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3a3185ad41fd42f/Documents/"/>
    </mc:Choice>
  </mc:AlternateContent>
  <xr:revisionPtr revIDLastSave="10519" documentId="13_ncr:40009_{5A8A23E8-F314-47FC-8FEC-BB3F7DD0555F}" xr6:coauthVersionLast="47" xr6:coauthVersionMax="47" xr10:uidLastSave="{10367949-8DA8-49F6-B10F-84E28F5BEA04}"/>
  <bookViews>
    <workbookView xWindow="-110" yWindow="-110" windowWidth="19420" windowHeight="11500" firstSheet="1" activeTab="3" xr2:uid="{00000000-000D-0000-FFFF-FFFF00000000}"/>
  </bookViews>
  <sheets>
    <sheet name="Raw Data" sheetId="38" r:id="rId1"/>
    <sheet name="Remove NA Values" sheetId="55" r:id="rId2"/>
    <sheet name="Working Sheet" sheetId="42" r:id="rId3"/>
    <sheet name="Data Dictionary" sheetId="3" r:id="rId4"/>
    <sheet name="Category wise Distribution" sheetId="44" r:id="rId5"/>
    <sheet name="Q1-% Distrubution of category" sheetId="45" r:id="rId6"/>
    <sheet name="Q2- Year wise highest inflation" sheetId="48" r:id="rId7"/>
    <sheet name="Question no 3" sheetId="50" r:id="rId8"/>
    <sheet name="Q4" sheetId="52" r:id="rId9"/>
    <sheet name="Category data 2021-2023 Q5" sheetId="54" r:id="rId10"/>
    <sheet name="Crude oil data Q5" sheetId="53" r:id="rId11"/>
  </sheets>
  <definedNames>
    <definedName name="_xlnm._FilterDatabase" localSheetId="4" hidden="1">'Category wise Distribution'!$A$1:$O$373</definedName>
    <definedName name="_xlnm._FilterDatabase" localSheetId="0" hidden="1">'Raw Data'!$A$1:$AD$373</definedName>
    <definedName name="_xlnm._FilterDatabase" localSheetId="1" hidden="1">'Remove NA Values'!$A$1:$CK$373</definedName>
    <definedName name="_xlnm._FilterDatabase" localSheetId="2" hidden="1">'Working Sheet'!$A$1:$AE$373</definedName>
    <definedName name="_xlchart.v1.0" hidden="1">'Question no 3'!$C$39:$N$39</definedName>
    <definedName name="_xlchart.v1.1" hidden="1">'Question no 3'!$C$51:$N$51</definedName>
    <definedName name="_xlchart.v1.2" hidden="1">'Question no 3'!$B$24:$B$34</definedName>
    <definedName name="_xlchart.v1.3" hidden="1">'Question no 3'!$P$22:$P$23</definedName>
    <definedName name="_xlchart.v1.4" hidden="1">'Question no 3'!$P$24:$P$34</definedName>
  </definedNames>
  <calcPr calcId="191029"/>
  <pivotCaches>
    <pivotCache cacheId="0" r:id="rId12"/>
    <pivotCache cacheId="1" r:id="rId13"/>
    <pivotCache cacheId="2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50" l="1"/>
  <c r="C41" i="50"/>
  <c r="D40" i="50"/>
  <c r="E40" i="50"/>
  <c r="F40" i="50"/>
  <c r="G40" i="50"/>
  <c r="H40" i="50"/>
  <c r="I40" i="50"/>
  <c r="J40" i="50"/>
  <c r="K40" i="50"/>
  <c r="L40" i="50"/>
  <c r="M40" i="50"/>
  <c r="N40" i="50"/>
  <c r="D41" i="50"/>
  <c r="E41" i="50"/>
  <c r="F41" i="50"/>
  <c r="G41" i="50"/>
  <c r="H41" i="50"/>
  <c r="I41" i="50"/>
  <c r="J41" i="50"/>
  <c r="K41" i="50"/>
  <c r="L41" i="50"/>
  <c r="M41" i="50"/>
  <c r="N41" i="50"/>
  <c r="D42" i="50"/>
  <c r="E42" i="50"/>
  <c r="F42" i="50"/>
  <c r="G42" i="50"/>
  <c r="H42" i="50"/>
  <c r="I42" i="50"/>
  <c r="J42" i="50"/>
  <c r="K42" i="50"/>
  <c r="L42" i="50"/>
  <c r="M42" i="50"/>
  <c r="N42" i="50"/>
  <c r="D43" i="50"/>
  <c r="E43" i="50"/>
  <c r="F43" i="50"/>
  <c r="G43" i="50"/>
  <c r="H43" i="50"/>
  <c r="I43" i="50"/>
  <c r="J43" i="50"/>
  <c r="K43" i="50"/>
  <c r="L43" i="50"/>
  <c r="M43" i="50"/>
  <c r="N43" i="50"/>
  <c r="D44" i="50"/>
  <c r="E44" i="50"/>
  <c r="F44" i="50"/>
  <c r="G44" i="50"/>
  <c r="H44" i="50"/>
  <c r="I44" i="50"/>
  <c r="J44" i="50"/>
  <c r="K44" i="50"/>
  <c r="L44" i="50"/>
  <c r="M44" i="50"/>
  <c r="N44" i="50"/>
  <c r="D45" i="50"/>
  <c r="E45" i="50"/>
  <c r="F45" i="50"/>
  <c r="G45" i="50"/>
  <c r="H45" i="50"/>
  <c r="I45" i="50"/>
  <c r="J45" i="50"/>
  <c r="K45" i="50"/>
  <c r="L45" i="50"/>
  <c r="M45" i="50"/>
  <c r="N45" i="50"/>
  <c r="D46" i="50"/>
  <c r="E46" i="50"/>
  <c r="F46" i="50"/>
  <c r="G46" i="50"/>
  <c r="H46" i="50"/>
  <c r="I46" i="50"/>
  <c r="J46" i="50"/>
  <c r="K46" i="50"/>
  <c r="L46" i="50"/>
  <c r="M46" i="50"/>
  <c r="N46" i="50"/>
  <c r="D47" i="50"/>
  <c r="E47" i="50"/>
  <c r="F47" i="50"/>
  <c r="G47" i="50"/>
  <c r="H47" i="50"/>
  <c r="I47" i="50"/>
  <c r="J47" i="50"/>
  <c r="K47" i="50"/>
  <c r="L47" i="50"/>
  <c r="M47" i="50"/>
  <c r="N47" i="50"/>
  <c r="D48" i="50"/>
  <c r="E48" i="50"/>
  <c r="F48" i="50"/>
  <c r="G48" i="50"/>
  <c r="H48" i="50"/>
  <c r="I48" i="50"/>
  <c r="J48" i="50"/>
  <c r="K48" i="50"/>
  <c r="L48" i="50"/>
  <c r="M48" i="50"/>
  <c r="N48" i="50"/>
  <c r="D49" i="50"/>
  <c r="E49" i="50"/>
  <c r="F49" i="50"/>
  <c r="G49" i="50"/>
  <c r="H49" i="50"/>
  <c r="I49" i="50"/>
  <c r="J49" i="50"/>
  <c r="K49" i="50"/>
  <c r="L49" i="50"/>
  <c r="M49" i="50"/>
  <c r="N49" i="50"/>
  <c r="D50" i="50"/>
  <c r="E50" i="50"/>
  <c r="F50" i="50"/>
  <c r="G50" i="50"/>
  <c r="H50" i="50"/>
  <c r="I50" i="50"/>
  <c r="J50" i="50"/>
  <c r="K50" i="50"/>
  <c r="L50" i="50"/>
  <c r="M50" i="50"/>
  <c r="N50" i="50"/>
  <c r="C42" i="50"/>
  <c r="C43" i="50"/>
  <c r="C44" i="50"/>
  <c r="C45" i="50"/>
  <c r="C46" i="50"/>
  <c r="C47" i="50"/>
  <c r="C48" i="50"/>
  <c r="C49" i="50"/>
  <c r="C50" i="50"/>
  <c r="P36" i="50"/>
  <c r="BE4" i="55"/>
  <c r="BE3" i="55"/>
  <c r="BE2" i="55"/>
  <c r="BC4" i="55"/>
  <c r="BC3" i="55"/>
  <c r="BC2" i="55"/>
  <c r="BA4" i="55"/>
  <c r="BA3" i="55"/>
  <c r="BA2" i="55"/>
  <c r="AY4" i="55"/>
  <c r="AY3" i="55"/>
  <c r="AY2" i="55"/>
  <c r="AW4" i="55"/>
  <c r="AW3" i="55"/>
  <c r="AW2" i="55"/>
  <c r="AU4" i="55"/>
  <c r="AU3" i="55"/>
  <c r="AU2" i="55"/>
  <c r="AS4" i="55"/>
  <c r="AS3" i="55"/>
  <c r="AS2" i="55"/>
  <c r="AQ4" i="55"/>
  <c r="AQ3" i="55"/>
  <c r="AQ2" i="55"/>
  <c r="AO4" i="55"/>
  <c r="AO3" i="55"/>
  <c r="AO2" i="55"/>
  <c r="AM2" i="55"/>
  <c r="AK4" i="55"/>
  <c r="AK3" i="55"/>
  <c r="AK2" i="55"/>
  <c r="AI4" i="55"/>
  <c r="AI3" i="55"/>
  <c r="AI2" i="55"/>
  <c r="AG4" i="55"/>
  <c r="AG3" i="55"/>
  <c r="AG2" i="55"/>
  <c r="AE4" i="55"/>
  <c r="AE3" i="55"/>
  <c r="AE2" i="55"/>
  <c r="AC4" i="55"/>
  <c r="AC3" i="55"/>
  <c r="AC2" i="55"/>
  <c r="AA4" i="55"/>
  <c r="AA3" i="55"/>
  <c r="AA2" i="55"/>
  <c r="Y4" i="55"/>
  <c r="Y3" i="55"/>
  <c r="Y2" i="55"/>
  <c r="W4" i="55"/>
  <c r="W3" i="55"/>
  <c r="W2" i="55"/>
  <c r="U4" i="55"/>
  <c r="U3" i="55"/>
  <c r="U2" i="55"/>
  <c r="S4" i="55"/>
  <c r="S3" i="55"/>
  <c r="S2" i="55"/>
  <c r="Q4" i="55"/>
  <c r="Q3" i="55"/>
  <c r="Q2" i="55"/>
  <c r="O4" i="55"/>
  <c r="O3" i="55"/>
  <c r="O2" i="55"/>
  <c r="M4" i="55"/>
  <c r="M3" i="55"/>
  <c r="M2" i="55"/>
  <c r="K4" i="55"/>
  <c r="K3" i="55"/>
  <c r="K2" i="55"/>
  <c r="I4" i="55"/>
  <c r="I3" i="55"/>
  <c r="I2" i="55"/>
  <c r="G4" i="55"/>
  <c r="G3" i="55"/>
  <c r="G2" i="55"/>
  <c r="E4" i="55"/>
  <c r="E3" i="55"/>
  <c r="E2" i="55"/>
  <c r="BE253" i="55" a="1"/>
  <c r="BE253" i="55" s="1"/>
  <c r="AE253" i="38" a="1"/>
  <c r="AE253" i="38" s="1"/>
  <c r="D16" i="53"/>
  <c r="D17" i="53"/>
  <c r="D18" i="53"/>
  <c r="D19" i="53"/>
  <c r="D20" i="53"/>
  <c r="D21" i="53"/>
  <c r="D22" i="53"/>
  <c r="D23" i="53"/>
  <c r="D24" i="53"/>
  <c r="D25" i="53"/>
  <c r="D26" i="53"/>
  <c r="D27" i="53"/>
  <c r="D28" i="53"/>
  <c r="D29" i="53"/>
  <c r="D30" i="53"/>
  <c r="D31" i="53"/>
  <c r="D32" i="53"/>
  <c r="D33" i="53"/>
  <c r="D34" i="53"/>
  <c r="D35" i="53"/>
  <c r="D36" i="53"/>
  <c r="D37" i="53"/>
  <c r="D38" i="53"/>
  <c r="D39" i="53"/>
  <c r="D40" i="53"/>
  <c r="D41" i="53"/>
  <c r="D15" i="53"/>
  <c r="C16" i="53"/>
  <c r="C17" i="53"/>
  <c r="C18" i="53"/>
  <c r="C19" i="53"/>
  <c r="C20" i="53"/>
  <c r="C21" i="53"/>
  <c r="C22" i="53"/>
  <c r="C23" i="53"/>
  <c r="C24" i="53"/>
  <c r="C25" i="53"/>
  <c r="C26" i="53"/>
  <c r="C27" i="53"/>
  <c r="C28" i="53"/>
  <c r="C29" i="53"/>
  <c r="C30" i="53"/>
  <c r="C31" i="53"/>
  <c r="C32" i="53"/>
  <c r="C33" i="53"/>
  <c r="C34" i="53"/>
  <c r="C35" i="53"/>
  <c r="C36" i="53"/>
  <c r="C37" i="53"/>
  <c r="C38" i="53"/>
  <c r="C39" i="53"/>
  <c r="C40" i="53"/>
  <c r="C41" i="53"/>
  <c r="C15" i="53"/>
  <c r="M93" i="54"/>
  <c r="L93" i="54"/>
  <c r="K93" i="54"/>
  <c r="J93" i="54"/>
  <c r="I93" i="54"/>
  <c r="H93" i="54"/>
  <c r="G93" i="54"/>
  <c r="F93" i="54"/>
  <c r="E93" i="54"/>
  <c r="D93" i="54"/>
  <c r="C93" i="54"/>
  <c r="M92" i="54"/>
  <c r="L92" i="54"/>
  <c r="K92" i="54"/>
  <c r="J92" i="54"/>
  <c r="I92" i="54"/>
  <c r="H92" i="54"/>
  <c r="G92" i="54"/>
  <c r="F92" i="54"/>
  <c r="E92" i="54"/>
  <c r="D92" i="54"/>
  <c r="C92" i="54"/>
  <c r="M91" i="54"/>
  <c r="L91" i="54"/>
  <c r="K91" i="54"/>
  <c r="J91" i="54"/>
  <c r="I91" i="54"/>
  <c r="H91" i="54"/>
  <c r="G91" i="54"/>
  <c r="F91" i="54"/>
  <c r="E91" i="54"/>
  <c r="D91" i="54"/>
  <c r="C91" i="54"/>
  <c r="M90" i="54"/>
  <c r="L90" i="54"/>
  <c r="K90" i="54"/>
  <c r="J90" i="54"/>
  <c r="I90" i="54"/>
  <c r="H90" i="54"/>
  <c r="G90" i="54"/>
  <c r="F90" i="54"/>
  <c r="E90" i="54"/>
  <c r="D90" i="54"/>
  <c r="C90" i="54"/>
  <c r="M89" i="54"/>
  <c r="L89" i="54"/>
  <c r="K89" i="54"/>
  <c r="J89" i="54"/>
  <c r="I89" i="54"/>
  <c r="H89" i="54"/>
  <c r="G89" i="54"/>
  <c r="F89" i="54"/>
  <c r="E89" i="54"/>
  <c r="D89" i="54"/>
  <c r="C89" i="54"/>
  <c r="M88" i="54"/>
  <c r="L88" i="54"/>
  <c r="K88" i="54"/>
  <c r="J88" i="54"/>
  <c r="I88" i="54"/>
  <c r="H88" i="54"/>
  <c r="G88" i="54"/>
  <c r="F88" i="54"/>
  <c r="E88" i="54"/>
  <c r="D88" i="54"/>
  <c r="C88" i="54"/>
  <c r="M87" i="54"/>
  <c r="L87" i="54"/>
  <c r="K87" i="54"/>
  <c r="J87" i="54"/>
  <c r="I87" i="54"/>
  <c r="H87" i="54"/>
  <c r="G87" i="54"/>
  <c r="F87" i="54"/>
  <c r="E87" i="54"/>
  <c r="D87" i="54"/>
  <c r="C87" i="54"/>
  <c r="M86" i="54"/>
  <c r="L86" i="54"/>
  <c r="K86" i="54"/>
  <c r="J86" i="54"/>
  <c r="I86" i="54"/>
  <c r="H86" i="54"/>
  <c r="G86" i="54"/>
  <c r="F86" i="54"/>
  <c r="E86" i="54"/>
  <c r="D86" i="54"/>
  <c r="C86" i="54"/>
  <c r="M85" i="54"/>
  <c r="L85" i="54"/>
  <c r="K85" i="54"/>
  <c r="J85" i="54"/>
  <c r="I85" i="54"/>
  <c r="H85" i="54"/>
  <c r="G85" i="54"/>
  <c r="F85" i="54"/>
  <c r="E85" i="54"/>
  <c r="D85" i="54"/>
  <c r="C85" i="54"/>
  <c r="M84" i="54"/>
  <c r="L84" i="54"/>
  <c r="K84" i="54"/>
  <c r="J84" i="54"/>
  <c r="I84" i="54"/>
  <c r="H84" i="54"/>
  <c r="G84" i="54"/>
  <c r="F84" i="54"/>
  <c r="E84" i="54"/>
  <c r="D84" i="54"/>
  <c r="C84" i="54"/>
  <c r="M83" i="54"/>
  <c r="L83" i="54"/>
  <c r="K83" i="54"/>
  <c r="J83" i="54"/>
  <c r="I83" i="54"/>
  <c r="H83" i="54"/>
  <c r="G83" i="54"/>
  <c r="F83" i="54"/>
  <c r="E83" i="54"/>
  <c r="D83" i="54"/>
  <c r="C83" i="54"/>
  <c r="M82" i="54"/>
  <c r="L82" i="54"/>
  <c r="K82" i="54"/>
  <c r="J82" i="54"/>
  <c r="I82" i="54"/>
  <c r="H82" i="54"/>
  <c r="G82" i="54"/>
  <c r="F82" i="54"/>
  <c r="E82" i="54"/>
  <c r="D82" i="54"/>
  <c r="C82" i="54"/>
  <c r="M81" i="54"/>
  <c r="L81" i="54"/>
  <c r="K81" i="54"/>
  <c r="J81" i="54"/>
  <c r="I81" i="54"/>
  <c r="H81" i="54"/>
  <c r="G81" i="54"/>
  <c r="F81" i="54"/>
  <c r="E81" i="54"/>
  <c r="D81" i="54"/>
  <c r="C81" i="54"/>
  <c r="M80" i="54"/>
  <c r="L80" i="54"/>
  <c r="K80" i="54"/>
  <c r="J80" i="54"/>
  <c r="I80" i="54"/>
  <c r="H80" i="54"/>
  <c r="G80" i="54"/>
  <c r="F80" i="54"/>
  <c r="E80" i="54"/>
  <c r="D80" i="54"/>
  <c r="C80" i="54"/>
  <c r="M79" i="54"/>
  <c r="L79" i="54"/>
  <c r="K79" i="54"/>
  <c r="J79" i="54"/>
  <c r="I79" i="54"/>
  <c r="H79" i="54"/>
  <c r="G79" i="54"/>
  <c r="F79" i="54"/>
  <c r="E79" i="54"/>
  <c r="D79" i="54"/>
  <c r="C79" i="54"/>
  <c r="M78" i="54"/>
  <c r="L78" i="54"/>
  <c r="K78" i="54"/>
  <c r="J78" i="54"/>
  <c r="I78" i="54"/>
  <c r="H78" i="54"/>
  <c r="G78" i="54"/>
  <c r="F78" i="54"/>
  <c r="E78" i="54"/>
  <c r="D78" i="54"/>
  <c r="C78" i="54"/>
  <c r="M77" i="54"/>
  <c r="L77" i="54"/>
  <c r="K77" i="54"/>
  <c r="J77" i="54"/>
  <c r="I77" i="54"/>
  <c r="H77" i="54"/>
  <c r="G77" i="54"/>
  <c r="F77" i="54"/>
  <c r="E77" i="54"/>
  <c r="D77" i="54"/>
  <c r="C77" i="54"/>
  <c r="M76" i="54"/>
  <c r="L76" i="54"/>
  <c r="K76" i="54"/>
  <c r="J76" i="54"/>
  <c r="I76" i="54"/>
  <c r="H76" i="54"/>
  <c r="G76" i="54"/>
  <c r="F76" i="54"/>
  <c r="E76" i="54"/>
  <c r="D76" i="54"/>
  <c r="C76" i="54"/>
  <c r="M75" i="54"/>
  <c r="L75" i="54"/>
  <c r="K75" i="54"/>
  <c r="J75" i="54"/>
  <c r="I75" i="54"/>
  <c r="H75" i="54"/>
  <c r="G75" i="54"/>
  <c r="F75" i="54"/>
  <c r="E75" i="54"/>
  <c r="D75" i="54"/>
  <c r="C75" i="54"/>
  <c r="M74" i="54"/>
  <c r="L74" i="54"/>
  <c r="K74" i="54"/>
  <c r="J74" i="54"/>
  <c r="I74" i="54"/>
  <c r="H74" i="54"/>
  <c r="G74" i="54"/>
  <c r="F74" i="54"/>
  <c r="E74" i="54"/>
  <c r="D74" i="54"/>
  <c r="C74" i="54"/>
  <c r="M73" i="54"/>
  <c r="L73" i="54"/>
  <c r="K73" i="54"/>
  <c r="J73" i="54"/>
  <c r="I73" i="54"/>
  <c r="H73" i="54"/>
  <c r="G73" i="54"/>
  <c r="F73" i="54"/>
  <c r="E73" i="54"/>
  <c r="D73" i="54"/>
  <c r="C73" i="54"/>
  <c r="M72" i="54"/>
  <c r="L72" i="54"/>
  <c r="K72" i="54"/>
  <c r="J72" i="54"/>
  <c r="I72" i="54"/>
  <c r="H72" i="54"/>
  <c r="G72" i="54"/>
  <c r="F72" i="54"/>
  <c r="E72" i="54"/>
  <c r="D72" i="54"/>
  <c r="C72" i="54"/>
  <c r="M71" i="54"/>
  <c r="L71" i="54"/>
  <c r="K71" i="54"/>
  <c r="J71" i="54"/>
  <c r="I71" i="54"/>
  <c r="H71" i="54"/>
  <c r="G71" i="54"/>
  <c r="F71" i="54"/>
  <c r="E71" i="54"/>
  <c r="D71" i="54"/>
  <c r="C71" i="54"/>
  <c r="M70" i="54"/>
  <c r="L70" i="54"/>
  <c r="K70" i="54"/>
  <c r="J70" i="54"/>
  <c r="I70" i="54"/>
  <c r="H70" i="54"/>
  <c r="G70" i="54"/>
  <c r="F70" i="54"/>
  <c r="E70" i="54"/>
  <c r="D70" i="54"/>
  <c r="C70" i="54"/>
  <c r="M69" i="54"/>
  <c r="L69" i="54"/>
  <c r="K69" i="54"/>
  <c r="J69" i="54"/>
  <c r="I69" i="54"/>
  <c r="H69" i="54"/>
  <c r="G69" i="54"/>
  <c r="F69" i="54"/>
  <c r="E69" i="54"/>
  <c r="D69" i="54"/>
  <c r="C69" i="54"/>
  <c r="M68" i="54"/>
  <c r="L68" i="54"/>
  <c r="K68" i="54"/>
  <c r="J68" i="54"/>
  <c r="I68" i="54"/>
  <c r="H68" i="54"/>
  <c r="G68" i="54"/>
  <c r="F68" i="54"/>
  <c r="E68" i="54"/>
  <c r="D68" i="54"/>
  <c r="C68" i="54"/>
  <c r="M67" i="54"/>
  <c r="L67" i="54"/>
  <c r="K67" i="54"/>
  <c r="J67" i="54"/>
  <c r="I67" i="54"/>
  <c r="H67" i="54"/>
  <c r="G67" i="54"/>
  <c r="F67" i="54"/>
  <c r="E67" i="54"/>
  <c r="D67" i="54"/>
  <c r="C67" i="54"/>
  <c r="B93" i="54"/>
  <c r="B92" i="54"/>
  <c r="B91" i="54"/>
  <c r="B90" i="54"/>
  <c r="B89" i="54"/>
  <c r="B88" i="54"/>
  <c r="B87" i="54"/>
  <c r="B86" i="54"/>
  <c r="B85" i="54"/>
  <c r="B84" i="54"/>
  <c r="B83" i="54"/>
  <c r="B82" i="54"/>
  <c r="B81" i="54"/>
  <c r="B80" i="54"/>
  <c r="B79" i="54"/>
  <c r="B78" i="54"/>
  <c r="B77" i="54"/>
  <c r="B76" i="54"/>
  <c r="B75" i="54"/>
  <c r="B74" i="54"/>
  <c r="B73" i="54"/>
  <c r="B72" i="54"/>
  <c r="B71" i="54"/>
  <c r="B70" i="54"/>
  <c r="B69" i="54"/>
  <c r="B68" i="54"/>
  <c r="B67" i="54"/>
  <c r="B38" i="54"/>
  <c r="C51" i="54"/>
  <c r="D51" i="54"/>
  <c r="E51" i="54"/>
  <c r="F51" i="54"/>
  <c r="G51" i="54"/>
  <c r="H51" i="54"/>
  <c r="I51" i="54"/>
  <c r="J51" i="54"/>
  <c r="K51" i="54"/>
  <c r="L51" i="54"/>
  <c r="M51" i="54"/>
  <c r="C52" i="54"/>
  <c r="D52" i="54"/>
  <c r="E52" i="54"/>
  <c r="F52" i="54"/>
  <c r="G52" i="54"/>
  <c r="H52" i="54"/>
  <c r="I52" i="54"/>
  <c r="J52" i="54"/>
  <c r="K52" i="54"/>
  <c r="L52" i="54"/>
  <c r="M52" i="54"/>
  <c r="C53" i="54"/>
  <c r="D53" i="54"/>
  <c r="E53" i="54"/>
  <c r="F53" i="54"/>
  <c r="G53" i="54"/>
  <c r="H53" i="54"/>
  <c r="I53" i="54"/>
  <c r="J53" i="54"/>
  <c r="K53" i="54"/>
  <c r="L53" i="54"/>
  <c r="M53" i="54"/>
  <c r="C54" i="54"/>
  <c r="D54" i="54"/>
  <c r="E54" i="54"/>
  <c r="F54" i="54"/>
  <c r="G54" i="54"/>
  <c r="H54" i="54"/>
  <c r="I54" i="54"/>
  <c r="J54" i="54"/>
  <c r="K54" i="54"/>
  <c r="L54" i="54"/>
  <c r="M54" i="54"/>
  <c r="C55" i="54"/>
  <c r="D55" i="54"/>
  <c r="E55" i="54"/>
  <c r="F55" i="54"/>
  <c r="G55" i="54"/>
  <c r="H55" i="54"/>
  <c r="I55" i="54"/>
  <c r="J55" i="54"/>
  <c r="K55" i="54"/>
  <c r="L55" i="54"/>
  <c r="M55" i="54"/>
  <c r="C56" i="54"/>
  <c r="D56" i="54"/>
  <c r="E56" i="54"/>
  <c r="F56" i="54"/>
  <c r="G56" i="54"/>
  <c r="H56" i="54"/>
  <c r="I56" i="54"/>
  <c r="J56" i="54"/>
  <c r="K56" i="54"/>
  <c r="L56" i="54"/>
  <c r="M56" i="54"/>
  <c r="C57" i="54"/>
  <c r="D57" i="54"/>
  <c r="E57" i="54"/>
  <c r="F57" i="54"/>
  <c r="G57" i="54"/>
  <c r="H57" i="54"/>
  <c r="I57" i="54"/>
  <c r="J57" i="54"/>
  <c r="K57" i="54"/>
  <c r="L57" i="54"/>
  <c r="M57" i="54"/>
  <c r="C58" i="54"/>
  <c r="D58" i="54"/>
  <c r="E58" i="54"/>
  <c r="F58" i="54"/>
  <c r="G58" i="54"/>
  <c r="H58" i="54"/>
  <c r="I58" i="54"/>
  <c r="J58" i="54"/>
  <c r="K58" i="54"/>
  <c r="L58" i="54"/>
  <c r="M58" i="54"/>
  <c r="C59" i="54"/>
  <c r="D59" i="54"/>
  <c r="E59" i="54"/>
  <c r="F59" i="54"/>
  <c r="G59" i="54"/>
  <c r="H59" i="54"/>
  <c r="I59" i="54"/>
  <c r="J59" i="54"/>
  <c r="K59" i="54"/>
  <c r="L59" i="54"/>
  <c r="M59" i="54"/>
  <c r="C60" i="54"/>
  <c r="D60" i="54"/>
  <c r="E60" i="54"/>
  <c r="F60" i="54"/>
  <c r="G60" i="54"/>
  <c r="H60" i="54"/>
  <c r="I60" i="54"/>
  <c r="J60" i="54"/>
  <c r="K60" i="54"/>
  <c r="L60" i="54"/>
  <c r="M60" i="54"/>
  <c r="C61" i="54"/>
  <c r="D61" i="54"/>
  <c r="E61" i="54"/>
  <c r="F61" i="54"/>
  <c r="G61" i="54"/>
  <c r="H61" i="54"/>
  <c r="I61" i="54"/>
  <c r="J61" i="54"/>
  <c r="K61" i="54"/>
  <c r="L61" i="54"/>
  <c r="M61" i="54"/>
  <c r="C62" i="54"/>
  <c r="D62" i="54"/>
  <c r="E62" i="54"/>
  <c r="F62" i="54"/>
  <c r="G62" i="54"/>
  <c r="H62" i="54"/>
  <c r="I62" i="54"/>
  <c r="J62" i="54"/>
  <c r="K62" i="54"/>
  <c r="L62" i="54"/>
  <c r="M62" i="54"/>
  <c r="C63" i="54"/>
  <c r="D63" i="54"/>
  <c r="E63" i="54"/>
  <c r="F63" i="54"/>
  <c r="G63" i="54"/>
  <c r="H63" i="54"/>
  <c r="I63" i="54"/>
  <c r="J63" i="54"/>
  <c r="K63" i="54"/>
  <c r="L63" i="54"/>
  <c r="M63" i="54"/>
  <c r="C64" i="54"/>
  <c r="D64" i="54"/>
  <c r="E64" i="54"/>
  <c r="F64" i="54"/>
  <c r="G64" i="54"/>
  <c r="H64" i="54"/>
  <c r="I64" i="54"/>
  <c r="J64" i="54"/>
  <c r="K64" i="54"/>
  <c r="L64" i="54"/>
  <c r="M64" i="54"/>
  <c r="C50" i="54"/>
  <c r="D50" i="54"/>
  <c r="E50" i="54"/>
  <c r="F50" i="54"/>
  <c r="G50" i="54"/>
  <c r="H50" i="54"/>
  <c r="I50" i="54"/>
  <c r="J50" i="54"/>
  <c r="K50" i="54"/>
  <c r="L50" i="54"/>
  <c r="M50" i="54"/>
  <c r="C49" i="54"/>
  <c r="D49" i="54"/>
  <c r="E49" i="54"/>
  <c r="F49" i="54"/>
  <c r="G49" i="54"/>
  <c r="H49" i="54"/>
  <c r="I49" i="54"/>
  <c r="J49" i="54"/>
  <c r="K49" i="54"/>
  <c r="L49" i="54"/>
  <c r="M49" i="54"/>
  <c r="C48" i="54"/>
  <c r="D48" i="54"/>
  <c r="E48" i="54"/>
  <c r="F48" i="54"/>
  <c r="G48" i="54"/>
  <c r="H48" i="54"/>
  <c r="I48" i="54"/>
  <c r="J48" i="54"/>
  <c r="K48" i="54"/>
  <c r="L48" i="54"/>
  <c r="M48" i="54"/>
  <c r="C47" i="54"/>
  <c r="D47" i="54"/>
  <c r="E47" i="54"/>
  <c r="F47" i="54"/>
  <c r="G47" i="54"/>
  <c r="H47" i="54"/>
  <c r="I47" i="54"/>
  <c r="J47" i="54"/>
  <c r="K47" i="54"/>
  <c r="L47" i="54"/>
  <c r="M47" i="54"/>
  <c r="C46" i="54"/>
  <c r="D46" i="54"/>
  <c r="E46" i="54"/>
  <c r="F46" i="54"/>
  <c r="G46" i="54"/>
  <c r="H46" i="54"/>
  <c r="I46" i="54"/>
  <c r="J46" i="54"/>
  <c r="K46" i="54"/>
  <c r="L46" i="54"/>
  <c r="M46" i="54"/>
  <c r="C45" i="54"/>
  <c r="D45" i="54"/>
  <c r="E45" i="54"/>
  <c r="F45" i="54"/>
  <c r="G45" i="54"/>
  <c r="H45" i="54"/>
  <c r="I45" i="54"/>
  <c r="J45" i="54"/>
  <c r="K45" i="54"/>
  <c r="L45" i="54"/>
  <c r="M45" i="54"/>
  <c r="B64" i="54"/>
  <c r="B63" i="54"/>
  <c r="B62" i="54"/>
  <c r="B61" i="54"/>
  <c r="B60" i="54"/>
  <c r="B59" i="54"/>
  <c r="B58" i="54"/>
  <c r="B57" i="54"/>
  <c r="B56" i="54"/>
  <c r="B55" i="54"/>
  <c r="B54" i="54"/>
  <c r="B53" i="54"/>
  <c r="B52" i="54"/>
  <c r="B51" i="54"/>
  <c r="B50" i="54"/>
  <c r="B49" i="54"/>
  <c r="B48" i="54"/>
  <c r="B47" i="54"/>
  <c r="B46" i="54"/>
  <c r="B45" i="54"/>
  <c r="C44" i="54"/>
  <c r="D44" i="54"/>
  <c r="E44" i="54"/>
  <c r="F44" i="54"/>
  <c r="G44" i="54"/>
  <c r="H44" i="54"/>
  <c r="I44" i="54"/>
  <c r="J44" i="54"/>
  <c r="K44" i="54"/>
  <c r="L44" i="54"/>
  <c r="M44" i="54"/>
  <c r="B44" i="54"/>
  <c r="B43" i="54"/>
  <c r="C42" i="54"/>
  <c r="D42" i="54"/>
  <c r="E42" i="54"/>
  <c r="F42" i="54"/>
  <c r="G42" i="54"/>
  <c r="H42" i="54"/>
  <c r="I42" i="54"/>
  <c r="J42" i="54"/>
  <c r="K42" i="54"/>
  <c r="L42" i="54"/>
  <c r="M42" i="54"/>
  <c r="B42" i="54"/>
  <c r="C41" i="54"/>
  <c r="D41" i="54"/>
  <c r="E41" i="54"/>
  <c r="F41" i="54"/>
  <c r="G41" i="54"/>
  <c r="H41" i="54"/>
  <c r="I41" i="54"/>
  <c r="J41" i="54"/>
  <c r="K41" i="54"/>
  <c r="L41" i="54"/>
  <c r="M41" i="54"/>
  <c r="B41" i="54"/>
  <c r="C40" i="54"/>
  <c r="D40" i="54"/>
  <c r="E40" i="54"/>
  <c r="F40" i="54"/>
  <c r="G40" i="54"/>
  <c r="H40" i="54"/>
  <c r="I40" i="54"/>
  <c r="J40" i="54"/>
  <c r="K40" i="54"/>
  <c r="L40" i="54"/>
  <c r="M40" i="54"/>
  <c r="B40" i="54"/>
  <c r="C39" i="54"/>
  <c r="D39" i="54"/>
  <c r="E39" i="54"/>
  <c r="F39" i="54"/>
  <c r="G39" i="54"/>
  <c r="H39" i="54"/>
  <c r="I39" i="54"/>
  <c r="J39" i="54"/>
  <c r="K39" i="54"/>
  <c r="L39" i="54"/>
  <c r="M39" i="54"/>
  <c r="B39" i="54"/>
  <c r="C43" i="54"/>
  <c r="D43" i="54"/>
  <c r="E43" i="54"/>
  <c r="F43" i="54"/>
  <c r="G43" i="54"/>
  <c r="H43" i="54"/>
  <c r="I43" i="54"/>
  <c r="J43" i="54"/>
  <c r="K43" i="54"/>
  <c r="L43" i="54"/>
  <c r="M43" i="54"/>
  <c r="C38" i="54"/>
  <c r="D38" i="54"/>
  <c r="E38" i="54"/>
  <c r="F38" i="54"/>
  <c r="G38" i="54"/>
  <c r="H38" i="54"/>
  <c r="I38" i="54"/>
  <c r="J38" i="54"/>
  <c r="K38" i="54"/>
  <c r="L38" i="54"/>
  <c r="M38" i="54"/>
  <c r="D299" i="42"/>
  <c r="D302" i="42"/>
  <c r="D305" i="42"/>
  <c r="D308" i="42"/>
  <c r="D311" i="42"/>
  <c r="D314" i="42"/>
  <c r="D317" i="42"/>
  <c r="D320" i="42"/>
  <c r="D323" i="42"/>
  <c r="D326" i="42"/>
  <c r="D329" i="42"/>
  <c r="I47" i="52"/>
  <c r="I48" i="52"/>
  <c r="I49" i="52"/>
  <c r="I50" i="52"/>
  <c r="I51" i="52"/>
  <c r="I52" i="52"/>
  <c r="I53" i="52"/>
  <c r="I54" i="52"/>
  <c r="I55" i="52"/>
  <c r="I56" i="52"/>
  <c r="I57" i="52"/>
  <c r="I46" i="52"/>
  <c r="H47" i="52"/>
  <c r="H58" i="52" s="1"/>
  <c r="H48" i="52"/>
  <c r="H49" i="52"/>
  <c r="H50" i="52"/>
  <c r="H51" i="52"/>
  <c r="H52" i="52"/>
  <c r="H53" i="52"/>
  <c r="H54" i="52"/>
  <c r="H55" i="52"/>
  <c r="H56" i="52"/>
  <c r="H57" i="52"/>
  <c r="H46" i="52"/>
  <c r="G47" i="52"/>
  <c r="G48" i="52"/>
  <c r="G49" i="52"/>
  <c r="G50" i="52"/>
  <c r="G51" i="52"/>
  <c r="G52" i="52"/>
  <c r="G53" i="52"/>
  <c r="G54" i="52"/>
  <c r="G55" i="52"/>
  <c r="G56" i="52"/>
  <c r="G57" i="52"/>
  <c r="G46" i="52"/>
  <c r="I33" i="52"/>
  <c r="I34" i="52"/>
  <c r="I35" i="52"/>
  <c r="I36" i="52"/>
  <c r="I37" i="52"/>
  <c r="I38" i="52"/>
  <c r="I39" i="52"/>
  <c r="I40" i="52"/>
  <c r="I41" i="52"/>
  <c r="I42" i="52"/>
  <c r="I43" i="52"/>
  <c r="I32" i="52"/>
  <c r="I44" i="52" s="1"/>
  <c r="H33" i="52"/>
  <c r="H34" i="52"/>
  <c r="H35" i="52"/>
  <c r="H36" i="52"/>
  <c r="H37" i="52"/>
  <c r="H38" i="52"/>
  <c r="H39" i="52"/>
  <c r="H40" i="52"/>
  <c r="H41" i="52"/>
  <c r="H42" i="52"/>
  <c r="H43" i="52"/>
  <c r="H32" i="52"/>
  <c r="G33" i="52"/>
  <c r="G34" i="52"/>
  <c r="G35" i="52"/>
  <c r="G36" i="52"/>
  <c r="G37" i="52"/>
  <c r="G38" i="52"/>
  <c r="G39" i="52"/>
  <c r="G40" i="52"/>
  <c r="G41" i="52"/>
  <c r="G42" i="52"/>
  <c r="G43" i="52"/>
  <c r="G32" i="52"/>
  <c r="I20" i="52"/>
  <c r="I21" i="52"/>
  <c r="I22" i="52"/>
  <c r="I23" i="52"/>
  <c r="I24" i="52"/>
  <c r="I25" i="52"/>
  <c r="I26" i="52"/>
  <c r="I27" i="52"/>
  <c r="I28" i="52"/>
  <c r="I29" i="52"/>
  <c r="I19" i="52"/>
  <c r="H20" i="52"/>
  <c r="H21" i="52"/>
  <c r="H22" i="52"/>
  <c r="H23" i="52"/>
  <c r="H24" i="52"/>
  <c r="H25" i="52"/>
  <c r="H26" i="52"/>
  <c r="H27" i="52"/>
  <c r="H28" i="52"/>
  <c r="H29" i="52"/>
  <c r="H19" i="52"/>
  <c r="G20" i="52"/>
  <c r="G21" i="52"/>
  <c r="G22" i="52"/>
  <c r="G23" i="52"/>
  <c r="G24" i="52"/>
  <c r="G25" i="52"/>
  <c r="G26" i="52"/>
  <c r="G27" i="52"/>
  <c r="G28" i="52"/>
  <c r="G29" i="52"/>
  <c r="G19" i="52"/>
  <c r="I6" i="52"/>
  <c r="I7" i="52"/>
  <c r="I8" i="52"/>
  <c r="I9" i="52"/>
  <c r="I10" i="52"/>
  <c r="I11" i="52"/>
  <c r="I12" i="52"/>
  <c r="I13" i="52"/>
  <c r="I14" i="52"/>
  <c r="I15" i="52"/>
  <c r="I16" i="52"/>
  <c r="H6" i="52"/>
  <c r="H7" i="52"/>
  <c r="H8" i="52"/>
  <c r="H9" i="52"/>
  <c r="H10" i="52"/>
  <c r="H11" i="52"/>
  <c r="H12" i="52"/>
  <c r="H13" i="52"/>
  <c r="H14" i="52"/>
  <c r="H15" i="52"/>
  <c r="H16" i="52"/>
  <c r="I5" i="52"/>
  <c r="H5" i="52"/>
  <c r="G5" i="52"/>
  <c r="G6" i="52"/>
  <c r="G7" i="52"/>
  <c r="G8" i="52"/>
  <c r="G9" i="52"/>
  <c r="G10" i="52"/>
  <c r="G11" i="52"/>
  <c r="G12" i="52"/>
  <c r="G13" i="52"/>
  <c r="G14" i="52"/>
  <c r="G15" i="52"/>
  <c r="G16" i="52"/>
  <c r="D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258" i="44"/>
  <c r="D259" i="44"/>
  <c r="D260" i="44"/>
  <c r="D261" i="44"/>
  <c r="D262" i="44"/>
  <c r="D263" i="44"/>
  <c r="D264" i="44"/>
  <c r="D265" i="44"/>
  <c r="D266" i="44"/>
  <c r="D267" i="44"/>
  <c r="D268" i="44"/>
  <c r="D269" i="44"/>
  <c r="D270" i="44"/>
  <c r="D271" i="44"/>
  <c r="D272" i="44"/>
  <c r="D273" i="44"/>
  <c r="D274" i="44"/>
  <c r="D275" i="44"/>
  <c r="D276" i="44"/>
  <c r="D277" i="44"/>
  <c r="D278" i="44"/>
  <c r="D279" i="44"/>
  <c r="D280" i="44"/>
  <c r="D281" i="44"/>
  <c r="D282" i="44"/>
  <c r="D283" i="44"/>
  <c r="D284" i="44"/>
  <c r="D285" i="44"/>
  <c r="D286" i="44"/>
  <c r="D287" i="44"/>
  <c r="D288" i="44"/>
  <c r="D289" i="44"/>
  <c r="D290" i="44"/>
  <c r="D291" i="44"/>
  <c r="D292" i="44"/>
  <c r="D293" i="44"/>
  <c r="D294" i="44"/>
  <c r="D295" i="44"/>
  <c r="D296" i="44"/>
  <c r="D297" i="44"/>
  <c r="D298" i="44"/>
  <c r="D299" i="44"/>
  <c r="D300" i="44"/>
  <c r="D301" i="44"/>
  <c r="D302" i="44"/>
  <c r="D303" i="44"/>
  <c r="D304" i="44"/>
  <c r="D305" i="44"/>
  <c r="D306" i="44"/>
  <c r="D307" i="44"/>
  <c r="D308" i="44"/>
  <c r="D309" i="44"/>
  <c r="D310" i="44"/>
  <c r="D311" i="44"/>
  <c r="D312" i="44"/>
  <c r="D313" i="44"/>
  <c r="D314" i="44"/>
  <c r="D315" i="44"/>
  <c r="D316" i="44"/>
  <c r="D317" i="44"/>
  <c r="D318" i="44"/>
  <c r="D319" i="44"/>
  <c r="D320" i="44"/>
  <c r="D321" i="44"/>
  <c r="D322" i="44"/>
  <c r="D323" i="44"/>
  <c r="D324" i="44"/>
  <c r="D325" i="44"/>
  <c r="D326" i="44"/>
  <c r="D327" i="44"/>
  <c r="D328" i="44"/>
  <c r="D329" i="44"/>
  <c r="D330" i="44"/>
  <c r="D331" i="44"/>
  <c r="D332" i="44"/>
  <c r="D333" i="44"/>
  <c r="D334" i="44"/>
  <c r="D335" i="44"/>
  <c r="D336" i="44"/>
  <c r="D337" i="44"/>
  <c r="D338" i="44"/>
  <c r="D339" i="44"/>
  <c r="D340" i="44"/>
  <c r="D341" i="44"/>
  <c r="D342" i="44"/>
  <c r="D343" i="44"/>
  <c r="D344" i="44"/>
  <c r="D345" i="44"/>
  <c r="D346" i="44"/>
  <c r="D347" i="44"/>
  <c r="D348" i="44"/>
  <c r="D349" i="44"/>
  <c r="D350" i="44"/>
  <c r="D351" i="44"/>
  <c r="D352" i="44"/>
  <c r="D353" i="44"/>
  <c r="D354" i="44"/>
  <c r="D355" i="44"/>
  <c r="D356" i="44"/>
  <c r="D357" i="44"/>
  <c r="D358" i="44"/>
  <c r="D359" i="44"/>
  <c r="D360" i="44"/>
  <c r="D361" i="44"/>
  <c r="D362" i="44"/>
  <c r="D363" i="44"/>
  <c r="D364" i="44"/>
  <c r="D365" i="44"/>
  <c r="D366" i="44"/>
  <c r="D367" i="44"/>
  <c r="D368" i="44"/>
  <c r="D369" i="44"/>
  <c r="D370" i="44"/>
  <c r="D371" i="44"/>
  <c r="D372" i="44"/>
  <c r="D373" i="44"/>
  <c r="D2" i="44"/>
  <c r="N23" i="50"/>
  <c r="N24" i="50"/>
  <c r="N25" i="50"/>
  <c r="N26" i="50"/>
  <c r="N27" i="50"/>
  <c r="N28" i="50"/>
  <c r="N29" i="50"/>
  <c r="N30" i="50"/>
  <c r="N31" i="50"/>
  <c r="N32" i="50"/>
  <c r="N33" i="50"/>
  <c r="N34" i="50"/>
  <c r="M23" i="50"/>
  <c r="M24" i="50"/>
  <c r="M25" i="50"/>
  <c r="M26" i="50"/>
  <c r="M27" i="50"/>
  <c r="M28" i="50"/>
  <c r="M29" i="50"/>
  <c r="M30" i="50"/>
  <c r="M31" i="50"/>
  <c r="M32" i="50"/>
  <c r="M33" i="50"/>
  <c r="M34" i="50"/>
  <c r="L23" i="50"/>
  <c r="L24" i="50"/>
  <c r="L25" i="50"/>
  <c r="L26" i="50"/>
  <c r="L27" i="50"/>
  <c r="L28" i="50"/>
  <c r="L29" i="50"/>
  <c r="L30" i="50"/>
  <c r="L31" i="50"/>
  <c r="L32" i="50"/>
  <c r="L33" i="50"/>
  <c r="L34" i="50"/>
  <c r="K23" i="50"/>
  <c r="K24" i="50"/>
  <c r="K25" i="50"/>
  <c r="K26" i="50"/>
  <c r="K27" i="50"/>
  <c r="K28" i="50"/>
  <c r="K29" i="50"/>
  <c r="K30" i="50"/>
  <c r="K31" i="50"/>
  <c r="K32" i="50"/>
  <c r="K33" i="50"/>
  <c r="K34" i="50"/>
  <c r="J23" i="50"/>
  <c r="J24" i="50"/>
  <c r="J25" i="50"/>
  <c r="J26" i="50"/>
  <c r="J27" i="50"/>
  <c r="J28" i="50"/>
  <c r="J29" i="50"/>
  <c r="J30" i="50"/>
  <c r="J31" i="50"/>
  <c r="J32" i="50"/>
  <c r="J33" i="50"/>
  <c r="J34" i="50"/>
  <c r="I23" i="50"/>
  <c r="I24" i="50"/>
  <c r="I25" i="50"/>
  <c r="I26" i="50"/>
  <c r="I27" i="50"/>
  <c r="I28" i="50"/>
  <c r="I29" i="50"/>
  <c r="I30" i="50"/>
  <c r="I31" i="50"/>
  <c r="I32" i="50"/>
  <c r="I33" i="50"/>
  <c r="I34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F23" i="50"/>
  <c r="F24" i="50"/>
  <c r="F25" i="50"/>
  <c r="F26" i="50"/>
  <c r="F27" i="50"/>
  <c r="F28" i="50"/>
  <c r="F29" i="50"/>
  <c r="F30" i="50"/>
  <c r="F31" i="50"/>
  <c r="F32" i="50"/>
  <c r="F33" i="50"/>
  <c r="F34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D23" i="50"/>
  <c r="D24" i="50"/>
  <c r="D25" i="50"/>
  <c r="D26" i="50"/>
  <c r="D27" i="50"/>
  <c r="D28" i="50"/>
  <c r="D29" i="50"/>
  <c r="D30" i="50"/>
  <c r="D31" i="50"/>
  <c r="D32" i="50"/>
  <c r="D33" i="50"/>
  <c r="D34" i="50"/>
  <c r="C23" i="50"/>
  <c r="C24" i="50"/>
  <c r="O24" i="50" s="1"/>
  <c r="C25" i="50"/>
  <c r="O25" i="50" s="1"/>
  <c r="C26" i="50"/>
  <c r="C27" i="50"/>
  <c r="C28" i="50"/>
  <c r="C29" i="50"/>
  <c r="C30" i="50"/>
  <c r="C31" i="50"/>
  <c r="O31" i="50" s="1"/>
  <c r="C32" i="50"/>
  <c r="O32" i="50" s="1"/>
  <c r="C33" i="50"/>
  <c r="O33" i="50" s="1"/>
  <c r="C34" i="50"/>
  <c r="O34" i="50" s="1"/>
  <c r="D340" i="42"/>
  <c r="D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D249" i="42"/>
  <c r="D250" i="42"/>
  <c r="D251" i="42"/>
  <c r="D252" i="42"/>
  <c r="D253" i="42"/>
  <c r="D254" i="42"/>
  <c r="D255" i="42"/>
  <c r="D256" i="42"/>
  <c r="D257" i="42"/>
  <c r="D258" i="42"/>
  <c r="D259" i="42"/>
  <c r="D260" i="42"/>
  <c r="D261" i="42"/>
  <c r="D262" i="42"/>
  <c r="D263" i="42"/>
  <c r="D264" i="42"/>
  <c r="D265" i="42"/>
  <c r="D266" i="42"/>
  <c r="D267" i="42"/>
  <c r="D268" i="42"/>
  <c r="D269" i="42"/>
  <c r="D270" i="42"/>
  <c r="D271" i="42"/>
  <c r="D272" i="42"/>
  <c r="D273" i="42"/>
  <c r="D274" i="42"/>
  <c r="D275" i="42"/>
  <c r="D276" i="42"/>
  <c r="D277" i="42"/>
  <c r="D278" i="42"/>
  <c r="D279" i="42"/>
  <c r="D280" i="42"/>
  <c r="D281" i="42"/>
  <c r="D282" i="42"/>
  <c r="D283" i="42"/>
  <c r="D284" i="42"/>
  <c r="D285" i="42"/>
  <c r="D286" i="42"/>
  <c r="D287" i="42"/>
  <c r="D288" i="42"/>
  <c r="D289" i="42"/>
  <c r="D290" i="42"/>
  <c r="D291" i="42"/>
  <c r="D292" i="42"/>
  <c r="D293" i="42"/>
  <c r="D294" i="42"/>
  <c r="D295" i="42"/>
  <c r="D296" i="42"/>
  <c r="D297" i="42"/>
  <c r="D298" i="42"/>
  <c r="D300" i="42"/>
  <c r="D301" i="42"/>
  <c r="D303" i="42"/>
  <c r="D304" i="42"/>
  <c r="D306" i="42"/>
  <c r="D307" i="42"/>
  <c r="D309" i="42"/>
  <c r="D310" i="42"/>
  <c r="D312" i="42"/>
  <c r="D313" i="42"/>
  <c r="D315" i="42"/>
  <c r="D316" i="42"/>
  <c r="D318" i="42"/>
  <c r="D319" i="42"/>
  <c r="D321" i="42"/>
  <c r="D322" i="42"/>
  <c r="D324" i="42"/>
  <c r="D325" i="42"/>
  <c r="D327" i="42"/>
  <c r="D328" i="42"/>
  <c r="D330" i="42"/>
  <c r="D331" i="42"/>
  <c r="D332" i="42"/>
  <c r="D333" i="42"/>
  <c r="D334" i="42"/>
  <c r="D335" i="42"/>
  <c r="D336" i="42"/>
  <c r="D337" i="42"/>
  <c r="D338" i="42"/>
  <c r="D339" i="42"/>
  <c r="D341" i="42"/>
  <c r="D342" i="42"/>
  <c r="D343" i="42"/>
  <c r="D344" i="42"/>
  <c r="D345" i="42"/>
  <c r="D346" i="42"/>
  <c r="D347" i="42"/>
  <c r="D348" i="42"/>
  <c r="D349" i="42"/>
  <c r="D350" i="42"/>
  <c r="D351" i="42"/>
  <c r="D352" i="42"/>
  <c r="D353" i="42"/>
  <c r="D354" i="42"/>
  <c r="D355" i="42"/>
  <c r="D356" i="42"/>
  <c r="D357" i="42"/>
  <c r="D358" i="42"/>
  <c r="D359" i="42"/>
  <c r="D360" i="42"/>
  <c r="D361" i="42"/>
  <c r="D362" i="42"/>
  <c r="D363" i="42"/>
  <c r="D364" i="42"/>
  <c r="D365" i="42"/>
  <c r="D366" i="42"/>
  <c r="D367" i="42"/>
  <c r="D368" i="42"/>
  <c r="D369" i="42"/>
  <c r="D370" i="42"/>
  <c r="D371" i="42"/>
  <c r="D372" i="42"/>
  <c r="D373" i="42"/>
  <c r="D2" i="42"/>
  <c r="F6" i="48"/>
  <c r="F7" i="48"/>
  <c r="F8" i="48"/>
  <c r="F9" i="48"/>
  <c r="F10" i="48"/>
  <c r="F5" i="48"/>
  <c r="N3" i="44"/>
  <c r="N4" i="44"/>
  <c r="N5" i="44"/>
  <c r="N6" i="44"/>
  <c r="N7" i="44"/>
  <c r="N8" i="44"/>
  <c r="N9" i="44"/>
  <c r="N10" i="44"/>
  <c r="N11" i="44"/>
  <c r="N12" i="44"/>
  <c r="N13" i="44"/>
  <c r="N14" i="44"/>
  <c r="N15" i="44"/>
  <c r="N16" i="44"/>
  <c r="N17" i="44"/>
  <c r="N18" i="44"/>
  <c r="N19" i="44"/>
  <c r="N20" i="44"/>
  <c r="N21" i="44"/>
  <c r="N22" i="44"/>
  <c r="N23" i="44"/>
  <c r="N24" i="44"/>
  <c r="N25" i="44"/>
  <c r="N26" i="44"/>
  <c r="N27" i="44"/>
  <c r="N28" i="44"/>
  <c r="N29" i="44"/>
  <c r="N30" i="44"/>
  <c r="N31" i="44"/>
  <c r="N32" i="44"/>
  <c r="N33" i="44"/>
  <c r="N34" i="44"/>
  <c r="N35" i="44"/>
  <c r="N36" i="44"/>
  <c r="N37" i="44"/>
  <c r="N38" i="44"/>
  <c r="N39" i="44"/>
  <c r="N40" i="44"/>
  <c r="N41" i="44"/>
  <c r="N42" i="44"/>
  <c r="N43" i="44"/>
  <c r="N44" i="44"/>
  <c r="N45" i="44"/>
  <c r="N46" i="44"/>
  <c r="N47" i="44"/>
  <c r="N48" i="44"/>
  <c r="N49" i="44"/>
  <c r="N50" i="44"/>
  <c r="N51" i="44"/>
  <c r="N52" i="44"/>
  <c r="N53" i="44"/>
  <c r="N54" i="44"/>
  <c r="N55" i="44"/>
  <c r="N56" i="44"/>
  <c r="N57" i="44"/>
  <c r="N58" i="44"/>
  <c r="N59" i="44"/>
  <c r="N60" i="44"/>
  <c r="N61" i="44"/>
  <c r="N62" i="44"/>
  <c r="N63" i="44"/>
  <c r="N64" i="44"/>
  <c r="N65" i="44"/>
  <c r="N66" i="44"/>
  <c r="N67" i="44"/>
  <c r="N68" i="44"/>
  <c r="N69" i="44"/>
  <c r="N70" i="44"/>
  <c r="N71" i="44"/>
  <c r="N72" i="44"/>
  <c r="N73" i="44"/>
  <c r="N74" i="44"/>
  <c r="N75" i="44"/>
  <c r="N76" i="44"/>
  <c r="N77" i="44"/>
  <c r="N78" i="44"/>
  <c r="N79" i="44"/>
  <c r="N80" i="44"/>
  <c r="N81" i="44"/>
  <c r="N82" i="44"/>
  <c r="N83" i="44"/>
  <c r="N84" i="44"/>
  <c r="N85" i="44"/>
  <c r="N86" i="44"/>
  <c r="N87" i="44"/>
  <c r="N88" i="44"/>
  <c r="N89" i="44"/>
  <c r="N90" i="44"/>
  <c r="N91" i="44"/>
  <c r="N92" i="44"/>
  <c r="N93" i="44"/>
  <c r="N94" i="44"/>
  <c r="N95" i="44"/>
  <c r="N96" i="44"/>
  <c r="N97" i="44"/>
  <c r="N98" i="44"/>
  <c r="N99" i="44"/>
  <c r="N100" i="44"/>
  <c r="N101" i="44"/>
  <c r="N102" i="44"/>
  <c r="N103" i="44"/>
  <c r="N104" i="44"/>
  <c r="N105" i="44"/>
  <c r="N106" i="44"/>
  <c r="N107" i="44"/>
  <c r="N108" i="44"/>
  <c r="N109" i="44"/>
  <c r="N110" i="44"/>
  <c r="N111" i="44"/>
  <c r="N112" i="44"/>
  <c r="N113" i="44"/>
  <c r="N114" i="44"/>
  <c r="N115" i="44"/>
  <c r="N116" i="44"/>
  <c r="N117" i="44"/>
  <c r="N118" i="44"/>
  <c r="N119" i="44"/>
  <c r="N120" i="44"/>
  <c r="N121" i="44"/>
  <c r="N122" i="44"/>
  <c r="N123" i="44"/>
  <c r="N124" i="44"/>
  <c r="N125" i="44"/>
  <c r="N126" i="44"/>
  <c r="N127" i="44"/>
  <c r="N128" i="44"/>
  <c r="N129" i="44"/>
  <c r="N130" i="44"/>
  <c r="N131" i="44"/>
  <c r="N132" i="44"/>
  <c r="N133" i="44"/>
  <c r="N134" i="44"/>
  <c r="N135" i="44"/>
  <c r="N136" i="44"/>
  <c r="N137" i="44"/>
  <c r="N138" i="44"/>
  <c r="N139" i="44"/>
  <c r="N140" i="44"/>
  <c r="N141" i="44"/>
  <c r="N142" i="44"/>
  <c r="N143" i="44"/>
  <c r="N144" i="44"/>
  <c r="N145" i="44"/>
  <c r="N146" i="44"/>
  <c r="N147" i="44"/>
  <c r="N148" i="44"/>
  <c r="N149" i="44"/>
  <c r="N150" i="44"/>
  <c r="N151" i="44"/>
  <c r="N152" i="44"/>
  <c r="N153" i="44"/>
  <c r="N154" i="44"/>
  <c r="N155" i="44"/>
  <c r="N156" i="44"/>
  <c r="N157" i="44"/>
  <c r="N158" i="44"/>
  <c r="N159" i="44"/>
  <c r="N160" i="44"/>
  <c r="N161" i="44"/>
  <c r="N162" i="44"/>
  <c r="N163" i="44"/>
  <c r="N164" i="44"/>
  <c r="N165" i="44"/>
  <c r="N166" i="44"/>
  <c r="N167" i="44"/>
  <c r="N168" i="44"/>
  <c r="N169" i="44"/>
  <c r="N170" i="44"/>
  <c r="N171" i="44"/>
  <c r="N172" i="44"/>
  <c r="N173" i="44"/>
  <c r="N174" i="44"/>
  <c r="N175" i="44"/>
  <c r="N176" i="44"/>
  <c r="N177" i="44"/>
  <c r="N178" i="44"/>
  <c r="N179" i="44"/>
  <c r="N180" i="44"/>
  <c r="N181" i="44"/>
  <c r="N182" i="44"/>
  <c r="N183" i="44"/>
  <c r="N184" i="44"/>
  <c r="N185" i="44"/>
  <c r="N186" i="44"/>
  <c r="N187" i="44"/>
  <c r="N188" i="44"/>
  <c r="N189" i="44"/>
  <c r="N190" i="44"/>
  <c r="N191" i="44"/>
  <c r="N192" i="44"/>
  <c r="N193" i="44"/>
  <c r="N194" i="44"/>
  <c r="N195" i="44"/>
  <c r="N196" i="44"/>
  <c r="N197" i="44"/>
  <c r="N198" i="44"/>
  <c r="N199" i="44"/>
  <c r="N200" i="44"/>
  <c r="N201" i="44"/>
  <c r="N202" i="44"/>
  <c r="N203" i="44"/>
  <c r="N204" i="44"/>
  <c r="N205" i="44"/>
  <c r="N206" i="44"/>
  <c r="N207" i="44"/>
  <c r="N208" i="44"/>
  <c r="N209" i="44"/>
  <c r="N210" i="44"/>
  <c r="N211" i="44"/>
  <c r="N212" i="44"/>
  <c r="N213" i="44"/>
  <c r="N214" i="44"/>
  <c r="N215" i="44"/>
  <c r="N216" i="44"/>
  <c r="N217" i="44"/>
  <c r="N218" i="44"/>
  <c r="N219" i="44"/>
  <c r="N220" i="44"/>
  <c r="N221" i="44"/>
  <c r="N222" i="44"/>
  <c r="N223" i="44"/>
  <c r="N224" i="44"/>
  <c r="N225" i="44"/>
  <c r="N226" i="44"/>
  <c r="N227" i="44"/>
  <c r="N228" i="44"/>
  <c r="N229" i="44"/>
  <c r="N230" i="44"/>
  <c r="N231" i="44"/>
  <c r="N232" i="44"/>
  <c r="N233" i="44"/>
  <c r="N234" i="44"/>
  <c r="N235" i="44"/>
  <c r="N236" i="44"/>
  <c r="N237" i="44"/>
  <c r="N238" i="44"/>
  <c r="N239" i="44"/>
  <c r="N240" i="44"/>
  <c r="N241" i="44"/>
  <c r="N242" i="44"/>
  <c r="N243" i="44"/>
  <c r="N244" i="44"/>
  <c r="N245" i="44"/>
  <c r="N246" i="44"/>
  <c r="N247" i="44"/>
  <c r="N248" i="44"/>
  <c r="N249" i="44"/>
  <c r="N250" i="44"/>
  <c r="N251" i="44"/>
  <c r="N252" i="44"/>
  <c r="N253" i="44"/>
  <c r="N254" i="44"/>
  <c r="N255" i="44"/>
  <c r="N256" i="44"/>
  <c r="N257" i="44"/>
  <c r="N258" i="44"/>
  <c r="N259" i="44"/>
  <c r="N260" i="44"/>
  <c r="N261" i="44"/>
  <c r="N262" i="44"/>
  <c r="N263" i="44"/>
  <c r="N264" i="44"/>
  <c r="N265" i="44"/>
  <c r="N266" i="44"/>
  <c r="N267" i="44"/>
  <c r="N268" i="44"/>
  <c r="N269" i="44"/>
  <c r="N270" i="44"/>
  <c r="N271" i="44"/>
  <c r="N272" i="44"/>
  <c r="N273" i="44"/>
  <c r="N274" i="44"/>
  <c r="N275" i="44"/>
  <c r="N276" i="44"/>
  <c r="N277" i="44"/>
  <c r="N278" i="44"/>
  <c r="N279" i="44"/>
  <c r="N280" i="44"/>
  <c r="N281" i="44"/>
  <c r="N282" i="44"/>
  <c r="N283" i="44"/>
  <c r="N284" i="44"/>
  <c r="N285" i="44"/>
  <c r="N286" i="44"/>
  <c r="N287" i="44"/>
  <c r="N288" i="44"/>
  <c r="N289" i="44"/>
  <c r="N290" i="44"/>
  <c r="N291" i="44"/>
  <c r="N292" i="44"/>
  <c r="N293" i="44"/>
  <c r="N294" i="44"/>
  <c r="N295" i="44"/>
  <c r="N296" i="44"/>
  <c r="N297" i="44"/>
  <c r="N298" i="44"/>
  <c r="N299" i="44"/>
  <c r="N300" i="44"/>
  <c r="N301" i="44"/>
  <c r="N302" i="44"/>
  <c r="N303" i="44"/>
  <c r="N304" i="44"/>
  <c r="N305" i="44"/>
  <c r="N306" i="44"/>
  <c r="N307" i="44"/>
  <c r="N308" i="44"/>
  <c r="N309" i="44"/>
  <c r="N310" i="44"/>
  <c r="N311" i="44"/>
  <c r="N312" i="44"/>
  <c r="N313" i="44"/>
  <c r="N314" i="44"/>
  <c r="N315" i="44"/>
  <c r="N316" i="44"/>
  <c r="N317" i="44"/>
  <c r="N318" i="44"/>
  <c r="N319" i="44"/>
  <c r="N320" i="44"/>
  <c r="N321" i="44"/>
  <c r="N322" i="44"/>
  <c r="N323" i="44"/>
  <c r="N324" i="44"/>
  <c r="N325" i="44"/>
  <c r="N326" i="44"/>
  <c r="N327" i="44"/>
  <c r="N328" i="44"/>
  <c r="N329" i="44"/>
  <c r="N330" i="44"/>
  <c r="N331" i="44"/>
  <c r="N332" i="44"/>
  <c r="N333" i="44"/>
  <c r="N334" i="44"/>
  <c r="N335" i="44"/>
  <c r="N336" i="44"/>
  <c r="N337" i="44"/>
  <c r="N338" i="44"/>
  <c r="N339" i="44"/>
  <c r="N340" i="44"/>
  <c r="N341" i="44"/>
  <c r="N342" i="44"/>
  <c r="N343" i="44"/>
  <c r="N344" i="44"/>
  <c r="N345" i="44"/>
  <c r="N346" i="44"/>
  <c r="N347" i="44"/>
  <c r="N348" i="44"/>
  <c r="N349" i="44"/>
  <c r="N350" i="44"/>
  <c r="N351" i="44"/>
  <c r="N352" i="44"/>
  <c r="N353" i="44"/>
  <c r="N354" i="44"/>
  <c r="N355" i="44"/>
  <c r="N356" i="44"/>
  <c r="N357" i="44"/>
  <c r="N358" i="44"/>
  <c r="N359" i="44"/>
  <c r="N360" i="44"/>
  <c r="N361" i="44"/>
  <c r="N362" i="44"/>
  <c r="N363" i="44"/>
  <c r="N364" i="44"/>
  <c r="N365" i="44"/>
  <c r="N366" i="44"/>
  <c r="N367" i="44"/>
  <c r="N368" i="44"/>
  <c r="N369" i="44"/>
  <c r="N370" i="44"/>
  <c r="N371" i="44"/>
  <c r="N372" i="44"/>
  <c r="N373" i="44"/>
  <c r="N2" i="44"/>
  <c r="M3" i="44"/>
  <c r="M4" i="44"/>
  <c r="M5" i="44"/>
  <c r="M6" i="44"/>
  <c r="M7" i="44"/>
  <c r="M8" i="44"/>
  <c r="M9" i="44"/>
  <c r="M10" i="44"/>
  <c r="M11" i="44"/>
  <c r="M12" i="44"/>
  <c r="M13" i="44"/>
  <c r="M14" i="44"/>
  <c r="M15" i="44"/>
  <c r="M16" i="44"/>
  <c r="M17" i="44"/>
  <c r="M18" i="44"/>
  <c r="M19" i="44"/>
  <c r="M20" i="44"/>
  <c r="M21" i="44"/>
  <c r="M22" i="44"/>
  <c r="M23" i="44"/>
  <c r="M24" i="44"/>
  <c r="M25" i="44"/>
  <c r="M26" i="44"/>
  <c r="M27" i="44"/>
  <c r="M28" i="44"/>
  <c r="M29" i="44"/>
  <c r="M30" i="44"/>
  <c r="M31" i="44"/>
  <c r="M32" i="44"/>
  <c r="M33" i="44"/>
  <c r="M34" i="44"/>
  <c r="M35" i="44"/>
  <c r="M36" i="44"/>
  <c r="M37" i="44"/>
  <c r="M38" i="44"/>
  <c r="M39" i="44"/>
  <c r="M40" i="44"/>
  <c r="M41" i="44"/>
  <c r="M42" i="44"/>
  <c r="M43" i="44"/>
  <c r="M44" i="44"/>
  <c r="M45" i="44"/>
  <c r="M46" i="44"/>
  <c r="M47" i="44"/>
  <c r="M48" i="44"/>
  <c r="M49" i="44"/>
  <c r="M50" i="44"/>
  <c r="M51" i="44"/>
  <c r="M52" i="44"/>
  <c r="M53" i="44"/>
  <c r="M54" i="44"/>
  <c r="M55" i="44"/>
  <c r="M56" i="44"/>
  <c r="M57" i="44"/>
  <c r="M58" i="44"/>
  <c r="M59" i="44"/>
  <c r="M60" i="44"/>
  <c r="M61" i="44"/>
  <c r="M62" i="44"/>
  <c r="M63" i="44"/>
  <c r="M64" i="44"/>
  <c r="M65" i="44"/>
  <c r="M66" i="44"/>
  <c r="M67" i="44"/>
  <c r="M68" i="44"/>
  <c r="M69" i="44"/>
  <c r="M70" i="44"/>
  <c r="M71" i="44"/>
  <c r="M72" i="44"/>
  <c r="M73" i="44"/>
  <c r="M74" i="44"/>
  <c r="M75" i="44"/>
  <c r="M76" i="44"/>
  <c r="M77" i="44"/>
  <c r="M78" i="44"/>
  <c r="M79" i="44"/>
  <c r="M80" i="44"/>
  <c r="M81" i="44"/>
  <c r="M82" i="44"/>
  <c r="M83" i="44"/>
  <c r="M84" i="44"/>
  <c r="M85" i="44"/>
  <c r="M86" i="44"/>
  <c r="M87" i="44"/>
  <c r="M88" i="44"/>
  <c r="M89" i="44"/>
  <c r="M90" i="44"/>
  <c r="M91" i="44"/>
  <c r="M92" i="44"/>
  <c r="M93" i="44"/>
  <c r="M94" i="44"/>
  <c r="M95" i="44"/>
  <c r="M96" i="44"/>
  <c r="M97" i="44"/>
  <c r="M98" i="44"/>
  <c r="M99" i="44"/>
  <c r="M100" i="44"/>
  <c r="M101" i="44"/>
  <c r="M102" i="44"/>
  <c r="M103" i="44"/>
  <c r="M104" i="44"/>
  <c r="M105" i="44"/>
  <c r="M106" i="44"/>
  <c r="M107" i="44"/>
  <c r="M108" i="44"/>
  <c r="M109" i="44"/>
  <c r="M110" i="44"/>
  <c r="M111" i="44"/>
  <c r="M112" i="44"/>
  <c r="M113" i="44"/>
  <c r="M114" i="44"/>
  <c r="M115" i="44"/>
  <c r="M116" i="44"/>
  <c r="M117" i="44"/>
  <c r="M118" i="44"/>
  <c r="M119" i="44"/>
  <c r="M120" i="44"/>
  <c r="M121" i="44"/>
  <c r="M122" i="44"/>
  <c r="M123" i="44"/>
  <c r="M124" i="44"/>
  <c r="M125" i="44"/>
  <c r="M126" i="44"/>
  <c r="M127" i="44"/>
  <c r="M128" i="44"/>
  <c r="M129" i="44"/>
  <c r="M130" i="44"/>
  <c r="M131" i="44"/>
  <c r="M132" i="44"/>
  <c r="M133" i="44"/>
  <c r="M134" i="44"/>
  <c r="M135" i="44"/>
  <c r="M136" i="44"/>
  <c r="M137" i="44"/>
  <c r="M138" i="44"/>
  <c r="M139" i="44"/>
  <c r="M140" i="44"/>
  <c r="M141" i="44"/>
  <c r="M142" i="44"/>
  <c r="M143" i="44"/>
  <c r="M144" i="44"/>
  <c r="M145" i="44"/>
  <c r="M146" i="44"/>
  <c r="M147" i="44"/>
  <c r="M148" i="44"/>
  <c r="M149" i="44"/>
  <c r="M150" i="44"/>
  <c r="M151" i="44"/>
  <c r="M152" i="44"/>
  <c r="M153" i="44"/>
  <c r="M154" i="44"/>
  <c r="M155" i="44"/>
  <c r="M156" i="44"/>
  <c r="M157" i="44"/>
  <c r="M158" i="44"/>
  <c r="M159" i="44"/>
  <c r="M160" i="44"/>
  <c r="M161" i="44"/>
  <c r="M162" i="44"/>
  <c r="M163" i="44"/>
  <c r="M164" i="44"/>
  <c r="M165" i="44"/>
  <c r="M166" i="44"/>
  <c r="M167" i="44"/>
  <c r="M168" i="44"/>
  <c r="M169" i="44"/>
  <c r="M170" i="44"/>
  <c r="M171" i="44"/>
  <c r="M172" i="44"/>
  <c r="M173" i="44"/>
  <c r="M174" i="44"/>
  <c r="M175" i="44"/>
  <c r="M176" i="44"/>
  <c r="M177" i="44"/>
  <c r="M178" i="44"/>
  <c r="M179" i="44"/>
  <c r="M180" i="44"/>
  <c r="M181" i="44"/>
  <c r="M182" i="44"/>
  <c r="M183" i="44"/>
  <c r="M184" i="44"/>
  <c r="M185" i="44"/>
  <c r="M186" i="44"/>
  <c r="M187" i="44"/>
  <c r="M188" i="44"/>
  <c r="M189" i="44"/>
  <c r="M190" i="44"/>
  <c r="M191" i="44"/>
  <c r="M192" i="44"/>
  <c r="M193" i="44"/>
  <c r="M194" i="44"/>
  <c r="M195" i="44"/>
  <c r="M196" i="44"/>
  <c r="M197" i="44"/>
  <c r="M198" i="44"/>
  <c r="M199" i="44"/>
  <c r="M200" i="44"/>
  <c r="M201" i="44"/>
  <c r="M202" i="44"/>
  <c r="M203" i="44"/>
  <c r="M204" i="44"/>
  <c r="M205" i="44"/>
  <c r="M206" i="44"/>
  <c r="M207" i="44"/>
  <c r="M208" i="44"/>
  <c r="M209" i="44"/>
  <c r="M210" i="44"/>
  <c r="M211" i="44"/>
  <c r="M212" i="44"/>
  <c r="M213" i="44"/>
  <c r="M214" i="44"/>
  <c r="M215" i="44"/>
  <c r="M216" i="44"/>
  <c r="M217" i="44"/>
  <c r="M218" i="44"/>
  <c r="M219" i="44"/>
  <c r="M220" i="44"/>
  <c r="M221" i="44"/>
  <c r="M222" i="44"/>
  <c r="M223" i="44"/>
  <c r="M224" i="44"/>
  <c r="M225" i="44"/>
  <c r="M226" i="44"/>
  <c r="M227" i="44"/>
  <c r="M228" i="44"/>
  <c r="M229" i="44"/>
  <c r="M230" i="44"/>
  <c r="M231" i="44"/>
  <c r="M232" i="44"/>
  <c r="M233" i="44"/>
  <c r="M234" i="44"/>
  <c r="M235" i="44"/>
  <c r="M236" i="44"/>
  <c r="M237" i="44"/>
  <c r="M238" i="44"/>
  <c r="M239" i="44"/>
  <c r="M240" i="44"/>
  <c r="M241" i="44"/>
  <c r="M242" i="44"/>
  <c r="M243" i="44"/>
  <c r="M244" i="44"/>
  <c r="M245" i="44"/>
  <c r="M246" i="44"/>
  <c r="M247" i="44"/>
  <c r="M248" i="44"/>
  <c r="M249" i="44"/>
  <c r="M250" i="44"/>
  <c r="M251" i="44"/>
  <c r="M252" i="44"/>
  <c r="M253" i="44"/>
  <c r="M254" i="44"/>
  <c r="M255" i="44"/>
  <c r="M256" i="44"/>
  <c r="M257" i="44"/>
  <c r="M258" i="44"/>
  <c r="M259" i="44"/>
  <c r="M260" i="44"/>
  <c r="M261" i="44"/>
  <c r="M262" i="44"/>
  <c r="M263" i="44"/>
  <c r="M264" i="44"/>
  <c r="M265" i="44"/>
  <c r="M266" i="44"/>
  <c r="M267" i="44"/>
  <c r="M268" i="44"/>
  <c r="M269" i="44"/>
  <c r="M270" i="44"/>
  <c r="M271" i="44"/>
  <c r="M272" i="44"/>
  <c r="M273" i="44"/>
  <c r="M274" i="44"/>
  <c r="M275" i="44"/>
  <c r="M276" i="44"/>
  <c r="M277" i="44"/>
  <c r="M278" i="44"/>
  <c r="M279" i="44"/>
  <c r="M280" i="44"/>
  <c r="M281" i="44"/>
  <c r="M282" i="44"/>
  <c r="M283" i="44"/>
  <c r="M284" i="44"/>
  <c r="M285" i="44"/>
  <c r="M286" i="44"/>
  <c r="M287" i="44"/>
  <c r="M288" i="44"/>
  <c r="M289" i="44"/>
  <c r="M290" i="44"/>
  <c r="M291" i="44"/>
  <c r="M292" i="44"/>
  <c r="M293" i="44"/>
  <c r="M294" i="44"/>
  <c r="M295" i="44"/>
  <c r="M296" i="44"/>
  <c r="M297" i="44"/>
  <c r="M298" i="44"/>
  <c r="M299" i="44"/>
  <c r="M300" i="44"/>
  <c r="M301" i="44"/>
  <c r="M302" i="44"/>
  <c r="M303" i="44"/>
  <c r="M304" i="44"/>
  <c r="M305" i="44"/>
  <c r="M306" i="44"/>
  <c r="M307" i="44"/>
  <c r="M308" i="44"/>
  <c r="M309" i="44"/>
  <c r="M310" i="44"/>
  <c r="M311" i="44"/>
  <c r="M312" i="44"/>
  <c r="M313" i="44"/>
  <c r="M314" i="44"/>
  <c r="M315" i="44"/>
  <c r="M316" i="44"/>
  <c r="M317" i="44"/>
  <c r="M318" i="44"/>
  <c r="M319" i="44"/>
  <c r="M320" i="44"/>
  <c r="M321" i="44"/>
  <c r="M322" i="44"/>
  <c r="M323" i="44"/>
  <c r="M324" i="44"/>
  <c r="M325" i="44"/>
  <c r="M326" i="44"/>
  <c r="M327" i="44"/>
  <c r="M328" i="44"/>
  <c r="M329" i="44"/>
  <c r="M330" i="44"/>
  <c r="M331" i="44"/>
  <c r="M332" i="44"/>
  <c r="M333" i="44"/>
  <c r="M334" i="44"/>
  <c r="M335" i="44"/>
  <c r="M336" i="44"/>
  <c r="M337" i="44"/>
  <c r="M338" i="44"/>
  <c r="M339" i="44"/>
  <c r="M340" i="44"/>
  <c r="M341" i="44"/>
  <c r="M342" i="44"/>
  <c r="M343" i="44"/>
  <c r="M344" i="44"/>
  <c r="M345" i="44"/>
  <c r="M346" i="44"/>
  <c r="M347" i="44"/>
  <c r="M348" i="44"/>
  <c r="M349" i="44"/>
  <c r="M350" i="44"/>
  <c r="M351" i="44"/>
  <c r="M352" i="44"/>
  <c r="M353" i="44"/>
  <c r="M354" i="44"/>
  <c r="M355" i="44"/>
  <c r="M356" i="44"/>
  <c r="M357" i="44"/>
  <c r="M358" i="44"/>
  <c r="M359" i="44"/>
  <c r="M360" i="44"/>
  <c r="M361" i="44"/>
  <c r="M362" i="44"/>
  <c r="M363" i="44"/>
  <c r="M364" i="44"/>
  <c r="M365" i="44"/>
  <c r="M366" i="44"/>
  <c r="M367" i="44"/>
  <c r="M368" i="44"/>
  <c r="M369" i="44"/>
  <c r="M370" i="44"/>
  <c r="M371" i="44"/>
  <c r="M372" i="44"/>
  <c r="M373" i="44"/>
  <c r="M2" i="44"/>
  <c r="L3" i="44"/>
  <c r="L4" i="44"/>
  <c r="L5" i="44"/>
  <c r="L6" i="44"/>
  <c r="L7" i="44"/>
  <c r="L8" i="44"/>
  <c r="L9" i="44"/>
  <c r="L10" i="44"/>
  <c r="L11" i="44"/>
  <c r="L12" i="44"/>
  <c r="L13" i="44"/>
  <c r="L14" i="44"/>
  <c r="L15" i="44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L29" i="44"/>
  <c r="L30" i="44"/>
  <c r="L31" i="44"/>
  <c r="L32" i="44"/>
  <c r="L33" i="44"/>
  <c r="L34" i="44"/>
  <c r="L35" i="44"/>
  <c r="L36" i="44"/>
  <c r="L37" i="44"/>
  <c r="L38" i="44"/>
  <c r="L39" i="44"/>
  <c r="L40" i="44"/>
  <c r="L41" i="44"/>
  <c r="L42" i="44"/>
  <c r="L43" i="44"/>
  <c r="L44" i="44"/>
  <c r="L45" i="44"/>
  <c r="L46" i="44"/>
  <c r="L47" i="44"/>
  <c r="L48" i="44"/>
  <c r="L49" i="44"/>
  <c r="L50" i="44"/>
  <c r="L51" i="44"/>
  <c r="L52" i="44"/>
  <c r="L53" i="44"/>
  <c r="L54" i="44"/>
  <c r="L55" i="44"/>
  <c r="L56" i="44"/>
  <c r="L57" i="44"/>
  <c r="L58" i="44"/>
  <c r="L59" i="44"/>
  <c r="L60" i="44"/>
  <c r="L61" i="44"/>
  <c r="L62" i="44"/>
  <c r="L63" i="44"/>
  <c r="L64" i="44"/>
  <c r="L65" i="44"/>
  <c r="L66" i="44"/>
  <c r="L67" i="44"/>
  <c r="L68" i="44"/>
  <c r="L69" i="44"/>
  <c r="L70" i="44"/>
  <c r="L71" i="44"/>
  <c r="L72" i="44"/>
  <c r="L73" i="44"/>
  <c r="L74" i="44"/>
  <c r="L75" i="44"/>
  <c r="L76" i="44"/>
  <c r="L77" i="44"/>
  <c r="L78" i="44"/>
  <c r="L79" i="44"/>
  <c r="L80" i="44"/>
  <c r="L81" i="44"/>
  <c r="L82" i="44"/>
  <c r="L83" i="44"/>
  <c r="L84" i="44"/>
  <c r="L85" i="44"/>
  <c r="L86" i="44"/>
  <c r="L87" i="44"/>
  <c r="L88" i="44"/>
  <c r="L89" i="44"/>
  <c r="L90" i="44"/>
  <c r="L91" i="44"/>
  <c r="L92" i="44"/>
  <c r="L93" i="44"/>
  <c r="L94" i="44"/>
  <c r="L95" i="44"/>
  <c r="L96" i="44"/>
  <c r="L97" i="44"/>
  <c r="L98" i="44"/>
  <c r="L99" i="44"/>
  <c r="L100" i="44"/>
  <c r="L101" i="44"/>
  <c r="L102" i="44"/>
  <c r="L103" i="44"/>
  <c r="L104" i="44"/>
  <c r="L105" i="44"/>
  <c r="L106" i="44"/>
  <c r="L107" i="44"/>
  <c r="L108" i="44"/>
  <c r="L109" i="44"/>
  <c r="L110" i="44"/>
  <c r="L111" i="44"/>
  <c r="L112" i="44"/>
  <c r="L113" i="44"/>
  <c r="L114" i="44"/>
  <c r="L115" i="44"/>
  <c r="L116" i="44"/>
  <c r="L117" i="44"/>
  <c r="L118" i="44"/>
  <c r="L119" i="44"/>
  <c r="L120" i="44"/>
  <c r="L121" i="44"/>
  <c r="L122" i="44"/>
  <c r="L123" i="44"/>
  <c r="L124" i="44"/>
  <c r="L125" i="44"/>
  <c r="L126" i="44"/>
  <c r="L127" i="44"/>
  <c r="L128" i="44"/>
  <c r="L129" i="44"/>
  <c r="L130" i="44"/>
  <c r="L131" i="44"/>
  <c r="L132" i="44"/>
  <c r="L133" i="44"/>
  <c r="L134" i="44"/>
  <c r="L135" i="44"/>
  <c r="L136" i="44"/>
  <c r="L137" i="44"/>
  <c r="L138" i="44"/>
  <c r="L139" i="44"/>
  <c r="L140" i="44"/>
  <c r="L141" i="44"/>
  <c r="L142" i="44"/>
  <c r="L143" i="44"/>
  <c r="L144" i="44"/>
  <c r="L145" i="44"/>
  <c r="L146" i="44"/>
  <c r="L147" i="44"/>
  <c r="L148" i="44"/>
  <c r="L149" i="44"/>
  <c r="L150" i="44"/>
  <c r="L151" i="44"/>
  <c r="L152" i="44"/>
  <c r="L153" i="44"/>
  <c r="L154" i="44"/>
  <c r="L155" i="44"/>
  <c r="L156" i="44"/>
  <c r="L157" i="44"/>
  <c r="L158" i="44"/>
  <c r="L159" i="44"/>
  <c r="L160" i="44"/>
  <c r="L161" i="44"/>
  <c r="L162" i="44"/>
  <c r="L163" i="44"/>
  <c r="L164" i="44"/>
  <c r="L165" i="44"/>
  <c r="L166" i="44"/>
  <c r="L167" i="44"/>
  <c r="L168" i="44"/>
  <c r="L169" i="44"/>
  <c r="L170" i="44"/>
  <c r="L171" i="44"/>
  <c r="L172" i="44"/>
  <c r="L173" i="44"/>
  <c r="L174" i="44"/>
  <c r="L175" i="44"/>
  <c r="L176" i="44"/>
  <c r="L177" i="44"/>
  <c r="L178" i="44"/>
  <c r="L179" i="44"/>
  <c r="L180" i="44"/>
  <c r="L181" i="44"/>
  <c r="L182" i="44"/>
  <c r="L183" i="44"/>
  <c r="L184" i="44"/>
  <c r="L185" i="44"/>
  <c r="L186" i="44"/>
  <c r="L187" i="44"/>
  <c r="L188" i="44"/>
  <c r="L189" i="44"/>
  <c r="L190" i="44"/>
  <c r="L191" i="44"/>
  <c r="L192" i="44"/>
  <c r="L193" i="44"/>
  <c r="L194" i="44"/>
  <c r="L195" i="44"/>
  <c r="L196" i="44"/>
  <c r="L197" i="44"/>
  <c r="L198" i="44"/>
  <c r="L199" i="44"/>
  <c r="L200" i="44"/>
  <c r="L201" i="44"/>
  <c r="L202" i="44"/>
  <c r="L203" i="44"/>
  <c r="L204" i="44"/>
  <c r="L205" i="44"/>
  <c r="L206" i="44"/>
  <c r="L207" i="44"/>
  <c r="L208" i="44"/>
  <c r="L209" i="44"/>
  <c r="L210" i="44"/>
  <c r="L211" i="44"/>
  <c r="L212" i="44"/>
  <c r="L213" i="44"/>
  <c r="L214" i="44"/>
  <c r="L215" i="44"/>
  <c r="L216" i="44"/>
  <c r="L217" i="44"/>
  <c r="L218" i="44"/>
  <c r="L219" i="44"/>
  <c r="L220" i="44"/>
  <c r="L221" i="44"/>
  <c r="L222" i="44"/>
  <c r="L223" i="44"/>
  <c r="L224" i="44"/>
  <c r="L225" i="44"/>
  <c r="L226" i="44"/>
  <c r="L227" i="44"/>
  <c r="L228" i="44"/>
  <c r="L229" i="44"/>
  <c r="L230" i="44"/>
  <c r="L231" i="44"/>
  <c r="L232" i="44"/>
  <c r="L233" i="44"/>
  <c r="L234" i="44"/>
  <c r="L235" i="44"/>
  <c r="L236" i="44"/>
  <c r="L237" i="44"/>
  <c r="L238" i="44"/>
  <c r="L239" i="44"/>
  <c r="L240" i="44"/>
  <c r="L241" i="44"/>
  <c r="L242" i="44"/>
  <c r="L243" i="44"/>
  <c r="L244" i="44"/>
  <c r="L245" i="44"/>
  <c r="L246" i="44"/>
  <c r="L247" i="44"/>
  <c r="L248" i="44"/>
  <c r="L249" i="44"/>
  <c r="L250" i="44"/>
  <c r="L251" i="44"/>
  <c r="L252" i="44"/>
  <c r="L253" i="44"/>
  <c r="L254" i="44"/>
  <c r="L255" i="44"/>
  <c r="L256" i="44"/>
  <c r="L257" i="44"/>
  <c r="L258" i="44"/>
  <c r="L259" i="44"/>
  <c r="L260" i="44"/>
  <c r="L261" i="44"/>
  <c r="L262" i="44"/>
  <c r="L263" i="44"/>
  <c r="L264" i="44"/>
  <c r="L265" i="44"/>
  <c r="L266" i="44"/>
  <c r="L267" i="44"/>
  <c r="L268" i="44"/>
  <c r="L269" i="44"/>
  <c r="L270" i="44"/>
  <c r="L271" i="44"/>
  <c r="L272" i="44"/>
  <c r="L273" i="44"/>
  <c r="L274" i="44"/>
  <c r="L275" i="44"/>
  <c r="L276" i="44"/>
  <c r="L277" i="44"/>
  <c r="L278" i="44"/>
  <c r="L279" i="44"/>
  <c r="L280" i="44"/>
  <c r="L281" i="44"/>
  <c r="L282" i="44"/>
  <c r="L283" i="44"/>
  <c r="L284" i="44"/>
  <c r="L285" i="44"/>
  <c r="L286" i="44"/>
  <c r="L287" i="44"/>
  <c r="L288" i="44"/>
  <c r="L289" i="44"/>
  <c r="L290" i="44"/>
  <c r="L291" i="44"/>
  <c r="L292" i="44"/>
  <c r="L293" i="44"/>
  <c r="L294" i="44"/>
  <c r="L295" i="44"/>
  <c r="L296" i="44"/>
  <c r="L297" i="44"/>
  <c r="L298" i="44"/>
  <c r="L299" i="44"/>
  <c r="L300" i="44"/>
  <c r="L301" i="44"/>
  <c r="L302" i="44"/>
  <c r="L303" i="44"/>
  <c r="L304" i="44"/>
  <c r="L305" i="44"/>
  <c r="L306" i="44"/>
  <c r="L307" i="44"/>
  <c r="L308" i="44"/>
  <c r="L309" i="44"/>
  <c r="L310" i="44"/>
  <c r="L311" i="44"/>
  <c r="L312" i="44"/>
  <c r="L313" i="44"/>
  <c r="L314" i="44"/>
  <c r="L315" i="44"/>
  <c r="L316" i="44"/>
  <c r="L317" i="44"/>
  <c r="L318" i="44"/>
  <c r="L319" i="44"/>
  <c r="L320" i="44"/>
  <c r="L321" i="44"/>
  <c r="L322" i="44"/>
  <c r="L323" i="44"/>
  <c r="L324" i="44"/>
  <c r="L325" i="44"/>
  <c r="L326" i="44"/>
  <c r="L327" i="44"/>
  <c r="L328" i="44"/>
  <c r="L329" i="44"/>
  <c r="L330" i="44"/>
  <c r="L331" i="44"/>
  <c r="L332" i="44"/>
  <c r="L333" i="44"/>
  <c r="L334" i="44"/>
  <c r="L335" i="44"/>
  <c r="L336" i="44"/>
  <c r="L337" i="44"/>
  <c r="L338" i="44"/>
  <c r="L339" i="44"/>
  <c r="L340" i="44"/>
  <c r="L341" i="44"/>
  <c r="L342" i="44"/>
  <c r="L343" i="44"/>
  <c r="L344" i="44"/>
  <c r="L345" i="44"/>
  <c r="L346" i="44"/>
  <c r="L347" i="44"/>
  <c r="L348" i="44"/>
  <c r="L349" i="44"/>
  <c r="L350" i="44"/>
  <c r="L351" i="44"/>
  <c r="L352" i="44"/>
  <c r="L353" i="44"/>
  <c r="L354" i="44"/>
  <c r="L355" i="44"/>
  <c r="L356" i="44"/>
  <c r="L357" i="44"/>
  <c r="L358" i="44"/>
  <c r="L359" i="44"/>
  <c r="L360" i="44"/>
  <c r="L361" i="44"/>
  <c r="L362" i="44"/>
  <c r="L363" i="44"/>
  <c r="L364" i="44"/>
  <c r="L365" i="44"/>
  <c r="L366" i="44"/>
  <c r="L367" i="44"/>
  <c r="L368" i="44"/>
  <c r="L369" i="44"/>
  <c r="L370" i="44"/>
  <c r="L371" i="44"/>
  <c r="L372" i="44"/>
  <c r="L373" i="44"/>
  <c r="L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27" i="44"/>
  <c r="K28" i="44"/>
  <c r="K29" i="44"/>
  <c r="K30" i="44"/>
  <c r="K31" i="44"/>
  <c r="K32" i="44"/>
  <c r="K33" i="44"/>
  <c r="K34" i="44"/>
  <c r="K35" i="44"/>
  <c r="K36" i="44"/>
  <c r="K37" i="44"/>
  <c r="K38" i="44"/>
  <c r="K39" i="44"/>
  <c r="K40" i="44"/>
  <c r="K41" i="44"/>
  <c r="K42" i="44"/>
  <c r="K43" i="44"/>
  <c r="K44" i="44"/>
  <c r="K45" i="44"/>
  <c r="K46" i="44"/>
  <c r="K47" i="44"/>
  <c r="K48" i="44"/>
  <c r="K49" i="44"/>
  <c r="K50" i="44"/>
  <c r="K51" i="44"/>
  <c r="K52" i="44"/>
  <c r="K53" i="44"/>
  <c r="K54" i="44"/>
  <c r="K55" i="44"/>
  <c r="K56" i="44"/>
  <c r="K57" i="44"/>
  <c r="K58" i="44"/>
  <c r="K59" i="44"/>
  <c r="K60" i="44"/>
  <c r="K61" i="44"/>
  <c r="K62" i="44"/>
  <c r="K63" i="44"/>
  <c r="K64" i="44"/>
  <c r="K65" i="44"/>
  <c r="K66" i="44"/>
  <c r="K67" i="44"/>
  <c r="K68" i="44"/>
  <c r="K69" i="44"/>
  <c r="K70" i="44"/>
  <c r="K71" i="44"/>
  <c r="K72" i="44"/>
  <c r="K73" i="44"/>
  <c r="K74" i="44"/>
  <c r="K75" i="44"/>
  <c r="K76" i="44"/>
  <c r="K77" i="44"/>
  <c r="K78" i="44"/>
  <c r="K79" i="44"/>
  <c r="K80" i="44"/>
  <c r="K81" i="44"/>
  <c r="K82" i="44"/>
  <c r="K83" i="44"/>
  <c r="K84" i="44"/>
  <c r="K85" i="44"/>
  <c r="K86" i="44"/>
  <c r="K87" i="44"/>
  <c r="K88" i="44"/>
  <c r="K89" i="44"/>
  <c r="K90" i="44"/>
  <c r="K91" i="44"/>
  <c r="K92" i="44"/>
  <c r="K93" i="44"/>
  <c r="K94" i="44"/>
  <c r="K95" i="44"/>
  <c r="K96" i="44"/>
  <c r="K97" i="44"/>
  <c r="K98" i="44"/>
  <c r="K99" i="44"/>
  <c r="K100" i="44"/>
  <c r="K101" i="44"/>
  <c r="K102" i="44"/>
  <c r="K103" i="44"/>
  <c r="K104" i="44"/>
  <c r="K105" i="44"/>
  <c r="K106" i="44"/>
  <c r="K107" i="44"/>
  <c r="K108" i="44"/>
  <c r="K109" i="44"/>
  <c r="K110" i="44"/>
  <c r="K111" i="44"/>
  <c r="K112" i="44"/>
  <c r="K113" i="44"/>
  <c r="K114" i="44"/>
  <c r="K115" i="44"/>
  <c r="K116" i="44"/>
  <c r="K117" i="44"/>
  <c r="K118" i="44"/>
  <c r="K119" i="44"/>
  <c r="K120" i="44"/>
  <c r="K121" i="44"/>
  <c r="K122" i="44"/>
  <c r="K123" i="44"/>
  <c r="K124" i="44"/>
  <c r="K125" i="44"/>
  <c r="K126" i="44"/>
  <c r="K127" i="44"/>
  <c r="K128" i="44"/>
  <c r="K129" i="44"/>
  <c r="K130" i="44"/>
  <c r="K131" i="44"/>
  <c r="K132" i="44"/>
  <c r="K133" i="44"/>
  <c r="K134" i="44"/>
  <c r="K135" i="44"/>
  <c r="K136" i="44"/>
  <c r="K137" i="44"/>
  <c r="K138" i="44"/>
  <c r="K139" i="44"/>
  <c r="K140" i="44"/>
  <c r="K141" i="44"/>
  <c r="K142" i="44"/>
  <c r="K143" i="44"/>
  <c r="K144" i="44"/>
  <c r="K145" i="44"/>
  <c r="K146" i="44"/>
  <c r="K147" i="44"/>
  <c r="K148" i="44"/>
  <c r="K149" i="44"/>
  <c r="K150" i="44"/>
  <c r="K151" i="44"/>
  <c r="K152" i="44"/>
  <c r="K153" i="44"/>
  <c r="K154" i="44"/>
  <c r="K155" i="44"/>
  <c r="K156" i="44"/>
  <c r="K157" i="44"/>
  <c r="K158" i="44"/>
  <c r="K159" i="44"/>
  <c r="K160" i="44"/>
  <c r="K161" i="44"/>
  <c r="K162" i="44"/>
  <c r="K163" i="44"/>
  <c r="K164" i="44"/>
  <c r="K165" i="44"/>
  <c r="K166" i="44"/>
  <c r="K167" i="44"/>
  <c r="K168" i="44"/>
  <c r="K169" i="44"/>
  <c r="K170" i="44"/>
  <c r="K171" i="44"/>
  <c r="K172" i="44"/>
  <c r="K173" i="44"/>
  <c r="K174" i="44"/>
  <c r="K175" i="44"/>
  <c r="K176" i="44"/>
  <c r="K177" i="44"/>
  <c r="K178" i="44"/>
  <c r="K179" i="44"/>
  <c r="K180" i="44"/>
  <c r="K181" i="44"/>
  <c r="K182" i="44"/>
  <c r="K183" i="44"/>
  <c r="K184" i="44"/>
  <c r="K185" i="44"/>
  <c r="K186" i="44"/>
  <c r="K187" i="44"/>
  <c r="K188" i="44"/>
  <c r="K189" i="44"/>
  <c r="K190" i="44"/>
  <c r="K191" i="44"/>
  <c r="K192" i="44"/>
  <c r="K193" i="44"/>
  <c r="K194" i="44"/>
  <c r="K195" i="44"/>
  <c r="K196" i="44"/>
  <c r="K197" i="44"/>
  <c r="K198" i="44"/>
  <c r="K199" i="44"/>
  <c r="K200" i="44"/>
  <c r="K201" i="44"/>
  <c r="K202" i="44"/>
  <c r="K203" i="44"/>
  <c r="K204" i="44"/>
  <c r="K205" i="44"/>
  <c r="K206" i="44"/>
  <c r="K207" i="44"/>
  <c r="K208" i="44"/>
  <c r="K209" i="44"/>
  <c r="K210" i="44"/>
  <c r="K211" i="44"/>
  <c r="K212" i="44"/>
  <c r="K213" i="44"/>
  <c r="K214" i="44"/>
  <c r="K215" i="44"/>
  <c r="K216" i="44"/>
  <c r="K217" i="44"/>
  <c r="K218" i="44"/>
  <c r="K219" i="44"/>
  <c r="K220" i="44"/>
  <c r="K221" i="44"/>
  <c r="K222" i="44"/>
  <c r="K223" i="44"/>
  <c r="K224" i="44"/>
  <c r="K225" i="44"/>
  <c r="K226" i="44"/>
  <c r="K227" i="44"/>
  <c r="K228" i="44"/>
  <c r="K229" i="44"/>
  <c r="K230" i="44"/>
  <c r="K231" i="44"/>
  <c r="K232" i="44"/>
  <c r="K233" i="44"/>
  <c r="K234" i="44"/>
  <c r="K235" i="44"/>
  <c r="K236" i="44"/>
  <c r="K237" i="44"/>
  <c r="K238" i="44"/>
  <c r="K239" i="44"/>
  <c r="K240" i="44"/>
  <c r="K241" i="44"/>
  <c r="K242" i="44"/>
  <c r="K243" i="44"/>
  <c r="K244" i="44"/>
  <c r="K245" i="44"/>
  <c r="K246" i="44"/>
  <c r="K247" i="44"/>
  <c r="K248" i="44"/>
  <c r="K249" i="44"/>
  <c r="K250" i="44"/>
  <c r="K251" i="44"/>
  <c r="K252" i="44"/>
  <c r="K253" i="44"/>
  <c r="K254" i="44"/>
  <c r="K255" i="44"/>
  <c r="K256" i="44"/>
  <c r="K257" i="44"/>
  <c r="K258" i="44"/>
  <c r="K259" i="44"/>
  <c r="K260" i="44"/>
  <c r="K261" i="44"/>
  <c r="K262" i="44"/>
  <c r="K263" i="44"/>
  <c r="K264" i="44"/>
  <c r="K265" i="44"/>
  <c r="K266" i="44"/>
  <c r="K267" i="44"/>
  <c r="K268" i="44"/>
  <c r="K269" i="44"/>
  <c r="K270" i="44"/>
  <c r="K271" i="44"/>
  <c r="K272" i="44"/>
  <c r="K273" i="44"/>
  <c r="K274" i="44"/>
  <c r="K275" i="44"/>
  <c r="K276" i="44"/>
  <c r="K277" i="44"/>
  <c r="K278" i="44"/>
  <c r="K279" i="44"/>
  <c r="K280" i="44"/>
  <c r="K281" i="44"/>
  <c r="K282" i="44"/>
  <c r="K283" i="44"/>
  <c r="K284" i="44"/>
  <c r="K285" i="44"/>
  <c r="K286" i="44"/>
  <c r="K287" i="44"/>
  <c r="K288" i="44"/>
  <c r="K289" i="44"/>
  <c r="K290" i="44"/>
  <c r="K291" i="44"/>
  <c r="K292" i="44"/>
  <c r="K293" i="44"/>
  <c r="K294" i="44"/>
  <c r="K295" i="44"/>
  <c r="K296" i="44"/>
  <c r="K297" i="44"/>
  <c r="K298" i="44"/>
  <c r="K299" i="44"/>
  <c r="K300" i="44"/>
  <c r="K301" i="44"/>
  <c r="K302" i="44"/>
  <c r="K303" i="44"/>
  <c r="K304" i="44"/>
  <c r="K305" i="44"/>
  <c r="K306" i="44"/>
  <c r="K307" i="44"/>
  <c r="K308" i="44"/>
  <c r="K309" i="44"/>
  <c r="K310" i="44"/>
  <c r="K311" i="44"/>
  <c r="K312" i="44"/>
  <c r="K313" i="44"/>
  <c r="K314" i="44"/>
  <c r="K315" i="44"/>
  <c r="K316" i="44"/>
  <c r="K317" i="44"/>
  <c r="K318" i="44"/>
  <c r="K319" i="44"/>
  <c r="K320" i="44"/>
  <c r="K321" i="44"/>
  <c r="K322" i="44"/>
  <c r="K323" i="44"/>
  <c r="K324" i="44"/>
  <c r="K325" i="44"/>
  <c r="K326" i="44"/>
  <c r="K327" i="44"/>
  <c r="K328" i="44"/>
  <c r="K329" i="44"/>
  <c r="K330" i="44"/>
  <c r="K331" i="44"/>
  <c r="K332" i="44"/>
  <c r="K333" i="44"/>
  <c r="K334" i="44"/>
  <c r="K335" i="44"/>
  <c r="K336" i="44"/>
  <c r="K337" i="44"/>
  <c r="K338" i="44"/>
  <c r="K339" i="44"/>
  <c r="K340" i="44"/>
  <c r="K341" i="44"/>
  <c r="K342" i="44"/>
  <c r="K343" i="44"/>
  <c r="K344" i="44"/>
  <c r="K345" i="44"/>
  <c r="K346" i="44"/>
  <c r="K347" i="44"/>
  <c r="K348" i="44"/>
  <c r="K349" i="44"/>
  <c r="K350" i="44"/>
  <c r="K351" i="44"/>
  <c r="K352" i="44"/>
  <c r="K353" i="44"/>
  <c r="K354" i="44"/>
  <c r="K355" i="44"/>
  <c r="K356" i="44"/>
  <c r="K357" i="44"/>
  <c r="K358" i="44"/>
  <c r="K359" i="44"/>
  <c r="K360" i="44"/>
  <c r="K361" i="44"/>
  <c r="K362" i="44"/>
  <c r="K363" i="44"/>
  <c r="K364" i="44"/>
  <c r="K365" i="44"/>
  <c r="K366" i="44"/>
  <c r="K367" i="44"/>
  <c r="K368" i="44"/>
  <c r="K369" i="44"/>
  <c r="K370" i="44"/>
  <c r="K371" i="44"/>
  <c r="K372" i="44"/>
  <c r="K373" i="44"/>
  <c r="K2" i="44"/>
  <c r="J3" i="44"/>
  <c r="J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258" i="44"/>
  <c r="J259" i="44"/>
  <c r="J260" i="44"/>
  <c r="J261" i="44"/>
  <c r="J262" i="44"/>
  <c r="J263" i="44"/>
  <c r="J264" i="44"/>
  <c r="J265" i="44"/>
  <c r="J266" i="44"/>
  <c r="J267" i="44"/>
  <c r="J268" i="44"/>
  <c r="J269" i="44"/>
  <c r="J270" i="44"/>
  <c r="J271" i="44"/>
  <c r="J272" i="44"/>
  <c r="J273" i="44"/>
  <c r="J274" i="44"/>
  <c r="J275" i="44"/>
  <c r="J276" i="44"/>
  <c r="J277" i="44"/>
  <c r="J278" i="44"/>
  <c r="J279" i="44"/>
  <c r="J280" i="44"/>
  <c r="J281" i="44"/>
  <c r="J282" i="44"/>
  <c r="J283" i="44"/>
  <c r="J284" i="44"/>
  <c r="J285" i="44"/>
  <c r="J286" i="44"/>
  <c r="J287" i="44"/>
  <c r="J288" i="44"/>
  <c r="J289" i="44"/>
  <c r="J290" i="44"/>
  <c r="J291" i="44"/>
  <c r="J292" i="44"/>
  <c r="J293" i="44"/>
  <c r="J294" i="44"/>
  <c r="J295" i="44"/>
  <c r="J296" i="44"/>
  <c r="J297" i="44"/>
  <c r="J298" i="44"/>
  <c r="J299" i="44"/>
  <c r="J300" i="44"/>
  <c r="J301" i="44"/>
  <c r="J302" i="44"/>
  <c r="J303" i="44"/>
  <c r="J304" i="44"/>
  <c r="J305" i="44"/>
  <c r="J306" i="44"/>
  <c r="J307" i="44"/>
  <c r="J308" i="44"/>
  <c r="J309" i="44"/>
  <c r="J310" i="44"/>
  <c r="J311" i="44"/>
  <c r="J312" i="44"/>
  <c r="J313" i="44"/>
  <c r="J314" i="44"/>
  <c r="J315" i="44"/>
  <c r="J316" i="44"/>
  <c r="J317" i="44"/>
  <c r="J318" i="44"/>
  <c r="J319" i="44"/>
  <c r="J320" i="44"/>
  <c r="J321" i="44"/>
  <c r="J322" i="44"/>
  <c r="J323" i="44"/>
  <c r="J324" i="44"/>
  <c r="J325" i="44"/>
  <c r="J326" i="44"/>
  <c r="J327" i="44"/>
  <c r="J328" i="44"/>
  <c r="J329" i="44"/>
  <c r="J330" i="44"/>
  <c r="J331" i="44"/>
  <c r="J332" i="44"/>
  <c r="J333" i="44"/>
  <c r="J334" i="44"/>
  <c r="J335" i="44"/>
  <c r="J336" i="44"/>
  <c r="J337" i="44"/>
  <c r="J338" i="44"/>
  <c r="J339" i="44"/>
  <c r="J340" i="44"/>
  <c r="J341" i="44"/>
  <c r="J342" i="44"/>
  <c r="J343" i="44"/>
  <c r="J344" i="44"/>
  <c r="J345" i="44"/>
  <c r="J346" i="44"/>
  <c r="J347" i="44"/>
  <c r="J348" i="44"/>
  <c r="J349" i="44"/>
  <c r="J350" i="44"/>
  <c r="J351" i="44"/>
  <c r="J352" i="44"/>
  <c r="J353" i="44"/>
  <c r="J354" i="44"/>
  <c r="J355" i="44"/>
  <c r="J356" i="44"/>
  <c r="J357" i="44"/>
  <c r="J358" i="44"/>
  <c r="J359" i="44"/>
  <c r="J360" i="44"/>
  <c r="J361" i="44"/>
  <c r="J362" i="44"/>
  <c r="J363" i="44"/>
  <c r="J364" i="44"/>
  <c r="J365" i="44"/>
  <c r="J366" i="44"/>
  <c r="J367" i="44"/>
  <c r="J368" i="44"/>
  <c r="J369" i="44"/>
  <c r="J370" i="44"/>
  <c r="J371" i="44"/>
  <c r="J372" i="44"/>
  <c r="J373" i="44"/>
  <c r="J2" i="44"/>
  <c r="I3" i="44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39" i="44"/>
  <c r="I40" i="44"/>
  <c r="I41" i="44"/>
  <c r="I42" i="44"/>
  <c r="I43" i="44"/>
  <c r="I44" i="44"/>
  <c r="I45" i="44"/>
  <c r="I46" i="44"/>
  <c r="I47" i="44"/>
  <c r="I48" i="44"/>
  <c r="I49" i="44"/>
  <c r="I50" i="44"/>
  <c r="I51" i="44"/>
  <c r="I52" i="44"/>
  <c r="I53" i="44"/>
  <c r="I54" i="44"/>
  <c r="I55" i="44"/>
  <c r="I56" i="44"/>
  <c r="I57" i="44"/>
  <c r="I58" i="44"/>
  <c r="I59" i="44"/>
  <c r="I60" i="44"/>
  <c r="I61" i="44"/>
  <c r="I62" i="44"/>
  <c r="I63" i="44"/>
  <c r="I64" i="44"/>
  <c r="I65" i="44"/>
  <c r="I66" i="44"/>
  <c r="I67" i="44"/>
  <c r="I68" i="44"/>
  <c r="I69" i="44"/>
  <c r="I70" i="44"/>
  <c r="I71" i="44"/>
  <c r="I72" i="44"/>
  <c r="I73" i="44"/>
  <c r="I74" i="44"/>
  <c r="I75" i="44"/>
  <c r="I76" i="44"/>
  <c r="I77" i="44"/>
  <c r="I78" i="44"/>
  <c r="I79" i="44"/>
  <c r="I80" i="44"/>
  <c r="I81" i="44"/>
  <c r="I82" i="44"/>
  <c r="I83" i="44"/>
  <c r="I84" i="44"/>
  <c r="I85" i="44"/>
  <c r="I86" i="44"/>
  <c r="I87" i="44"/>
  <c r="I88" i="44"/>
  <c r="I89" i="44"/>
  <c r="I90" i="44"/>
  <c r="I91" i="44"/>
  <c r="I92" i="44"/>
  <c r="I93" i="44"/>
  <c r="I94" i="44"/>
  <c r="I95" i="44"/>
  <c r="I96" i="44"/>
  <c r="I97" i="44"/>
  <c r="I98" i="44"/>
  <c r="I99" i="44"/>
  <c r="I100" i="44"/>
  <c r="I101" i="44"/>
  <c r="I102" i="44"/>
  <c r="I103" i="44"/>
  <c r="I104" i="44"/>
  <c r="I105" i="44"/>
  <c r="I106" i="44"/>
  <c r="I107" i="44"/>
  <c r="I108" i="44"/>
  <c r="I109" i="44"/>
  <c r="I110" i="44"/>
  <c r="I111" i="44"/>
  <c r="I112" i="44"/>
  <c r="I113" i="44"/>
  <c r="I114" i="44"/>
  <c r="I115" i="44"/>
  <c r="I116" i="44"/>
  <c r="I117" i="44"/>
  <c r="I118" i="44"/>
  <c r="I119" i="44"/>
  <c r="I120" i="44"/>
  <c r="I121" i="44"/>
  <c r="I122" i="44"/>
  <c r="I123" i="44"/>
  <c r="I124" i="44"/>
  <c r="I125" i="44"/>
  <c r="I126" i="44"/>
  <c r="I127" i="44"/>
  <c r="I128" i="44"/>
  <c r="I129" i="44"/>
  <c r="I130" i="44"/>
  <c r="I131" i="44"/>
  <c r="I132" i="44"/>
  <c r="I133" i="44"/>
  <c r="I134" i="44"/>
  <c r="I135" i="44"/>
  <c r="I136" i="44"/>
  <c r="I137" i="44"/>
  <c r="I138" i="44"/>
  <c r="I139" i="44"/>
  <c r="I140" i="44"/>
  <c r="I141" i="44"/>
  <c r="I142" i="44"/>
  <c r="I143" i="44"/>
  <c r="I144" i="44"/>
  <c r="I145" i="44"/>
  <c r="I146" i="44"/>
  <c r="I147" i="44"/>
  <c r="I148" i="44"/>
  <c r="I149" i="44"/>
  <c r="I150" i="44"/>
  <c r="I151" i="44"/>
  <c r="I152" i="44"/>
  <c r="I153" i="44"/>
  <c r="I154" i="44"/>
  <c r="I155" i="44"/>
  <c r="I156" i="44"/>
  <c r="I157" i="44"/>
  <c r="I158" i="44"/>
  <c r="I159" i="44"/>
  <c r="I160" i="44"/>
  <c r="I161" i="44"/>
  <c r="I162" i="44"/>
  <c r="I163" i="44"/>
  <c r="I164" i="44"/>
  <c r="I165" i="44"/>
  <c r="I166" i="44"/>
  <c r="I167" i="44"/>
  <c r="I168" i="44"/>
  <c r="I169" i="44"/>
  <c r="I170" i="44"/>
  <c r="I171" i="44"/>
  <c r="I172" i="44"/>
  <c r="I173" i="44"/>
  <c r="I174" i="44"/>
  <c r="I175" i="44"/>
  <c r="I176" i="44"/>
  <c r="I177" i="44"/>
  <c r="I178" i="44"/>
  <c r="I179" i="44"/>
  <c r="I180" i="44"/>
  <c r="I181" i="44"/>
  <c r="I182" i="44"/>
  <c r="I183" i="44"/>
  <c r="I184" i="44"/>
  <c r="I185" i="44"/>
  <c r="I186" i="44"/>
  <c r="I187" i="44"/>
  <c r="I188" i="44"/>
  <c r="I189" i="44"/>
  <c r="I190" i="44"/>
  <c r="I191" i="44"/>
  <c r="I192" i="44"/>
  <c r="I193" i="44"/>
  <c r="I194" i="44"/>
  <c r="I195" i="44"/>
  <c r="I196" i="44"/>
  <c r="I197" i="44"/>
  <c r="I198" i="44"/>
  <c r="I199" i="44"/>
  <c r="I200" i="44"/>
  <c r="I201" i="44"/>
  <c r="I202" i="44"/>
  <c r="I203" i="44"/>
  <c r="I204" i="44"/>
  <c r="I205" i="44"/>
  <c r="I206" i="44"/>
  <c r="I207" i="44"/>
  <c r="I208" i="44"/>
  <c r="I209" i="44"/>
  <c r="I210" i="44"/>
  <c r="I211" i="44"/>
  <c r="I212" i="44"/>
  <c r="I213" i="44"/>
  <c r="I214" i="44"/>
  <c r="I215" i="44"/>
  <c r="I216" i="44"/>
  <c r="I217" i="44"/>
  <c r="I218" i="44"/>
  <c r="I219" i="44"/>
  <c r="I220" i="44"/>
  <c r="I221" i="44"/>
  <c r="I222" i="44"/>
  <c r="I223" i="44"/>
  <c r="I224" i="44"/>
  <c r="I225" i="44"/>
  <c r="I226" i="44"/>
  <c r="I227" i="44"/>
  <c r="I228" i="44"/>
  <c r="I229" i="44"/>
  <c r="I230" i="44"/>
  <c r="I231" i="44"/>
  <c r="I232" i="44"/>
  <c r="I233" i="44"/>
  <c r="I234" i="44"/>
  <c r="I235" i="44"/>
  <c r="I236" i="44"/>
  <c r="I237" i="44"/>
  <c r="I238" i="44"/>
  <c r="I239" i="44"/>
  <c r="I240" i="44"/>
  <c r="I241" i="44"/>
  <c r="I242" i="44"/>
  <c r="I243" i="44"/>
  <c r="I244" i="44"/>
  <c r="I245" i="44"/>
  <c r="I246" i="44"/>
  <c r="I247" i="44"/>
  <c r="I248" i="44"/>
  <c r="I249" i="44"/>
  <c r="I250" i="44"/>
  <c r="I251" i="44"/>
  <c r="I252" i="44"/>
  <c r="I253" i="44"/>
  <c r="I254" i="44"/>
  <c r="I255" i="44"/>
  <c r="I256" i="44"/>
  <c r="I257" i="44"/>
  <c r="I258" i="44"/>
  <c r="I259" i="44"/>
  <c r="I260" i="44"/>
  <c r="I261" i="44"/>
  <c r="I262" i="44"/>
  <c r="I263" i="44"/>
  <c r="I264" i="44"/>
  <c r="I265" i="44"/>
  <c r="I266" i="44"/>
  <c r="I267" i="44"/>
  <c r="I268" i="44"/>
  <c r="I269" i="44"/>
  <c r="I270" i="44"/>
  <c r="I271" i="44"/>
  <c r="I272" i="44"/>
  <c r="I273" i="44"/>
  <c r="I274" i="44"/>
  <c r="I275" i="44"/>
  <c r="I276" i="44"/>
  <c r="I277" i="44"/>
  <c r="I278" i="44"/>
  <c r="I279" i="44"/>
  <c r="I280" i="44"/>
  <c r="I281" i="44"/>
  <c r="I282" i="44"/>
  <c r="I283" i="44"/>
  <c r="I284" i="44"/>
  <c r="I285" i="44"/>
  <c r="I286" i="44"/>
  <c r="I287" i="44"/>
  <c r="I288" i="44"/>
  <c r="I289" i="44"/>
  <c r="I290" i="44"/>
  <c r="I291" i="44"/>
  <c r="I292" i="44"/>
  <c r="I293" i="44"/>
  <c r="I294" i="44"/>
  <c r="I295" i="44"/>
  <c r="I296" i="44"/>
  <c r="I297" i="44"/>
  <c r="I298" i="44"/>
  <c r="I299" i="44"/>
  <c r="I300" i="44"/>
  <c r="I301" i="44"/>
  <c r="I302" i="44"/>
  <c r="I303" i="44"/>
  <c r="I304" i="44"/>
  <c r="I305" i="44"/>
  <c r="I306" i="44"/>
  <c r="I307" i="44"/>
  <c r="I308" i="44"/>
  <c r="I309" i="44"/>
  <c r="I310" i="44"/>
  <c r="I311" i="44"/>
  <c r="I312" i="44"/>
  <c r="I313" i="44"/>
  <c r="I314" i="44"/>
  <c r="I315" i="44"/>
  <c r="I316" i="44"/>
  <c r="I317" i="44"/>
  <c r="I318" i="44"/>
  <c r="I319" i="44"/>
  <c r="I320" i="44"/>
  <c r="I321" i="44"/>
  <c r="I322" i="44"/>
  <c r="I323" i="44"/>
  <c r="I324" i="44"/>
  <c r="I325" i="44"/>
  <c r="I326" i="44"/>
  <c r="I327" i="44"/>
  <c r="I328" i="44"/>
  <c r="I329" i="44"/>
  <c r="I330" i="44"/>
  <c r="I331" i="44"/>
  <c r="I332" i="44"/>
  <c r="I333" i="44"/>
  <c r="I334" i="44"/>
  <c r="I335" i="44"/>
  <c r="I336" i="44"/>
  <c r="I337" i="44"/>
  <c r="I338" i="44"/>
  <c r="I339" i="44"/>
  <c r="I340" i="44"/>
  <c r="I341" i="44"/>
  <c r="I342" i="44"/>
  <c r="I343" i="44"/>
  <c r="I344" i="44"/>
  <c r="I345" i="44"/>
  <c r="I346" i="44"/>
  <c r="I347" i="44"/>
  <c r="I348" i="44"/>
  <c r="I349" i="44"/>
  <c r="I350" i="44"/>
  <c r="I351" i="44"/>
  <c r="I352" i="44"/>
  <c r="I353" i="44"/>
  <c r="I354" i="44"/>
  <c r="I355" i="44"/>
  <c r="I356" i="44"/>
  <c r="I357" i="44"/>
  <c r="I358" i="44"/>
  <c r="I359" i="44"/>
  <c r="I360" i="44"/>
  <c r="I361" i="44"/>
  <c r="I362" i="44"/>
  <c r="I363" i="44"/>
  <c r="I364" i="44"/>
  <c r="I365" i="44"/>
  <c r="I366" i="44"/>
  <c r="I367" i="44"/>
  <c r="I368" i="44"/>
  <c r="I369" i="44"/>
  <c r="I370" i="44"/>
  <c r="I371" i="44"/>
  <c r="I372" i="44"/>
  <c r="I373" i="44"/>
  <c r="I2" i="44"/>
  <c r="H3" i="44"/>
  <c r="O3" i="44" s="1"/>
  <c r="H4" i="44"/>
  <c r="O4" i="44" s="1"/>
  <c r="H5" i="44"/>
  <c r="O5" i="44" s="1"/>
  <c r="H6" i="44"/>
  <c r="O6" i="44" s="1"/>
  <c r="H7" i="44"/>
  <c r="O7" i="44" s="1"/>
  <c r="H8" i="44"/>
  <c r="O8" i="44" s="1"/>
  <c r="H9" i="44"/>
  <c r="O9" i="44" s="1"/>
  <c r="H10" i="44"/>
  <c r="O10" i="44" s="1"/>
  <c r="H11" i="44"/>
  <c r="O11" i="44" s="1"/>
  <c r="H12" i="44"/>
  <c r="O12" i="44" s="1"/>
  <c r="H13" i="44"/>
  <c r="O13" i="44" s="1"/>
  <c r="H14" i="44"/>
  <c r="O14" i="44" s="1"/>
  <c r="H15" i="44"/>
  <c r="O15" i="44" s="1"/>
  <c r="H16" i="44"/>
  <c r="O16" i="44" s="1"/>
  <c r="H17" i="44"/>
  <c r="O17" i="44" s="1"/>
  <c r="H18" i="44"/>
  <c r="O18" i="44" s="1"/>
  <c r="H19" i="44"/>
  <c r="O19" i="44" s="1"/>
  <c r="H20" i="44"/>
  <c r="O20" i="44" s="1"/>
  <c r="H21" i="44"/>
  <c r="O21" i="44" s="1"/>
  <c r="H22" i="44"/>
  <c r="O22" i="44" s="1"/>
  <c r="H23" i="44"/>
  <c r="O23" i="44" s="1"/>
  <c r="H24" i="44"/>
  <c r="O24" i="44" s="1"/>
  <c r="H25" i="44"/>
  <c r="O25" i="44" s="1"/>
  <c r="H26" i="44"/>
  <c r="O26" i="44" s="1"/>
  <c r="H27" i="44"/>
  <c r="O27" i="44" s="1"/>
  <c r="H28" i="44"/>
  <c r="O28" i="44" s="1"/>
  <c r="H29" i="44"/>
  <c r="O29" i="44" s="1"/>
  <c r="H30" i="44"/>
  <c r="O30" i="44" s="1"/>
  <c r="H31" i="44"/>
  <c r="O31" i="44" s="1"/>
  <c r="H32" i="44"/>
  <c r="O32" i="44" s="1"/>
  <c r="H33" i="44"/>
  <c r="O33" i="44" s="1"/>
  <c r="H34" i="44"/>
  <c r="O34" i="44" s="1"/>
  <c r="H35" i="44"/>
  <c r="O35" i="44" s="1"/>
  <c r="H36" i="44"/>
  <c r="O36" i="44" s="1"/>
  <c r="H37" i="44"/>
  <c r="O37" i="44" s="1"/>
  <c r="H38" i="44"/>
  <c r="O38" i="44" s="1"/>
  <c r="H39" i="44"/>
  <c r="O39" i="44" s="1"/>
  <c r="H40" i="44"/>
  <c r="O40" i="44" s="1"/>
  <c r="H41" i="44"/>
  <c r="O41" i="44" s="1"/>
  <c r="H42" i="44"/>
  <c r="O42" i="44" s="1"/>
  <c r="H43" i="44"/>
  <c r="O43" i="44" s="1"/>
  <c r="H44" i="44"/>
  <c r="O44" i="44" s="1"/>
  <c r="H45" i="44"/>
  <c r="O45" i="44" s="1"/>
  <c r="H46" i="44"/>
  <c r="O46" i="44" s="1"/>
  <c r="H47" i="44"/>
  <c r="O47" i="44" s="1"/>
  <c r="H48" i="44"/>
  <c r="O48" i="44" s="1"/>
  <c r="H49" i="44"/>
  <c r="O49" i="44" s="1"/>
  <c r="H50" i="44"/>
  <c r="O50" i="44" s="1"/>
  <c r="H51" i="44"/>
  <c r="O51" i="44" s="1"/>
  <c r="H52" i="44"/>
  <c r="O52" i="44" s="1"/>
  <c r="H53" i="44"/>
  <c r="O53" i="44" s="1"/>
  <c r="H54" i="44"/>
  <c r="O54" i="44" s="1"/>
  <c r="H55" i="44"/>
  <c r="O55" i="44" s="1"/>
  <c r="H56" i="44"/>
  <c r="O56" i="44" s="1"/>
  <c r="H57" i="44"/>
  <c r="O57" i="44" s="1"/>
  <c r="H58" i="44"/>
  <c r="O58" i="44" s="1"/>
  <c r="H59" i="44"/>
  <c r="O59" i="44" s="1"/>
  <c r="H60" i="44"/>
  <c r="O60" i="44" s="1"/>
  <c r="H61" i="44"/>
  <c r="O61" i="44" s="1"/>
  <c r="H62" i="44"/>
  <c r="O62" i="44" s="1"/>
  <c r="H63" i="44"/>
  <c r="O63" i="44" s="1"/>
  <c r="H64" i="44"/>
  <c r="O64" i="44" s="1"/>
  <c r="H65" i="44"/>
  <c r="O65" i="44" s="1"/>
  <c r="H66" i="44"/>
  <c r="O66" i="44" s="1"/>
  <c r="H67" i="44"/>
  <c r="O67" i="44" s="1"/>
  <c r="H68" i="44"/>
  <c r="O68" i="44" s="1"/>
  <c r="H69" i="44"/>
  <c r="O69" i="44" s="1"/>
  <c r="H70" i="44"/>
  <c r="O70" i="44" s="1"/>
  <c r="H71" i="44"/>
  <c r="O71" i="44" s="1"/>
  <c r="H72" i="44"/>
  <c r="O72" i="44" s="1"/>
  <c r="H73" i="44"/>
  <c r="O73" i="44" s="1"/>
  <c r="H74" i="44"/>
  <c r="O74" i="44" s="1"/>
  <c r="H75" i="44"/>
  <c r="O75" i="44" s="1"/>
  <c r="H76" i="44"/>
  <c r="O76" i="44" s="1"/>
  <c r="H77" i="44"/>
  <c r="O77" i="44" s="1"/>
  <c r="H78" i="44"/>
  <c r="O78" i="44" s="1"/>
  <c r="H79" i="44"/>
  <c r="O79" i="44" s="1"/>
  <c r="H80" i="44"/>
  <c r="O80" i="44" s="1"/>
  <c r="H81" i="44"/>
  <c r="O81" i="44" s="1"/>
  <c r="H82" i="44"/>
  <c r="O82" i="44" s="1"/>
  <c r="H83" i="44"/>
  <c r="O83" i="44" s="1"/>
  <c r="H84" i="44"/>
  <c r="O84" i="44" s="1"/>
  <c r="H85" i="44"/>
  <c r="O85" i="44" s="1"/>
  <c r="H86" i="44"/>
  <c r="O86" i="44" s="1"/>
  <c r="H87" i="44"/>
  <c r="O87" i="44" s="1"/>
  <c r="H88" i="44"/>
  <c r="O88" i="44" s="1"/>
  <c r="H89" i="44"/>
  <c r="O89" i="44" s="1"/>
  <c r="H90" i="44"/>
  <c r="O90" i="44" s="1"/>
  <c r="H91" i="44"/>
  <c r="O91" i="44" s="1"/>
  <c r="H92" i="44"/>
  <c r="O92" i="44" s="1"/>
  <c r="H93" i="44"/>
  <c r="O93" i="44" s="1"/>
  <c r="H94" i="44"/>
  <c r="O94" i="44" s="1"/>
  <c r="H95" i="44"/>
  <c r="O95" i="44" s="1"/>
  <c r="H96" i="44"/>
  <c r="O96" i="44" s="1"/>
  <c r="H97" i="44"/>
  <c r="O97" i="44" s="1"/>
  <c r="H98" i="44"/>
  <c r="O98" i="44" s="1"/>
  <c r="H99" i="44"/>
  <c r="O99" i="44" s="1"/>
  <c r="H100" i="44"/>
  <c r="O100" i="44" s="1"/>
  <c r="H101" i="44"/>
  <c r="O101" i="44" s="1"/>
  <c r="H102" i="44"/>
  <c r="O102" i="44" s="1"/>
  <c r="H103" i="44"/>
  <c r="O103" i="44" s="1"/>
  <c r="H104" i="44"/>
  <c r="O104" i="44" s="1"/>
  <c r="H105" i="44"/>
  <c r="O105" i="44" s="1"/>
  <c r="H106" i="44"/>
  <c r="O106" i="44" s="1"/>
  <c r="H107" i="44"/>
  <c r="O107" i="44" s="1"/>
  <c r="H108" i="44"/>
  <c r="O108" i="44" s="1"/>
  <c r="H109" i="44"/>
  <c r="O109" i="44" s="1"/>
  <c r="H110" i="44"/>
  <c r="O110" i="44" s="1"/>
  <c r="H111" i="44"/>
  <c r="O111" i="44" s="1"/>
  <c r="H112" i="44"/>
  <c r="O112" i="44" s="1"/>
  <c r="H113" i="44"/>
  <c r="O113" i="44" s="1"/>
  <c r="H114" i="44"/>
  <c r="O114" i="44" s="1"/>
  <c r="H115" i="44"/>
  <c r="O115" i="44" s="1"/>
  <c r="H116" i="44"/>
  <c r="O116" i="44" s="1"/>
  <c r="H117" i="44"/>
  <c r="O117" i="44" s="1"/>
  <c r="H118" i="44"/>
  <c r="O118" i="44" s="1"/>
  <c r="H119" i="44"/>
  <c r="O119" i="44" s="1"/>
  <c r="H120" i="44"/>
  <c r="O120" i="44" s="1"/>
  <c r="H121" i="44"/>
  <c r="O121" i="44" s="1"/>
  <c r="H122" i="44"/>
  <c r="O122" i="44" s="1"/>
  <c r="H123" i="44"/>
  <c r="O123" i="44" s="1"/>
  <c r="H124" i="44"/>
  <c r="O124" i="44" s="1"/>
  <c r="H125" i="44"/>
  <c r="O125" i="44" s="1"/>
  <c r="H126" i="44"/>
  <c r="O126" i="44" s="1"/>
  <c r="H127" i="44"/>
  <c r="O127" i="44" s="1"/>
  <c r="H128" i="44"/>
  <c r="O128" i="44" s="1"/>
  <c r="H129" i="44"/>
  <c r="O129" i="44" s="1"/>
  <c r="H130" i="44"/>
  <c r="O130" i="44" s="1"/>
  <c r="H131" i="44"/>
  <c r="O131" i="44" s="1"/>
  <c r="H132" i="44"/>
  <c r="O132" i="44" s="1"/>
  <c r="H133" i="44"/>
  <c r="O133" i="44" s="1"/>
  <c r="H134" i="44"/>
  <c r="O134" i="44" s="1"/>
  <c r="H135" i="44"/>
  <c r="O135" i="44" s="1"/>
  <c r="H136" i="44"/>
  <c r="O136" i="44" s="1"/>
  <c r="H137" i="44"/>
  <c r="O137" i="44" s="1"/>
  <c r="H138" i="44"/>
  <c r="O138" i="44" s="1"/>
  <c r="H139" i="44"/>
  <c r="O139" i="44" s="1"/>
  <c r="H140" i="44"/>
  <c r="O140" i="44" s="1"/>
  <c r="H141" i="44"/>
  <c r="O141" i="44" s="1"/>
  <c r="H142" i="44"/>
  <c r="O142" i="44" s="1"/>
  <c r="H143" i="44"/>
  <c r="O143" i="44" s="1"/>
  <c r="H144" i="44"/>
  <c r="O144" i="44" s="1"/>
  <c r="H145" i="44"/>
  <c r="O145" i="44" s="1"/>
  <c r="H146" i="44"/>
  <c r="O146" i="44" s="1"/>
  <c r="H147" i="44"/>
  <c r="O147" i="44" s="1"/>
  <c r="H148" i="44"/>
  <c r="O148" i="44" s="1"/>
  <c r="H149" i="44"/>
  <c r="O149" i="44" s="1"/>
  <c r="H150" i="44"/>
  <c r="O150" i="44" s="1"/>
  <c r="H151" i="44"/>
  <c r="O151" i="44" s="1"/>
  <c r="H152" i="44"/>
  <c r="O152" i="44" s="1"/>
  <c r="H153" i="44"/>
  <c r="O153" i="44" s="1"/>
  <c r="H154" i="44"/>
  <c r="O154" i="44" s="1"/>
  <c r="H155" i="44"/>
  <c r="O155" i="44" s="1"/>
  <c r="H156" i="44"/>
  <c r="O156" i="44" s="1"/>
  <c r="H157" i="44"/>
  <c r="O157" i="44" s="1"/>
  <c r="H158" i="44"/>
  <c r="O158" i="44" s="1"/>
  <c r="H159" i="44"/>
  <c r="O159" i="44" s="1"/>
  <c r="H160" i="44"/>
  <c r="O160" i="44" s="1"/>
  <c r="H161" i="44"/>
  <c r="O161" i="44" s="1"/>
  <c r="H162" i="44"/>
  <c r="O162" i="44" s="1"/>
  <c r="H163" i="44"/>
  <c r="O163" i="44" s="1"/>
  <c r="H164" i="44"/>
  <c r="O164" i="44" s="1"/>
  <c r="H165" i="44"/>
  <c r="O165" i="44" s="1"/>
  <c r="H166" i="44"/>
  <c r="O166" i="44" s="1"/>
  <c r="H167" i="44"/>
  <c r="O167" i="44" s="1"/>
  <c r="H168" i="44"/>
  <c r="O168" i="44" s="1"/>
  <c r="H169" i="44"/>
  <c r="O169" i="44" s="1"/>
  <c r="H170" i="44"/>
  <c r="O170" i="44" s="1"/>
  <c r="H171" i="44"/>
  <c r="O171" i="44" s="1"/>
  <c r="H172" i="44"/>
  <c r="O172" i="44" s="1"/>
  <c r="H173" i="44"/>
  <c r="O173" i="44" s="1"/>
  <c r="H174" i="44"/>
  <c r="O174" i="44" s="1"/>
  <c r="H175" i="44"/>
  <c r="O175" i="44" s="1"/>
  <c r="H176" i="44"/>
  <c r="O176" i="44" s="1"/>
  <c r="H177" i="44"/>
  <c r="O177" i="44" s="1"/>
  <c r="H178" i="44"/>
  <c r="O178" i="44" s="1"/>
  <c r="H179" i="44"/>
  <c r="O179" i="44" s="1"/>
  <c r="H180" i="44"/>
  <c r="O180" i="44" s="1"/>
  <c r="H181" i="44"/>
  <c r="O181" i="44" s="1"/>
  <c r="H182" i="44"/>
  <c r="O182" i="44" s="1"/>
  <c r="H183" i="44"/>
  <c r="O183" i="44" s="1"/>
  <c r="H184" i="44"/>
  <c r="O184" i="44" s="1"/>
  <c r="H185" i="44"/>
  <c r="O185" i="44" s="1"/>
  <c r="H186" i="44"/>
  <c r="O186" i="44" s="1"/>
  <c r="H187" i="44"/>
  <c r="O187" i="44" s="1"/>
  <c r="H188" i="44"/>
  <c r="O188" i="44" s="1"/>
  <c r="H189" i="44"/>
  <c r="O189" i="44" s="1"/>
  <c r="H190" i="44"/>
  <c r="O190" i="44" s="1"/>
  <c r="H191" i="44"/>
  <c r="O191" i="44" s="1"/>
  <c r="H192" i="44"/>
  <c r="O192" i="44" s="1"/>
  <c r="H193" i="44"/>
  <c r="O193" i="44" s="1"/>
  <c r="H194" i="44"/>
  <c r="O194" i="44" s="1"/>
  <c r="H195" i="44"/>
  <c r="O195" i="44" s="1"/>
  <c r="H196" i="44"/>
  <c r="O196" i="44" s="1"/>
  <c r="H197" i="44"/>
  <c r="O197" i="44" s="1"/>
  <c r="H198" i="44"/>
  <c r="O198" i="44" s="1"/>
  <c r="H199" i="44"/>
  <c r="O199" i="44" s="1"/>
  <c r="H200" i="44"/>
  <c r="O200" i="44" s="1"/>
  <c r="H201" i="44"/>
  <c r="O201" i="44" s="1"/>
  <c r="H202" i="44"/>
  <c r="O202" i="44" s="1"/>
  <c r="H203" i="44"/>
  <c r="O203" i="44" s="1"/>
  <c r="H204" i="44"/>
  <c r="O204" i="44" s="1"/>
  <c r="H205" i="44"/>
  <c r="O205" i="44" s="1"/>
  <c r="H206" i="44"/>
  <c r="O206" i="44" s="1"/>
  <c r="H207" i="44"/>
  <c r="O207" i="44" s="1"/>
  <c r="H208" i="44"/>
  <c r="O208" i="44" s="1"/>
  <c r="H209" i="44"/>
  <c r="O209" i="44" s="1"/>
  <c r="H210" i="44"/>
  <c r="O210" i="44" s="1"/>
  <c r="H211" i="44"/>
  <c r="O211" i="44" s="1"/>
  <c r="H212" i="44"/>
  <c r="O212" i="44" s="1"/>
  <c r="H213" i="44"/>
  <c r="O213" i="44" s="1"/>
  <c r="H214" i="44"/>
  <c r="O214" i="44" s="1"/>
  <c r="H215" i="44"/>
  <c r="O215" i="44" s="1"/>
  <c r="H216" i="44"/>
  <c r="O216" i="44" s="1"/>
  <c r="H217" i="44"/>
  <c r="O217" i="44" s="1"/>
  <c r="H218" i="44"/>
  <c r="O218" i="44" s="1"/>
  <c r="H219" i="44"/>
  <c r="O219" i="44" s="1"/>
  <c r="H220" i="44"/>
  <c r="O220" i="44" s="1"/>
  <c r="H221" i="44"/>
  <c r="O221" i="44" s="1"/>
  <c r="H222" i="44"/>
  <c r="O222" i="44" s="1"/>
  <c r="H223" i="44"/>
  <c r="O223" i="44" s="1"/>
  <c r="H224" i="44"/>
  <c r="O224" i="44" s="1"/>
  <c r="H225" i="44"/>
  <c r="O225" i="44" s="1"/>
  <c r="H226" i="44"/>
  <c r="O226" i="44" s="1"/>
  <c r="H227" i="44"/>
  <c r="O227" i="44" s="1"/>
  <c r="H228" i="44"/>
  <c r="O228" i="44" s="1"/>
  <c r="H229" i="44"/>
  <c r="O229" i="44" s="1"/>
  <c r="H230" i="44"/>
  <c r="O230" i="44" s="1"/>
  <c r="H231" i="44"/>
  <c r="O231" i="44" s="1"/>
  <c r="H232" i="44"/>
  <c r="O232" i="44" s="1"/>
  <c r="H233" i="44"/>
  <c r="O233" i="44" s="1"/>
  <c r="H234" i="44"/>
  <c r="O234" i="44" s="1"/>
  <c r="H235" i="44"/>
  <c r="O235" i="44" s="1"/>
  <c r="H236" i="44"/>
  <c r="O236" i="44" s="1"/>
  <c r="H237" i="44"/>
  <c r="O237" i="44" s="1"/>
  <c r="H238" i="44"/>
  <c r="O238" i="44" s="1"/>
  <c r="H239" i="44"/>
  <c r="O239" i="44" s="1"/>
  <c r="H240" i="44"/>
  <c r="O240" i="44" s="1"/>
  <c r="H241" i="44"/>
  <c r="O241" i="44" s="1"/>
  <c r="H242" i="44"/>
  <c r="O242" i="44" s="1"/>
  <c r="H243" i="44"/>
  <c r="O243" i="44" s="1"/>
  <c r="H244" i="44"/>
  <c r="O244" i="44" s="1"/>
  <c r="H245" i="44"/>
  <c r="O245" i="44" s="1"/>
  <c r="H246" i="44"/>
  <c r="O246" i="44" s="1"/>
  <c r="H247" i="44"/>
  <c r="O247" i="44" s="1"/>
  <c r="H248" i="44"/>
  <c r="O248" i="44" s="1"/>
  <c r="H249" i="44"/>
  <c r="O249" i="44" s="1"/>
  <c r="H250" i="44"/>
  <c r="O250" i="44" s="1"/>
  <c r="H251" i="44"/>
  <c r="O251" i="44" s="1"/>
  <c r="H252" i="44"/>
  <c r="O252" i="44" s="1"/>
  <c r="H253" i="44"/>
  <c r="O253" i="44" s="1"/>
  <c r="H254" i="44"/>
  <c r="O254" i="44" s="1"/>
  <c r="H255" i="44"/>
  <c r="O255" i="44" s="1"/>
  <c r="H256" i="44"/>
  <c r="O256" i="44" s="1"/>
  <c r="H257" i="44"/>
  <c r="O257" i="44" s="1"/>
  <c r="H258" i="44"/>
  <c r="O258" i="44" s="1"/>
  <c r="H259" i="44"/>
  <c r="O259" i="44" s="1"/>
  <c r="H260" i="44"/>
  <c r="O260" i="44" s="1"/>
  <c r="H261" i="44"/>
  <c r="O261" i="44" s="1"/>
  <c r="H262" i="44"/>
  <c r="O262" i="44" s="1"/>
  <c r="H263" i="44"/>
  <c r="O263" i="44" s="1"/>
  <c r="H264" i="44"/>
  <c r="O264" i="44" s="1"/>
  <c r="H265" i="44"/>
  <c r="O265" i="44" s="1"/>
  <c r="H266" i="44"/>
  <c r="O266" i="44" s="1"/>
  <c r="H267" i="44"/>
  <c r="O267" i="44" s="1"/>
  <c r="H268" i="44"/>
  <c r="O268" i="44" s="1"/>
  <c r="H269" i="44"/>
  <c r="O269" i="44" s="1"/>
  <c r="H270" i="44"/>
  <c r="O270" i="44" s="1"/>
  <c r="H271" i="44"/>
  <c r="O271" i="44" s="1"/>
  <c r="H272" i="44"/>
  <c r="O272" i="44" s="1"/>
  <c r="H273" i="44"/>
  <c r="O273" i="44" s="1"/>
  <c r="H274" i="44"/>
  <c r="O274" i="44" s="1"/>
  <c r="H275" i="44"/>
  <c r="O275" i="44" s="1"/>
  <c r="H276" i="44"/>
  <c r="O276" i="44" s="1"/>
  <c r="H277" i="44"/>
  <c r="O277" i="44" s="1"/>
  <c r="H278" i="44"/>
  <c r="O278" i="44" s="1"/>
  <c r="H279" i="44"/>
  <c r="O279" i="44" s="1"/>
  <c r="H280" i="44"/>
  <c r="O280" i="44" s="1"/>
  <c r="H281" i="44"/>
  <c r="O281" i="44" s="1"/>
  <c r="H282" i="44"/>
  <c r="O282" i="44" s="1"/>
  <c r="H283" i="44"/>
  <c r="O283" i="44" s="1"/>
  <c r="H284" i="44"/>
  <c r="O284" i="44" s="1"/>
  <c r="H285" i="44"/>
  <c r="O285" i="44" s="1"/>
  <c r="H286" i="44"/>
  <c r="O286" i="44" s="1"/>
  <c r="H287" i="44"/>
  <c r="O287" i="44" s="1"/>
  <c r="H288" i="44"/>
  <c r="O288" i="44" s="1"/>
  <c r="H289" i="44"/>
  <c r="O289" i="44" s="1"/>
  <c r="H290" i="44"/>
  <c r="O290" i="44" s="1"/>
  <c r="H291" i="44"/>
  <c r="O291" i="44" s="1"/>
  <c r="H292" i="44"/>
  <c r="O292" i="44" s="1"/>
  <c r="H293" i="44"/>
  <c r="O293" i="44" s="1"/>
  <c r="H294" i="44"/>
  <c r="O294" i="44" s="1"/>
  <c r="H295" i="44"/>
  <c r="O295" i="44" s="1"/>
  <c r="H296" i="44"/>
  <c r="O296" i="44" s="1"/>
  <c r="H297" i="44"/>
  <c r="O297" i="44" s="1"/>
  <c r="H298" i="44"/>
  <c r="O298" i="44" s="1"/>
  <c r="H299" i="44"/>
  <c r="O299" i="44" s="1"/>
  <c r="H300" i="44"/>
  <c r="O300" i="44" s="1"/>
  <c r="H301" i="44"/>
  <c r="O301" i="44" s="1"/>
  <c r="H302" i="44"/>
  <c r="O302" i="44" s="1"/>
  <c r="H303" i="44"/>
  <c r="O303" i="44" s="1"/>
  <c r="H304" i="44"/>
  <c r="O304" i="44" s="1"/>
  <c r="H305" i="44"/>
  <c r="O305" i="44" s="1"/>
  <c r="H306" i="44"/>
  <c r="O306" i="44" s="1"/>
  <c r="H307" i="44"/>
  <c r="O307" i="44" s="1"/>
  <c r="H308" i="44"/>
  <c r="O308" i="44" s="1"/>
  <c r="H309" i="44"/>
  <c r="O309" i="44" s="1"/>
  <c r="H310" i="44"/>
  <c r="O310" i="44" s="1"/>
  <c r="H311" i="44"/>
  <c r="O311" i="44" s="1"/>
  <c r="H312" i="44"/>
  <c r="O312" i="44" s="1"/>
  <c r="H313" i="44"/>
  <c r="O313" i="44" s="1"/>
  <c r="H314" i="44"/>
  <c r="O314" i="44" s="1"/>
  <c r="H315" i="44"/>
  <c r="O315" i="44" s="1"/>
  <c r="H316" i="44"/>
  <c r="O316" i="44" s="1"/>
  <c r="H317" i="44"/>
  <c r="O317" i="44" s="1"/>
  <c r="H318" i="44"/>
  <c r="O318" i="44" s="1"/>
  <c r="H319" i="44"/>
  <c r="O319" i="44" s="1"/>
  <c r="H320" i="44"/>
  <c r="O320" i="44" s="1"/>
  <c r="H321" i="44"/>
  <c r="O321" i="44" s="1"/>
  <c r="H322" i="44"/>
  <c r="O322" i="44" s="1"/>
  <c r="H323" i="44"/>
  <c r="O323" i="44" s="1"/>
  <c r="H324" i="44"/>
  <c r="O324" i="44" s="1"/>
  <c r="H325" i="44"/>
  <c r="O325" i="44" s="1"/>
  <c r="H326" i="44"/>
  <c r="O326" i="44" s="1"/>
  <c r="H327" i="44"/>
  <c r="O327" i="44" s="1"/>
  <c r="H328" i="44"/>
  <c r="O328" i="44" s="1"/>
  <c r="H329" i="44"/>
  <c r="O329" i="44" s="1"/>
  <c r="H330" i="44"/>
  <c r="O330" i="44" s="1"/>
  <c r="H331" i="44"/>
  <c r="O331" i="44" s="1"/>
  <c r="H332" i="44"/>
  <c r="O332" i="44" s="1"/>
  <c r="H333" i="44"/>
  <c r="O333" i="44" s="1"/>
  <c r="H334" i="44"/>
  <c r="O334" i="44" s="1"/>
  <c r="H335" i="44"/>
  <c r="O335" i="44" s="1"/>
  <c r="H336" i="44"/>
  <c r="O336" i="44" s="1"/>
  <c r="H337" i="44"/>
  <c r="O337" i="44" s="1"/>
  <c r="H338" i="44"/>
  <c r="O338" i="44" s="1"/>
  <c r="H339" i="44"/>
  <c r="O339" i="44" s="1"/>
  <c r="H340" i="44"/>
  <c r="O340" i="44" s="1"/>
  <c r="H341" i="44"/>
  <c r="O341" i="44" s="1"/>
  <c r="H342" i="44"/>
  <c r="O342" i="44" s="1"/>
  <c r="H343" i="44"/>
  <c r="O343" i="44" s="1"/>
  <c r="H344" i="44"/>
  <c r="O344" i="44" s="1"/>
  <c r="H345" i="44"/>
  <c r="O345" i="44" s="1"/>
  <c r="H346" i="44"/>
  <c r="O346" i="44" s="1"/>
  <c r="H347" i="44"/>
  <c r="O347" i="44" s="1"/>
  <c r="H348" i="44"/>
  <c r="O348" i="44" s="1"/>
  <c r="H349" i="44"/>
  <c r="O349" i="44" s="1"/>
  <c r="H350" i="44"/>
  <c r="O350" i="44" s="1"/>
  <c r="H351" i="44"/>
  <c r="O351" i="44" s="1"/>
  <c r="H352" i="44"/>
  <c r="O352" i="44" s="1"/>
  <c r="H353" i="44"/>
  <c r="O353" i="44" s="1"/>
  <c r="H354" i="44"/>
  <c r="O354" i="44" s="1"/>
  <c r="H355" i="44"/>
  <c r="O355" i="44" s="1"/>
  <c r="H356" i="44"/>
  <c r="O356" i="44" s="1"/>
  <c r="H357" i="44"/>
  <c r="O357" i="44" s="1"/>
  <c r="H358" i="44"/>
  <c r="O358" i="44" s="1"/>
  <c r="H359" i="44"/>
  <c r="O359" i="44" s="1"/>
  <c r="H360" i="44"/>
  <c r="O360" i="44" s="1"/>
  <c r="H361" i="44"/>
  <c r="O361" i="44" s="1"/>
  <c r="H362" i="44"/>
  <c r="O362" i="44" s="1"/>
  <c r="H363" i="44"/>
  <c r="O363" i="44" s="1"/>
  <c r="H364" i="44"/>
  <c r="O364" i="44" s="1"/>
  <c r="H365" i="44"/>
  <c r="O365" i="44" s="1"/>
  <c r="H366" i="44"/>
  <c r="O366" i="44" s="1"/>
  <c r="H367" i="44"/>
  <c r="O367" i="44" s="1"/>
  <c r="H368" i="44"/>
  <c r="O368" i="44" s="1"/>
  <c r="H369" i="44"/>
  <c r="O369" i="44" s="1"/>
  <c r="H370" i="44"/>
  <c r="O370" i="44" s="1"/>
  <c r="H371" i="44"/>
  <c r="O371" i="44" s="1"/>
  <c r="H372" i="44"/>
  <c r="O372" i="44" s="1"/>
  <c r="H373" i="44"/>
  <c r="O373" i="44" s="1"/>
  <c r="H2" i="44"/>
  <c r="O2" i="44" s="1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123" i="44"/>
  <c r="G124" i="44"/>
  <c r="G125" i="44"/>
  <c r="G126" i="44"/>
  <c r="G127" i="44"/>
  <c r="G128" i="44"/>
  <c r="G129" i="44"/>
  <c r="G130" i="44"/>
  <c r="G131" i="44"/>
  <c r="G132" i="44"/>
  <c r="G133" i="44"/>
  <c r="G134" i="44"/>
  <c r="G135" i="44"/>
  <c r="G136" i="44"/>
  <c r="G137" i="44"/>
  <c r="G138" i="44"/>
  <c r="G139" i="44"/>
  <c r="G140" i="44"/>
  <c r="G141" i="44"/>
  <c r="G142" i="44"/>
  <c r="G143" i="44"/>
  <c r="G144" i="44"/>
  <c r="G145" i="44"/>
  <c r="G146" i="44"/>
  <c r="G147" i="44"/>
  <c r="G148" i="44"/>
  <c r="G149" i="44"/>
  <c r="G150" i="44"/>
  <c r="G151" i="44"/>
  <c r="G152" i="44"/>
  <c r="G153" i="44"/>
  <c r="G154" i="44"/>
  <c r="G155" i="44"/>
  <c r="G156" i="44"/>
  <c r="G157" i="44"/>
  <c r="G158" i="44"/>
  <c r="G159" i="44"/>
  <c r="G160" i="44"/>
  <c r="G161" i="44"/>
  <c r="G162" i="44"/>
  <c r="G163" i="44"/>
  <c r="G164" i="44"/>
  <c r="G165" i="44"/>
  <c r="G166" i="44"/>
  <c r="G167" i="44"/>
  <c r="G168" i="44"/>
  <c r="G169" i="44"/>
  <c r="G170" i="44"/>
  <c r="G171" i="44"/>
  <c r="G172" i="44"/>
  <c r="G173" i="44"/>
  <c r="G174" i="44"/>
  <c r="G175" i="44"/>
  <c r="G176" i="44"/>
  <c r="G177" i="44"/>
  <c r="G178" i="44"/>
  <c r="G179" i="44"/>
  <c r="G180" i="44"/>
  <c r="G181" i="44"/>
  <c r="G182" i="44"/>
  <c r="G183" i="44"/>
  <c r="G184" i="44"/>
  <c r="G185" i="44"/>
  <c r="G186" i="44"/>
  <c r="G187" i="44"/>
  <c r="G188" i="44"/>
  <c r="G189" i="44"/>
  <c r="G190" i="44"/>
  <c r="G191" i="44"/>
  <c r="G192" i="44"/>
  <c r="G193" i="44"/>
  <c r="G194" i="44"/>
  <c r="G195" i="44"/>
  <c r="G196" i="44"/>
  <c r="G197" i="44"/>
  <c r="G198" i="44"/>
  <c r="G199" i="44"/>
  <c r="G200" i="44"/>
  <c r="G201" i="44"/>
  <c r="G202" i="44"/>
  <c r="G203" i="44"/>
  <c r="G204" i="44"/>
  <c r="G205" i="44"/>
  <c r="G206" i="44"/>
  <c r="G207" i="44"/>
  <c r="G208" i="44"/>
  <c r="G209" i="44"/>
  <c r="G210" i="44"/>
  <c r="G211" i="44"/>
  <c r="G212" i="44"/>
  <c r="G213" i="44"/>
  <c r="G214" i="44"/>
  <c r="G215" i="44"/>
  <c r="G216" i="44"/>
  <c r="G217" i="44"/>
  <c r="G218" i="44"/>
  <c r="G219" i="44"/>
  <c r="G220" i="44"/>
  <c r="G221" i="44"/>
  <c r="G222" i="44"/>
  <c r="G223" i="44"/>
  <c r="G224" i="44"/>
  <c r="G225" i="44"/>
  <c r="G226" i="44"/>
  <c r="G227" i="44"/>
  <c r="G228" i="44"/>
  <c r="G229" i="44"/>
  <c r="G230" i="44"/>
  <c r="G231" i="44"/>
  <c r="G232" i="44"/>
  <c r="G233" i="44"/>
  <c r="G234" i="44"/>
  <c r="G235" i="44"/>
  <c r="G236" i="44"/>
  <c r="G237" i="44"/>
  <c r="G238" i="44"/>
  <c r="G239" i="44"/>
  <c r="G240" i="44"/>
  <c r="G241" i="44"/>
  <c r="G242" i="44"/>
  <c r="G243" i="44"/>
  <c r="G244" i="44"/>
  <c r="G245" i="44"/>
  <c r="G246" i="44"/>
  <c r="G247" i="44"/>
  <c r="G248" i="44"/>
  <c r="G249" i="44"/>
  <c r="G250" i="44"/>
  <c r="G251" i="44"/>
  <c r="G252" i="44"/>
  <c r="G253" i="44"/>
  <c r="G254" i="44"/>
  <c r="G255" i="44"/>
  <c r="G256" i="44"/>
  <c r="G257" i="44"/>
  <c r="G258" i="44"/>
  <c r="G259" i="44"/>
  <c r="G260" i="44"/>
  <c r="G261" i="44"/>
  <c r="G262" i="44"/>
  <c r="G263" i="44"/>
  <c r="G264" i="44"/>
  <c r="G265" i="44"/>
  <c r="G266" i="44"/>
  <c r="G267" i="44"/>
  <c r="G268" i="44"/>
  <c r="G269" i="44"/>
  <c r="G270" i="44"/>
  <c r="G271" i="44"/>
  <c r="G272" i="44"/>
  <c r="G273" i="44"/>
  <c r="G274" i="44"/>
  <c r="G275" i="44"/>
  <c r="G276" i="44"/>
  <c r="G277" i="44"/>
  <c r="G278" i="44"/>
  <c r="G279" i="44"/>
  <c r="G280" i="44"/>
  <c r="G281" i="44"/>
  <c r="G282" i="44"/>
  <c r="G283" i="44"/>
  <c r="G284" i="44"/>
  <c r="G285" i="44"/>
  <c r="G286" i="44"/>
  <c r="G287" i="44"/>
  <c r="G288" i="44"/>
  <c r="G289" i="44"/>
  <c r="G290" i="44"/>
  <c r="G291" i="44"/>
  <c r="G292" i="44"/>
  <c r="G293" i="44"/>
  <c r="G294" i="44"/>
  <c r="G295" i="44"/>
  <c r="G296" i="44"/>
  <c r="G297" i="44"/>
  <c r="G298" i="44"/>
  <c r="G299" i="44"/>
  <c r="G300" i="44"/>
  <c r="G301" i="44"/>
  <c r="G302" i="44"/>
  <c r="G303" i="44"/>
  <c r="G304" i="44"/>
  <c r="G305" i="44"/>
  <c r="G306" i="44"/>
  <c r="G307" i="44"/>
  <c r="G308" i="44"/>
  <c r="G309" i="44"/>
  <c r="G310" i="44"/>
  <c r="G311" i="44"/>
  <c r="G312" i="44"/>
  <c r="G313" i="44"/>
  <c r="G314" i="44"/>
  <c r="G315" i="44"/>
  <c r="G316" i="44"/>
  <c r="G317" i="44"/>
  <c r="G318" i="44"/>
  <c r="G319" i="44"/>
  <c r="G320" i="44"/>
  <c r="G321" i="44"/>
  <c r="G322" i="44"/>
  <c r="G323" i="44"/>
  <c r="G324" i="44"/>
  <c r="G325" i="44"/>
  <c r="G326" i="44"/>
  <c r="G327" i="44"/>
  <c r="G328" i="44"/>
  <c r="G329" i="44"/>
  <c r="G330" i="44"/>
  <c r="G331" i="44"/>
  <c r="G332" i="44"/>
  <c r="G333" i="44"/>
  <c r="G334" i="44"/>
  <c r="G335" i="44"/>
  <c r="G336" i="44"/>
  <c r="G337" i="44"/>
  <c r="G338" i="44"/>
  <c r="G339" i="44"/>
  <c r="G340" i="44"/>
  <c r="G341" i="44"/>
  <c r="G342" i="44"/>
  <c r="G343" i="44"/>
  <c r="G344" i="44"/>
  <c r="G345" i="44"/>
  <c r="G346" i="44"/>
  <c r="G347" i="44"/>
  <c r="G348" i="44"/>
  <c r="G349" i="44"/>
  <c r="G350" i="44"/>
  <c r="G351" i="44"/>
  <c r="G352" i="44"/>
  <c r="G353" i="44"/>
  <c r="G354" i="44"/>
  <c r="G355" i="44"/>
  <c r="G356" i="44"/>
  <c r="G357" i="44"/>
  <c r="G358" i="44"/>
  <c r="G359" i="44"/>
  <c r="G360" i="44"/>
  <c r="G361" i="44"/>
  <c r="G362" i="44"/>
  <c r="G363" i="44"/>
  <c r="G364" i="44"/>
  <c r="G365" i="44"/>
  <c r="G366" i="44"/>
  <c r="G367" i="44"/>
  <c r="G368" i="44"/>
  <c r="G369" i="44"/>
  <c r="G370" i="44"/>
  <c r="G371" i="44"/>
  <c r="G372" i="44"/>
  <c r="G373" i="44"/>
  <c r="G2" i="44"/>
  <c r="F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46" i="44"/>
  <c r="F47" i="44"/>
  <c r="F48" i="44"/>
  <c r="F49" i="44"/>
  <c r="F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02" i="44"/>
  <c r="F103" i="44"/>
  <c r="F104" i="44"/>
  <c r="F105" i="44"/>
  <c r="F106" i="44"/>
  <c r="F107" i="44"/>
  <c r="F108" i="44"/>
  <c r="F109" i="44"/>
  <c r="F110" i="44"/>
  <c r="F111" i="44"/>
  <c r="F112" i="44"/>
  <c r="F113" i="44"/>
  <c r="F114" i="44"/>
  <c r="F115" i="44"/>
  <c r="F116" i="44"/>
  <c r="F117" i="44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40" i="44"/>
  <c r="F141" i="44"/>
  <c r="F142" i="44"/>
  <c r="F143" i="44"/>
  <c r="F144" i="44"/>
  <c r="F145" i="44"/>
  <c r="F146" i="44"/>
  <c r="F147" i="44"/>
  <c r="F148" i="44"/>
  <c r="F149" i="44"/>
  <c r="F150" i="44"/>
  <c r="F151" i="44"/>
  <c r="F152" i="44"/>
  <c r="F153" i="44"/>
  <c r="F154" i="44"/>
  <c r="F155" i="44"/>
  <c r="F156" i="44"/>
  <c r="F157" i="44"/>
  <c r="F158" i="44"/>
  <c r="F159" i="44"/>
  <c r="F160" i="44"/>
  <c r="F161" i="44"/>
  <c r="F162" i="44"/>
  <c r="F163" i="44"/>
  <c r="F164" i="44"/>
  <c r="F165" i="44"/>
  <c r="F166" i="44"/>
  <c r="F167" i="44"/>
  <c r="F168" i="44"/>
  <c r="F169" i="44"/>
  <c r="F170" i="44"/>
  <c r="F171" i="44"/>
  <c r="F172" i="44"/>
  <c r="F173" i="44"/>
  <c r="F174" i="44"/>
  <c r="F175" i="44"/>
  <c r="F176" i="44"/>
  <c r="F177" i="44"/>
  <c r="F178" i="44"/>
  <c r="F179" i="44"/>
  <c r="F180" i="44"/>
  <c r="F181" i="44"/>
  <c r="F182" i="44"/>
  <c r="F183" i="44"/>
  <c r="F184" i="44"/>
  <c r="F185" i="44"/>
  <c r="F186" i="44"/>
  <c r="F187" i="44"/>
  <c r="F188" i="44"/>
  <c r="F189" i="44"/>
  <c r="F190" i="44"/>
  <c r="F191" i="44"/>
  <c r="F192" i="44"/>
  <c r="F193" i="44"/>
  <c r="F194" i="44"/>
  <c r="F195" i="44"/>
  <c r="F196" i="44"/>
  <c r="F197" i="44"/>
  <c r="F198" i="44"/>
  <c r="F199" i="44"/>
  <c r="F200" i="44"/>
  <c r="F201" i="44"/>
  <c r="F202" i="44"/>
  <c r="F203" i="44"/>
  <c r="F204" i="44"/>
  <c r="F205" i="44"/>
  <c r="F206" i="44"/>
  <c r="F207" i="44"/>
  <c r="F208" i="44"/>
  <c r="F209" i="44"/>
  <c r="F210" i="44"/>
  <c r="F211" i="44"/>
  <c r="F212" i="44"/>
  <c r="F213" i="44"/>
  <c r="F214" i="44"/>
  <c r="F215" i="44"/>
  <c r="F216" i="44"/>
  <c r="F217" i="44"/>
  <c r="F218" i="44"/>
  <c r="F219" i="44"/>
  <c r="F220" i="44"/>
  <c r="F221" i="44"/>
  <c r="F222" i="44"/>
  <c r="F223" i="44"/>
  <c r="F224" i="44"/>
  <c r="F225" i="44"/>
  <c r="F226" i="44"/>
  <c r="F227" i="44"/>
  <c r="F228" i="44"/>
  <c r="F229" i="44"/>
  <c r="F230" i="44"/>
  <c r="F231" i="44"/>
  <c r="F232" i="44"/>
  <c r="F233" i="44"/>
  <c r="F234" i="44"/>
  <c r="F235" i="44"/>
  <c r="F236" i="44"/>
  <c r="F237" i="44"/>
  <c r="F238" i="44"/>
  <c r="F239" i="44"/>
  <c r="F240" i="44"/>
  <c r="F241" i="44"/>
  <c r="F242" i="44"/>
  <c r="F243" i="44"/>
  <c r="F244" i="44"/>
  <c r="F245" i="44"/>
  <c r="F246" i="44"/>
  <c r="F247" i="44"/>
  <c r="F248" i="44"/>
  <c r="F249" i="44"/>
  <c r="F250" i="44"/>
  <c r="F251" i="44"/>
  <c r="F252" i="44"/>
  <c r="F253" i="44"/>
  <c r="F254" i="44"/>
  <c r="F255" i="44"/>
  <c r="F256" i="44"/>
  <c r="F257" i="44"/>
  <c r="F258" i="44"/>
  <c r="F259" i="44"/>
  <c r="F260" i="44"/>
  <c r="F261" i="44"/>
  <c r="F262" i="44"/>
  <c r="F263" i="44"/>
  <c r="F264" i="44"/>
  <c r="F265" i="44"/>
  <c r="F266" i="44"/>
  <c r="F267" i="44"/>
  <c r="F268" i="44"/>
  <c r="F269" i="44"/>
  <c r="F270" i="44"/>
  <c r="F271" i="44"/>
  <c r="F272" i="44"/>
  <c r="F273" i="44"/>
  <c r="F274" i="44"/>
  <c r="F275" i="44"/>
  <c r="F276" i="44"/>
  <c r="F277" i="44"/>
  <c r="F278" i="44"/>
  <c r="F279" i="44"/>
  <c r="F280" i="44"/>
  <c r="F281" i="44"/>
  <c r="F282" i="44"/>
  <c r="F283" i="44"/>
  <c r="F284" i="44"/>
  <c r="F285" i="44"/>
  <c r="F286" i="44"/>
  <c r="F287" i="44"/>
  <c r="F288" i="44"/>
  <c r="F289" i="44"/>
  <c r="F290" i="44"/>
  <c r="F291" i="44"/>
  <c r="F292" i="44"/>
  <c r="F293" i="44"/>
  <c r="F294" i="44"/>
  <c r="F295" i="44"/>
  <c r="F296" i="44"/>
  <c r="F297" i="44"/>
  <c r="F298" i="44"/>
  <c r="F299" i="44"/>
  <c r="F300" i="44"/>
  <c r="F301" i="44"/>
  <c r="F302" i="44"/>
  <c r="F303" i="44"/>
  <c r="F304" i="44"/>
  <c r="F305" i="44"/>
  <c r="F306" i="44"/>
  <c r="F307" i="44"/>
  <c r="F308" i="44"/>
  <c r="F309" i="44"/>
  <c r="F310" i="44"/>
  <c r="F311" i="44"/>
  <c r="F312" i="44"/>
  <c r="F313" i="44"/>
  <c r="F314" i="44"/>
  <c r="F315" i="44"/>
  <c r="F316" i="44"/>
  <c r="F317" i="44"/>
  <c r="F318" i="44"/>
  <c r="F319" i="44"/>
  <c r="F320" i="44"/>
  <c r="F321" i="44"/>
  <c r="F322" i="44"/>
  <c r="F323" i="44"/>
  <c r="F324" i="44"/>
  <c r="F325" i="44"/>
  <c r="F326" i="44"/>
  <c r="F327" i="44"/>
  <c r="F328" i="44"/>
  <c r="F329" i="44"/>
  <c r="F330" i="44"/>
  <c r="F331" i="44"/>
  <c r="F332" i="44"/>
  <c r="F333" i="44"/>
  <c r="F334" i="44"/>
  <c r="F335" i="44"/>
  <c r="F336" i="44"/>
  <c r="F337" i="44"/>
  <c r="F338" i="44"/>
  <c r="F339" i="44"/>
  <c r="F340" i="44"/>
  <c r="F341" i="44"/>
  <c r="F342" i="44"/>
  <c r="F343" i="44"/>
  <c r="F344" i="44"/>
  <c r="F345" i="44"/>
  <c r="F346" i="44"/>
  <c r="F347" i="44"/>
  <c r="F348" i="44"/>
  <c r="F349" i="44"/>
  <c r="F350" i="44"/>
  <c r="F351" i="44"/>
  <c r="F352" i="44"/>
  <c r="F353" i="44"/>
  <c r="F354" i="44"/>
  <c r="F355" i="44"/>
  <c r="F356" i="44"/>
  <c r="F357" i="44"/>
  <c r="F358" i="44"/>
  <c r="F359" i="44"/>
  <c r="F360" i="44"/>
  <c r="F361" i="44"/>
  <c r="F362" i="44"/>
  <c r="F363" i="44"/>
  <c r="F364" i="44"/>
  <c r="F365" i="44"/>
  <c r="F366" i="44"/>
  <c r="F367" i="44"/>
  <c r="F368" i="44"/>
  <c r="F369" i="44"/>
  <c r="F370" i="44"/>
  <c r="F371" i="44"/>
  <c r="F372" i="44"/>
  <c r="F373" i="44"/>
  <c r="F2" i="44"/>
  <c r="E3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E253" i="44"/>
  <c r="E254" i="44"/>
  <c r="E255" i="44"/>
  <c r="E256" i="44"/>
  <c r="E257" i="44"/>
  <c r="E258" i="44"/>
  <c r="E259" i="44"/>
  <c r="E260" i="44"/>
  <c r="E261" i="44"/>
  <c r="E262" i="44"/>
  <c r="E263" i="44"/>
  <c r="E264" i="44"/>
  <c r="E265" i="44"/>
  <c r="E266" i="44"/>
  <c r="E267" i="44"/>
  <c r="E268" i="44"/>
  <c r="E269" i="44"/>
  <c r="E270" i="44"/>
  <c r="E271" i="44"/>
  <c r="E272" i="44"/>
  <c r="E273" i="44"/>
  <c r="E274" i="44"/>
  <c r="E275" i="44"/>
  <c r="E276" i="44"/>
  <c r="E277" i="44"/>
  <c r="E278" i="44"/>
  <c r="E279" i="44"/>
  <c r="E280" i="44"/>
  <c r="E281" i="44"/>
  <c r="E282" i="44"/>
  <c r="E283" i="44"/>
  <c r="E284" i="44"/>
  <c r="E285" i="44"/>
  <c r="E286" i="44"/>
  <c r="E287" i="44"/>
  <c r="E288" i="44"/>
  <c r="E289" i="44"/>
  <c r="E290" i="44"/>
  <c r="E291" i="44"/>
  <c r="E292" i="44"/>
  <c r="E293" i="44"/>
  <c r="E294" i="44"/>
  <c r="E295" i="44"/>
  <c r="E296" i="44"/>
  <c r="E297" i="44"/>
  <c r="E298" i="44"/>
  <c r="E299" i="44"/>
  <c r="E300" i="44"/>
  <c r="E301" i="44"/>
  <c r="E302" i="44"/>
  <c r="E303" i="44"/>
  <c r="E304" i="44"/>
  <c r="E305" i="44"/>
  <c r="E306" i="44"/>
  <c r="E307" i="44"/>
  <c r="E308" i="44"/>
  <c r="E309" i="44"/>
  <c r="E310" i="44"/>
  <c r="E311" i="44"/>
  <c r="E312" i="44"/>
  <c r="E313" i="44"/>
  <c r="E314" i="44"/>
  <c r="E315" i="44"/>
  <c r="E316" i="44"/>
  <c r="E317" i="44"/>
  <c r="E318" i="44"/>
  <c r="E319" i="44"/>
  <c r="E320" i="44"/>
  <c r="E321" i="44"/>
  <c r="E322" i="44"/>
  <c r="E323" i="44"/>
  <c r="E324" i="44"/>
  <c r="E325" i="44"/>
  <c r="E326" i="44"/>
  <c r="E327" i="44"/>
  <c r="E328" i="44"/>
  <c r="E329" i="44"/>
  <c r="E330" i="44"/>
  <c r="E331" i="44"/>
  <c r="E332" i="44"/>
  <c r="E333" i="44"/>
  <c r="E334" i="44"/>
  <c r="E335" i="44"/>
  <c r="E336" i="44"/>
  <c r="E337" i="44"/>
  <c r="E338" i="44"/>
  <c r="E339" i="44"/>
  <c r="E340" i="44"/>
  <c r="E341" i="44"/>
  <c r="E342" i="44"/>
  <c r="E343" i="44"/>
  <c r="E344" i="44"/>
  <c r="E345" i="44"/>
  <c r="E346" i="44"/>
  <c r="E347" i="44"/>
  <c r="E348" i="44"/>
  <c r="E349" i="44"/>
  <c r="E350" i="44"/>
  <c r="E351" i="44"/>
  <c r="E352" i="44"/>
  <c r="E353" i="44"/>
  <c r="E354" i="44"/>
  <c r="E355" i="44"/>
  <c r="E356" i="44"/>
  <c r="E357" i="44"/>
  <c r="E358" i="44"/>
  <c r="E359" i="44"/>
  <c r="E360" i="44"/>
  <c r="E361" i="44"/>
  <c r="E362" i="44"/>
  <c r="E363" i="44"/>
  <c r="E364" i="44"/>
  <c r="E365" i="44"/>
  <c r="E366" i="44"/>
  <c r="E367" i="44"/>
  <c r="E368" i="44"/>
  <c r="E369" i="44"/>
  <c r="E370" i="44"/>
  <c r="E371" i="44"/>
  <c r="E372" i="44"/>
  <c r="E373" i="44"/>
  <c r="E2" i="44"/>
  <c r="C51" i="50" l="1"/>
  <c r="H17" i="52"/>
  <c r="G17" i="52"/>
  <c r="H30" i="52"/>
  <c r="M5" i="52" s="1"/>
  <c r="I17" i="52"/>
  <c r="G58" i="52"/>
  <c r="L7" i="52" s="1"/>
  <c r="I58" i="52"/>
  <c r="N7" i="52" s="1"/>
  <c r="G30" i="52"/>
  <c r="L5" i="52" s="1"/>
  <c r="G44" i="52"/>
  <c r="L6" i="52" s="1"/>
  <c r="H44" i="52"/>
  <c r="M6" i="52" s="1"/>
  <c r="I30" i="52"/>
  <c r="N5" i="52" s="1"/>
  <c r="O29" i="50"/>
  <c r="O28" i="50"/>
  <c r="L51" i="50"/>
  <c r="O30" i="50"/>
  <c r="O27" i="50"/>
  <c r="O26" i="50"/>
  <c r="O23" i="50"/>
  <c r="P33" i="50"/>
  <c r="P32" i="50"/>
  <c r="D51" i="50"/>
  <c r="E51" i="50"/>
  <c r="F51" i="50"/>
  <c r="G51" i="50"/>
  <c r="H51" i="50"/>
  <c r="I51" i="50"/>
  <c r="J51" i="50"/>
  <c r="M51" i="50"/>
  <c r="N51" i="50"/>
  <c r="K51" i="50"/>
  <c r="N6" i="52" l="1"/>
  <c r="M7" i="52"/>
  <c r="P34" i="50"/>
  <c r="P30" i="50"/>
  <c r="P28" i="50"/>
  <c r="P31" i="50"/>
  <c r="P26" i="50"/>
  <c r="P29" i="50"/>
  <c r="P27" i="50"/>
  <c r="P25" i="50"/>
  <c r="P24" i="50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<sst xmlns="http://schemas.openxmlformats.org/spreadsheetml/2006/main" count="4041" uniqueCount="289">
  <si>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</si>
  <si>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</si>
  <si>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</si>
  <si>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</si>
  <si>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</si>
  <si>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</si>
  <si>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</si>
  <si>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</si>
  <si>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</si>
  <si>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</si>
  <si>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</si>
  <si>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</si>
  <si>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</si>
  <si>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</si>
  <si>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</si>
  <si>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</si>
  <si>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</si>
  <si>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</si>
  <si>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</si>
  <si>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</si>
  <si>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</si>
  <si>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</si>
  <si>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</si>
  <si>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</si>
  <si>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</si>
  <si>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</si>
  <si>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</si>
  <si>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</si>
  <si>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</si>
  <si>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</si>
  <si>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</si>
  <si>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</si>
  <si>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</si>
  <si>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</si>
  <si>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</si>
  <si>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</si>
  <si>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</si>
  <si>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</si>
  <si>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</si>
  <si>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</si>
  <si>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</si>
  <si>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</si>
  <si>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</si>
  <si>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</si>
  <si>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</si>
  <si>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</si>
  <si>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</si>
  <si>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</si>
  <si>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</si>
  <si>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>Egg Cleaned</t>
  </si>
  <si>
    <t>Pulses and products cleaned</t>
  </si>
  <si>
    <t>Sugar and Confectionery cleaned</t>
  </si>
  <si>
    <t>Spices cleaned</t>
  </si>
  <si>
    <t>Non-alcoholic beverages cleaned</t>
  </si>
  <si>
    <t>Food and beverages cleaned</t>
  </si>
  <si>
    <t>Pan, tobacco and intoxicants cleaned</t>
  </si>
  <si>
    <t>Clothing Cleaned</t>
  </si>
  <si>
    <t>Category</t>
  </si>
  <si>
    <t>Rural + Urban</t>
  </si>
  <si>
    <t>Cereals and products cleaned</t>
  </si>
  <si>
    <t>Meat and fish cleaned</t>
  </si>
  <si>
    <t>Milk and products Cleaned</t>
  </si>
  <si>
    <t>Oils and fats Cleaned</t>
  </si>
  <si>
    <t>Fruits Cleaned</t>
  </si>
  <si>
    <t>Vegetables cleaned</t>
  </si>
  <si>
    <t>Prepared meals, snacks, sweets Cleaned</t>
  </si>
  <si>
    <t>Footwear cleaned</t>
  </si>
  <si>
    <t xml:space="preserve">Clothing and footwear cleaned </t>
  </si>
  <si>
    <t>Fuel and light Cleaned</t>
  </si>
  <si>
    <t>Household goods and services cleaned</t>
  </si>
  <si>
    <t>Health Cleaned</t>
  </si>
  <si>
    <t>Transport and communication Cleaned</t>
  </si>
  <si>
    <t>Recreation and amusement cleaned</t>
  </si>
  <si>
    <t>Education Cleaned</t>
  </si>
  <si>
    <t>Personal care and effects cleaned</t>
  </si>
  <si>
    <t>Miscellaneous Cleaned</t>
  </si>
  <si>
    <t>General index Cleaned</t>
  </si>
  <si>
    <t>Housing Cleaned</t>
  </si>
  <si>
    <t xml:space="preserve">Cereals and products </t>
  </si>
  <si>
    <t xml:space="preserve">Clothing and footwear </t>
  </si>
  <si>
    <t>Food</t>
  </si>
  <si>
    <t>Luxary</t>
  </si>
  <si>
    <t>Misc</t>
  </si>
  <si>
    <t>Column Name</t>
  </si>
  <si>
    <t>Description</t>
  </si>
  <si>
    <t>Data Type</t>
  </si>
  <si>
    <t>Name of Sector</t>
  </si>
  <si>
    <t>Year Name</t>
  </si>
  <si>
    <t>Month Name</t>
  </si>
  <si>
    <t>Sector Category</t>
  </si>
  <si>
    <t>Text</t>
  </si>
  <si>
    <t>Numbers</t>
  </si>
  <si>
    <t>General</t>
  </si>
  <si>
    <t>Row Labels</t>
  </si>
  <si>
    <t>Grand Total</t>
  </si>
  <si>
    <t>Transport &amp; Communication</t>
  </si>
  <si>
    <t>General Index</t>
  </si>
  <si>
    <t>Fuel &amp; Light</t>
  </si>
  <si>
    <t>Transport and Communication</t>
  </si>
  <si>
    <t>Average of Food</t>
  </si>
  <si>
    <t>Average of Luxary</t>
  </si>
  <si>
    <t>Average of Clothing</t>
  </si>
  <si>
    <t>Average of Housing</t>
  </si>
  <si>
    <t>Average of Fuel &amp; Light</t>
  </si>
  <si>
    <t>Average of Health</t>
  </si>
  <si>
    <t>Average of Transport and Communication</t>
  </si>
  <si>
    <t>Average of Education</t>
  </si>
  <si>
    <t>Average of Misc</t>
  </si>
  <si>
    <t>Values</t>
  </si>
  <si>
    <t xml:space="preserve">                      Insights</t>
  </si>
  <si>
    <t>Notes- we calculate average for all the broader category towards cpi calculation for checking distribution for different category</t>
  </si>
  <si>
    <t>Average of General Index</t>
  </si>
  <si>
    <t>Food Category having highest distribution approx 44% in Rural Sector</t>
  </si>
  <si>
    <t>Food Category having highest distribution approx 45% in Urban  Sector</t>
  </si>
  <si>
    <t>Food Category having highest distribution approx 44% in Rural + Urban Sector</t>
  </si>
  <si>
    <t>Avg rate</t>
  </si>
  <si>
    <t>Inflation Rate</t>
  </si>
  <si>
    <t>The  Growth rate of General Index Seems to be in picked in 2021</t>
  </si>
  <si>
    <t xml:space="preserve">Date </t>
  </si>
  <si>
    <t>2022 August</t>
  </si>
  <si>
    <t>2022 December</t>
  </si>
  <si>
    <t>2022 July</t>
  </si>
  <si>
    <t>2022 June</t>
  </si>
  <si>
    <t>2022 November</t>
  </si>
  <si>
    <t>2022 October</t>
  </si>
  <si>
    <t>2022 September</t>
  </si>
  <si>
    <t>2023 April</t>
  </si>
  <si>
    <t>2023 February</t>
  </si>
  <si>
    <t>2023 January</t>
  </si>
  <si>
    <t>2023 March</t>
  </si>
  <si>
    <t>2023 May</t>
  </si>
  <si>
    <t>Average of Cereals and products cleaned</t>
  </si>
  <si>
    <t>Average of Meat and fish cleaned</t>
  </si>
  <si>
    <t>Average of Egg Cleaned</t>
  </si>
  <si>
    <t>Average of Milk and products Cleaned</t>
  </si>
  <si>
    <t>Average of Oils and fats Cleaned</t>
  </si>
  <si>
    <t>Average of Fruits Cleaned</t>
  </si>
  <si>
    <t>Average of Vegetables cleaned</t>
  </si>
  <si>
    <t>Average of Pulses and products cleaned</t>
  </si>
  <si>
    <t>Average of Sugar and Confectionery cleaned</t>
  </si>
  <si>
    <t>Average of Spices cleaned</t>
  </si>
  <si>
    <t>Average of Prepared meals, snacks, sweets Cleaned</t>
  </si>
  <si>
    <t>Average of Food and beverages cleaned</t>
  </si>
  <si>
    <t>Sum of Food Category</t>
  </si>
  <si>
    <t>Inflation rate</t>
  </si>
  <si>
    <t>In october 2022 or may 2023 have highest inflation rate</t>
  </si>
  <si>
    <t>In December 2022 or February 2023 have lowest Inflation rate</t>
  </si>
  <si>
    <t>To Check the Inflation rate Of Food Category By Month On Month Change</t>
  </si>
  <si>
    <t>To Check the Biggest Individual Individual Category Contributor Towards  Inflation</t>
  </si>
  <si>
    <t>Total</t>
  </si>
  <si>
    <t>Spices is the biggest contributor towards inflation</t>
  </si>
  <si>
    <t>Followed by Cereals and Product</t>
  </si>
  <si>
    <t>Over the year total absolute change is 1.88%</t>
  </si>
  <si>
    <t>Absolute Change</t>
  </si>
  <si>
    <t>meat and fish is the lowest contribution towards inflation</t>
  </si>
  <si>
    <t>2022 May</t>
  </si>
  <si>
    <t>Essential Services</t>
  </si>
  <si>
    <t>Date</t>
  </si>
  <si>
    <t>2018 April</t>
  </si>
  <si>
    <t>2018 August</t>
  </si>
  <si>
    <t>2018 December</t>
  </si>
  <si>
    <t>2018 February</t>
  </si>
  <si>
    <t>2018 January</t>
  </si>
  <si>
    <t>2018 July</t>
  </si>
  <si>
    <t>2018 June</t>
  </si>
  <si>
    <t>2018 March</t>
  </si>
  <si>
    <t>2018 May</t>
  </si>
  <si>
    <t>2018 November</t>
  </si>
  <si>
    <t>2018 October</t>
  </si>
  <si>
    <t>2018 September</t>
  </si>
  <si>
    <t>2019 August</t>
  </si>
  <si>
    <t>2019 December</t>
  </si>
  <si>
    <t>2019 February</t>
  </si>
  <si>
    <t>2019 January</t>
  </si>
  <si>
    <t>2019 July</t>
  </si>
  <si>
    <t>2019 June</t>
  </si>
  <si>
    <t>2019 March</t>
  </si>
  <si>
    <t>2019 May</t>
  </si>
  <si>
    <t>2019 November</t>
  </si>
  <si>
    <t>2019 October</t>
  </si>
  <si>
    <t>2019 September</t>
  </si>
  <si>
    <t>2020 April</t>
  </si>
  <si>
    <t>2020 August</t>
  </si>
  <si>
    <t>2020 December</t>
  </si>
  <si>
    <t>2020 February</t>
  </si>
  <si>
    <t>2020 January</t>
  </si>
  <si>
    <t>2020 July</t>
  </si>
  <si>
    <t>2020 June</t>
  </si>
  <si>
    <t>2020 March</t>
  </si>
  <si>
    <t>2020 May</t>
  </si>
  <si>
    <t>2020 November</t>
  </si>
  <si>
    <t>2020 October</t>
  </si>
  <si>
    <t>2020 September</t>
  </si>
  <si>
    <t>2021 April</t>
  </si>
  <si>
    <t>2021 August</t>
  </si>
  <si>
    <t>2021 December</t>
  </si>
  <si>
    <t>2021 February</t>
  </si>
  <si>
    <t>2021 January</t>
  </si>
  <si>
    <t>2021 July</t>
  </si>
  <si>
    <t>2021 June</t>
  </si>
  <si>
    <t>2021 March</t>
  </si>
  <si>
    <t>2021 May</t>
  </si>
  <si>
    <t>2021 November</t>
  </si>
  <si>
    <t>2021 October</t>
  </si>
  <si>
    <t>2021 September</t>
  </si>
  <si>
    <t>2022 April</t>
  </si>
  <si>
    <t>2022 February</t>
  </si>
  <si>
    <t>2022 January</t>
  </si>
  <si>
    <t>2022 March</t>
  </si>
  <si>
    <t>Average of Essential Services</t>
  </si>
  <si>
    <t>(Multiple Items)</t>
  </si>
  <si>
    <t>Date -2018-2019</t>
  </si>
  <si>
    <t>Date -2019-2020</t>
  </si>
  <si>
    <t>Date -2020-2021</t>
  </si>
  <si>
    <t>Date -2021-2022</t>
  </si>
  <si>
    <t>2019-2020</t>
  </si>
  <si>
    <t>2020-2021</t>
  </si>
  <si>
    <t>2021-2022</t>
  </si>
  <si>
    <t>Inflation Rate of Food</t>
  </si>
  <si>
    <t>Inflation Rate of Healthcare</t>
  </si>
  <si>
    <t>Inflation Rate of Essential Services</t>
  </si>
  <si>
    <t>Inflation rate of food is Higher than other category in Covid Period during 2020-21</t>
  </si>
  <si>
    <t>In all category our inflation rate is high during 2020-21 covid period</t>
  </si>
  <si>
    <t>2021-22</t>
  </si>
  <si>
    <t>75.62:24.38</t>
  </si>
  <si>
    <t>2022-23</t>
  </si>
  <si>
    <t>Average</t>
  </si>
  <si>
    <t>Ratio *</t>
  </si>
  <si>
    <t>Crude Oil Data 2021-2023</t>
  </si>
  <si>
    <t>Column Labels</t>
  </si>
  <si>
    <t>Average of Non-alcoholic beverages cleaned</t>
  </si>
  <si>
    <t>Average of Pan, tobacco and intoxicants cleaned</t>
  </si>
  <si>
    <t>Average of Clothing Cleaned</t>
  </si>
  <si>
    <t>Average of Footwear cleaned</t>
  </si>
  <si>
    <t xml:space="preserve">Average of Clothing and footwear cleaned </t>
  </si>
  <si>
    <t>Average of Housing Cleaned</t>
  </si>
  <si>
    <t>Average of Fuel and light Cleaned</t>
  </si>
  <si>
    <t>Average of Household goods and services cleaned</t>
  </si>
  <si>
    <t>Average of Health Cleaned</t>
  </si>
  <si>
    <t>Average of Transport and communication Cleaned</t>
  </si>
  <si>
    <t>Average of Recreation and amusement cleaned</t>
  </si>
  <si>
    <t>Average of Education Cleaned</t>
  </si>
  <si>
    <t>Average of Personal care and effects cleaned</t>
  </si>
  <si>
    <t>Average of Miscellaneous Cleaned</t>
  </si>
  <si>
    <t>Average of General index Cleaned</t>
  </si>
  <si>
    <t>Year 2021-2022</t>
  </si>
  <si>
    <t>Year 2022-2023</t>
  </si>
  <si>
    <t>Prepared meals, snacks, sweets</t>
  </si>
  <si>
    <t>Corealation (2021-22)</t>
  </si>
  <si>
    <t>Corealation (2022-23)</t>
  </si>
  <si>
    <t>Correlation Between Oil Price and All Categories</t>
  </si>
  <si>
    <t>spices and personal care having highest correlation with oil price during 2021-2022</t>
  </si>
  <si>
    <t>And having negative correlation with egg and food category during 2021-22</t>
  </si>
  <si>
    <t>approx having negative correlation with all category in year 2022-23</t>
  </si>
  <si>
    <t>Oils and fats , meat &amp; fish having highest positive correlation in year 2022-23</t>
  </si>
  <si>
    <t xml:space="preserve">Due to covid  period general index CPI Inflation  rate get higher </t>
  </si>
  <si>
    <t>Cereals and products Avg Rural</t>
  </si>
  <si>
    <t>Cereals and products Avg Rural,Urban, Rural + Urban</t>
  </si>
  <si>
    <t xml:space="preserve"> Meat and Fish Avg Rural,Urban, Rural + Urban</t>
  </si>
  <si>
    <t>Egg Avg Rural,Urban, Rural + Urban</t>
  </si>
  <si>
    <t xml:space="preserve"> Avg Rural,Urban, Rural + Urban</t>
  </si>
  <si>
    <t>Milk and products Avg Rural,Urban, Rural + Urban</t>
  </si>
  <si>
    <t>Oils and Fat Avg Rural,Urban, Rural + Urban</t>
  </si>
  <si>
    <t>Fruits Avg Rural,Urban, Rural + Urban</t>
  </si>
  <si>
    <t xml:space="preserve"> Vegetables Avg Rural,Urban, Rural + Urban</t>
  </si>
  <si>
    <t xml:space="preserve">   Sugar and Confectionery Avg Rural,Urban, Rural + Urban</t>
  </si>
  <si>
    <t>Spices Avg Rural,Urban, Rural + Urban</t>
  </si>
  <si>
    <t>Non-alcoholic beverages Avg Rural,Urban, Rural + Urban</t>
  </si>
  <si>
    <t>Prepared meals,snacks,sweets Avg Rural,Urban, Rural + Urban</t>
  </si>
  <si>
    <t>Food and beverages Avg Rural,Urban, Rural + Urban</t>
  </si>
  <si>
    <t xml:space="preserve">    Pan,tobacco and intoxicants Avg Rural,Urban, Rural + Urban</t>
  </si>
  <si>
    <t xml:space="preserve"> Clothing Avg Rural,Urban, Rural + Urban</t>
  </si>
  <si>
    <t>Clothing and footwear  Avg Rural,Urban, Rural + Urban</t>
  </si>
  <si>
    <t xml:space="preserve"> Footwear  Avg Rural,Urban, Rural + Urban</t>
  </si>
  <si>
    <t xml:space="preserve"> Housing Avg Rural,Urban, Rural + Urban</t>
  </si>
  <si>
    <t xml:space="preserve"> Fuel and lightAvg Rural,Urban, Rural + Urban</t>
  </si>
  <si>
    <t>Household goods and services Avg Rural, Urban, Rual + Urban</t>
  </si>
  <si>
    <t>Health Avg Rural , Urban, Rural + Urban</t>
  </si>
  <si>
    <t>Transport and communication Avg Rural ,Urban ,Rural + Urban</t>
  </si>
  <si>
    <t>Recreation and musemrnt  Avg Rural ,Urban ,Rural + Urban</t>
  </si>
  <si>
    <t>Education  Avg Rural ,Urban ,Rural + Urban</t>
  </si>
  <si>
    <t>141,33</t>
  </si>
  <si>
    <t>Personal care and effects Avg Rural, Urban , Rural + Urban</t>
  </si>
  <si>
    <t>Miscellaneous Avg Rural, Urban , Rural + Urban</t>
  </si>
  <si>
    <t>General index Avg Rural, Urban , Rural + Urban</t>
  </si>
  <si>
    <t>Notes: We use Pivot Table to Summarize the data</t>
  </si>
  <si>
    <t>Notes: We use Pivot to summarize data</t>
  </si>
  <si>
    <t xml:space="preserve"> According to the correlation As the price of the crude oil incresing the demand of the products is decreasing  during the year 2022-2023 </t>
  </si>
  <si>
    <t>Notes:  According to the correlation As the price of the crude oil incresing the demand of the products is increeasing  during the year 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</si>
</sst>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9" fillId="0" borderId="0"/>
    <xf numFmtId="0" fontId="21" fillId="0" borderId="0"/>
  </cellStyleXfs>
  <cellXfs count="40">
    <xf numFmtId="0" fontId="0" fillId="0" borderId="0" xfId="0"/>
    <xf numFmtId="0" fontId="16" fillId="0" borderId="0" xfId="0" applyFont="1"/>
    <xf numFmtId="2" fontId="16" fillId="33" borderId="10" xfId="0" applyNumberFormat="1" applyFont="1" applyFill="1" applyBorder="1"/>
    <xf numFmtId="0" fontId="0" fillId="34" borderId="0" xfId="0" applyFill="1"/>
    <xf numFmtId="2" fontId="0" fillId="0" borderId="0" xfId="0" applyNumberFormat="1"/>
    <xf numFmtId="9" fontId="0" fillId="0" borderId="0" xfId="42" applyFont="1"/>
    <xf numFmtId="0" fontId="16" fillId="34" borderId="10" xfId="0" applyFont="1" applyFill="1" applyBorder="1"/>
    <xf numFmtId="0" fontId="0" fillId="34" borderId="10" xfId="0" applyFill="1" applyBorder="1"/>
    <xf numFmtId="2" fontId="0" fillId="34" borderId="10" xfId="0" applyNumberFormat="1" applyFill="1" applyBorder="1"/>
    <xf numFmtId="0" fontId="0" fillId="35" borderId="10" xfId="0" applyFill="1" applyBorder="1"/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42" applyNumberFormat="1" applyFont="1"/>
    <xf numFmtId="2" fontId="16" fillId="33" borderId="11" xfId="0" applyNumberFormat="1" applyFont="1" applyFill="1" applyBorder="1"/>
    <xf numFmtId="10" fontId="0" fillId="34" borderId="11" xfId="42" applyNumberFormat="1" applyFont="1" applyFill="1" applyBorder="1"/>
    <xf numFmtId="10" fontId="0" fillId="0" borderId="0" xfId="0" applyNumberFormat="1"/>
    <xf numFmtId="2" fontId="0" fillId="34" borderId="0" xfId="0" applyNumberFormat="1" applyFill="1"/>
    <xf numFmtId="164" fontId="22" fillId="0" borderId="10" xfId="45" quotePrefix="1" applyNumberFormat="1" applyFont="1" applyBorder="1" applyAlignment="1">
      <alignment horizontal="left" vertical="center"/>
    </xf>
    <xf numFmtId="4" fontId="20" fillId="0" borderId="10" xfId="0" applyNumberFormat="1" applyFont="1" applyBorder="1" applyAlignment="1">
      <alignment horizontal="right" vertical="center"/>
    </xf>
    <xf numFmtId="4" fontId="23" fillId="0" borderId="10" xfId="0" applyNumberFormat="1" applyFont="1" applyBorder="1" applyAlignment="1">
      <alignment horizontal="right" vertical="center"/>
    </xf>
    <xf numFmtId="49" fontId="23" fillId="0" borderId="10" xfId="0" applyNumberFormat="1" applyFont="1" applyBorder="1" applyAlignment="1">
      <alignment horizontal="right" vertical="center"/>
    </xf>
    <xf numFmtId="164" fontId="22" fillId="36" borderId="10" xfId="45" applyNumberFormat="1" applyFont="1" applyFill="1" applyBorder="1" applyAlignment="1">
      <alignment horizontal="left" vertical="center"/>
    </xf>
    <xf numFmtId="164" fontId="22" fillId="36" borderId="10" xfId="45" applyNumberFormat="1" applyFont="1" applyFill="1" applyBorder="1" applyAlignment="1">
      <alignment horizontal="right" vertical="center"/>
    </xf>
    <xf numFmtId="4" fontId="0" fillId="0" borderId="0" xfId="0" applyNumberFormat="1"/>
    <xf numFmtId="0" fontId="16" fillId="34" borderId="0" xfId="0" applyFont="1" applyFill="1"/>
    <xf numFmtId="0" fontId="16" fillId="37" borderId="12" xfId="0" applyFont="1" applyFill="1" applyBorder="1"/>
    <xf numFmtId="0" fontId="16" fillId="34" borderId="0" xfId="0" applyFont="1" applyFill="1" applyAlignment="1">
      <alignment horizontal="left"/>
    </xf>
    <xf numFmtId="9" fontId="0" fillId="37" borderId="12" xfId="42" applyFont="1" applyFill="1" applyBorder="1"/>
    <xf numFmtId="0" fontId="0" fillId="38" borderId="10" xfId="0" applyFill="1" applyBorder="1"/>
    <xf numFmtId="0" fontId="0" fillId="36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41" borderId="10" xfId="0" applyFill="1" applyBorder="1"/>
    <xf numFmtId="2" fontId="0" fillId="0" borderId="0" xfId="42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25" fillId="0" borderId="0" xfId="0" applyFont="1" applyAlignment="1">
      <alignment horizontal="center" vertical="center"/>
    </xf>
    <xf numFmtId="0" fontId="25" fillId="0" borderId="13" xfId="0" applyFont="1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 3 5" xfId="44" xr:uid="{B141A79D-3E2F-436B-B5D0-A1936F3F194E}"/>
    <cellStyle name="Normal 259" xfId="43" xr:uid="{124471BA-AF8F-4FE5-B967-C1925F04BFC0}"/>
    <cellStyle name="Normal 4" xfId="45" xr:uid="{AEFBB290-70F2-4EBA-BF1D-DAB362EFBC1C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Inflation Project.xlsx]Q1-% Distrubution of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  <a:r>
              <a:rPr lang="en-US" baseline="0"/>
              <a:t> Sector Wise Distribution</a:t>
            </a:r>
            <a:endParaRPr lang="en-US"/>
          </a:p>
        </c:rich>
      </c:tx>
      <c:layout>
        <c:manualLayout>
          <c:xMode val="edge"/>
          <c:yMode val="edge"/>
          <c:x val="2.7039370078740153E-2"/>
          <c:y val="1.0638297872340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'Q1-% Distrubution of category'!$B$4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AF-440E-8AC3-8B351698CA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AF-440E-8AC3-8B351698CA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AF-440E-8AC3-8B351698CA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AF-440E-8AC3-8B351698CA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EAF-440E-8AC3-8B351698CA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EAF-440E-8AC3-8B351698CA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EAF-440E-8AC3-8B351698CA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EAF-440E-8AC3-8B351698CABB}"/>
              </c:ext>
            </c:extLst>
          </c:dPt>
          <c:dPt>
            <c:idx val="8"/>
            <c:bubble3D val="0"/>
            <c:explosion val="1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20-4B64-A7CE-35FA3270BD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EAF-440E-8AC3-8B351698C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'Q1-% Distrubution of category'!$A$5:$A$14</c:f>
              <c:strCache>
                <c:ptCount val="10"/>
                <c:pt idx="0">
                  <c:v>Average of Food</c:v>
                </c:pt>
                <c:pt idx="1">
                  <c:v>Average of Luxary</c:v>
                </c:pt>
                <c:pt idx="2">
                  <c:v>Average of Clothing</c:v>
                </c:pt>
                <c:pt idx="3">
                  <c:v>Average of Housing</c:v>
                </c:pt>
                <c:pt idx="4">
                  <c:v>Average of Fuel &amp; Light</c:v>
                </c:pt>
                <c:pt idx="5">
                  <c:v>Average of Health</c:v>
                </c:pt>
                <c:pt idx="6">
                  <c:v>Average of Transport and Communication</c:v>
                </c:pt>
                <c:pt idx="7">
                  <c:v>Average of Education</c:v>
                </c:pt>
                <c:pt idx="8">
                  <c:v>Average of Misc</c:v>
                </c:pt>
                <c:pt idx="9">
                  <c:v>Average of General Index</c:v>
                </c:pt>
              </c:strCache>
            </c:strRef>
          </c:cat>
          <c:val>
            <c:numRef>
              <c:f>'Q1-% Distrubution of category'!$B$5:$B$14</c:f>
              <c:numCache>
                <c:formatCode>General</c:formatCode>
                <c:ptCount val="10"/>
                <c:pt idx="0">
                  <c:v>2098.1200000000003</c:v>
                </c:pt>
                <c:pt idx="1">
                  <c:v>730.98</c:v>
                </c:pt>
                <c:pt idx="2">
                  <c:v>567.04000000000008</c:v>
                </c:pt>
                <c:pt idx="3">
                  <c:v>317.92</c:v>
                </c:pt>
                <c:pt idx="4">
                  <c:v>182.04000000000002</c:v>
                </c:pt>
                <c:pt idx="5">
                  <c:v>186.58</c:v>
                </c:pt>
                <c:pt idx="6">
                  <c:v>169.06</c:v>
                </c:pt>
                <c:pt idx="7">
                  <c:v>178.9</c:v>
                </c:pt>
                <c:pt idx="8">
                  <c:v>178.14</c:v>
                </c:pt>
                <c:pt idx="9">
                  <c:v>178.48000000000002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0-4B64-A7CE-35FA3270B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98282631105664"/>
          <c:y val="4.611367063159659E-2"/>
          <c:w val="0.33230408176693793"/>
          <c:h val="0.91357011224660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Inflation Project.xlsx]Q1-% Distrubution of 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</a:t>
            </a:r>
            <a:r>
              <a:rPr lang="en-US" baseline="0"/>
              <a:t> Sector Wise Distribution</a:t>
            </a:r>
            <a:endParaRPr lang="en-US"/>
          </a:p>
        </c:rich>
      </c:tx>
      <c:layout>
        <c:manualLayout>
          <c:xMode val="edge"/>
          <c:yMode val="edge"/>
          <c:x val="6.4268898981483968E-2"/>
          <c:y val="5.0228310502283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'Q1-% Distrubution of category'!$B$20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2-479F-9896-F0FCFCC6F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2-479F-9896-F0FCFCC6FB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92-479F-9896-F0FCFCC6FB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92-479F-9896-F0FCFCC6FB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92-479F-9896-F0FCFCC6FB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92-479F-9896-F0FCFCC6FB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92-479F-9896-F0FCFCC6FBC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92-479F-9896-F0FCFCC6FBC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92-479F-9896-F0FCFCC6FBC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792-479F-9896-F0FCFCC6FB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'Q1-% Distrubution of category'!$A$21:$A$30</c:f>
              <c:strCache>
                <c:ptCount val="10"/>
                <c:pt idx="0">
                  <c:v>Average of Food</c:v>
                </c:pt>
                <c:pt idx="1">
                  <c:v>Average of Luxary</c:v>
                </c:pt>
                <c:pt idx="2">
                  <c:v>Average of Clothing</c:v>
                </c:pt>
                <c:pt idx="3">
                  <c:v>Average of Housing</c:v>
                </c:pt>
                <c:pt idx="4">
                  <c:v>Average of Fuel &amp; Light</c:v>
                </c:pt>
                <c:pt idx="5">
                  <c:v>Average of Health</c:v>
                </c:pt>
                <c:pt idx="6">
                  <c:v>Average of Transport and Communication</c:v>
                </c:pt>
                <c:pt idx="7">
                  <c:v>Average of Education</c:v>
                </c:pt>
                <c:pt idx="8">
                  <c:v>Average of Misc</c:v>
                </c:pt>
                <c:pt idx="9">
                  <c:v>Average of General Index</c:v>
                </c:pt>
              </c:strCache>
            </c:strRef>
          </c:cat>
          <c:val>
            <c:numRef>
              <c:f>'Q1-% Distrubution of category'!$B$21:$B$30</c:f>
              <c:numCache>
                <c:formatCode>General</c:formatCode>
                <c:ptCount val="10"/>
                <c:pt idx="0">
                  <c:v>2148.94</c:v>
                </c:pt>
                <c:pt idx="1">
                  <c:v>718.78</c:v>
                </c:pt>
                <c:pt idx="2">
                  <c:v>525.56000000000006</c:v>
                </c:pt>
                <c:pt idx="3">
                  <c:v>343.2</c:v>
                </c:pt>
                <c:pt idx="4">
                  <c:v>182.20000000000002</c:v>
                </c:pt>
                <c:pt idx="5">
                  <c:v>180.76</c:v>
                </c:pt>
                <c:pt idx="6">
                  <c:v>159.92000000000002</c:v>
                </c:pt>
                <c:pt idx="7">
                  <c:v>173.16</c:v>
                </c:pt>
                <c:pt idx="8">
                  <c:v>170.28</c:v>
                </c:pt>
                <c:pt idx="9">
                  <c:v>176.62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D-458F-911F-F08399C1CC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75988310739498"/>
          <c:y val="2.7701018504762382E-2"/>
          <c:w val="0.31777619936683171"/>
          <c:h val="0.91143201439442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Inflation Project.xlsx]Q1-% Distrubution of 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  <a:r>
              <a:rPr lang="en-US" baseline="0"/>
              <a:t> + Urban Wise Distribution</a:t>
            </a:r>
            <a:endParaRPr lang="en-US"/>
          </a:p>
        </c:rich>
      </c:tx>
      <c:layout>
        <c:manualLayout>
          <c:xMode val="edge"/>
          <c:yMode val="edge"/>
          <c:x val="6.1677749645251939E-2"/>
          <c:y val="2.1071401269016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'Q1-% Distrubution of category'!$B$40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EA-4DB2-BEAB-A472BF66D6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EA-4DB2-BEAB-A472BF66D6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EA-4DB2-BEAB-A472BF66D6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EA-4DB2-BEAB-A472BF66D6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EA-4DB2-BEAB-A472BF66D6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EA-4DB2-BEAB-A472BF66D6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EA-4DB2-BEAB-A472BF66D6D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EA-4DB2-BEAB-A472BF66D6D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AEA-4DB2-BEAB-A472BF66D6D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AEA-4DB2-BEAB-A472BF66D6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'Q1-% Distrubution of category'!$A$41:$A$50</c:f>
              <c:strCache>
                <c:ptCount val="10"/>
                <c:pt idx="0">
                  <c:v>Average of Food</c:v>
                </c:pt>
                <c:pt idx="1">
                  <c:v>Average of Luxary</c:v>
                </c:pt>
                <c:pt idx="2">
                  <c:v>Average of Clothing</c:v>
                </c:pt>
                <c:pt idx="3">
                  <c:v>Average of Housing</c:v>
                </c:pt>
                <c:pt idx="4">
                  <c:v>Average of Fuel &amp; Light</c:v>
                </c:pt>
                <c:pt idx="5">
                  <c:v>Average of Health</c:v>
                </c:pt>
                <c:pt idx="6">
                  <c:v>Average of Transport and Communication</c:v>
                </c:pt>
                <c:pt idx="7">
                  <c:v>Average of Education</c:v>
                </c:pt>
                <c:pt idx="8">
                  <c:v>Average of Misc</c:v>
                </c:pt>
                <c:pt idx="9">
                  <c:v>Average of General Index</c:v>
                </c:pt>
              </c:strCache>
            </c:strRef>
          </c:cat>
          <c:val>
            <c:numRef>
              <c:f>'Q1-% Distrubution of category'!$B$41:$B$50</c:f>
              <c:numCache>
                <c:formatCode>General</c:formatCode>
                <c:ptCount val="10"/>
                <c:pt idx="0">
                  <c:v>2117.04</c:v>
                </c:pt>
                <c:pt idx="1">
                  <c:v>724.57999999999993</c:v>
                </c:pt>
                <c:pt idx="2">
                  <c:v>550.24</c:v>
                </c:pt>
                <c:pt idx="3">
                  <c:v>348.2</c:v>
                </c:pt>
                <c:pt idx="4">
                  <c:v>182.1</c:v>
                </c:pt>
                <c:pt idx="5">
                  <c:v>184.35999999999999</c:v>
                </c:pt>
                <c:pt idx="6">
                  <c:v>164.26000000000002</c:v>
                </c:pt>
                <c:pt idx="7">
                  <c:v>175.56</c:v>
                </c:pt>
                <c:pt idx="8">
                  <c:v>174.34</c:v>
                </c:pt>
                <c:pt idx="9">
                  <c:v>177.61999999999998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5-4495-83B4-48136F48D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04392412113536"/>
          <c:y val="3.7200058326042583E-2"/>
          <c:w val="0.2893125252547315"/>
          <c:h val="0.92222922134733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'Q2- Year wise highest inflation'!$F$3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'Q2- Year wise highest inflation'!$D$4:$D$10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'Q2- Year wise highest inflation'!$F$4:$F$10</c:f>
              <c:numCache>
                <c:formatCode>0.00%</c:formatCode>
                <c:ptCount val="7"/>
                <c:pt idx="1">
                  <c:v>3.9513108614232476E-2</c:v>
                </c:pt>
                <c:pt idx="2">
                  <c:v>3.8961038961039161E-2</c:v>
                </c:pt>
                <c:pt idx="3">
                  <c:v>4.8040142917191761E-2</c:v>
                </c:pt>
                <c:pt idx="4">
                  <c:v>6.849390613798044E-2</c:v>
                </c:pt>
                <c:pt idx="5">
                  <c:v>6.6219354838709665E-2</c:v>
                </c:pt>
                <c:pt idx="6">
                  <c:v>3.1774615161196632E-2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6-4A94-8A42-68AC64FB5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744688"/>
        <c:axId val="1575742288"/>
      </c:lineChart>
      <c:catAx>
        <c:axId val="15757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42288"/>
        <c:crosses val="autoZero"/>
        <c:auto val="1"/>
        <c:lblAlgn val="ctr"/>
        <c:lblOffset val="100"/>
        <c:noMultiLvlLbl val="0"/>
      </c:catAx>
      <c:valAx>
        <c:axId val="15757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4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'Q4'!$L$4</c:f>
              <c:strCache>
                <c:ptCount val="1"/>
                <c:pt idx="0">
                  <c:v>Inflation Rate of Food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'Q4'!$K$5:$K$7</c:f>
              <c:strCache>
                <c:ptCount val="3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</c:strCache>
            </c:strRef>
          </c:cat>
          <c:val>
            <c:numRef>
              <c:f>'Q4'!$L$5:$L$7</c:f>
              <c:numCache>
                <c:formatCode>0.00%</c:formatCode>
                <c:ptCount val="3"/>
                <c:pt idx="0">
                  <c:v>-3.2892997335611358E-2</c:v>
                </c:pt>
                <c:pt idx="1">
                  <c:v>0.16931687337998641</c:v>
                </c:pt>
                <c:pt idx="2">
                  <c:v>6.6092213725630372E-2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3-45B5-B2A1-45E10F875397}"/>
            </c:ext>
          </c:extLst>
        </c:ser>
        <c:ser>
          <c:idx val="1"/>
          <c:order val="1"/>
          <c:tx>
            <c:strRef>
              <c:f>'Q4'!$M$4</c:f>
              <c:strCache>
                <c:ptCount val="1"/>
                <c:pt idx="0">
                  <c:v>Inflation Rate of Healthcare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'Q4'!$K$5:$K$7</c:f>
              <c:strCache>
                <c:ptCount val="3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</c:strCache>
            </c:strRef>
          </c:cat>
          <c:val>
            <c:numRef>
              <c:f>'Q4'!$M$5:$M$7</c:f>
              <c:numCache>
                <c:formatCode>0.00%</c:formatCode>
                <c:ptCount val="3"/>
                <c:pt idx="0">
                  <c:v>-2.1557386838647847E-2</c:v>
                </c:pt>
                <c:pt idx="1">
                  <c:v>0.13121757705218157</c:v>
                </c:pt>
                <c:pt idx="2">
                  <c:v>8.6107364445643583E-2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3-45B5-B2A1-45E10F875397}"/>
            </c:ext>
          </c:extLst>
        </c:ser>
        <c:ser>
          <c:idx val="2"/>
          <c:order val="2"/>
          <c:tx>
            <c:strRef>
              <c:f>'Q4'!$N$4</c:f>
              <c:strCache>
                <c:ptCount val="1"/>
                <c:pt idx="0">
                  <c:v>Inflation Rate of Essential Services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'Q4'!$K$5:$K$7</c:f>
              <c:strCache>
                <c:ptCount val="3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</c:strCache>
            </c:strRef>
          </c:cat>
          <c:val>
            <c:numRef>
              <c:f>'Q4'!$N$5:$N$7</c:f>
              <c:numCache>
                <c:formatCode>0.00%</c:formatCode>
                <c:ptCount val="3"/>
                <c:pt idx="0">
                  <c:v>-4.9091347700225295E-2</c:v>
                </c:pt>
                <c:pt idx="1">
                  <c:v>0.12233309373810849</c:v>
                </c:pt>
                <c:pt idx="2">
                  <c:v>8.0721661524319532E-2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3-45B5-B2A1-45E10F8753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2396016"/>
        <c:axId val="1142412816"/>
      </c:barChart>
      <c:catAx>
        <c:axId val="11423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12816"/>
        <c:crosses val="autoZero"/>
        <c:auto val="1"/>
        <c:lblAlgn val="ctr"/>
        <c:lblOffset val="100"/>
        <c:noMultiLvlLbl val="0"/>
      </c:catAx>
      <c:valAx>
        <c:axId val="11424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/>
    <cx:plotArea>
      <cx:plotAreaRegion>
        <cx:series layoutId="waterfall" uniqueId="{C8D9F057-D8F6-4D61-8239-44C66E2148A7}">
          <cx:tx>
            <cx:txData>
              <cx:f>_xlchart.v1.3</cx:f>
              <cx:v>Inflation rate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/>
    <cx:plotArea>
      <cx:plotAreaRegion>
        <cx:series layoutId="waterfall" uniqueId="{E91675BE-25A1-4D44-A0E0-FF2185843624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0</xdr:row>
      <xdr:rowOff>25400</xdr:rowOff>
    </xdr:from>
    <xdr:to>
      <xdr:col>5</xdr:col>
      <xdr:colOff>914400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34C7F-3107-818A-8347-9D1090FC7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15</xdr:row>
      <xdr:rowOff>82550</xdr:rowOff>
    </xdr:from>
    <xdr:to>
      <xdr:col>5</xdr:col>
      <xdr:colOff>793750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2A4EB-BF7B-0A46-91B0-B2B81F46C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38</xdr:row>
      <xdr:rowOff>69850</xdr:rowOff>
    </xdr:from>
    <xdr:to>
      <xdr:col>5</xdr:col>
      <xdr:colOff>692150</xdr:colOff>
      <xdr:row>52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B6521C-1C57-807E-AF11-5AB426425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377825</xdr:colOff>
      <xdr:row>0</xdr:row>
      <xdr:rowOff>114300</xdr:rowOff>
    </xdr:from>
    <xdr:to>
      <xdr:col>14</xdr:col>
      <xdr:colOff>73025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88971-D749-79A3-512A-B9E16EE6A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469900</xdr:colOff>
      <xdr:row>12</xdr:row>
      <xdr:rowOff>139700</xdr:rowOff>
    </xdr:from>
    <xdr:to>
      <xdr:col>23</xdr:col>
      <xdr:colOff>3175</xdr:colOff>
      <xdr:row>31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8876CDB-4440-6645-FBF8-C228150475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99100" y="2349500"/>
              <a:ext cx="5349875" cy="3448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784520</xdr:colOff>
      <xdr:row>39</xdr:row>
      <xdr:rowOff>17278</xdr:rowOff>
    </xdr:from>
    <xdr:to>
      <xdr:col>19</xdr:col>
      <xdr:colOff>438445</xdr:colOff>
      <xdr:row>57</xdr:row>
      <xdr:rowOff>119321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94AA987-F553-CFCA-1934-F27AE7BDA6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43620" y="7199128"/>
              <a:ext cx="5102225" cy="341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111125</xdr:colOff>
      <xdr:row>8</xdr:row>
      <xdr:rowOff>177800</xdr:rowOff>
    </xdr:from>
    <xdr:to>
      <xdr:col>13</xdr:col>
      <xdr:colOff>1489075</xdr:colOff>
      <xdr:row>23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A7A64-B60C-7F04-B260-E1792DE37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37.550193981479" createdVersion="8" refreshedVersion="8" minRefreshableVersion="3" recordCount="372" xr:uid="{F52CCC67-97F0-4EAD-A0E3-026C47D5952D}">
  <cacheSource type="worksheet">
    <worksheetSource ref="A1:N373" sheet="Category wise Distribution"/>
  </cacheSource>
  <cacheFields count="13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  <s v="Marcrh"/>
      </sharedItems>
    </cacheField>
    <cacheField name="Food" numFmtId="2">
      <sharedItems containsSemiMixedTypes="0" containsString="0" containsNumber="1" minValue="1266.8999999999999" maxValue="2169.2000000000003"/>
    </cacheField>
    <cacheField name="Luxary" numFmtId="2">
      <sharedItems containsSemiMixedTypes="0" containsString="0" containsNumber="1" minValue="417.50000000000006" maxValue="737.30000000000007"/>
    </cacheField>
    <cacheField name="Clothing" numFmtId="2">
      <sharedItems containsSemiMixedTypes="0" containsString="0" containsNumber="1" minValue="316.7" maxValue="569.90000000000009"/>
    </cacheField>
    <cacheField name="Housing" numFmtId="2">
      <sharedItems containsSemiMixedTypes="0" containsString="0" containsNumber="1" minValue="205.1" maxValue="350.79999999999995"/>
    </cacheField>
    <cacheField name="Fuel &amp; Light" numFmtId="2">
      <sharedItems containsSemiMixedTypes="0" containsString="0" containsNumber="1" minValue="105.4" maxValue="183.4"/>
    </cacheField>
    <cacheField name="Health" numFmtId="2">
      <sharedItems containsSemiMixedTypes="0" containsString="0" containsNumber="1" minValue="104" maxValue="187.8"/>
    </cacheField>
    <cacheField name="Transport and Communication" numFmtId="2">
      <sharedItems containsSemiMixedTypes="0" containsString="0" containsNumber="1" minValue="103.2" maxValue="169.7"/>
    </cacheField>
    <cacheField name="Education" numFmtId="2">
      <sharedItems containsSemiMixedTypes="0" containsString="0" containsNumber="1" minValue="103.5" maxValue="180.3"/>
    </cacheField>
    <cacheField name="Misc" numFmtId="2">
      <sharedItems containsSemiMixedTypes="0" containsString="0" containsNumber="1" minValue="103.7" maxValue="179.5"/>
    </cacheField>
    <cacheField name="General Index" numFmtId="2">
      <sharedItems containsSemiMixedTypes="0" containsString="0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38.56000636574" createdVersion="8" refreshedVersion="8" minRefreshableVersion="3" recordCount="372" xr:uid="{1DBB12E9-99CA-456A-8A25-D7872C32CD02}">
  <cacheSource type="worksheet">
    <worksheetSource ref="A1:AE373" sheet="Working Sheet"/>
  </cacheSource>
  <cacheFields count="31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/>
    </cacheField>
    <cacheField name="Date " numFmtId="0">
      <sharedItems count="126">
        <s v="2013 January"/>
        <s v="2013 February"/>
        <s v="2013 March"/>
        <s v="2013 April"/>
        <s v="2013 May"/>
        <s v="2013 June"/>
        <s v="2013 July"/>
        <s v="2013 August"/>
        <s v="2013 September"/>
        <s v="2013 October"/>
        <s v="2013 November "/>
        <s v="2013 November"/>
        <s v="2013 December"/>
        <s v="2014 January"/>
        <s v="2014 February"/>
        <s v="2014 March"/>
        <s v="2014 Marcrh"/>
        <s v="2014 April"/>
        <s v="2014 May"/>
        <s v="2014 June"/>
        <s v="2014 July"/>
        <s v="2014 August"/>
        <s v="2014 September"/>
        <s v="2014 October"/>
        <s v="2014 November"/>
        <s v="2014 December"/>
        <s v="2015 January"/>
        <s v="2015 February"/>
        <s v="2015 March"/>
        <s v="2015 April"/>
        <s v="2015 May"/>
        <s v="2015 June"/>
        <s v="2015 July"/>
        <s v="2015 August"/>
        <s v="2015 September"/>
        <s v="2015 October"/>
        <s v="2015 November"/>
        <s v="2015 December"/>
        <s v="2016 January"/>
        <s v="2016 February"/>
        <s v="2016 March"/>
        <s v="2016 April"/>
        <s v="2016 May"/>
        <s v="2016 June"/>
        <s v="2016 July"/>
        <s v="2016 August"/>
        <s v="2016 September"/>
        <s v="2016 October"/>
        <s v="2016 November"/>
        <s v="2016 December"/>
        <s v="2017 January"/>
        <s v="2017 February"/>
        <s v="2017 March"/>
        <s v="2017 April"/>
        <s v="2017 May"/>
        <s v="2017 June"/>
        <s v="2017 July"/>
        <s v="2017 August"/>
        <s v="2017 September"/>
        <s v="2017 October"/>
        <s v="2017 November"/>
        <s v="2017 December"/>
        <s v="2018 January"/>
        <s v="2018 February"/>
        <s v="2018 March"/>
        <s v="2018 April"/>
        <s v="2018 May"/>
        <s v="2018 June"/>
        <s v="2018 July"/>
        <s v="2018 August"/>
        <s v="2018 September"/>
        <s v="2018 October"/>
        <s v="2018 November"/>
        <s v="2018 December"/>
        <s v="2019 January"/>
        <s v="2019 February"/>
        <s v="2019 March"/>
        <s v="2019 May"/>
        <s v="2019 June"/>
        <s v="2019 July"/>
        <s v="2019 August"/>
        <s v="2019 September"/>
        <s v="2019 October"/>
        <s v="2019 November"/>
        <s v="2019 December"/>
        <s v="2020 January"/>
        <s v="2020 February"/>
        <s v="2020 March"/>
        <s v="2020 April"/>
        <s v="2020 May"/>
        <s v="2020 June"/>
        <s v="2020 July"/>
        <s v="2020 August"/>
        <s v="2020 September"/>
        <s v="2020 October"/>
        <s v="2020 November"/>
        <s v="2020 December"/>
        <s v="2021 January"/>
        <s v="2021 February"/>
        <s v="2021 March"/>
        <s v="2021 April"/>
        <s v="2021 May"/>
        <s v="2021 June"/>
        <s v="2021 July"/>
        <s v="2021 August"/>
        <s v="2021 September"/>
        <s v="2021 October"/>
        <s v="2021 November"/>
        <s v="2021 December"/>
        <s v="2022 January"/>
        <s v="2022 February"/>
        <s v="2022 March"/>
        <s v="2022 April"/>
        <s v="2022 May"/>
        <s v="2022 June"/>
        <s v="2022 July"/>
        <s v="2022 August"/>
        <s v="2022 September"/>
        <s v="2022 October"/>
        <s v="2022 November"/>
        <s v="2022 December"/>
        <s v="2023 January"/>
        <s v="2023 February"/>
        <s v="2023 March"/>
        <s v="2023 April"/>
        <s v="2023 May"/>
      </sharedItems>
    </cacheField>
    <cacheField name="Cereals and products cleaned" numFmtId="2">
      <sharedItems containsSemiMixedTypes="0" containsString="0" containsNumber="1" minValue="107.5" maxValue="174.8" count="255">
        <n v="107.5"/>
        <n v="110.5"/>
        <n v="108.4"/>
        <n v="109.2"/>
        <n v="112.9"/>
        <n v="110.4"/>
        <n v="110.2"/>
        <n v="113.9"/>
        <n v="111.4"/>
        <n v="114.6"/>
        <n v="111.6"/>
        <n v="110.9"/>
        <n v="115.4"/>
        <n v="112.3"/>
        <n v="117"/>
        <n v="113.8"/>
        <n v="113.4"/>
        <n v="117.8"/>
        <n v="114.8"/>
        <n v="114.3"/>
        <n v="118.3"/>
        <n v="115.6"/>
        <n v="118.6"/>
        <n v="116.4"/>
        <n v="116.3"/>
        <n v="118.9"/>
        <n v="117.1"/>
        <n v="117.3"/>
        <n v="119.8"/>
        <n v="118.1"/>
        <n v="118.4"/>
        <n v="120.5"/>
        <n v="119.1"/>
        <n v="121.2"/>
        <n v="119.6"/>
        <n v="119.4"/>
        <n v="121.9"/>
        <n v="120.2"/>
        <n v="120.1"/>
        <n v="122.1"/>
        <n v="120.7"/>
        <n v="122.5"/>
        <n v="120.9"/>
        <n v="120.3"/>
        <n v="122.7"/>
        <n v="121.1"/>
        <n v="123.1"/>
        <n v="121.5"/>
        <n v="121.7"/>
        <n v="123.8"/>
        <n v="122.4"/>
        <n v="121.8"/>
        <n v="124.8"/>
        <n v="122.3"/>
        <n v="124.2"/>
        <n v="122.9"/>
        <n v="122.6"/>
        <n v="124.6"/>
        <n v="123.2"/>
        <n v="124.5"/>
        <n v="123.3"/>
        <n v="124"/>
        <n v="123.4"/>
        <n v="124.3"/>
        <n v="123.7"/>
        <n v="123.5"/>
        <n v="123.6"/>
        <n v="124.1"/>
        <n v="123.9"/>
        <n v="124.7"/>
        <n v="125.1"/>
        <n v="125.6"/>
        <n v="125"/>
        <n v="126.1"/>
        <n v="125.4"/>
        <n v="126.3"/>
        <n v="125.7"/>
        <n v="126.8"/>
        <n v="127.1"/>
        <n v="126.4"/>
        <n v="127.3"/>
        <n v="126.5"/>
        <n v="127.4"/>
        <n v="124.9"/>
        <n v="126.6"/>
        <n v="127.6"/>
        <n v="128.6"/>
        <n v="125.9"/>
        <n v="127.7"/>
        <n v="129.30000000000001"/>
        <n v="128.5"/>
        <n v="130.1"/>
        <n v="130.80000000000001"/>
        <n v="128.1"/>
        <n v="129.9"/>
        <n v="131.30000000000001"/>
        <n v="128.69999999999999"/>
        <n v="130.5"/>
        <n v="132"/>
        <n v="130.19999999999999"/>
        <n v="131.4"/>
        <n v="132.6"/>
        <n v="131.6"/>
        <n v="132.30000000000001"/>
        <n v="133.1"/>
        <n v="132.19999999999999"/>
        <n v="132.80000000000001"/>
        <n v="133.30000000000001"/>
        <n v="133.6"/>
        <n v="132.69999999999999"/>
        <n v="133.19999999999999"/>
        <n v="133"/>
        <n v="132.9"/>
        <n v="133.5"/>
        <n v="134"/>
        <n v="134.80000000000001"/>
        <n v="134.30000000000001"/>
        <n v="135.19999999999999"/>
        <n v="134.69999999999999"/>
        <n v="135.9"/>
        <n v="133.9"/>
        <n v="135.30000000000001"/>
        <n v="136.30000000000001"/>
        <n v="135.69999999999999"/>
        <n v="136.4"/>
        <n v="134.4"/>
        <n v="135.80000000000001"/>
        <n v="136.6"/>
        <n v="134.6"/>
        <n v="136"/>
        <n v="136.80000000000001"/>
        <n v="135"/>
        <n v="136.19999999999999"/>
        <n v="137.1"/>
        <n v="137.4"/>
        <n v="137.6"/>
        <n v="136.9"/>
        <n v="138.4"/>
        <n v="135.6"/>
        <n v="137.5"/>
        <n v="139.19999999999999"/>
        <n v="136.5"/>
        <n v="138.30000000000001"/>
        <n v="139.4"/>
        <n v="137"/>
        <n v="138.6"/>
        <n v="139.30000000000001"/>
        <n v="138.1"/>
        <n v="138.5"/>
        <n v="139.69999999999999"/>
        <n v="137.80000000000001"/>
        <n v="140.4"/>
        <n v="140.69999999999999"/>
        <n v="138.69999999999999"/>
        <n v="141.4"/>
        <n v="142.1"/>
        <n v="140.1"/>
        <n v="142.69999999999999"/>
        <n v="140.9"/>
        <n v="141"/>
        <n v="143.5"/>
        <n v="141.80000000000001"/>
        <n v="144.1"/>
        <n v="142.5"/>
        <n v="142.80000000000001"/>
        <n v="144.9"/>
        <n v="143.69999999999999"/>
        <n v="145.6"/>
        <n v="144.30000000000001"/>
        <n v="144.19999999999999"/>
        <n v="146.19999999999999"/>
        <n v="144.80000000000001"/>
        <n v="144.4"/>
        <n v="146.5"/>
        <n v="145.1"/>
        <n v="147.19999999999999"/>
        <n v="151.80000000000001"/>
        <n v="148.69999999999999"/>
        <n v="136.47999999999999"/>
        <n v="136.66"/>
        <n v="136.84"/>
        <n v="148.19999999999999"/>
        <n v="152.69999999999999"/>
        <n v="149.6"/>
        <n v="147.6"/>
        <n v="151.6"/>
        <n v="148.9"/>
        <n v="146.9"/>
        <n v="151.5"/>
        <n v="148.4"/>
        <n v="146"/>
        <n v="150.6"/>
        <n v="147.5"/>
        <n v="145.4"/>
        <n v="149.69999999999999"/>
        <n v="146.80000000000001"/>
        <n v="144.6"/>
        <n v="149"/>
        <n v="143.4"/>
        <n v="148"/>
        <n v="148.80000000000001"/>
        <n v="146.30000000000001"/>
        <n v="149.19999999999999"/>
        <n v="146.69999999999999"/>
        <n v="149.1"/>
        <n v="146.4"/>
        <n v="149.30000000000001"/>
        <n v="146.6"/>
        <n v="146.1"/>
        <n v="150.1"/>
        <n v="147.4"/>
        <n v="151"/>
        <n v="148.30000000000001"/>
        <n v="152.19999999999999"/>
        <n v="149.5"/>
        <n v="152.5"/>
        <n v="150"/>
        <n v="150.19999999999999"/>
        <n v="153.69999999999999"/>
        <n v="151.30000000000001"/>
        <n v="155.4"/>
        <n v="152.9"/>
        <n v="156.69999999999999"/>
        <n v="154.1"/>
        <n v="153.80000000000001"/>
        <n v="157.5"/>
        <n v="155"/>
        <n v="155.19999999999999"/>
        <n v="159.30000000000001"/>
        <n v="156.5"/>
        <n v="159.5"/>
        <n v="162.1"/>
        <n v="160.30000000000001"/>
        <n v="162.9"/>
        <n v="164.9"/>
        <n v="163.5"/>
        <n v="164.7"/>
        <n v="166.4"/>
        <n v="165.2"/>
        <n v="166.9"/>
        <n v="168.4"/>
        <n v="167.4"/>
        <n v="168.8"/>
        <n v="170.2"/>
        <n v="169.2"/>
        <n v="174"/>
        <n v="173.3"/>
        <n v="173.8"/>
        <n v="174.2"/>
        <n v="174.7"/>
        <n v="174.4"/>
        <n v="174.3"/>
        <n v="174.8"/>
        <n v="173.2"/>
        <n v="173.7"/>
      </sharedItems>
    </cacheField>
    <cacheField name="Meat and fish cleaned" numFmtId="2">
      <sharedItems containsSemiMixedTypes="0" containsString="0" containsNumber="1" minValue="106.3" maxValue="223.4"/>
    </cacheField>
    <cacheField name="Egg Cleaned" numFmtId="2">
      <sharedItems containsSemiMixedTypes="0" containsString="0" containsNumber="1" minValue="102.7" maxValue="197"/>
    </cacheField>
    <cacheField name="Milk and products Cleaned" numFmtId="2">
      <sharedItems containsSemiMixedTypes="0" containsString="0" containsNumber="1" minValue="103.6" maxValue="179.6"/>
    </cacheField>
    <cacheField name="Oils and fats Cleaned" numFmtId="2">
      <sharedItems containsSemiMixedTypes="0" containsString="0" containsNumber="1" minValue="101.1" maxValue="209.9"/>
    </cacheField>
    <cacheField name="Fruits Cleaned" numFmtId="2">
      <sharedItems containsSemiMixedTypes="0" containsString="0" containsNumber="1" minValue="102.3" maxValue="179.5"/>
    </cacheField>
    <cacheField name="Vegetables cleaned" numFmtId="2">
      <sharedItems containsSemiMixedTypes="0" containsString="0" containsNumber="1" minValue="101.4" maxValue="245.3"/>
    </cacheField>
    <cacheField name="Pulses and products cleaned" numFmtId="2">
      <sharedItems containsSemiMixedTypes="0" containsString="0" containsNumber="1" minValue="103.5" maxValue="191.6"/>
    </cacheField>
    <cacheField name="Sugar and Confectionery cleaned" numFmtId="2">
      <sharedItems containsSemiMixedTypes="0" containsString="0" containsNumber="1" minValue="85.3" maxValue="124.2"/>
    </cacheField>
    <cacheField name="Spices cleaned" numFmtId="2">
      <sharedItems containsSemiMixedTypes="0" containsString="0" containsNumber="1" minValue="101.8" maxValue="221"/>
    </cacheField>
    <cacheField name="Non-alcoholic beverages cleaned" numFmtId="2">
      <sharedItems containsSemiMixedTypes="0" containsString="0" containsNumber="1" minValue="104.8" maxValue="178.7"/>
    </cacheField>
    <cacheField name="Prepared meals, snacks, sweets Cleaned" numFmtId="2">
      <sharedItems containsSemiMixedTypes="0" containsString="0" containsNumber="1" minValue="106.7" maxValue="197.7"/>
    </cacheField>
    <cacheField name="Food and beverages cleaned" numFmtId="2">
      <sharedItems containsSemiMixedTypes="0" containsString="0" containsNumber="1" minValue="105.5" maxValue="183.3"/>
    </cacheField>
    <cacheField name="Pan, tobacco and intoxicants cleaned" numFmtId="2">
      <sharedItems containsSemiMixedTypes="0" containsString="0" containsNumber="1" minValue="105.1" maxValue="204.2"/>
    </cacheField>
    <cacheField name="Clothing Cleaned" numFmtId="2">
      <sharedItems containsSemiMixedTypes="0" containsString="0" containsNumber="1" minValue="105.9" maxValue="191.2"/>
    </cacheField>
    <cacheField name="Footwear cleaned" numFmtId="2">
      <sharedItems containsSemiMixedTypes="0" containsString="0" containsNumber="1" minValue="105" maxValue="187.9"/>
    </cacheField>
    <cacheField name="Clothing and footwear cleaned " numFmtId="2">
      <sharedItems containsSemiMixedTypes="0" containsString="0" containsNumber="1" minValue="105.8" maxValue="190.8"/>
    </cacheField>
    <cacheField name="Housing Cleaned" numFmtId="2">
      <sharedItems containsSemiMixedTypes="0" containsString="0" containsNumber="1" minValue="100.3" maxValue="175.6"/>
    </cacheField>
    <cacheField name="Fuel and light Cleaned" numFmtId="2">
      <sharedItems containsSemiMixedTypes="0" containsString="0" containsNumber="1" minValue="105.4" maxValue="183.4"/>
    </cacheField>
    <cacheField name="Household goods and services cleaned" numFmtId="2">
      <sharedItems containsSemiMixedTypes="0" containsString="0" containsNumber="1" minValue="104.8" maxValue="179.8"/>
    </cacheField>
    <cacheField name="Health Cleaned" numFmtId="2">
      <sharedItems containsSemiMixedTypes="0" containsString="0" containsNumber="1" minValue="104" maxValue="187.8"/>
    </cacheField>
    <cacheField name="Transport and communication Cleaned" numFmtId="2">
      <sharedItems containsSemiMixedTypes="0" containsString="0" containsNumber="1" minValue="103.2" maxValue="169.7"/>
    </cacheField>
    <cacheField name="Recreation and amusement cleaned" numFmtId="2">
      <sharedItems containsSemiMixedTypes="0" containsString="0" containsNumber="1" minValue="102.9" maxValue="173.8"/>
    </cacheField>
    <cacheField name="Education Cleaned" numFmtId="2">
      <sharedItems containsSemiMixedTypes="0" containsString="0" containsNumber="1" minValue="103.5" maxValue="180.3"/>
    </cacheField>
    <cacheField name="Personal care and effects cleaned" numFmtId="2">
      <sharedItems containsSemiMixedTypes="0" containsString="0" containsNumber="1" minValue="102.1" maxValue="185.6"/>
    </cacheField>
    <cacheField name="Miscellaneous Cleaned" numFmtId="2">
      <sharedItems containsSemiMixedTypes="0" containsString="0" containsNumber="1" minValue="103.7" maxValue="179.5"/>
    </cacheField>
    <cacheField name="General index Cleaned" numFmtId="2">
      <sharedItems containsSemiMixedTypes="0" containsString="0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39.509619444441" createdVersion="8" refreshedVersion="8" minRefreshableVersion="3" recordCount="372" xr:uid="{E50DDB60-19D6-4859-B30F-2E1B4E2CBC07}">
  <cacheSource type="worksheet">
    <worksheetSource ref="A1:O373" sheet="Category wise Distribution"/>
  </cacheSource>
  <cacheFields count="15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/>
    </cacheField>
    <cacheField name="Date" numFmtId="0">
      <sharedItems count="126">
        <s v="2013 January"/>
        <s v="2013 February"/>
        <s v="2013 March"/>
        <s v="2013 April"/>
        <s v="2013 May"/>
        <s v="2013 June"/>
        <s v="2013 July"/>
        <s v="2013 August"/>
        <s v="2013 September"/>
        <s v="2013 October"/>
        <s v="2013 November "/>
        <s v="2013 November"/>
        <s v="2013 December"/>
        <s v="2014 January"/>
        <s v="2014 February"/>
        <s v="2014 March"/>
        <s v="2014 Marcrh"/>
        <s v="2014 April"/>
        <s v="2014 May"/>
        <s v="2014 June"/>
        <s v="2014 July"/>
        <s v="2014 August"/>
        <s v="2014 September"/>
        <s v="2014 October"/>
        <s v="2014 November"/>
        <s v="2014 December"/>
        <s v="2015 January"/>
        <s v="2015 February"/>
        <s v="2015 March"/>
        <s v="2015 April"/>
        <s v="2015 May"/>
        <s v="2015 June"/>
        <s v="2015 July"/>
        <s v="2015 August"/>
        <s v="2015 September"/>
        <s v="2015 October"/>
        <s v="2015 November"/>
        <s v="2015 December"/>
        <s v="2016 January"/>
        <s v="2016 February"/>
        <s v="2016 March"/>
        <s v="2016 April"/>
        <s v="2016 May"/>
        <s v="2016 June"/>
        <s v="2016 July"/>
        <s v="2016 August"/>
        <s v="2016 September"/>
        <s v="2016 October"/>
        <s v="2016 November"/>
        <s v="2016 December"/>
        <s v="2017 January"/>
        <s v="2017 February"/>
        <s v="2017 March"/>
        <s v="2017 April"/>
        <s v="2017 May"/>
        <s v="2017 June"/>
        <s v="2017 July"/>
        <s v="2017 August"/>
        <s v="2017 September"/>
        <s v="2017 October"/>
        <s v="2017 November"/>
        <s v="2017 December"/>
        <s v="2018 January"/>
        <s v="2018 February"/>
        <s v="2018 March"/>
        <s v="2018 April"/>
        <s v="2018 May"/>
        <s v="2018 June"/>
        <s v="2018 July"/>
        <s v="2018 August"/>
        <s v="2018 September"/>
        <s v="2018 October"/>
        <s v="2018 November"/>
        <s v="2018 December"/>
        <s v="2019 January"/>
        <s v="2019 February"/>
        <s v="2019 March"/>
        <s v="2019 May"/>
        <s v="2019 June"/>
        <s v="2019 July"/>
        <s v="2019 August"/>
        <s v="2019 September"/>
        <s v="2019 October"/>
        <s v="2019 November"/>
        <s v="2019 December"/>
        <s v="2020 January"/>
        <s v="2020 February"/>
        <s v="2020 March"/>
        <s v="2020 April"/>
        <s v="2020 May"/>
        <s v="2020 June"/>
        <s v="2020 July"/>
        <s v="2020 August"/>
        <s v="2020 September"/>
        <s v="2020 October"/>
        <s v="2020 November"/>
        <s v="2020 December"/>
        <s v="2021 January"/>
        <s v="2021 February"/>
        <s v="2021 March"/>
        <s v="2021 April"/>
        <s v="2021 May"/>
        <s v="2021 June"/>
        <s v="2021 July"/>
        <s v="2021 August"/>
        <s v="2021 September"/>
        <s v="2021 October"/>
        <s v="2021 November"/>
        <s v="2021 December"/>
        <s v="2022 January"/>
        <s v="2022 February"/>
        <s v="2022 March"/>
        <s v="2022 April"/>
        <s v="2022 May"/>
        <s v="2022 June"/>
        <s v="2022 July"/>
        <s v="2022 August"/>
        <s v="2022 September"/>
        <s v="2022 October"/>
        <s v="2022 November"/>
        <s v="2022 December"/>
        <s v="2023 January"/>
        <s v="2023 February"/>
        <s v="2023 March"/>
        <s v="2023 April"/>
        <s v="2023 May"/>
      </sharedItems>
    </cacheField>
    <cacheField name="Food" numFmtId="2">
      <sharedItems containsSemiMixedTypes="0" containsString="0" containsNumber="1" minValue="1266.8999999999999" maxValue="2169.2000000000003"/>
    </cacheField>
    <cacheField name="Luxary" numFmtId="2">
      <sharedItems containsSemiMixedTypes="0" containsString="0" containsNumber="1" minValue="417.50000000000006" maxValue="737.30000000000007"/>
    </cacheField>
    <cacheField name="Clothing" numFmtId="2">
      <sharedItems containsSemiMixedTypes="0" containsString="0" containsNumber="1" minValue="316.7" maxValue="569.90000000000009"/>
    </cacheField>
    <cacheField name="Housing" numFmtId="2">
      <sharedItems containsSemiMixedTypes="0" containsString="0" containsNumber="1" minValue="205.1" maxValue="350.79999999999995"/>
    </cacheField>
    <cacheField name="Fuel &amp; Light" numFmtId="2">
      <sharedItems containsSemiMixedTypes="0" containsString="0" containsNumber="1" minValue="105.4" maxValue="183.4"/>
    </cacheField>
    <cacheField name="Health" numFmtId="2">
      <sharedItems containsSemiMixedTypes="0" containsString="0" containsNumber="1" minValue="104" maxValue="187.8"/>
    </cacheField>
    <cacheField name="Transport and Communication" numFmtId="2">
      <sharedItems containsSemiMixedTypes="0" containsString="0" containsNumber="1" minValue="103.2" maxValue="169.7"/>
    </cacheField>
    <cacheField name="Education" numFmtId="2">
      <sharedItems containsSemiMixedTypes="0" containsString="0" containsNumber="1" minValue="103.5" maxValue="180.3"/>
    </cacheField>
    <cacheField name="Misc" numFmtId="2">
      <sharedItems containsSemiMixedTypes="0" containsString="0" containsNumber="1" minValue="103.7" maxValue="179.5"/>
    </cacheField>
    <cacheField name="General Index" numFmtId="2">
      <sharedItems containsSemiMixedTypes="0" containsString="0" containsNumber="1" minValue="104" maxValue="179.8"/>
    </cacheField>
    <cacheField name="Essential Services" numFmtId="2">
      <sharedItems containsSemiMixedTypes="0" containsString="0" containsNumber="1" minValue="620.90000000000009" maxValue="1051.1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n v="1266.8999999999999"/>
    <n v="417.99999999999994"/>
    <n v="318.70000000000005"/>
    <n v="244.06"/>
    <n v="105.5"/>
    <n v="104"/>
    <n v="103.3"/>
    <n v="103.8"/>
    <n v="104"/>
    <n v="105.1"/>
  </r>
  <r>
    <x v="1"/>
    <x v="0"/>
    <x v="0"/>
    <n v="1271.3000000000002"/>
    <n v="417.50000000000006"/>
    <n v="316.7"/>
    <n v="205.1"/>
    <n v="105.4"/>
    <n v="104.1"/>
    <n v="103.2"/>
    <n v="103.5"/>
    <n v="103.7"/>
    <n v="104"/>
  </r>
  <r>
    <x v="2"/>
    <x v="0"/>
    <x v="0"/>
    <n v="1268.4000000000001"/>
    <n v="417.6"/>
    <n v="318"/>
    <n v="205.1"/>
    <n v="105.5"/>
    <n v="104"/>
    <n v="103.2"/>
    <n v="103.6"/>
    <n v="103.9"/>
    <n v="104.6"/>
  </r>
  <r>
    <x v="0"/>
    <x v="0"/>
    <x v="1"/>
    <n v="1275.3"/>
    <n v="419.29999999999995"/>
    <n v="320.39999999999998"/>
    <n v="244.45999999999998"/>
    <n v="106.2"/>
    <n v="104.4"/>
    <n v="103.9"/>
    <n v="104.1"/>
    <n v="104.4"/>
    <n v="105.8"/>
  </r>
  <r>
    <x v="1"/>
    <x v="0"/>
    <x v="1"/>
    <n v="1284.6000000000001"/>
    <n v="419.6"/>
    <n v="318.5"/>
    <n v="205.60000000000002"/>
    <n v="105.7"/>
    <n v="104.7"/>
    <n v="104.4"/>
    <n v="103.7"/>
    <n v="104.3"/>
    <n v="104.7"/>
  </r>
  <r>
    <x v="2"/>
    <x v="0"/>
    <x v="1"/>
    <n v="1278.7"/>
    <n v="419.29999999999995"/>
    <n v="319.7"/>
    <n v="205.60000000000002"/>
    <n v="106"/>
    <n v="104.5"/>
    <n v="104.2"/>
    <n v="103.9"/>
    <n v="104.4"/>
    <n v="105.3"/>
  </r>
  <r>
    <x v="0"/>
    <x v="0"/>
    <x v="2"/>
    <n v="1276.6000000000001"/>
    <n v="420.40000000000003"/>
    <n v="321.89999999999998"/>
    <n v="244.85999999999999"/>
    <n v="106.1"/>
    <n v="104.7"/>
    <n v="104.6"/>
    <n v="104.3"/>
    <n v="104.6"/>
    <n v="106"/>
  </r>
  <r>
    <x v="1"/>
    <x v="0"/>
    <x v="2"/>
    <n v="1279.8"/>
    <n v="421.5"/>
    <n v="320.2"/>
    <n v="206.10000000000002"/>
    <n v="106"/>
    <n v="105.2"/>
    <n v="105.5"/>
    <n v="103.8"/>
    <n v="104.9"/>
    <n v="105"/>
  </r>
  <r>
    <x v="2"/>
    <x v="0"/>
    <x v="2"/>
    <n v="1277.8000000000002"/>
    <n v="420.8"/>
    <n v="321.2"/>
    <n v="206"/>
    <n v="106.1"/>
    <n v="104.9"/>
    <n v="105.1"/>
    <n v="104"/>
    <n v="104.7"/>
    <n v="105.5"/>
  </r>
  <r>
    <x v="0"/>
    <x v="0"/>
    <x v="3"/>
    <n v="1279.3"/>
    <n v="420.8"/>
    <n v="323.5"/>
    <n v="245.35999999999999"/>
    <n v="106.5"/>
    <n v="105.1"/>
    <n v="104.4"/>
    <n v="104.8"/>
    <n v="104.6"/>
    <n v="106.4"/>
  </r>
  <r>
    <x v="1"/>
    <x v="0"/>
    <x v="3"/>
    <n v="1289.4999999999998"/>
    <n v="423.9"/>
    <n v="322"/>
    <n v="207"/>
    <n v="106.4"/>
    <n v="105.7"/>
    <n v="105"/>
    <n v="105.2"/>
    <n v="105.1"/>
    <n v="105.7"/>
  </r>
  <r>
    <x v="2"/>
    <x v="0"/>
    <x v="3"/>
    <n v="1283"/>
    <n v="421.79999999999995"/>
    <n v="322.89999999999998"/>
    <n v="206.8"/>
    <n v="106.5"/>
    <n v="105.3"/>
    <n v="104.7"/>
    <n v="105"/>
    <n v="104.8"/>
    <n v="106.1"/>
  </r>
  <r>
    <x v="0"/>
    <x v="0"/>
    <x v="4"/>
    <n v="1286.5999999999999"/>
    <n v="422.6"/>
    <n v="325.29999999999995"/>
    <n v="246.06"/>
    <n v="107.5"/>
    <n v="105.7"/>
    <n v="104.1"/>
    <n v="105.5"/>
    <n v="104.8"/>
    <n v="107.2"/>
  </r>
  <r>
    <x v="1"/>
    <x v="0"/>
    <x v="4"/>
    <n v="1308.0999999999999"/>
    <n v="426.1"/>
    <n v="323.5"/>
    <n v="207.6"/>
    <n v="107.2"/>
    <n v="106.2"/>
    <n v="103.9"/>
    <n v="105.7"/>
    <n v="104.9"/>
    <n v="106.6"/>
  </r>
  <r>
    <x v="2"/>
    <x v="0"/>
    <x v="4"/>
    <n v="1294.0999999999999"/>
    <n v="423.8"/>
    <n v="324.60000000000002"/>
    <n v="207.4"/>
    <n v="107.4"/>
    <n v="105.9"/>
    <n v="104"/>
    <n v="105.6"/>
    <n v="104.8"/>
    <n v="106.9"/>
  </r>
  <r>
    <x v="0"/>
    <x v="0"/>
    <x v="5"/>
    <n v="1311.8"/>
    <n v="425.29999999999995"/>
    <n v="328"/>
    <n v="246.76"/>
    <n v="108.5"/>
    <n v="106.3"/>
    <n v="105"/>
    <n v="106.5"/>
    <n v="105.5"/>
    <n v="108.9"/>
  </r>
  <r>
    <x v="1"/>
    <x v="0"/>
    <x v="5"/>
    <n v="1354.6000000000001"/>
    <n v="429.40000000000003"/>
    <n v="325.3"/>
    <n v="214.3"/>
    <n v="108"/>
    <n v="106.5"/>
    <n v="105.2"/>
    <n v="108.1"/>
    <n v="106.1"/>
    <n v="109.7"/>
  </r>
  <r>
    <x v="2"/>
    <x v="0"/>
    <x v="5"/>
    <n v="1327"/>
    <n v="426.7"/>
    <n v="326.89999999999998"/>
    <n v="214.2"/>
    <n v="108.3"/>
    <n v="106.4"/>
    <n v="105.1"/>
    <n v="107.4"/>
    <n v="105.8"/>
    <n v="109.3"/>
  </r>
  <r>
    <x v="0"/>
    <x v="0"/>
    <x v="6"/>
    <n v="1336.7999999999997"/>
    <n v="427.79999999999995"/>
    <n v="330.3"/>
    <n v="247.56"/>
    <n v="109.5"/>
    <n v="106.9"/>
    <n v="106.8"/>
    <n v="107.8"/>
    <n v="106.5"/>
    <n v="110.7"/>
  </r>
  <r>
    <x v="1"/>
    <x v="0"/>
    <x v="6"/>
    <n v="1379"/>
    <n v="431.2"/>
    <n v="327.10000000000002"/>
    <n v="215.8"/>
    <n v="108.6"/>
    <n v="107.1"/>
    <n v="107.3"/>
    <n v="110.1"/>
    <n v="107.3"/>
    <n v="111.4"/>
  </r>
  <r>
    <x v="2"/>
    <x v="0"/>
    <x v="6"/>
    <n v="1351.8"/>
    <n v="428.8"/>
    <n v="329"/>
    <n v="215.9"/>
    <n v="109.2"/>
    <n v="107"/>
    <n v="107.1"/>
    <n v="109.1"/>
    <n v="106.9"/>
    <n v="111"/>
  </r>
  <r>
    <x v="0"/>
    <x v="0"/>
    <x v="7"/>
    <n v="1352.8"/>
    <n v="432.2"/>
    <n v="332.6"/>
    <n v="247.95999999999998"/>
    <n v="109.9"/>
    <n v="107.5"/>
    <n v="107.8"/>
    <n v="108.7"/>
    <n v="107.5"/>
    <n v="112.1"/>
  </r>
  <r>
    <x v="1"/>
    <x v="0"/>
    <x v="7"/>
    <n v="1395.2"/>
    <n v="435.8"/>
    <n v="329.09999999999997"/>
    <n v="217.60000000000002"/>
    <n v="109.3"/>
    <n v="107.6"/>
    <n v="108.1"/>
    <n v="110.8"/>
    <n v="108.3"/>
    <n v="112.7"/>
  </r>
  <r>
    <x v="2"/>
    <x v="0"/>
    <x v="7"/>
    <n v="1367.2"/>
    <n v="433.4"/>
    <n v="331.1"/>
    <n v="217.60000000000002"/>
    <n v="109.7"/>
    <n v="107.5"/>
    <n v="108"/>
    <n v="109.9"/>
    <n v="107.9"/>
    <n v="112.4"/>
  </r>
  <r>
    <x v="0"/>
    <x v="0"/>
    <x v="8"/>
    <n v="1378.1000000000001"/>
    <n v="436.5"/>
    <n v="336.6"/>
    <n v="248.85999999999999"/>
    <n v="111.1"/>
    <n v="108.3"/>
    <n v="109.3"/>
    <n v="109.8"/>
    <n v="108.7"/>
    <n v="114.2"/>
  </r>
  <r>
    <x v="1"/>
    <x v="0"/>
    <x v="8"/>
    <n v="1389.3000000000002"/>
    <n v="438.29999999999995"/>
    <n v="331.5"/>
    <n v="219.3"/>
    <n v="109.5"/>
    <n v="107.9"/>
    <n v="110.4"/>
    <n v="111.2"/>
    <n v="109.4"/>
    <n v="113.2"/>
  </r>
  <r>
    <x v="2"/>
    <x v="0"/>
    <x v="8"/>
    <n v="1380.9999999999998"/>
    <n v="437"/>
    <n v="334.5"/>
    <n v="219.3"/>
    <n v="110.5"/>
    <n v="108.1"/>
    <n v="109.9"/>
    <n v="110.6"/>
    <n v="109"/>
    <n v="113.7"/>
  </r>
  <r>
    <x v="0"/>
    <x v="0"/>
    <x v="9"/>
    <n v="1396.9"/>
    <n v="439.1"/>
    <n v="339.29999999999995"/>
    <n v="249.66"/>
    <n v="111.6"/>
    <n v="108.9"/>
    <n v="109.3"/>
    <n v="110.2"/>
    <n v="109.1"/>
    <n v="115.5"/>
  </r>
  <r>
    <x v="1"/>
    <x v="0"/>
    <x v="9"/>
    <n v="1405.7999999999997"/>
    <n v="440.2"/>
    <n v="334.2"/>
    <n v="220.7"/>
    <n v="109.7"/>
    <n v="108.2"/>
    <n v="109.7"/>
    <n v="111.3"/>
    <n v="109.4"/>
    <n v="114"/>
  </r>
  <r>
    <x v="2"/>
    <x v="0"/>
    <x v="9"/>
    <n v="1399.0000000000002"/>
    <n v="439.19999999999993"/>
    <n v="337.2"/>
    <n v="220.8"/>
    <n v="110.9"/>
    <n v="108.6"/>
    <n v="109.5"/>
    <n v="110.8"/>
    <n v="109.2"/>
    <n v="114.8"/>
  </r>
  <r>
    <x v="0"/>
    <x v="0"/>
    <x v="10"/>
    <n v="1425"/>
    <n v="441.5"/>
    <n v="342.1"/>
    <n v="250.56"/>
    <n v="112.6"/>
    <n v="109.7"/>
    <n v="109.6"/>
    <n v="111"/>
    <n v="109.8"/>
    <n v="117.4"/>
  </r>
  <r>
    <x v="1"/>
    <x v="0"/>
    <x v="11"/>
    <n v="1432.8"/>
    <n v="442.29999999999995"/>
    <n v="336.8"/>
    <n v="222"/>
    <n v="110"/>
    <n v="108.6"/>
    <n v="109.5"/>
    <n v="111.3"/>
    <n v="109.6"/>
    <n v="115"/>
  </r>
  <r>
    <x v="2"/>
    <x v="0"/>
    <x v="11"/>
    <n v="1427"/>
    <n v="441.6"/>
    <n v="339.90000000000003"/>
    <n v="222.2"/>
    <n v="111.6"/>
    <n v="109.3"/>
    <n v="109.5"/>
    <n v="111.2"/>
    <n v="109.7"/>
    <n v="116.3"/>
  </r>
  <r>
    <x v="0"/>
    <x v="0"/>
    <x v="12"/>
    <n v="1396.9"/>
    <n v="443"/>
    <n v="345.3"/>
    <n v="251.35999999999999"/>
    <n v="112.8"/>
    <n v="110.1"/>
    <n v="109.9"/>
    <n v="111.6"/>
    <n v="110.1"/>
    <n v="115.5"/>
  </r>
  <r>
    <x v="1"/>
    <x v="0"/>
    <x v="12"/>
    <n v="1392.3000000000002"/>
    <n v="443.7"/>
    <n v="338.8"/>
    <n v="222"/>
    <n v="110.4"/>
    <n v="109"/>
    <n v="109.7"/>
    <n v="111.4"/>
    <n v="109.8"/>
    <n v="113.3"/>
  </r>
  <r>
    <x v="2"/>
    <x v="0"/>
    <x v="12"/>
    <n v="1395.2000000000003"/>
    <n v="443"/>
    <n v="342.7"/>
    <n v="222.4"/>
    <n v="111.9"/>
    <n v="109.7"/>
    <n v="109.8"/>
    <n v="111.5"/>
    <n v="110"/>
    <n v="114.5"/>
  </r>
  <r>
    <x v="0"/>
    <x v="1"/>
    <x v="0"/>
    <n v="1374.2"/>
    <n v="444.3"/>
    <n v="347.2"/>
    <n v="251.85999999999999"/>
    <n v="113"/>
    <n v="110.6"/>
    <n v="110.5"/>
    <n v="111.8"/>
    <n v="110.6"/>
    <n v="114.2"/>
  </r>
  <r>
    <x v="1"/>
    <x v="1"/>
    <x v="0"/>
    <n v="1372.2"/>
    <n v="445.6"/>
    <n v="340.4"/>
    <n v="223.5"/>
    <n v="111"/>
    <n v="109.7"/>
    <n v="110.8"/>
    <n v="111.5"/>
    <n v="110.5"/>
    <n v="112.9"/>
  </r>
  <r>
    <x v="2"/>
    <x v="1"/>
    <x v="0"/>
    <n v="1373.4999999999998"/>
    <n v="444.7"/>
    <n v="344.4"/>
    <n v="223.89999999999998"/>
    <n v="112.2"/>
    <n v="110.3"/>
    <n v="110.7"/>
    <n v="111.6"/>
    <n v="110.6"/>
    <n v="113.6"/>
  </r>
  <r>
    <x v="0"/>
    <x v="1"/>
    <x v="1"/>
    <n v="1369.3"/>
    <n v="445.7"/>
    <n v="348.3"/>
    <n v="252.16"/>
    <n v="113.2"/>
    <n v="110.9"/>
    <n v="110.8"/>
    <n v="112"/>
    <n v="110.9"/>
    <n v="114"/>
  </r>
  <r>
    <x v="1"/>
    <x v="1"/>
    <x v="1"/>
    <n v="1363.9"/>
    <n v="447.3"/>
    <n v="341.7"/>
    <n v="225.1"/>
    <n v="111.1"/>
    <n v="110.4"/>
    <n v="111.3"/>
    <n v="111.6"/>
    <n v="111"/>
    <n v="113.1"/>
  </r>
  <r>
    <x v="2"/>
    <x v="1"/>
    <x v="1"/>
    <n v="1367.5"/>
    <n v="446.09999999999997"/>
    <n v="345.6"/>
    <n v="225.3"/>
    <n v="112.4"/>
    <n v="110.7"/>
    <n v="111.1"/>
    <n v="111.8"/>
    <n v="110.9"/>
    <n v="113.6"/>
  </r>
  <r>
    <x v="0"/>
    <x v="1"/>
    <x v="2"/>
    <n v="1378.4"/>
    <n v="446.70000000000005"/>
    <n v="349.6"/>
    <n v="252.66"/>
    <n v="113.4"/>
    <n v="111.4"/>
    <n v="111.2"/>
    <n v="112.4"/>
    <n v="111.3"/>
    <n v="114.6"/>
  </r>
  <r>
    <x v="1"/>
    <x v="1"/>
    <x v="2"/>
    <n v="1370.8"/>
    <n v="449"/>
    <n v="343.09999999999997"/>
    <n v="226.2"/>
    <n v="110.9"/>
    <n v="110.8"/>
    <n v="111.6"/>
    <n v="111.8"/>
    <n v="111.4"/>
    <n v="113.7"/>
  </r>
  <r>
    <x v="2"/>
    <x v="1"/>
    <x v="13"/>
    <n v="1375.5999999999997"/>
    <n v="447.5"/>
    <n v="346.9"/>
    <n v="226.4"/>
    <n v="112.5"/>
    <n v="111.2"/>
    <n v="111.4"/>
    <n v="112"/>
    <n v="111.3"/>
    <n v="114.2"/>
  </r>
  <r>
    <x v="0"/>
    <x v="1"/>
    <x v="3"/>
    <n v="1390.6000000000001"/>
    <n v="448.29999999999995"/>
    <n v="352"/>
    <n v="252.95999999999998"/>
    <n v="113.4"/>
    <n v="111.8"/>
    <n v="111.2"/>
    <n v="113"/>
    <n v="111.5"/>
    <n v="115.4"/>
  </r>
  <r>
    <x v="1"/>
    <x v="1"/>
    <x v="3"/>
    <n v="1391.3000000000002"/>
    <n v="450.6"/>
    <n v="344.5"/>
    <n v="227.3"/>
    <n v="110.9"/>
    <n v="111"/>
    <n v="111.2"/>
    <n v="112.5"/>
    <n v="111.4"/>
    <n v="114.7"/>
  </r>
  <r>
    <x v="2"/>
    <x v="1"/>
    <x v="3"/>
    <n v="1390.8999999999999"/>
    <n v="449.1"/>
    <n v="349"/>
    <n v="227.5"/>
    <n v="112.5"/>
    <n v="111.5"/>
    <n v="111.2"/>
    <n v="112.7"/>
    <n v="111.5"/>
    <n v="115.1"/>
  </r>
  <r>
    <x v="0"/>
    <x v="1"/>
    <x v="4"/>
    <n v="1399.6999999999998"/>
    <n v="450.29999999999995"/>
    <n v="354"/>
    <n v="253.35999999999999"/>
    <n v="113.4"/>
    <n v="112.1"/>
    <n v="111.4"/>
    <n v="113.1"/>
    <n v="111.8"/>
    <n v="116"/>
  </r>
  <r>
    <x v="1"/>
    <x v="1"/>
    <x v="4"/>
    <n v="1412.4"/>
    <n v="452"/>
    <n v="345.9"/>
    <n v="228.39999999999998"/>
    <n v="111.1"/>
    <n v="111.2"/>
    <n v="111.3"/>
    <n v="112.9"/>
    <n v="111.7"/>
    <n v="115.6"/>
  </r>
  <r>
    <x v="2"/>
    <x v="1"/>
    <x v="4"/>
    <n v="1404.8000000000004"/>
    <n v="450.79999999999995"/>
    <n v="350.79999999999995"/>
    <n v="228.39999999999998"/>
    <n v="112.5"/>
    <n v="111.8"/>
    <n v="111.3"/>
    <n v="113"/>
    <n v="111.8"/>
    <n v="115.8"/>
  </r>
  <r>
    <x v="0"/>
    <x v="1"/>
    <x v="5"/>
    <n v="1410.7999999999997"/>
    <n v="451.6"/>
    <n v="356.3"/>
    <n v="254.16"/>
    <n v="114.4"/>
    <n v="112.8"/>
    <n v="112.2"/>
    <n v="114.3"/>
    <n v="112.3"/>
    <n v="117"/>
  </r>
  <r>
    <x v="1"/>
    <x v="1"/>
    <x v="5"/>
    <n v="1433.8"/>
    <n v="452.7"/>
    <n v="347.3"/>
    <n v="228.2"/>
    <n v="111.2"/>
    <n v="111.4"/>
    <n v="111.5"/>
    <n v="115.1"/>
    <n v="112.2"/>
    <n v="116.4"/>
  </r>
  <r>
    <x v="2"/>
    <x v="1"/>
    <x v="5"/>
    <n v="1419.5000000000002"/>
    <n v="451.90000000000003"/>
    <n v="352.7"/>
    <n v="228.5"/>
    <n v="113.2"/>
    <n v="112.3"/>
    <n v="111.8"/>
    <n v="114.8"/>
    <n v="112.3"/>
    <n v="116.7"/>
  </r>
  <r>
    <x v="0"/>
    <x v="1"/>
    <x v="6"/>
    <n v="1447.6000000000001"/>
    <n v="454.2"/>
    <n v="359.3"/>
    <n v="254.66"/>
    <n v="115.3"/>
    <n v="113.4"/>
    <n v="113.2"/>
    <n v="115.5"/>
    <n v="113.1"/>
    <n v="119.5"/>
  </r>
  <r>
    <x v="1"/>
    <x v="1"/>
    <x v="6"/>
    <n v="1485.7"/>
    <n v="456.90000000000003"/>
    <n v="349"/>
    <n v="229.7"/>
    <n v="111.6"/>
    <n v="111.5"/>
    <n v="113"/>
    <n v="117.8"/>
    <n v="113.5"/>
    <n v="118.9"/>
  </r>
  <r>
    <x v="2"/>
    <x v="1"/>
    <x v="6"/>
    <n v="1461.5"/>
    <n v="454.9"/>
    <n v="355"/>
    <n v="230"/>
    <n v="113.9"/>
    <n v="112.7"/>
    <n v="113.1"/>
    <n v="116.8"/>
    <n v="113.3"/>
    <n v="119.2"/>
  </r>
  <r>
    <x v="0"/>
    <x v="1"/>
    <x v="7"/>
    <n v="1466.4999999999998"/>
    <n v="456.20000000000005"/>
    <n v="360.4"/>
    <n v="255.16"/>
    <n v="115.4"/>
    <n v="114"/>
    <n v="113.2"/>
    <n v="116.2"/>
    <n v="113.5"/>
    <n v="120.7"/>
  </r>
  <r>
    <x v="1"/>
    <x v="1"/>
    <x v="7"/>
    <n v="1502.6"/>
    <n v="460.8"/>
    <n v="350.6"/>
    <n v="230.8"/>
    <n v="111.8"/>
    <n v="112.2"/>
    <n v="112.5"/>
    <n v="119.2"/>
    <n v="113.9"/>
    <n v="119.9"/>
  </r>
  <r>
    <x v="2"/>
    <x v="1"/>
    <x v="7"/>
    <n v="1479.2999999999997"/>
    <n v="457.6"/>
    <n v="356.4"/>
    <n v="231.1"/>
    <n v="114"/>
    <n v="113.3"/>
    <n v="112.8"/>
    <n v="118"/>
    <n v="113.7"/>
    <n v="120.3"/>
  </r>
  <r>
    <x v="0"/>
    <x v="1"/>
    <x v="8"/>
    <n v="1466.7"/>
    <n v="457.70000000000005"/>
    <n v="362.2"/>
    <n v="255.95999999999998"/>
    <n v="115.8"/>
    <n v="114.5"/>
    <n v="112.8"/>
    <n v="116.6"/>
    <n v="113.7"/>
    <n v="120.9"/>
  </r>
  <r>
    <x v="1"/>
    <x v="1"/>
    <x v="8"/>
    <n v="1478.9000000000003"/>
    <n v="462.5"/>
    <n v="352.1"/>
    <n v="231.6"/>
    <n v="111.8"/>
    <n v="112.3"/>
    <n v="111.2"/>
    <n v="120"/>
    <n v="113.6"/>
    <n v="119.2"/>
  </r>
  <r>
    <x v="2"/>
    <x v="1"/>
    <x v="8"/>
    <n v="1470.2999999999997"/>
    <n v="459.2"/>
    <n v="358"/>
    <n v="232.2"/>
    <n v="114.3"/>
    <n v="113.7"/>
    <n v="112"/>
    <n v="118.6"/>
    <n v="113.7"/>
    <n v="120.1"/>
  </r>
  <r>
    <x v="0"/>
    <x v="1"/>
    <x v="9"/>
    <n v="1464.3999999999999"/>
    <n v="459.1"/>
    <n v="365.3"/>
    <n v="256.76"/>
    <n v="116.4"/>
    <n v="115.3"/>
    <n v="112.6"/>
    <n v="116.9"/>
    <n v="114"/>
    <n v="121"/>
  </r>
  <r>
    <x v="1"/>
    <x v="1"/>
    <x v="9"/>
    <n v="1472.3"/>
    <n v="463.20000000000005"/>
    <n v="353.4"/>
    <n v="232.5"/>
    <n v="112"/>
    <n v="112.6"/>
    <n v="111"/>
    <n v="120.2"/>
    <n v="113.7"/>
    <n v="119.1"/>
  </r>
  <r>
    <x v="2"/>
    <x v="1"/>
    <x v="9"/>
    <n v="1466.6000000000001"/>
    <n v="460.1"/>
    <n v="360.6"/>
    <n v="233.4"/>
    <n v="114.7"/>
    <n v="114.3"/>
    <n v="111.8"/>
    <n v="118.8"/>
    <n v="113.9"/>
    <n v="120.1"/>
  </r>
  <r>
    <x v="0"/>
    <x v="1"/>
    <x v="11"/>
    <n v="1465.2"/>
    <n v="459.7"/>
    <n v="366.70000000000005"/>
    <n v="257.36"/>
    <n v="117.3"/>
    <n v="115.9"/>
    <n v="112"/>
    <n v="117.2"/>
    <n v="114.1"/>
    <n v="121.1"/>
  </r>
  <r>
    <x v="1"/>
    <x v="1"/>
    <x v="11"/>
    <n v="1472"/>
    <n v="465.20000000000005"/>
    <n v="355.2"/>
    <n v="233.5"/>
    <n v="112.6"/>
    <n v="113"/>
    <n v="109.7"/>
    <n v="120.3"/>
    <n v="113.4"/>
    <n v="119"/>
  </r>
  <r>
    <x v="2"/>
    <x v="1"/>
    <x v="11"/>
    <n v="1466.8"/>
    <n v="461.29999999999995"/>
    <n v="362.1"/>
    <n v="234.39999999999998"/>
    <n v="115.5"/>
    <n v="114.8"/>
    <n v="110.8"/>
    <n v="119"/>
    <n v="113.8"/>
    <n v="120.1"/>
  </r>
  <r>
    <x v="0"/>
    <x v="1"/>
    <x v="12"/>
    <n v="1452.3"/>
    <n v="461.70000000000005"/>
    <n v="367.7"/>
    <n v="257.45999999999998"/>
    <n v="117.4"/>
    <n v="116.2"/>
    <n v="111.5"/>
    <n v="117.7"/>
    <n v="114.2"/>
    <n v="120.3"/>
  </r>
  <r>
    <x v="1"/>
    <x v="1"/>
    <x v="12"/>
    <n v="1461.1"/>
    <n v="467.20000000000005"/>
    <n v="356.5"/>
    <n v="233.3"/>
    <n v="113"/>
    <n v="113.2"/>
    <n v="108.8"/>
    <n v="120.7"/>
    <n v="113.4"/>
    <n v="118.4"/>
  </r>
  <r>
    <x v="2"/>
    <x v="1"/>
    <x v="12"/>
    <n v="1454.8999999999999"/>
    <n v="463.50000000000006"/>
    <n v="363.2"/>
    <n v="234"/>
    <n v="115.7"/>
    <n v="115.1"/>
    <n v="110.1"/>
    <n v="119.5"/>
    <n v="113.8"/>
    <n v="119.4"/>
  </r>
  <r>
    <x v="0"/>
    <x v="2"/>
    <x v="0"/>
    <n v="1450.1999999999998"/>
    <n v="464.8"/>
    <n v="370"/>
    <n v="258.15999999999997"/>
    <n v="118.4"/>
    <n v="116.6"/>
    <n v="111"/>
    <n v="118.2"/>
    <n v="114.5"/>
    <n v="120.3"/>
  </r>
  <r>
    <x v="1"/>
    <x v="2"/>
    <x v="0"/>
    <n v="1458.3999999999999"/>
    <n v="469.9"/>
    <n v="357.3"/>
    <n v="234.5"/>
    <n v="113.4"/>
    <n v="113.7"/>
    <n v="107.9"/>
    <n v="120.8"/>
    <n v="113.4"/>
    <n v="118.5"/>
  </r>
  <r>
    <x v="2"/>
    <x v="2"/>
    <x v="0"/>
    <n v="1452"/>
    <n v="466.3"/>
    <n v="364.9"/>
    <n v="235.39999999999998"/>
    <n v="116.5"/>
    <n v="115.5"/>
    <n v="109.4"/>
    <n v="119.7"/>
    <n v="114"/>
    <n v="119.5"/>
  </r>
  <r>
    <x v="0"/>
    <x v="2"/>
    <x v="1"/>
    <n v="1451.7999999999997"/>
    <n v="468.6"/>
    <n v="373.1"/>
    <n v="258.86"/>
    <n v="120"/>
    <n v="117.7"/>
    <n v="110.9"/>
    <n v="118.7"/>
    <n v="115"/>
    <n v="120.6"/>
  </r>
  <r>
    <x v="1"/>
    <x v="2"/>
    <x v="1"/>
    <n v="1454.3000000000002"/>
    <n v="471.49999999999994"/>
    <n v="358.4"/>
    <n v="235.8"/>
    <n v="114"/>
    <n v="114.1"/>
    <n v="106.8"/>
    <n v="120.4"/>
    <n v="113.2"/>
    <n v="118.7"/>
  </r>
  <r>
    <x v="2"/>
    <x v="2"/>
    <x v="1"/>
    <n v="1451.3999999999996"/>
    <n v="469.3"/>
    <n v="367.2"/>
    <n v="236.8"/>
    <n v="117.7"/>
    <n v="116.3"/>
    <n v="108.7"/>
    <n v="119.7"/>
    <n v="114.1"/>
    <n v="119.7"/>
  </r>
  <r>
    <x v="0"/>
    <x v="2"/>
    <x v="2"/>
    <n v="1452.6"/>
    <n v="469.90000000000003"/>
    <n v="374.4"/>
    <n v="259.45999999999998"/>
    <n v="120.6"/>
    <n v="118.2"/>
    <n v="111.6"/>
    <n v="119.4"/>
    <n v="115.5"/>
    <n v="121.1"/>
  </r>
  <r>
    <x v="1"/>
    <x v="2"/>
    <x v="2"/>
    <n v="1451.0000000000002"/>
    <n v="472.50000000000006"/>
    <n v="359.5"/>
    <n v="236.6"/>
    <n v="114.4"/>
    <n v="114.3"/>
    <n v="108.4"/>
    <n v="120.6"/>
    <n v="113.8"/>
    <n v="119.1"/>
  </r>
  <r>
    <x v="2"/>
    <x v="2"/>
    <x v="2"/>
    <n v="1451"/>
    <n v="470.29999999999995"/>
    <n v="368.4"/>
    <n v="237.8"/>
    <n v="118.3"/>
    <n v="116.7"/>
    <n v="109.9"/>
    <n v="120.1"/>
    <n v="114.7"/>
    <n v="120.2"/>
  </r>
  <r>
    <x v="0"/>
    <x v="2"/>
    <x v="3"/>
    <n v="1457.8"/>
    <n v="472.9"/>
    <n v="375.7"/>
    <n v="260.15999999999997"/>
    <n v="121.2"/>
    <n v="118.6"/>
    <n v="111.9"/>
    <n v="119.9"/>
    <n v="116"/>
    <n v="121.5"/>
  </r>
  <r>
    <x v="1"/>
    <x v="2"/>
    <x v="3"/>
    <n v="1458.8999999999999"/>
    <n v="474.7"/>
    <n v="360.6"/>
    <n v="237.60000000000002"/>
    <n v="114.7"/>
    <n v="114.6"/>
    <n v="108.4"/>
    <n v="121.7"/>
    <n v="114.2"/>
    <n v="119.7"/>
  </r>
  <r>
    <x v="2"/>
    <x v="2"/>
    <x v="3"/>
    <n v="1457.2"/>
    <n v="473"/>
    <n v="369.6"/>
    <n v="238.9"/>
    <n v="118.7"/>
    <n v="117.1"/>
    <n v="110.1"/>
    <n v="121"/>
    <n v="115.1"/>
    <n v="120.7"/>
  </r>
  <r>
    <x v="0"/>
    <x v="2"/>
    <x v="4"/>
    <n v="1467.5"/>
    <n v="475.90000000000003"/>
    <n v="378.2"/>
    <n v="260.76"/>
    <n v="121.9"/>
    <n v="119.4"/>
    <n v="113.3"/>
    <n v="120.5"/>
    <n v="116.9"/>
    <n v="122.4"/>
  </r>
  <r>
    <x v="1"/>
    <x v="2"/>
    <x v="4"/>
    <n v="1481.2"/>
    <n v="477.4"/>
    <n v="361.4"/>
    <n v="238.3"/>
    <n v="114.9"/>
    <n v="114.9"/>
    <n v="110.8"/>
    <n v="122"/>
    <n v="115.2"/>
    <n v="120.7"/>
  </r>
  <r>
    <x v="2"/>
    <x v="2"/>
    <x v="4"/>
    <n v="1471.2"/>
    <n v="475.70000000000005"/>
    <n v="371.4"/>
    <n v="239.8"/>
    <n v="119.2"/>
    <n v="117.7"/>
    <n v="112"/>
    <n v="121.4"/>
    <n v="116.1"/>
    <n v="121.6"/>
  </r>
  <r>
    <x v="0"/>
    <x v="2"/>
    <x v="5"/>
    <n v="1496.8"/>
    <n v="480.2"/>
    <n v="381.5"/>
    <n v="262.06"/>
    <n v="122.6"/>
    <n v="120.4"/>
    <n v="114.2"/>
    <n v="122"/>
    <n v="117.9"/>
    <n v="124.1"/>
  </r>
  <r>
    <x v="1"/>
    <x v="2"/>
    <x v="5"/>
    <n v="1518.6"/>
    <n v="478.8"/>
    <n v="363.1"/>
    <n v="238.2"/>
    <n v="115.1"/>
    <n v="115.4"/>
    <n v="111.7"/>
    <n v="123.8"/>
    <n v="116"/>
    <n v="121.7"/>
  </r>
  <r>
    <x v="2"/>
    <x v="2"/>
    <x v="5"/>
    <n v="1503.7"/>
    <n v="478.7"/>
    <n v="374.1"/>
    <n v="240.1"/>
    <n v="119.8"/>
    <n v="118.5"/>
    <n v="112.9"/>
    <n v="123.1"/>
    <n v="117"/>
    <n v="123"/>
  </r>
  <r>
    <x v="0"/>
    <x v="2"/>
    <x v="6"/>
    <n v="1504.3"/>
    <n v="481.09999999999997"/>
    <n v="382.6"/>
    <n v="262.26"/>
    <n v="123"/>
    <n v="120.8"/>
    <n v="114.1"/>
    <n v="122.9"/>
    <n v="118.1"/>
    <n v="124.7"/>
  </r>
  <r>
    <x v="1"/>
    <x v="2"/>
    <x v="6"/>
    <n v="1524.6"/>
    <n v="479.7"/>
    <n v="364.1"/>
    <n v="239.4"/>
    <n v="115.3"/>
    <n v="116"/>
    <n v="111.5"/>
    <n v="125.4"/>
    <n v="116.3"/>
    <n v="122.4"/>
  </r>
  <r>
    <x v="2"/>
    <x v="2"/>
    <x v="6"/>
    <n v="1510.7"/>
    <n v="479.8"/>
    <n v="375.1"/>
    <n v="241.2"/>
    <n v="120.1"/>
    <n v="119"/>
    <n v="112.7"/>
    <n v="124.4"/>
    <n v="117.2"/>
    <n v="123.6"/>
  </r>
  <r>
    <x v="0"/>
    <x v="2"/>
    <x v="7"/>
    <n v="1525.1"/>
    <n v="482.6"/>
    <n v="384.8"/>
    <n v="262.95999999999998"/>
    <n v="123.8"/>
    <n v="121.1"/>
    <n v="113.6"/>
    <n v="123.6"/>
    <n v="118.2"/>
    <n v="126.1"/>
  </r>
  <r>
    <x v="1"/>
    <x v="2"/>
    <x v="7"/>
    <n v="1540.1"/>
    <n v="482.2"/>
    <n v="364.8"/>
    <n v="240.9"/>
    <n v="115.3"/>
    <n v="116.6"/>
    <n v="109.9"/>
    <n v="126.2"/>
    <n v="116.2"/>
    <n v="123.2"/>
  </r>
  <r>
    <x v="2"/>
    <x v="2"/>
    <x v="7"/>
    <n v="1529.1999999999998"/>
    <n v="481.7"/>
    <n v="376.70000000000005"/>
    <n v="242.9"/>
    <n v="120.6"/>
    <n v="119.4"/>
    <n v="111.7"/>
    <n v="125.1"/>
    <n v="117.2"/>
    <n v="124.8"/>
  </r>
  <r>
    <x v="0"/>
    <x v="2"/>
    <x v="8"/>
    <n v="1535.7"/>
    <n v="486.2"/>
    <n v="387.1"/>
    <n v="263.76"/>
    <n v="123.7"/>
    <n v="121.4"/>
    <n v="113.8"/>
    <n v="124.5"/>
    <n v="118.8"/>
    <n v="127"/>
  </r>
  <r>
    <x v="1"/>
    <x v="2"/>
    <x v="8"/>
    <n v="1545.7"/>
    <n v="484"/>
    <n v="365.8"/>
    <n v="242"/>
    <n v="115.1"/>
    <n v="117.1"/>
    <n v="109.1"/>
    <n v="126.5"/>
    <n v="116.2"/>
    <n v="123.5"/>
  </r>
  <r>
    <x v="2"/>
    <x v="2"/>
    <x v="8"/>
    <n v="1537.6000000000001"/>
    <n v="484.4"/>
    <n v="378.5"/>
    <n v="244.2"/>
    <n v="120.4"/>
    <n v="119.8"/>
    <n v="111.3"/>
    <n v="125.7"/>
    <n v="117.5"/>
    <n v="125.4"/>
  </r>
  <r>
    <x v="0"/>
    <x v="2"/>
    <x v="9"/>
    <n v="1552.3"/>
    <n v="488.09999999999997"/>
    <n v="389"/>
    <n v="264.36"/>
    <n v="124.4"/>
    <n v="122"/>
    <n v="113.8"/>
    <n v="125.1"/>
    <n v="119.2"/>
    <n v="127.7"/>
  </r>
  <r>
    <x v="1"/>
    <x v="2"/>
    <x v="9"/>
    <n v="1573.4"/>
    <n v="485.90000000000003"/>
    <n v="366.79999999999995"/>
    <n v="243.10000000000002"/>
    <n v="114.9"/>
    <n v="117.7"/>
    <n v="109.3"/>
    <n v="126.5"/>
    <n v="116.5"/>
    <n v="124.2"/>
  </r>
  <r>
    <x v="2"/>
    <x v="2"/>
    <x v="9"/>
    <n v="1557.8999999999999"/>
    <n v="486.20000000000005"/>
    <n v="380.1"/>
    <n v="245.4"/>
    <n v="120.8"/>
    <n v="120.4"/>
    <n v="111.4"/>
    <n v="125.9"/>
    <n v="117.9"/>
    <n v="126.1"/>
  </r>
  <r>
    <x v="0"/>
    <x v="2"/>
    <x v="11"/>
    <n v="1563.2"/>
    <n v="490.4"/>
    <n v="391.79999999999995"/>
    <n v="264.86"/>
    <n v="125.6"/>
    <n v="122.6"/>
    <n v="114"/>
    <n v="125.8"/>
    <n v="119.6"/>
    <n v="128.30000000000001"/>
  </r>
  <r>
    <x v="1"/>
    <x v="2"/>
    <x v="11"/>
    <n v="1588.6999999999998"/>
    <n v="488.59999999999997"/>
    <n v="368.5"/>
    <n v="243.9"/>
    <n v="115.1"/>
    <n v="118.1"/>
    <n v="109.3"/>
    <n v="126.6"/>
    <n v="116.6"/>
    <n v="124.6"/>
  </r>
  <r>
    <x v="2"/>
    <x v="2"/>
    <x v="11"/>
    <n v="1570.3999999999999"/>
    <n v="488.3"/>
    <n v="382.4"/>
    <n v="246.3"/>
    <n v="121.6"/>
    <n v="120.9"/>
    <n v="111.5"/>
    <n v="126.3"/>
    <n v="118.1"/>
    <n v="126.6"/>
  </r>
  <r>
    <x v="0"/>
    <x v="2"/>
    <x v="12"/>
    <n v="1559.0000000000002"/>
    <n v="492.1"/>
    <n v="392.9"/>
    <n v="265.26"/>
    <n v="125.7"/>
    <n v="123.1"/>
    <n v="114"/>
    <n v="125.6"/>
    <n v="119.8"/>
    <n v="127.9"/>
  </r>
  <r>
    <x v="1"/>
    <x v="2"/>
    <x v="12"/>
    <n v="1578.6"/>
    <n v="489.7"/>
    <n v="369.4"/>
    <n v="243.4"/>
    <n v="116"/>
    <n v="118.6"/>
    <n v="109.3"/>
    <n v="126.6"/>
    <n v="116.7"/>
    <n v="124"/>
  </r>
  <r>
    <x v="2"/>
    <x v="2"/>
    <x v="12"/>
    <n v="1564.1000000000001"/>
    <n v="489.8"/>
    <n v="383.5"/>
    <n v="246"/>
    <n v="122"/>
    <n v="121.4"/>
    <n v="111.5"/>
    <n v="126.2"/>
    <n v="118.3"/>
    <n v="126.1"/>
  </r>
  <r>
    <x v="0"/>
    <x v="3"/>
    <x v="0"/>
    <n v="1565.8000000000002"/>
    <n v="494.19999999999993"/>
    <n v="394.70000000000005"/>
    <n v="265.86"/>
    <n v="126.2"/>
    <n v="123.7"/>
    <n v="113.6"/>
    <n v="126.2"/>
    <n v="120.1"/>
    <n v="128.1"/>
  </r>
  <r>
    <x v="1"/>
    <x v="3"/>
    <x v="0"/>
    <n v="1580.9"/>
    <n v="492.5"/>
    <n v="370.5"/>
    <n v="245"/>
    <n v="116.9"/>
    <n v="119.1"/>
    <n v="108.9"/>
    <n v="126.4"/>
    <n v="116.8"/>
    <n v="124.2"/>
  </r>
  <r>
    <x v="2"/>
    <x v="3"/>
    <x v="0"/>
    <n v="1569"/>
    <n v="492.2"/>
    <n v="384.9"/>
    <n v="247.60000000000002"/>
    <n v="122.7"/>
    <n v="122"/>
    <n v="111.1"/>
    <n v="126.3"/>
    <n v="118.5"/>
    <n v="126.3"/>
  </r>
  <r>
    <x v="0"/>
    <x v="3"/>
    <x v="1"/>
    <n v="1557.8"/>
    <n v="498.3"/>
    <n v="397.1"/>
    <n v="266.36"/>
    <n v="127.5"/>
    <n v="124.3"/>
    <n v="113.9"/>
    <n v="127.1"/>
    <n v="120.9"/>
    <n v="127.9"/>
  </r>
  <r>
    <x v="1"/>
    <x v="3"/>
    <x v="1"/>
    <n v="1555.5"/>
    <n v="495.6"/>
    <n v="371.6"/>
    <n v="246.2"/>
    <n v="116"/>
    <n v="119.5"/>
    <n v="109.1"/>
    <n v="126.3"/>
    <n v="117.2"/>
    <n v="123.8"/>
  </r>
  <r>
    <x v="2"/>
    <x v="3"/>
    <x v="1"/>
    <n v="1555.1"/>
    <n v="495.79999999999995"/>
    <n v="386.9"/>
    <n v="249"/>
    <n v="123.1"/>
    <n v="122.5"/>
    <n v="111.4"/>
    <n v="126.6"/>
    <n v="119.1"/>
    <n v="126"/>
  </r>
  <r>
    <x v="0"/>
    <x v="3"/>
    <x v="2"/>
    <n v="1557.8000000000002"/>
    <n v="499.79999999999995"/>
    <n v="398.40000000000003"/>
    <n v="266.95999999999998"/>
    <n v="127"/>
    <n v="124.8"/>
    <n v="113.6"/>
    <n v="127.5"/>
    <n v="121.1"/>
    <n v="128"/>
  </r>
  <r>
    <x v="1"/>
    <x v="3"/>
    <x v="2"/>
    <n v="1546.9"/>
    <n v="497.5"/>
    <n v="372.2"/>
    <n v="247.2"/>
    <n v="114.8"/>
    <n v="119.7"/>
    <n v="108.5"/>
    <n v="126.4"/>
    <n v="117.3"/>
    <n v="123.8"/>
  </r>
  <r>
    <x v="2"/>
    <x v="3"/>
    <x v="2"/>
    <n v="1552.1000000000001"/>
    <n v="497.50000000000006"/>
    <n v="387.9"/>
    <n v="250"/>
    <n v="122.4"/>
    <n v="122.9"/>
    <n v="110.9"/>
    <n v="126.9"/>
    <n v="119.3"/>
    <n v="126"/>
  </r>
  <r>
    <x v="0"/>
    <x v="3"/>
    <x v="3"/>
    <n v="1576.2000000000003"/>
    <n v="502.5"/>
    <n v="400"/>
    <n v="267.26"/>
    <n v="127"/>
    <n v="125.2"/>
    <n v="114.4"/>
    <n v="127.9"/>
    <n v="121.7"/>
    <n v="129"/>
  </r>
  <r>
    <x v="1"/>
    <x v="3"/>
    <x v="3"/>
    <n v="1585.2"/>
    <n v="499.70000000000005"/>
    <n v="373.1"/>
    <n v="248.39999999999998"/>
    <n v="114.6"/>
    <n v="120"/>
    <n v="110"/>
    <n v="127.6"/>
    <n v="118.2"/>
    <n v="125.3"/>
  </r>
  <r>
    <x v="2"/>
    <x v="3"/>
    <x v="3"/>
    <n v="1577.7"/>
    <n v="499.9"/>
    <n v="389.20000000000005"/>
    <n v="251.1"/>
    <n v="122.3"/>
    <n v="123.2"/>
    <n v="112.1"/>
    <n v="127.7"/>
    <n v="120"/>
    <n v="127.3"/>
  </r>
  <r>
    <x v="0"/>
    <x v="3"/>
    <x v="4"/>
    <n v="1597.6"/>
    <n v="505.40000000000003"/>
    <n v="401.3"/>
    <n v="267.76"/>
    <n v="127.4"/>
    <n v="125.8"/>
    <n v="115.1"/>
    <n v="129.1"/>
    <n v="122.5"/>
    <n v="130.30000000000001"/>
  </r>
  <r>
    <x v="1"/>
    <x v="3"/>
    <x v="4"/>
    <n v="1625.2999999999997"/>
    <n v="502"/>
    <n v="374.1"/>
    <n v="249.2"/>
    <n v="115"/>
    <n v="120.3"/>
    <n v="110.7"/>
    <n v="128"/>
    <n v="118.7"/>
    <n v="126.6"/>
  </r>
  <r>
    <x v="2"/>
    <x v="3"/>
    <x v="4"/>
    <n v="1606.2"/>
    <n v="502.59999999999997"/>
    <n v="390.4"/>
    <n v="252"/>
    <n v="122.7"/>
    <n v="123.7"/>
    <n v="112.8"/>
    <n v="128.5"/>
    <n v="120.7"/>
    <n v="128.6"/>
  </r>
  <r>
    <x v="0"/>
    <x v="3"/>
    <x v="5"/>
    <n v="1622.1999999999998"/>
    <n v="507.6"/>
    <n v="403.5"/>
    <n v="268.56"/>
    <n v="128"/>
    <n v="126.2"/>
    <n v="116.3"/>
    <n v="130.19999999999999"/>
    <n v="123.3"/>
    <n v="131.9"/>
  </r>
  <r>
    <x v="1"/>
    <x v="3"/>
    <x v="5"/>
    <n v="1665.4000000000003"/>
    <n v="502.99999999999994"/>
    <n v="375.29999999999995"/>
    <n v="248.7"/>
    <n v="115.5"/>
    <n v="120.6"/>
    <n v="112.3"/>
    <n v="129.30000000000001"/>
    <n v="119.6"/>
    <n v="128.1"/>
  </r>
  <r>
    <x v="2"/>
    <x v="3"/>
    <x v="5"/>
    <n v="1636.1999999999998"/>
    <n v="504.20000000000005"/>
    <n v="392.1"/>
    <n v="251.9"/>
    <n v="123.3"/>
    <n v="124.1"/>
    <n v="114.2"/>
    <n v="129.69999999999999"/>
    <n v="121.5"/>
    <n v="130.1"/>
  </r>
  <r>
    <x v="0"/>
    <x v="3"/>
    <x v="6"/>
    <n v="1642.9999999999998"/>
    <n v="511.4"/>
    <n v="405.9"/>
    <n v="269.26"/>
    <n v="128.19999999999999"/>
    <n v="126.7"/>
    <n v="116.4"/>
    <n v="130.80000000000001"/>
    <n v="123.8"/>
    <n v="133"/>
  </r>
  <r>
    <x v="1"/>
    <x v="3"/>
    <x v="6"/>
    <n v="1689.8000000000002"/>
    <n v="504.90000000000003"/>
    <n v="375.9"/>
    <n v="249.9"/>
    <n v="115.5"/>
    <n v="120.9"/>
    <n v="111.7"/>
    <n v="130.80000000000001"/>
    <n v="119.9"/>
    <n v="129"/>
  </r>
  <r>
    <x v="2"/>
    <x v="3"/>
    <x v="6"/>
    <n v="1658.5"/>
    <n v="507.20000000000005"/>
    <n v="393.8"/>
    <n v="253.3"/>
    <n v="123.4"/>
    <n v="124.5"/>
    <n v="113.9"/>
    <n v="130.80000000000001"/>
    <n v="121.9"/>
    <n v="131.1"/>
  </r>
  <r>
    <x v="0"/>
    <x v="3"/>
    <x v="7"/>
    <n v="1649.3999999999999"/>
    <n v="514.5"/>
    <n v="407.9"/>
    <n v="269.86"/>
    <n v="129.1"/>
    <n v="127"/>
    <n v="116"/>
    <n v="131.9"/>
    <n v="124.2"/>
    <n v="133.5"/>
  </r>
  <r>
    <x v="1"/>
    <x v="3"/>
    <x v="7"/>
    <n v="1662.0999999999995"/>
    <n v="507"/>
    <n v="377"/>
    <n v="251.2"/>
    <n v="114.7"/>
    <n v="121.2"/>
    <n v="110.4"/>
    <n v="131.5"/>
    <n v="119.9"/>
    <n v="128.4"/>
  </r>
  <r>
    <x v="2"/>
    <x v="3"/>
    <x v="7"/>
    <n v="1652.4"/>
    <n v="509.9"/>
    <n v="395.49999999999994"/>
    <n v="254.7"/>
    <n v="123.6"/>
    <n v="124.8"/>
    <n v="113.1"/>
    <n v="131.69999999999999"/>
    <n v="122.1"/>
    <n v="131.1"/>
  </r>
  <r>
    <x v="0"/>
    <x v="3"/>
    <x v="8"/>
    <n v="1641.9"/>
    <n v="517.20000000000005"/>
    <n v="409.8"/>
    <n v="270.36"/>
    <n v="129.69999999999999"/>
    <n v="127.8"/>
    <n v="117"/>
    <n v="132.19999999999999"/>
    <n v="124.9"/>
    <n v="133.4"/>
  </r>
  <r>
    <x v="1"/>
    <x v="3"/>
    <x v="8"/>
    <n v="1634.2999999999997"/>
    <n v="508"/>
    <n v="378"/>
    <n v="252.2"/>
    <n v="114.8"/>
    <n v="121.4"/>
    <n v="111.8"/>
    <n v="131.6"/>
    <n v="120.5"/>
    <n v="128"/>
  </r>
  <r>
    <x v="2"/>
    <x v="3"/>
    <x v="8"/>
    <n v="1637.6999999999998"/>
    <n v="512"/>
    <n v="397"/>
    <n v="255.8"/>
    <n v="124.1"/>
    <n v="125.4"/>
    <n v="114.3"/>
    <n v="131.80000000000001"/>
    <n v="122.8"/>
    <n v="130.9"/>
  </r>
  <r>
    <x v="0"/>
    <x v="3"/>
    <x v="9"/>
    <n v="1643.1000000000001"/>
    <n v="519.1"/>
    <n v="412.7"/>
    <n v="271.06"/>
    <n v="129.80000000000001"/>
    <n v="128.69999999999999"/>
    <n v="117.8"/>
    <n v="133"/>
    <n v="125.7"/>
    <n v="133.80000000000001"/>
  </r>
  <r>
    <x v="1"/>
    <x v="3"/>
    <x v="9"/>
    <n v="1640.3999999999999"/>
    <n v="508.8"/>
    <n v="379"/>
    <n v="253.2"/>
    <n v="115.2"/>
    <n v="121.8"/>
    <n v="112.8"/>
    <n v="131.9"/>
    <n v="120.9"/>
    <n v="128.6"/>
  </r>
  <r>
    <x v="2"/>
    <x v="3"/>
    <x v="9"/>
    <n v="1640.6999999999996"/>
    <n v="513.5"/>
    <n v="399.1"/>
    <n v="257.10000000000002"/>
    <n v="124.3"/>
    <n v="126.1"/>
    <n v="115.2"/>
    <n v="132.4"/>
    <n v="123.4"/>
    <n v="131.4"/>
  </r>
  <r>
    <x v="0"/>
    <x v="3"/>
    <x v="11"/>
    <n v="1635.8999999999999"/>
    <n v="520.29999999999995"/>
    <n v="413.59999999999997"/>
    <n v="271.36"/>
    <n v="130.30000000000001"/>
    <n v="129.1"/>
    <n v="118.2"/>
    <n v="133.69999999999999"/>
    <n v="126.1"/>
    <n v="133.6"/>
  </r>
  <r>
    <x v="1"/>
    <x v="3"/>
    <x v="11"/>
    <n v="1632.5"/>
    <n v="510"/>
    <n v="380.2"/>
    <n v="253.8"/>
    <n v="116.2"/>
    <n v="122.1"/>
    <n v="113.4"/>
    <n v="132.1"/>
    <n v="121.3"/>
    <n v="128.5"/>
  </r>
  <r>
    <x v="2"/>
    <x v="3"/>
    <x v="11"/>
    <n v="1633.6"/>
    <n v="514.79999999999995"/>
    <n v="400.1"/>
    <n v="257.7"/>
    <n v="125"/>
    <n v="126.4"/>
    <n v="115.7"/>
    <n v="132.80000000000001"/>
    <n v="123.8"/>
    <n v="131.19999999999999"/>
  </r>
  <r>
    <x v="0"/>
    <x v="3"/>
    <x v="12"/>
    <n v="1620"/>
    <n v="520.70000000000005"/>
    <n v="415.3"/>
    <n v="272.15999999999997"/>
    <n v="132"/>
    <n v="129.69999999999999"/>
    <n v="118.6"/>
    <n v="134.19999999999999"/>
    <n v="126.3"/>
    <n v="132.80000000000001"/>
  </r>
  <r>
    <x v="1"/>
    <x v="3"/>
    <x v="12"/>
    <n v="1606.7"/>
    <n v="509.80000000000007"/>
    <n v="381"/>
    <n v="253.5"/>
    <n v="117.8"/>
    <n v="122.3"/>
    <n v="113.7"/>
    <n v="132.30000000000001"/>
    <n v="121.4"/>
    <n v="127.6"/>
  </r>
  <r>
    <x v="2"/>
    <x v="3"/>
    <x v="12"/>
    <n v="1614.1000000000001"/>
    <n v="515"/>
    <n v="401.5"/>
    <n v="257.7"/>
    <n v="126.6"/>
    <n v="126.9"/>
    <n v="116"/>
    <n v="133.1"/>
    <n v="123.9"/>
    <n v="130.4"/>
  </r>
  <r>
    <x v="0"/>
    <x v="4"/>
    <x v="0"/>
    <n v="1608.3000000000002"/>
    <n v="521.4"/>
    <n v="416.5"/>
    <n v="272.45999999999998"/>
    <n v="132.1"/>
    <n v="129.9"/>
    <n v="119.1"/>
    <n v="134.6"/>
    <n v="126.6"/>
    <n v="132.4"/>
  </r>
  <r>
    <x v="1"/>
    <x v="4"/>
    <x v="0"/>
    <n v="1590"/>
    <n v="511.70000000000005"/>
    <n v="381.5"/>
    <n v="254.7"/>
    <n v="118"/>
    <n v="122.6"/>
    <n v="115.2"/>
    <n v="132.4"/>
    <n v="122.1"/>
    <n v="127.8"/>
  </r>
  <r>
    <x v="2"/>
    <x v="4"/>
    <x v="0"/>
    <n v="1600.6999999999996"/>
    <n v="516.29999999999995"/>
    <n v="402.4"/>
    <n v="259"/>
    <n v="126.8"/>
    <n v="127.1"/>
    <n v="117"/>
    <n v="133.30000000000001"/>
    <n v="124.4"/>
    <n v="130.30000000000001"/>
  </r>
  <r>
    <x v="0"/>
    <x v="4"/>
    <x v="1"/>
    <n v="1605.1000000000001"/>
    <n v="524"/>
    <n v="416.90000000000003"/>
    <n v="272.86"/>
    <n v="133.19999999999999"/>
    <n v="130.1"/>
    <n v="119.5"/>
    <n v="134.9"/>
    <n v="127"/>
    <n v="132.6"/>
  </r>
  <r>
    <x v="1"/>
    <x v="4"/>
    <x v="1"/>
    <n v="1581.9"/>
    <n v="513.6"/>
    <n v="382.3"/>
    <n v="255.8"/>
    <n v="119.2"/>
    <n v="122.9"/>
    <n v="115.5"/>
    <n v="132.4"/>
    <n v="122.4"/>
    <n v="128.19999999999999"/>
  </r>
  <r>
    <x v="2"/>
    <x v="4"/>
    <x v="1"/>
    <n v="1595.4"/>
    <n v="518.5"/>
    <n v="403"/>
    <n v="260.2"/>
    <n v="127.9"/>
    <n v="127.4"/>
    <n v="117.4"/>
    <n v="133.4"/>
    <n v="124.8"/>
    <n v="130.6"/>
  </r>
  <r>
    <x v="0"/>
    <x v="4"/>
    <x v="2"/>
    <n v="1598.7000000000003"/>
    <n v="525.6"/>
    <n v="418.59999999999997"/>
    <n v="273.36"/>
    <n v="134.19999999999999"/>
    <n v="130.6"/>
    <n v="119.8"/>
    <n v="135.19999999999999"/>
    <n v="127.4"/>
    <n v="132.80000000000001"/>
  </r>
  <r>
    <x v="1"/>
    <x v="4"/>
    <x v="2"/>
    <n v="1582.1"/>
    <n v="515.20000000000005"/>
    <n v="383.20000000000005"/>
    <n v="256.7"/>
    <n v="120.8"/>
    <n v="123.1"/>
    <n v="115.6"/>
    <n v="132.80000000000001"/>
    <n v="122.6"/>
    <n v="128.69999999999999"/>
  </r>
  <r>
    <x v="2"/>
    <x v="4"/>
    <x v="2"/>
    <n v="1591.7"/>
    <n v="519.9"/>
    <n v="404.29999999999995"/>
    <n v="261.2"/>
    <n v="129.1"/>
    <n v="127.8"/>
    <n v="117.6"/>
    <n v="133.80000000000001"/>
    <n v="125.1"/>
    <n v="130.9"/>
  </r>
  <r>
    <x v="0"/>
    <x v="4"/>
    <x v="3"/>
    <n v="1596.3"/>
    <n v="526.4"/>
    <n v="420.80000000000007"/>
    <n v="273.56"/>
    <n v="135"/>
    <n v="131"/>
    <n v="119.2"/>
    <n v="135.69999999999999"/>
    <n v="127.5"/>
    <n v="132.9"/>
  </r>
  <r>
    <x v="1"/>
    <x v="4"/>
    <x v="3"/>
    <n v="1584.3"/>
    <n v="516.6"/>
    <n v="384.2"/>
    <n v="257.7"/>
    <n v="121.4"/>
    <n v="123.4"/>
    <n v="114.3"/>
    <n v="133.6"/>
    <n v="122.5"/>
    <n v="129.1"/>
  </r>
  <r>
    <x v="2"/>
    <x v="4"/>
    <x v="3"/>
    <n v="1591"/>
    <n v="521"/>
    <n v="406.1"/>
    <n v="262.10000000000002"/>
    <n v="129.80000000000001"/>
    <n v="128.1"/>
    <n v="116.6"/>
    <n v="134.5"/>
    <n v="125.1"/>
    <n v="131.1"/>
  </r>
  <r>
    <x v="0"/>
    <x v="4"/>
    <x v="4"/>
    <n v="1597.1999999999996"/>
    <n v="528.90000000000009"/>
    <n v="421.6"/>
    <n v="274.15999999999997"/>
    <n v="135"/>
    <n v="131.4"/>
    <n v="119.4"/>
    <n v="136.30000000000001"/>
    <n v="127.9"/>
    <n v="133.30000000000001"/>
  </r>
  <r>
    <x v="1"/>
    <x v="4"/>
    <x v="4"/>
    <n v="1585.8"/>
    <n v="516.90000000000009"/>
    <n v="384.9"/>
    <n v="258.60000000000002"/>
    <n v="120.1"/>
    <n v="123.6"/>
    <n v="114.3"/>
    <n v="133.80000000000001"/>
    <n v="122.6"/>
    <n v="129.30000000000001"/>
  </r>
  <r>
    <x v="2"/>
    <x v="4"/>
    <x v="4"/>
    <n v="1592.0000000000002"/>
    <n v="522.5"/>
    <n v="406.8"/>
    <n v="263"/>
    <n v="129.4"/>
    <n v="128.4"/>
    <n v="116.7"/>
    <n v="134.80000000000001"/>
    <n v="125.3"/>
    <n v="131.4"/>
  </r>
  <r>
    <x v="0"/>
    <x v="4"/>
    <x v="5"/>
    <n v="1608.4"/>
    <n v="530.1"/>
    <n v="423.09999999999997"/>
    <n v="274.45999999999998"/>
    <n v="134.80000000000001"/>
    <n v="131.30000000000001"/>
    <n v="119.4"/>
    <n v="136.9"/>
    <n v="128.1"/>
    <n v="133.9"/>
  </r>
  <r>
    <x v="1"/>
    <x v="4"/>
    <x v="5"/>
    <n v="1606.8000000000002"/>
    <n v="518.20000000000005"/>
    <n v="384.9"/>
    <n v="258.2"/>
    <n v="119"/>
    <n v="123.8"/>
    <n v="113.9"/>
    <n v="134.30000000000001"/>
    <n v="122.7"/>
    <n v="129.9"/>
  </r>
  <r>
    <x v="2"/>
    <x v="4"/>
    <x v="5"/>
    <n v="1606.9"/>
    <n v="523.6"/>
    <n v="407.7"/>
    <n v="262.60000000000002"/>
    <n v="128.80000000000001"/>
    <n v="128.5"/>
    <n v="116.5"/>
    <n v="135.4"/>
    <n v="125.5"/>
    <n v="132"/>
  </r>
  <r>
    <x v="0"/>
    <x v="4"/>
    <x v="6"/>
    <n v="1641.5"/>
    <n v="533.79999999999995"/>
    <n v="425.9"/>
    <n v="275.36"/>
    <n v="135.30000000000001"/>
    <n v="132.1"/>
    <n v="119.1"/>
    <n v="138.6"/>
    <n v="128.6"/>
    <n v="136.19999999999999"/>
  </r>
  <r>
    <x v="1"/>
    <x v="4"/>
    <x v="6"/>
    <n v="1643.6999999999998"/>
    <n v="520.79999999999995"/>
    <n v="385.70000000000005"/>
    <n v="259.8"/>
    <n v="119.7"/>
    <n v="125"/>
    <n v="113.2"/>
    <n v="135.5"/>
    <n v="123"/>
    <n v="131.80000000000001"/>
  </r>
  <r>
    <x v="2"/>
    <x v="4"/>
    <x v="6"/>
    <n v="1640.8999999999999"/>
    <n v="526.9"/>
    <n v="409.7"/>
    <n v="264.5"/>
    <n v="129.4"/>
    <n v="129.4"/>
    <n v="116"/>
    <n v="136.80000000000001"/>
    <n v="125.9"/>
    <n v="134.19999999999999"/>
  </r>
  <r>
    <x v="0"/>
    <x v="4"/>
    <x v="7"/>
    <n v="1660.8999999999999"/>
    <n v="537.5"/>
    <n v="429"/>
    <n v="276.56"/>
    <n v="136.4"/>
    <n v="133"/>
    <n v="120.3"/>
    <n v="140.19999999999999"/>
    <n v="129.69999999999999"/>
    <n v="137.80000000000001"/>
  </r>
  <r>
    <x v="1"/>
    <x v="4"/>
    <x v="7"/>
    <n v="1648.3999999999999"/>
    <n v="524.09999999999991"/>
    <n v="388.4"/>
    <n v="262.10000000000002"/>
    <n v="118.9"/>
    <n v="125.7"/>
    <n v="114.6"/>
    <n v="135.69999999999999"/>
    <n v="123.8"/>
    <n v="132.69999999999999"/>
  </r>
  <r>
    <x v="2"/>
    <x v="4"/>
    <x v="7"/>
    <n v="1655.1"/>
    <n v="530.29999999999995"/>
    <n v="412.6"/>
    <n v="267.20000000000005"/>
    <n v="129.80000000000001"/>
    <n v="130.19999999999999"/>
    <n v="117.3"/>
    <n v="137.6"/>
    <n v="126.8"/>
    <n v="135.4"/>
  </r>
  <r>
    <x v="0"/>
    <x v="4"/>
    <x v="8"/>
    <n v="1652.6"/>
    <n v="540.5"/>
    <n v="430.99999999999994"/>
    <n v="277.15999999999997"/>
    <n v="137.4"/>
    <n v="133.4"/>
    <n v="121.2"/>
    <n v="139.6"/>
    <n v="130.30000000000001"/>
    <n v="137.6"/>
  </r>
  <r>
    <x v="1"/>
    <x v="4"/>
    <x v="8"/>
    <n v="1624.9"/>
    <n v="527.29999999999995"/>
    <n v="389.9"/>
    <n v="263.79999999999995"/>
    <n v="120.6"/>
    <n v="126.1"/>
    <n v="115.7"/>
    <n v="135.9"/>
    <n v="124.5"/>
    <n v="132.4"/>
  </r>
  <r>
    <x v="2"/>
    <x v="4"/>
    <x v="8"/>
    <n v="1641.1999999999998"/>
    <n v="533.20000000000005"/>
    <n v="414.5"/>
    <n v="269"/>
    <n v="131"/>
    <n v="130.6"/>
    <n v="118.3"/>
    <n v="137.4"/>
    <n v="127.5"/>
    <n v="135.19999999999999"/>
  </r>
  <r>
    <x v="0"/>
    <x v="4"/>
    <x v="9"/>
    <n v="1659.6"/>
    <n v="542.20000000000005"/>
    <n v="433.99999999999994"/>
    <n v="277.65999999999997"/>
    <n v="138.1"/>
    <n v="134.19999999999999"/>
    <n v="121"/>
    <n v="140.1"/>
    <n v="130.69999999999999"/>
    <n v="138.30000000000001"/>
  </r>
  <r>
    <x v="1"/>
    <x v="4"/>
    <x v="9"/>
    <n v="1640.6"/>
    <n v="529.1"/>
    <n v="391.5"/>
    <n v="265.60000000000002"/>
    <n v="122.6"/>
    <n v="126.6"/>
    <n v="115"/>
    <n v="136.30000000000001"/>
    <n v="124.5"/>
    <n v="133.5"/>
  </r>
  <r>
    <x v="2"/>
    <x v="4"/>
    <x v="9"/>
    <n v="1650.9999999999998"/>
    <n v="534.9"/>
    <n v="416.90000000000003"/>
    <n v="270.89999999999998"/>
    <n v="132.19999999999999"/>
    <n v="131.30000000000001"/>
    <n v="117.8"/>
    <n v="137.9"/>
    <n v="127.7"/>
    <n v="136.1"/>
  </r>
  <r>
    <x v="0"/>
    <x v="4"/>
    <x v="11"/>
    <n v="1685.8000000000002"/>
    <n v="545.79999999999995"/>
    <n v="437"/>
    <n v="278.65999999999997"/>
    <n v="141.1"/>
    <n v="135.80000000000001"/>
    <n v="121.6"/>
    <n v="141.5"/>
    <n v="131.69999999999999"/>
    <n v="140"/>
  </r>
  <r>
    <x v="1"/>
    <x v="4"/>
    <x v="11"/>
    <n v="1671.3"/>
    <n v="531.6"/>
    <n v="393.9"/>
    <n v="267.39999999999998"/>
    <n v="125.7"/>
    <n v="127.4"/>
    <n v="115.3"/>
    <n v="136.6"/>
    <n v="124.9"/>
    <n v="134.80000000000001"/>
  </r>
  <r>
    <x v="2"/>
    <x v="4"/>
    <x v="11"/>
    <n v="1679"/>
    <n v="538.09999999999991"/>
    <n v="419.6"/>
    <n v="273"/>
    <n v="135.30000000000001"/>
    <n v="132.6"/>
    <n v="118.3"/>
    <n v="138.6"/>
    <n v="128.4"/>
    <n v="137.6"/>
  </r>
  <r>
    <x v="0"/>
    <x v="4"/>
    <x v="12"/>
    <n v="1682.5000000000002"/>
    <n v="545.49999999999989"/>
    <n v="437.09999999999997"/>
    <n v="278.76"/>
    <n v="142.6"/>
    <n v="136.1"/>
    <n v="122"/>
    <n v="141.1"/>
    <n v="131.9"/>
    <n v="139.80000000000001"/>
  </r>
  <r>
    <x v="1"/>
    <x v="4"/>
    <x v="12"/>
    <n v="1641.8"/>
    <n v="532.9"/>
    <n v="395.2"/>
    <n v="268.39999999999998"/>
    <n v="126.8"/>
    <n v="128.19999999999999"/>
    <n v="115.3"/>
    <n v="136.69999999999999"/>
    <n v="125.1"/>
    <n v="134.1"/>
  </r>
  <r>
    <x v="2"/>
    <x v="4"/>
    <x v="12"/>
    <n v="1666.1999999999998"/>
    <n v="538.5"/>
    <n v="420.2"/>
    <n v="273.79999999999995"/>
    <n v="136.6"/>
    <n v="133.1"/>
    <n v="118.5"/>
    <n v="138.5"/>
    <n v="128.6"/>
    <n v="137.19999999999999"/>
  </r>
  <r>
    <x v="0"/>
    <x v="5"/>
    <x v="0"/>
    <n v="1669.5"/>
    <n v="547.69999999999993"/>
    <n v="438.1"/>
    <n v="279.06"/>
    <n v="142.30000000000001"/>
    <n v="136"/>
    <n v="122.7"/>
    <n v="141.6"/>
    <n v="132.30000000000001"/>
    <n v="139.30000000000001"/>
  </r>
  <r>
    <x v="1"/>
    <x v="5"/>
    <x v="0"/>
    <n v="1622.4"/>
    <n v="535.29999999999995"/>
    <n v="396.29999999999995"/>
    <n v="269.89999999999998"/>
    <n v="127.3"/>
    <n v="129"/>
    <n v="116.3"/>
    <n v="137.1"/>
    <n v="125.8"/>
    <n v="134.1"/>
  </r>
  <r>
    <x v="2"/>
    <x v="5"/>
    <x v="0"/>
    <n v="1650.9"/>
    <n v="540.69999999999993"/>
    <n v="421.3"/>
    <n v="275.3"/>
    <n v="136.6"/>
    <n v="133.30000000000001"/>
    <n v="119.3"/>
    <n v="139"/>
    <n v="129.1"/>
    <n v="136.9"/>
  </r>
  <r>
    <x v="0"/>
    <x v="5"/>
    <x v="1"/>
    <n v="1651"/>
    <n v="546.90000000000009"/>
    <n v="438.90000000000003"/>
    <n v="279.15999999999997"/>
    <n v="142.4"/>
    <n v="136.19999999999999"/>
    <n v="123.3"/>
    <n v="141.5"/>
    <n v="132.5"/>
    <n v="138.5"/>
  </r>
  <r>
    <x v="1"/>
    <x v="5"/>
    <x v="1"/>
    <n v="1602"/>
    <n v="537.90000000000009"/>
    <n v="397.09999999999997"/>
    <n v="271.20000000000005"/>
    <n v="127.3"/>
    <n v="129.80000000000001"/>
    <n v="117.4"/>
    <n v="137.19999999999999"/>
    <n v="126.5"/>
    <n v="134"/>
  </r>
  <r>
    <x v="2"/>
    <x v="5"/>
    <x v="1"/>
    <n v="1631.7999999999997"/>
    <n v="541.1"/>
    <n v="422"/>
    <n v="276.5"/>
    <n v="136.69999999999999"/>
    <n v="133.80000000000001"/>
    <n v="120.2"/>
    <n v="139"/>
    <n v="129.6"/>
    <n v="136.4"/>
  </r>
  <r>
    <x v="0"/>
    <x v="5"/>
    <x v="2"/>
    <n v="1650.7999999999997"/>
    <n v="550.70000000000005"/>
    <n v="440.5"/>
    <n v="279.15999999999997"/>
    <n v="142.6"/>
    <n v="136.69999999999999"/>
    <n v="124.6"/>
    <n v="142.69999999999999"/>
    <n v="133.30000000000001"/>
    <n v="138.69999999999999"/>
  </r>
  <r>
    <x v="1"/>
    <x v="5"/>
    <x v="2"/>
    <n v="1589.3"/>
    <n v="539.4"/>
    <n v="398.59999999999997"/>
    <n v="272.8"/>
    <n v="126.4"/>
    <n v="130.5"/>
    <n v="117.8"/>
    <n v="137.80000000000001"/>
    <n v="127.1"/>
    <n v="134"/>
  </r>
  <r>
    <x v="2"/>
    <x v="5"/>
    <x v="2"/>
    <n v="1626.9"/>
    <n v="544"/>
    <n v="423.6"/>
    <n v="277.60000000000002"/>
    <n v="136.5"/>
    <n v="134.30000000000001"/>
    <n v="121"/>
    <n v="139.80000000000001"/>
    <n v="130.30000000000001"/>
    <n v="136.5"/>
  </r>
  <r>
    <x v="0"/>
    <x v="5"/>
    <x v="3"/>
    <n v="1648.1"/>
    <n v="554.4"/>
    <n v="442.5"/>
    <n v="280.15999999999997"/>
    <n v="143.80000000000001"/>
    <n v="137.6"/>
    <n v="125.3"/>
    <n v="143.69999999999999"/>
    <n v="134.19999999999999"/>
    <n v="139.1"/>
  </r>
  <r>
    <x v="1"/>
    <x v="5"/>
    <x v="3"/>
    <n v="1593.5000000000002"/>
    <n v="540.9"/>
    <n v="401.40000000000003"/>
    <n v="274.70000000000005"/>
    <n v="124.6"/>
    <n v="131.30000000000001"/>
    <n v="118.9"/>
    <n v="139.69999999999999"/>
    <n v="128.19999999999999"/>
    <n v="134.80000000000001"/>
  </r>
  <r>
    <x v="2"/>
    <x v="5"/>
    <x v="3"/>
    <n v="1627.5000000000002"/>
    <n v="547"/>
    <n v="426"/>
    <n v="279.5"/>
    <n v="136.5"/>
    <n v="135.19999999999999"/>
    <n v="121.9"/>
    <n v="141.4"/>
    <n v="131.30000000000001"/>
    <n v="137.1"/>
  </r>
  <r>
    <x v="0"/>
    <x v="5"/>
    <x v="4"/>
    <n v="1650.2"/>
    <n v="557.20000000000005"/>
    <n v="444.7"/>
    <n v="281.06"/>
    <n v="144.30000000000001"/>
    <n v="138.4"/>
    <n v="126.4"/>
    <n v="144.4"/>
    <n v="135.1"/>
    <n v="139.80000000000001"/>
  </r>
  <r>
    <x v="1"/>
    <x v="5"/>
    <x v="4"/>
    <n v="1596.3"/>
    <n v="543"/>
    <n v="403.5"/>
    <n v="275.7"/>
    <n v="124.7"/>
    <n v="132"/>
    <n v="119.8"/>
    <n v="140.4"/>
    <n v="128.9"/>
    <n v="135.4"/>
  </r>
  <r>
    <x v="2"/>
    <x v="5"/>
    <x v="4"/>
    <n v="1629.8999999999999"/>
    <n v="549.5"/>
    <n v="428.09999999999997"/>
    <n v="280.60000000000002"/>
    <n v="136.9"/>
    <n v="136"/>
    <n v="122.9"/>
    <n v="142.1"/>
    <n v="132.1"/>
    <n v="137.80000000000001"/>
  </r>
  <r>
    <x v="0"/>
    <x v="5"/>
    <x v="5"/>
    <n v="1657.4999999999998"/>
    <n v="559.30000000000007"/>
    <n v="446.3"/>
    <n v="281.45999999999998"/>
    <n v="145.1"/>
    <n v="138.4"/>
    <n v="127.4"/>
    <n v="145.1"/>
    <n v="135.6"/>
    <n v="140.5"/>
  </r>
  <r>
    <x v="1"/>
    <x v="5"/>
    <x v="5"/>
    <n v="1620.6000000000001"/>
    <n v="544.4"/>
    <n v="405"/>
    <n v="275.60000000000002"/>
    <n v="126.5"/>
    <n v="132.6"/>
    <n v="120.4"/>
    <n v="141.19999999999999"/>
    <n v="129.5"/>
    <n v="136.19999999999999"/>
  </r>
  <r>
    <x v="2"/>
    <x v="5"/>
    <x v="5"/>
    <n v="1643.8000000000002"/>
    <n v="551.30000000000007"/>
    <n v="429.7"/>
    <n v="280.39999999999998"/>
    <n v="138.1"/>
    <n v="136.19999999999999"/>
    <n v="123.7"/>
    <n v="142.80000000000001"/>
    <n v="132.6"/>
    <n v="138.5"/>
  </r>
  <r>
    <x v="0"/>
    <x v="5"/>
    <x v="6"/>
    <n v="1677.7000000000003"/>
    <n v="558.69999999999993"/>
    <n v="447.20000000000005"/>
    <n v="282.36"/>
    <n v="146.80000000000001"/>
    <n v="139"/>
    <n v="127.5"/>
    <n v="145.80000000000001"/>
    <n v="136"/>
    <n v="141.80000000000001"/>
  </r>
  <r>
    <x v="1"/>
    <x v="5"/>
    <x v="6"/>
    <n v="1644.3"/>
    <n v="545.4"/>
    <n v="406.4"/>
    <n v="277.2"/>
    <n v="128.1"/>
    <n v="133.6"/>
    <n v="120.1"/>
    <n v="144"/>
    <n v="130.19999999999999"/>
    <n v="137.5"/>
  </r>
  <r>
    <x v="2"/>
    <x v="5"/>
    <x v="6"/>
    <n v="1665"/>
    <n v="551"/>
    <n v="430.80000000000007"/>
    <n v="282.2"/>
    <n v="139.69999999999999"/>
    <n v="137"/>
    <n v="123.6"/>
    <n v="144.69999999999999"/>
    <n v="133.19999999999999"/>
    <n v="139.80000000000001"/>
  </r>
  <r>
    <x v="0"/>
    <x v="5"/>
    <x v="7"/>
    <n v="1685"/>
    <n v="560.10000000000014"/>
    <n v="449.2"/>
    <n v="283.06"/>
    <n v="147.69999999999999"/>
    <n v="139.4"/>
    <n v="128.30000000000001"/>
    <n v="146.9"/>
    <n v="136.6"/>
    <n v="142.5"/>
  </r>
  <r>
    <x v="1"/>
    <x v="5"/>
    <x v="7"/>
    <n v="1640.1999999999998"/>
    <n v="547.6"/>
    <n v="407.3"/>
    <n v="279"/>
    <n v="129.80000000000001"/>
    <n v="134.9"/>
    <n v="120.7"/>
    <n v="145.30000000000001"/>
    <n v="131"/>
    <n v="138"/>
  </r>
  <r>
    <x v="2"/>
    <x v="5"/>
    <x v="7"/>
    <n v="1667.6000000000004"/>
    <n v="552.70000000000005"/>
    <n v="432.20000000000005"/>
    <n v="284"/>
    <n v="140.9"/>
    <n v="137.69999999999999"/>
    <n v="124.3"/>
    <n v="146"/>
    <n v="133.9"/>
    <n v="140.4"/>
  </r>
  <r>
    <x v="0"/>
    <x v="5"/>
    <x v="8"/>
    <n v="1666.7000000000003"/>
    <n v="562.79999999999995"/>
    <n v="449.5"/>
    <n v="283.26"/>
    <n v="149"/>
    <n v="140"/>
    <n v="129.9"/>
    <n v="147.6"/>
    <n v="137.4"/>
    <n v="142.1"/>
  </r>
  <r>
    <x v="1"/>
    <x v="5"/>
    <x v="8"/>
    <n v="1620.7"/>
    <n v="550.5"/>
    <n v="409.20000000000005"/>
    <n v="280.20000000000005"/>
    <n v="131.19999999999999"/>
    <n v="135.69999999999999"/>
    <n v="122.5"/>
    <n v="145.19999999999999"/>
    <n v="131.9"/>
    <n v="138.1"/>
  </r>
  <r>
    <x v="2"/>
    <x v="5"/>
    <x v="8"/>
    <n v="1648.7"/>
    <n v="555.4"/>
    <n v="433.29999999999995"/>
    <n v="285"/>
    <n v="142.30000000000001"/>
    <n v="138.4"/>
    <n v="126"/>
    <n v="146.19999999999999"/>
    <n v="134.69999999999999"/>
    <n v="140.19999999999999"/>
  </r>
  <r>
    <x v="0"/>
    <x v="5"/>
    <x v="9"/>
    <n v="1647.6000000000001"/>
    <n v="568.69999999999993"/>
    <n v="445"/>
    <n v="286.76"/>
    <n v="149.69999999999999"/>
    <n v="144.80000000000001"/>
    <n v="130.80000000000001"/>
    <n v="148"/>
    <n v="139.80000000000001"/>
    <n v="142.19999999999999"/>
  </r>
  <r>
    <x v="1"/>
    <x v="5"/>
    <x v="9"/>
    <n v="1626.5"/>
    <n v="552.70000000000005"/>
    <n v="411"/>
    <n v="281.39999999999998"/>
    <n v="133.4"/>
    <n v="136.19999999999999"/>
    <n v="123.3"/>
    <n v="145.5"/>
    <n v="132.5"/>
    <n v="138.9"/>
  </r>
  <r>
    <x v="2"/>
    <x v="5"/>
    <x v="9"/>
    <n v="1642.6000000000001"/>
    <n v="564.70000000000005"/>
    <n v="434"/>
    <n v="289.10000000000002"/>
    <n v="145.30000000000001"/>
    <n v="142.1"/>
    <n v="125.5"/>
    <n v="147.80000000000001"/>
    <n v="136.30000000000001"/>
    <n v="140.80000000000001"/>
  </r>
  <r>
    <x v="0"/>
    <x v="5"/>
    <x v="11"/>
    <n v="1649.9999999999995"/>
    <n v="575.6"/>
    <n v="448"/>
    <n v="287.26"/>
    <n v="150.30000000000001"/>
    <n v="145.4"/>
    <n v="130.30000000000001"/>
    <n v="150.19999999999999"/>
    <n v="140.1"/>
    <n v="142.4"/>
  </r>
  <r>
    <x v="1"/>
    <x v="5"/>
    <x v="11"/>
    <n v="1629.4999999999998"/>
    <n v="554.20000000000005"/>
    <n v="413.1"/>
    <n v="282.70000000000005"/>
    <n v="136.69999999999999"/>
    <n v="136.80000000000001"/>
    <n v="121.2"/>
    <n v="146.1"/>
    <n v="132.19999999999999"/>
    <n v="139"/>
  </r>
  <r>
    <x v="2"/>
    <x v="5"/>
    <x v="11"/>
    <n v="1642.2000000000003"/>
    <n v="564.6"/>
    <n v="433.8"/>
    <n v="289.10000000000002"/>
    <n v="145.1"/>
    <n v="142.1"/>
    <n v="125.5"/>
    <n v="147.80000000000001"/>
    <n v="136.30000000000001"/>
    <n v="140.80000000000001"/>
  </r>
  <r>
    <x v="0"/>
    <x v="5"/>
    <x v="12"/>
    <n v="1635.3000000000002"/>
    <n v="576.70000000000005"/>
    <n v="448.3"/>
    <n v="288.76"/>
    <n v="149"/>
    <n v="149.6"/>
    <n v="128.9"/>
    <n v="155.1"/>
    <n v="141.6"/>
    <n v="141.9"/>
  </r>
  <r>
    <x v="1"/>
    <x v="5"/>
    <x v="12"/>
    <n v="1618.5"/>
    <n v="555.20000000000005"/>
    <n v="413.8"/>
    <n v="282.7"/>
    <n v="132.4"/>
    <n v="137.30000000000001"/>
    <n v="118.8"/>
    <n v="146.5"/>
    <n v="131.69999999999999"/>
    <n v="138"/>
  </r>
  <r>
    <x v="2"/>
    <x v="5"/>
    <x v="12"/>
    <n v="1628.9999999999998"/>
    <n v="565.79999999999995"/>
    <n v="434.3"/>
    <n v="289.7"/>
    <n v="142.69999999999999"/>
    <n v="144.9"/>
    <n v="123.6"/>
    <n v="150.1"/>
    <n v="136.80000000000001"/>
    <n v="140.1"/>
  </r>
  <r>
    <x v="0"/>
    <x v="6"/>
    <x v="0"/>
    <n v="1622.6000000000001"/>
    <n v="576.1"/>
    <n v="445.6"/>
    <n v="289.36"/>
    <n v="146.19999999999999"/>
    <n v="149.6"/>
    <n v="128.6"/>
    <n v="155.19999999999999"/>
    <n v="141.69999999999999"/>
    <n v="141"/>
  </r>
  <r>
    <x v="1"/>
    <x v="6"/>
    <x v="0"/>
    <n v="1616.2000000000003"/>
    <n v="556.39999999999986"/>
    <n v="414.5"/>
    <n v="284"/>
    <n v="128.6"/>
    <n v="137.80000000000001"/>
    <n v="118.6"/>
    <n v="146.6"/>
    <n v="131.80000000000001"/>
    <n v="138"/>
  </r>
  <r>
    <x v="2"/>
    <x v="6"/>
    <x v="0"/>
    <n v="1620.1"/>
    <n v="566"/>
    <n v="433"/>
    <n v="291.29999999999995"/>
    <n v="139.5"/>
    <n v="145.1"/>
    <n v="123.3"/>
    <n v="150.19999999999999"/>
    <n v="136.9"/>
    <n v="139.6"/>
  </r>
  <r>
    <x v="0"/>
    <x v="6"/>
    <x v="1"/>
    <n v="1622.4"/>
    <n v="578.5"/>
    <n v="446.5"/>
    <n v="289.36"/>
    <n v="145.30000000000001"/>
    <n v="149.9"/>
    <n v="129.19999999999999"/>
    <n v="155.5"/>
    <n v="142.19999999999999"/>
    <n v="141"/>
  </r>
  <r>
    <x v="1"/>
    <x v="6"/>
    <x v="1"/>
    <n v="1626.1000000000001"/>
    <n v="558.40000000000009"/>
    <n v="415.5"/>
    <n v="285.10000000000002"/>
    <n v="127.1"/>
    <n v="138.5"/>
    <n v="119.2"/>
    <n v="146.6"/>
    <n v="132.4"/>
    <n v="138.6"/>
  </r>
  <r>
    <x v="2"/>
    <x v="6"/>
    <x v="1"/>
    <n v="1623.5"/>
    <n v="568.20000000000005"/>
    <n v="433.9"/>
    <n v="292.2"/>
    <n v="138.4"/>
    <n v="145.6"/>
    <n v="123.9"/>
    <n v="150.30000000000001"/>
    <n v="137.4"/>
    <n v="139.9"/>
  </r>
  <r>
    <x v="0"/>
    <x v="6"/>
    <x v="2"/>
    <n v="1623.8000000000002"/>
    <n v="578.1"/>
    <n v="447"/>
    <n v="289.26"/>
    <n v="146.4"/>
    <n v="150.4"/>
    <n v="129.9"/>
    <n v="155.5"/>
    <n v="142.4"/>
    <n v="141.19999999999999"/>
  </r>
  <r>
    <x v="1"/>
    <x v="6"/>
    <x v="2"/>
    <n v="1639.9"/>
    <n v="559.29999999999995"/>
    <n v="416.29999999999995"/>
    <n v="285.8"/>
    <n v="128.80000000000001"/>
    <n v="139.19999999999999"/>
    <n v="119.9"/>
    <n v="146.69999999999999"/>
    <n v="132.80000000000001"/>
    <n v="139.5"/>
  </r>
  <r>
    <x v="2"/>
    <x v="6"/>
    <x v="2"/>
    <n v="1629.2"/>
    <n v="568.29999999999995"/>
    <n v="434.5"/>
    <n v="292.8"/>
    <n v="139.69999999999999"/>
    <n v="146.19999999999999"/>
    <n v="124.6"/>
    <n v="150.30000000000001"/>
    <n v="137.69999999999999"/>
    <n v="140.4"/>
  </r>
  <r>
    <x v="0"/>
    <x v="6"/>
    <x v="4"/>
    <n v="1644.4"/>
    <n v="580.79999999999995"/>
    <n v="448.59999999999997"/>
    <n v="288.76"/>
    <n v="146.9"/>
    <n v="151.30000000000001"/>
    <n v="130.19999999999999"/>
    <n v="156.69999999999999"/>
    <n v="142.9"/>
    <n v="142.4"/>
  </r>
  <r>
    <x v="1"/>
    <x v="6"/>
    <x v="4"/>
    <n v="1682.6000000000001"/>
    <n v="561.70000000000005"/>
    <n v="417.9"/>
    <n v="287.29999999999995"/>
    <n v="129.4"/>
    <n v="139.80000000000001"/>
    <n v="120.1"/>
    <n v="148"/>
    <n v="133.30000000000001"/>
    <n v="141.5"/>
  </r>
  <r>
    <x v="2"/>
    <x v="6"/>
    <x v="4"/>
    <n v="1657.9000000000003"/>
    <n v="570.70000000000005"/>
    <n v="436.1"/>
    <n v="293.79999999999995"/>
    <n v="140.30000000000001"/>
    <n v="146.9"/>
    <n v="124.9"/>
    <n v="151.6"/>
    <n v="138.19999999999999"/>
    <n v="142"/>
  </r>
  <r>
    <x v="0"/>
    <x v="6"/>
    <x v="5"/>
    <n v="1666.1999999999998"/>
    <n v="583.40000000000009"/>
    <n v="448.59999999999997"/>
    <n v="288.86"/>
    <n v="147.80000000000001"/>
    <n v="151.69999999999999"/>
    <n v="130.19999999999999"/>
    <n v="157.69999999999999"/>
    <n v="143.30000000000001"/>
    <n v="143.6"/>
  </r>
  <r>
    <x v="1"/>
    <x v="6"/>
    <x v="5"/>
    <n v="1704.2999999999997"/>
    <n v="563.70000000000005"/>
    <n v="418.4"/>
    <n v="286.8"/>
    <n v="130.5"/>
    <n v="140.30000000000001"/>
    <n v="119.6"/>
    <n v="148.9"/>
    <n v="133.6"/>
    <n v="142.1"/>
  </r>
  <r>
    <x v="2"/>
    <x v="6"/>
    <x v="5"/>
    <n v="1679.9"/>
    <n v="573"/>
    <n v="436.4"/>
    <n v="293.20000000000005"/>
    <n v="141.19999999999999"/>
    <n v="147.4"/>
    <n v="124.6"/>
    <n v="152.5"/>
    <n v="138.6"/>
    <n v="142.9"/>
  </r>
  <r>
    <x v="0"/>
    <x v="6"/>
    <x v="6"/>
    <n v="1688.3999999999999"/>
    <n v="586.6"/>
    <n v="449.1"/>
    <n v="289.26"/>
    <n v="146.80000000000001"/>
    <n v="152.19999999999999"/>
    <n v="131.19999999999999"/>
    <n v="159.1"/>
    <n v="144.19999999999999"/>
    <n v="144.9"/>
  </r>
  <r>
    <x v="1"/>
    <x v="6"/>
    <x v="6"/>
    <n v="1727.8999999999999"/>
    <n v="566.79999999999995"/>
    <n v="419.3"/>
    <n v="288.29999999999995"/>
    <n v="127"/>
    <n v="140.80000000000001"/>
    <n v="120.6"/>
    <n v="150.4"/>
    <n v="134.5"/>
    <n v="143.30000000000001"/>
  </r>
  <r>
    <x v="2"/>
    <x v="6"/>
    <x v="6"/>
    <n v="1702.8"/>
    <n v="576.09999999999991"/>
    <n v="437"/>
    <n v="294.79999999999995"/>
    <n v="139.30000000000001"/>
    <n v="147.9"/>
    <n v="125.6"/>
    <n v="154"/>
    <n v="139.5"/>
    <n v="144.19999999999999"/>
  </r>
  <r>
    <x v="0"/>
    <x v="6"/>
    <x v="7"/>
    <n v="1696.0000000000002"/>
    <n v="590.40000000000009"/>
    <n v="449.5"/>
    <n v="289.45999999999998"/>
    <n v="146.4"/>
    <n v="152.69999999999999"/>
    <n v="131.4"/>
    <n v="159.69999999999999"/>
    <n v="144.9"/>
    <n v="145.69999999999999"/>
  </r>
  <r>
    <x v="1"/>
    <x v="6"/>
    <x v="7"/>
    <n v="1739.3"/>
    <n v="570.90000000000009"/>
    <n v="420.2"/>
    <n v="289.7"/>
    <n v="125.5"/>
    <n v="141.5"/>
    <n v="120.8"/>
    <n v="151.5"/>
    <n v="135.30000000000001"/>
    <n v="144.19999999999999"/>
  </r>
  <r>
    <x v="2"/>
    <x v="6"/>
    <x v="7"/>
    <n v="1711.6"/>
    <n v="580"/>
    <n v="437.6"/>
    <n v="296.10000000000002"/>
    <n v="138.5"/>
    <n v="148.5"/>
    <n v="125.8"/>
    <n v="154.9"/>
    <n v="140.19999999999999"/>
    <n v="145"/>
  </r>
  <r>
    <x v="0"/>
    <x v="6"/>
    <x v="8"/>
    <n v="1710.2"/>
    <n v="592.70000000000005"/>
    <n v="449.29999999999995"/>
    <n v="289.56"/>
    <n v="146.9"/>
    <n v="153.4"/>
    <n v="131.6"/>
    <n v="160.19999999999999"/>
    <n v="145.4"/>
    <n v="146.69999999999999"/>
  </r>
  <r>
    <x v="1"/>
    <x v="6"/>
    <x v="8"/>
    <n v="1744.9"/>
    <n v="573.5"/>
    <n v="420.8"/>
    <n v="290.5"/>
    <n v="126.6"/>
    <n v="141.9"/>
    <n v="121.2"/>
    <n v="151.6"/>
    <n v="135.69999999999999"/>
    <n v="144.69999999999999"/>
  </r>
  <r>
    <x v="2"/>
    <x v="6"/>
    <x v="8"/>
    <n v="1722.6999999999998"/>
    <n v="582.5"/>
    <n v="437.69999999999993"/>
    <n v="296.79999999999995"/>
    <n v="139.19999999999999"/>
    <n v="149"/>
    <n v="126.1"/>
    <n v="155.19999999999999"/>
    <n v="140.69999999999999"/>
    <n v="145.80000000000001"/>
  </r>
  <r>
    <x v="0"/>
    <x v="6"/>
    <x v="9"/>
    <n v="1738.2999999999997"/>
    <n v="593.9"/>
    <n v="449.4"/>
    <n v="289.86"/>
    <n v="147.69999999999999"/>
    <n v="153.69999999999999"/>
    <n v="131.69999999999999"/>
    <n v="160.69999999999999"/>
    <n v="145.69999999999999"/>
    <n v="148.30000000000001"/>
  </r>
  <r>
    <x v="1"/>
    <x v="6"/>
    <x v="9"/>
    <n v="1772.4"/>
    <n v="575.20000000000005"/>
    <n v="422.20000000000005"/>
    <n v="291.7"/>
    <n v="128.9"/>
    <n v="142.4"/>
    <n v="121.5"/>
    <n v="151.69999999999999"/>
    <n v="136"/>
    <n v="146"/>
  </r>
  <r>
    <x v="2"/>
    <x v="6"/>
    <x v="9"/>
    <n v="1750.4999999999998"/>
    <n v="583.9"/>
    <n v="438.40000000000003"/>
    <n v="298"/>
    <n v="140.6"/>
    <n v="149.4"/>
    <n v="126.3"/>
    <n v="155.4"/>
    <n v="141"/>
    <n v="147.19999999999999"/>
  </r>
  <r>
    <x v="0"/>
    <x v="6"/>
    <x v="11"/>
    <n v="1765.9"/>
    <n v="595.6"/>
    <n v="450.8"/>
    <n v="290.15999999999997"/>
    <n v="148.4"/>
    <n v="154.30000000000001"/>
    <n v="132.1"/>
    <n v="160.80000000000001"/>
    <n v="146.1"/>
    <n v="149.9"/>
  </r>
  <r>
    <x v="1"/>
    <x v="6"/>
    <x v="11"/>
    <n v="1793.4999999999998"/>
    <n v="576.9"/>
    <n v="423.09999999999997"/>
    <n v="292.60000000000002"/>
    <n v="132.19999999999999"/>
    <n v="142.80000000000001"/>
    <n v="121.7"/>
    <n v="151.80000000000001"/>
    <n v="136.30000000000001"/>
    <n v="147"/>
  </r>
  <r>
    <x v="2"/>
    <x v="6"/>
    <x v="11"/>
    <n v="1775.6000000000001"/>
    <n v="585.60000000000014"/>
    <n v="439.5"/>
    <n v="298.8"/>
    <n v="142.30000000000001"/>
    <n v="149.9"/>
    <n v="126.6"/>
    <n v="155.5"/>
    <n v="141.30000000000001"/>
    <n v="148.6"/>
  </r>
  <r>
    <x v="0"/>
    <x v="6"/>
    <x v="12"/>
    <n v="1801.6999999999996"/>
    <n v="597.20000000000005"/>
    <n v="451.79999999999995"/>
    <n v="290.45999999999998"/>
    <n v="149.9"/>
    <n v="154.80000000000001"/>
    <n v="135"/>
    <n v="161.1"/>
    <n v="147.1"/>
    <n v="152.30000000000001"/>
  </r>
  <r>
    <x v="1"/>
    <x v="6"/>
    <x v="12"/>
    <n v="1825.9"/>
    <n v="578.20000000000005"/>
    <n v="424.20000000000005"/>
    <n v="292.60000000000002"/>
    <n v="133.6"/>
    <n v="143.19999999999999"/>
    <n v="125.2"/>
    <n v="151.9"/>
    <n v="137.69999999999999"/>
    <n v="148.30000000000001"/>
  </r>
  <r>
    <x v="2"/>
    <x v="6"/>
    <x v="12"/>
    <n v="1810.3000000000002"/>
    <n v="587"/>
    <n v="440.6"/>
    <n v="298.60000000000002"/>
    <n v="143.69999999999999"/>
    <n v="150.4"/>
    <n v="129.80000000000001"/>
    <n v="155.69999999999999"/>
    <n v="142.5"/>
    <n v="150.4"/>
  </r>
  <r>
    <x v="0"/>
    <x v="7"/>
    <x v="0"/>
    <n v="1798.8999999999999"/>
    <n v="600.9"/>
    <n v="452.30000000000007"/>
    <n v="290.95999999999998"/>
    <n v="150.4"/>
    <n v="155.69999999999999"/>
    <n v="136.30000000000001"/>
    <n v="161.69999999999999"/>
    <n v="148.1"/>
    <n v="151.9"/>
  </r>
  <r>
    <x v="1"/>
    <x v="7"/>
    <x v="0"/>
    <n v="1814.3"/>
    <n v="581.19999999999993"/>
    <n v="425.1"/>
    <n v="294"/>
    <n v="135.1"/>
    <n v="143.80000000000001"/>
    <n v="126.1"/>
    <n v="152.1"/>
    <n v="138.4"/>
    <n v="148.19999999999999"/>
  </r>
  <r>
    <x v="2"/>
    <x v="7"/>
    <x v="0"/>
    <n v="1804.3"/>
    <n v="590.4"/>
    <n v="441.2"/>
    <n v="300.10000000000002"/>
    <n v="144.6"/>
    <n v="151.19999999999999"/>
    <n v="130.9"/>
    <n v="156.1"/>
    <n v="143.4"/>
    <n v="150.19999999999999"/>
  </r>
  <r>
    <x v="0"/>
    <x v="7"/>
    <x v="1"/>
    <n v="1769.6999999999998"/>
    <n v="603.29999999999995"/>
    <n v="452.8"/>
    <n v="291.06"/>
    <n v="152.30000000000001"/>
    <n v="156.19999999999999"/>
    <n v="136"/>
    <n v="161.9"/>
    <n v="148.4"/>
    <n v="150.4"/>
  </r>
  <r>
    <x v="1"/>
    <x v="7"/>
    <x v="1"/>
    <n v="1785.1"/>
    <n v="584.70000000000005"/>
    <n v="426"/>
    <n v="295.20000000000005"/>
    <n v="138.9"/>
    <n v="144.4"/>
    <n v="125.2"/>
    <n v="152.19999999999999"/>
    <n v="138.4"/>
    <n v="147.69999999999999"/>
  </r>
  <r>
    <x v="2"/>
    <x v="7"/>
    <x v="1"/>
    <n v="1775.1"/>
    <n v="593.20000000000005"/>
    <n v="442"/>
    <n v="301.20000000000005"/>
    <n v="147.19999999999999"/>
    <n v="151.69999999999999"/>
    <n v="130.30000000000001"/>
    <n v="156.19999999999999"/>
    <n v="143.6"/>
    <n v="149.1"/>
  </r>
  <r>
    <x v="0"/>
    <x v="7"/>
    <x v="2"/>
    <n v="1754.4999999999998"/>
    <n v="606.9"/>
    <n v="453.5"/>
    <n v="290.76"/>
    <n v="153.4"/>
    <n v="156.69999999999999"/>
    <n v="135.80000000000001"/>
    <n v="161.19999999999999"/>
    <n v="148.6"/>
    <n v="149.80000000000001"/>
  </r>
  <r>
    <x v="1"/>
    <x v="7"/>
    <x v="2"/>
    <n v="1766.6"/>
    <n v="588.40000000000009"/>
    <n v="427.1"/>
    <n v="295.3"/>
    <n v="141.4"/>
    <n v="145"/>
    <n v="124.6"/>
    <n v="152.5"/>
    <n v="138.69999999999999"/>
    <n v="147.30000000000001"/>
  </r>
  <r>
    <x v="2"/>
    <x v="7"/>
    <x v="2"/>
    <n v="1758.7"/>
    <n v="596.79999999999995"/>
    <n v="442.90000000000003"/>
    <n v="300.89999999999998"/>
    <n v="148.9"/>
    <n v="152.30000000000001"/>
    <n v="129.9"/>
    <n v="156.1"/>
    <n v="143.80000000000001"/>
    <n v="148.6"/>
  </r>
  <r>
    <x v="0"/>
    <x v="7"/>
    <x v="3"/>
    <n v="1781.37"/>
    <n v="561.08999999999992"/>
    <n v="419.65000000000003"/>
    <n v="275.75"/>
    <n v="148.4"/>
    <n v="154.30000000000001"/>
    <n v="126.98"/>
    <n v="140.94"/>
    <n v="134.02000000000001"/>
    <n v="139.35"/>
  </r>
  <r>
    <x v="1"/>
    <x v="7"/>
    <x v="3"/>
    <n v="1808.53"/>
    <n v="556.05999999999995"/>
    <n v="420.23"/>
    <n v="292.27"/>
    <n v="137.1"/>
    <n v="144.80000000000001"/>
    <n v="127.13"/>
    <n v="141.13"/>
    <n v="134.19999999999999"/>
    <n v="139.55000000000001"/>
  </r>
  <r>
    <x v="2"/>
    <x v="7"/>
    <x v="3"/>
    <n v="1791.74"/>
    <n v="560.02"/>
    <n v="420.87"/>
    <n v="292.46000000000004"/>
    <n v="144.1"/>
    <n v="150.69999999999999"/>
    <n v="127.3"/>
    <n v="141.33000000000001"/>
    <n v="134.4"/>
    <n v="139.75"/>
  </r>
  <r>
    <x v="0"/>
    <x v="7"/>
    <x v="4"/>
    <n v="1689.7699999999998"/>
    <n v="555.79"/>
    <n v="419.65000000000003"/>
    <n v="275.75"/>
    <n v="136.26"/>
    <n v="138.27000000000001"/>
    <n v="126.98"/>
    <n v="140.94"/>
    <n v="134.02000000000001"/>
    <n v="139.35"/>
  </r>
  <r>
    <x v="1"/>
    <x v="7"/>
    <x v="4"/>
    <n v="1691.2"/>
    <n v="556.63"/>
    <n v="420.23"/>
    <n v="275.92999999999995"/>
    <n v="136.47"/>
    <n v="138.47999999999999"/>
    <n v="127.13"/>
    <n v="141.13"/>
    <n v="134.19999999999999"/>
    <n v="139.55000000000001"/>
  </r>
  <r>
    <x v="2"/>
    <x v="7"/>
    <x v="4"/>
    <n v="1693.55"/>
    <n v="557.42000000000007"/>
    <n v="420.87"/>
    <n v="276.12"/>
    <n v="136.68"/>
    <n v="138.69999999999999"/>
    <n v="127.3"/>
    <n v="141.33000000000001"/>
    <n v="134.4"/>
    <n v="139.75"/>
  </r>
  <r>
    <x v="0"/>
    <x v="7"/>
    <x v="5"/>
    <n v="1808.9"/>
    <n v="628.9"/>
    <n v="458.79999999999995"/>
    <n v="290.95999999999998"/>
    <n v="144.9"/>
    <n v="158.19999999999999"/>
    <n v="141.4"/>
    <n v="161.80000000000001"/>
    <n v="151.69999999999999"/>
    <n v="152.69999999999999"/>
  </r>
  <r>
    <x v="1"/>
    <x v="7"/>
    <x v="5"/>
    <n v="1859.3999999999999"/>
    <n v="619"/>
    <n v="432.9"/>
    <n v="295.10000000000002"/>
    <n v="137.1"/>
    <n v="148.1"/>
    <n v="129.30000000000001"/>
    <n v="152.5"/>
    <n v="142"/>
    <n v="150.80000000000001"/>
  </r>
  <r>
    <x v="2"/>
    <x v="7"/>
    <x v="5"/>
    <n v="1827.4"/>
    <n v="622.79999999999995"/>
    <n v="448.29999999999995"/>
    <n v="301.10000000000002"/>
    <n v="141.9"/>
    <n v="154.4"/>
    <n v="135"/>
    <n v="156.4"/>
    <n v="147"/>
    <n v="151.80000000000001"/>
  </r>
  <r>
    <x v="0"/>
    <x v="7"/>
    <x v="6"/>
    <n v="1808.9"/>
    <n v="628.9"/>
    <n v="458.79999999999995"/>
    <n v="290.95999999999998"/>
    <n v="144.9"/>
    <n v="158.19999999999999"/>
    <n v="141.4"/>
    <n v="161.80000000000001"/>
    <n v="151.69999999999999"/>
    <n v="152.69999999999999"/>
  </r>
  <r>
    <x v="1"/>
    <x v="7"/>
    <x v="6"/>
    <n v="1859.3999999999999"/>
    <n v="619"/>
    <n v="432.9"/>
    <n v="295.10000000000002"/>
    <n v="137.1"/>
    <n v="148.1"/>
    <n v="129.30000000000001"/>
    <n v="152.5"/>
    <n v="142"/>
    <n v="150.80000000000001"/>
  </r>
  <r>
    <x v="2"/>
    <x v="7"/>
    <x v="6"/>
    <n v="1827.4"/>
    <n v="622.79999999999995"/>
    <n v="448.29999999999995"/>
    <n v="301.10000000000002"/>
    <n v="141.9"/>
    <n v="154.4"/>
    <n v="135"/>
    <n v="156.4"/>
    <n v="147"/>
    <n v="151.80000000000001"/>
  </r>
  <r>
    <x v="0"/>
    <x v="7"/>
    <x v="7"/>
    <n v="1835.1"/>
    <n v="630.19999999999993"/>
    <n v="458.7"/>
    <n v="291.15999999999997"/>
    <n v="145.80000000000001"/>
    <n v="158.80000000000001"/>
    <n v="143.6"/>
    <n v="162.69999999999999"/>
    <n v="153"/>
    <n v="154.69999999999999"/>
  </r>
  <r>
    <x v="1"/>
    <x v="7"/>
    <x v="7"/>
    <n v="1888.3999999999999"/>
    <n v="620.09999999999991"/>
    <n v="433"/>
    <n v="300"/>
    <n v="138.30000000000001"/>
    <n v="148.69999999999999"/>
    <n v="133.9"/>
    <n v="155.5"/>
    <n v="144.80000000000001"/>
    <n v="152.9"/>
  </r>
  <r>
    <x v="2"/>
    <x v="7"/>
    <x v="7"/>
    <n v="1854.6"/>
    <n v="623.5"/>
    <n v="448.2"/>
    <n v="303.89999999999998"/>
    <n v="143"/>
    <n v="155"/>
    <n v="138.5"/>
    <n v="158.5"/>
    <n v="149"/>
    <n v="153.9"/>
  </r>
  <r>
    <x v="0"/>
    <x v="7"/>
    <x v="8"/>
    <n v="1841.9999999999998"/>
    <n v="638.5"/>
    <n v="459.9"/>
    <n v="290.86"/>
    <n v="146.4"/>
    <n v="159.1"/>
    <n v="144.6"/>
    <n v="161.1"/>
    <n v="153.69999999999999"/>
    <n v="155.4"/>
  </r>
  <r>
    <x v="1"/>
    <x v="7"/>
    <x v="8"/>
    <n v="1903.9"/>
    <n v="628"/>
    <n v="434.6"/>
    <n v="301.70000000000005"/>
    <n v="137.19999999999999"/>
    <n v="150"/>
    <n v="135.1"/>
    <n v="154.9"/>
    <n v="146"/>
    <n v="154"/>
  </r>
  <r>
    <x v="2"/>
    <x v="7"/>
    <x v="8"/>
    <n v="1864.8"/>
    <n v="631.6"/>
    <n v="449.70000000000005"/>
    <n v="305"/>
    <n v="142.9"/>
    <n v="155.6"/>
    <n v="139.6"/>
    <n v="157.5"/>
    <n v="150"/>
    <n v="154.69999999999999"/>
  </r>
  <r>
    <x v="0"/>
    <x v="7"/>
    <x v="9"/>
    <n v="1883.5"/>
    <n v="638.70000000000005"/>
    <n v="461.29999999999995"/>
    <n v="291.26"/>
    <n v="146.80000000000001"/>
    <n v="159.5"/>
    <n v="146.4"/>
    <n v="162.5"/>
    <n v="154.30000000000001"/>
    <n v="157.5"/>
  </r>
  <r>
    <x v="1"/>
    <x v="7"/>
    <x v="9"/>
    <n v="1941"/>
    <n v="628"/>
    <n v="434.90000000000003"/>
    <n v="301.60000000000002"/>
    <n v="137.1"/>
    <n v="151"/>
    <n v="135.4"/>
    <n v="155.69999999999999"/>
    <n v="146.19999999999999"/>
    <n v="155.19999999999999"/>
  </r>
  <r>
    <x v="2"/>
    <x v="7"/>
    <x v="9"/>
    <n v="1904.6000000000004"/>
    <n v="631.79999999999995"/>
    <n v="450.59999999999997"/>
    <n v="305.2"/>
    <n v="143.1"/>
    <n v="156.30000000000001"/>
    <n v="140.6"/>
    <n v="158.5"/>
    <n v="150.4"/>
    <n v="156.4"/>
  </r>
  <r>
    <x v="0"/>
    <x v="7"/>
    <x v="11"/>
    <n v="1932.4000000000003"/>
    <n v="643.20000000000005"/>
    <n v="462.8"/>
    <n v="292.06"/>
    <n v="147.5"/>
    <n v="160.4"/>
    <n v="146.1"/>
    <n v="161.6"/>
    <n v="154.5"/>
    <n v="159.80000000000001"/>
  </r>
  <r>
    <x v="1"/>
    <x v="7"/>
    <x v="11"/>
    <n v="1979.2"/>
    <n v="632.6"/>
    <n v="436.3"/>
    <n v="303.10000000000002"/>
    <n v="137.30000000000001"/>
    <n v="152"/>
    <n v="135.19999999999999"/>
    <n v="156.4"/>
    <n v="146.6"/>
    <n v="156.69999999999999"/>
  </r>
  <r>
    <x v="2"/>
    <x v="7"/>
    <x v="11"/>
    <n v="1949.1000000000001"/>
    <n v="636.6"/>
    <n v="452.00000000000006"/>
    <n v="307.2"/>
    <n v="143.6"/>
    <n v="157.19999999999999"/>
    <n v="140.4"/>
    <n v="158.6"/>
    <n v="150.69999999999999"/>
    <n v="158.4"/>
  </r>
  <r>
    <x v="0"/>
    <x v="7"/>
    <x v="12"/>
    <n v="1947.1"/>
    <n v="647.5"/>
    <n v="464.90000000000003"/>
    <n v="292.65999999999997"/>
    <n v="148.69999999999999"/>
    <n v="161.6"/>
    <n v="146.4"/>
    <n v="162.9"/>
    <n v="155.19999999999999"/>
    <n v="160.69999999999999"/>
  </r>
  <r>
    <x v="1"/>
    <x v="7"/>
    <x v="12"/>
    <n v="1982.1000000000001"/>
    <n v="635.70000000000005"/>
    <n v="438.20000000000005"/>
    <n v="303.89999999999998"/>
    <n v="137.9"/>
    <n v="152.9"/>
    <n v="135.5"/>
    <n v="156.9"/>
    <n v="146.9"/>
    <n v="156.9"/>
  </r>
  <r>
    <x v="2"/>
    <x v="7"/>
    <x v="12"/>
    <n v="1959.9"/>
    <n v="640.20000000000005"/>
    <n v="454"/>
    <n v="308.10000000000002"/>
    <n v="144.6"/>
    <n v="158.30000000000001"/>
    <n v="140.69999999999999"/>
    <n v="159.4"/>
    <n v="151.19999999999999"/>
    <n v="158.9"/>
  </r>
  <r>
    <x v="0"/>
    <x v="8"/>
    <x v="0"/>
    <n v="1909.5999999999997"/>
    <n v="652"/>
    <n v="466.7"/>
    <n v="293.15999999999997"/>
    <n v="150.9"/>
    <n v="162.5"/>
    <n v="147.5"/>
    <n v="163.5"/>
    <n v="155.9"/>
    <n v="158.5"/>
  </r>
  <r>
    <x v="1"/>
    <x v="8"/>
    <x v="0"/>
    <n v="1951.1000000000001"/>
    <n v="640.79999999999995"/>
    <n v="440"/>
    <n v="303.39999999999998"/>
    <n v="142.9"/>
    <n v="154.1"/>
    <n v="136.9"/>
    <n v="156.1"/>
    <n v="147.6"/>
    <n v="156"/>
  </r>
  <r>
    <x v="2"/>
    <x v="8"/>
    <x v="0"/>
    <n v="1924.6999999999998"/>
    <n v="644.70000000000005"/>
    <n v="455.8"/>
    <n v="307.7"/>
    <n v="147.9"/>
    <n v="159.30000000000001"/>
    <n v="141.9"/>
    <n v="159.19999999999999"/>
    <n v="151.9"/>
    <n v="157.30000000000001"/>
  </r>
  <r>
    <x v="0"/>
    <x v="8"/>
    <x v="1"/>
    <n v="1865.3"/>
    <n v="658.7"/>
    <n v="471.4"/>
    <n v="294.06"/>
    <n v="154.4"/>
    <n v="164.3"/>
    <n v="150.19999999999999"/>
    <n v="163.6"/>
    <n v="157.19999999999999"/>
    <n v="156.69999999999999"/>
  </r>
  <r>
    <x v="1"/>
    <x v="8"/>
    <x v="1"/>
    <n v="1916.8"/>
    <n v="646.5"/>
    <n v="444.2"/>
    <n v="306.3"/>
    <n v="149.1"/>
    <n v="156.30000000000001"/>
    <n v="140.5"/>
    <n v="156.6"/>
    <n v="149.30000000000001"/>
    <n v="156.5"/>
  </r>
  <r>
    <x v="2"/>
    <x v="8"/>
    <x v="1"/>
    <n v="1883.8000000000002"/>
    <n v="651.1"/>
    <n v="460.40000000000003"/>
    <n v="310.70000000000005"/>
    <n v="152.4"/>
    <n v="161.30000000000001"/>
    <n v="145.1"/>
    <n v="159.5"/>
    <n v="153.4"/>
    <n v="156.6"/>
  </r>
  <r>
    <x v="0"/>
    <x v="8"/>
    <x v="2"/>
    <n v="1865.1000000000001"/>
    <n v="657.6"/>
    <n v="472.9"/>
    <n v="294.06"/>
    <n v="156"/>
    <n v="164.6"/>
    <n v="151.30000000000001"/>
    <n v="163.80000000000001"/>
    <n v="157.30000000000001"/>
    <n v="156.69999999999999"/>
  </r>
  <r>
    <x v="1"/>
    <x v="8"/>
    <x v="2"/>
    <n v="1913.7999999999997"/>
    <n v="647.69999999999993"/>
    <n v="446.4"/>
    <n v="307.10000000000002"/>
    <n v="154.80000000000001"/>
    <n v="156.9"/>
    <n v="141.69999999999999"/>
    <n v="157.6"/>
    <n v="150"/>
    <n v="156.9"/>
  </r>
  <r>
    <x v="2"/>
    <x v="8"/>
    <x v="2"/>
    <n v="1882.8999999999999"/>
    <n v="651"/>
    <n v="462.1"/>
    <n v="311.10000000000002"/>
    <n v="155.5"/>
    <n v="161.69999999999999"/>
    <n v="146.19999999999999"/>
    <n v="160.19999999999999"/>
    <n v="153.80000000000001"/>
    <n v="156.80000000000001"/>
  </r>
  <r>
    <x v="0"/>
    <x v="8"/>
    <x v="3"/>
    <n v="1887.6"/>
    <n v="661.90000000000009"/>
    <n v="475.69999999999993"/>
    <n v="294.76"/>
    <n v="156"/>
    <n v="165.3"/>
    <n v="151.69999999999999"/>
    <n v="164.1"/>
    <n v="158"/>
    <n v="157.6"/>
  </r>
  <r>
    <x v="1"/>
    <x v="8"/>
    <x v="3"/>
    <n v="1938.1"/>
    <n v="651.6"/>
    <n v="448.6"/>
    <n v="309"/>
    <n v="154.9"/>
    <n v="157.5"/>
    <n v="142.1"/>
    <n v="157.6"/>
    <n v="150.5"/>
    <n v="158"/>
  </r>
  <r>
    <x v="2"/>
    <x v="8"/>
    <x v="3"/>
    <n v="1906.5"/>
    <n v="655"/>
    <n v="464.6"/>
    <n v="313.20000000000005"/>
    <n v="155.6"/>
    <n v="162.30000000000001"/>
    <n v="146.6"/>
    <n v="160.30000000000001"/>
    <n v="154.4"/>
    <n v="157.80000000000001"/>
  </r>
  <r>
    <x v="0"/>
    <x v="8"/>
    <x v="4"/>
    <n v="1930.7"/>
    <n v="673.5"/>
    <n v="490.4"/>
    <n v="298.06"/>
    <n v="161.69999999999999"/>
    <n v="169.1"/>
    <n v="153.19999999999999"/>
    <n v="167.6"/>
    <n v="161.1"/>
    <n v="161.1"/>
  </r>
  <r>
    <x v="1"/>
    <x v="8"/>
    <x v="4"/>
    <n v="1972.7000000000003"/>
    <n v="660.3"/>
    <n v="450.79999999999995"/>
    <n v="311.7"/>
    <n v="155.5"/>
    <n v="160.4"/>
    <n v="145"/>
    <n v="156.6"/>
    <n v="152.30000000000001"/>
    <n v="159.5"/>
  </r>
  <r>
    <x v="2"/>
    <x v="8"/>
    <x v="4"/>
    <n v="1946.4000000000003"/>
    <n v="665.6"/>
    <n v="474.29999999999995"/>
    <n v="316.29999999999995"/>
    <n v="159.4"/>
    <n v="165.8"/>
    <n v="148.9"/>
    <n v="161.19999999999999"/>
    <n v="156.80000000000001"/>
    <n v="160.4"/>
  </r>
  <r>
    <x v="0"/>
    <x v="8"/>
    <x v="5"/>
    <n v="1957.1"/>
    <n v="674.4"/>
    <n v="489.80000000000007"/>
    <n v="298.45999999999998"/>
    <n v="162.1"/>
    <n v="169.7"/>
    <n v="154.19999999999999"/>
    <n v="166.8"/>
    <n v="161.5"/>
    <n v="162.1"/>
  </r>
  <r>
    <x v="1"/>
    <x v="8"/>
    <x v="5"/>
    <n v="2001.9"/>
    <n v="656.59999999999991"/>
    <n v="452.6"/>
    <n v="310.3"/>
    <n v="156.1"/>
    <n v="160.80000000000001"/>
    <n v="147.5"/>
    <n v="158.1"/>
    <n v="153.4"/>
    <n v="160.4"/>
  </r>
  <r>
    <x v="2"/>
    <x v="8"/>
    <x v="5"/>
    <n v="1973.8999999999999"/>
    <n v="664.5"/>
    <n v="474.7"/>
    <n v="315.3"/>
    <n v="159.80000000000001"/>
    <n v="166.3"/>
    <n v="150.69999999999999"/>
    <n v="161.69999999999999"/>
    <n v="157.6"/>
    <n v="161.30000000000001"/>
  </r>
  <r>
    <x v="0"/>
    <x v="8"/>
    <x v="6"/>
    <n v="1966.2"/>
    <n v="676.99999999999989"/>
    <n v="492.40000000000003"/>
    <n v="299.56"/>
    <n v="162.5"/>
    <n v="170.4"/>
    <n v="157.1"/>
    <n v="167.2"/>
    <n v="162.80000000000001"/>
    <n v="163.19999999999999"/>
  </r>
  <r>
    <x v="1"/>
    <x v="8"/>
    <x v="6"/>
    <n v="2018.4000000000003"/>
    <n v="659.69999999999993"/>
    <n v="455.3"/>
    <n v="312.2"/>
    <n v="157.69999999999999"/>
    <n v="161.5"/>
    <n v="149.5"/>
    <n v="160.30000000000001"/>
    <n v="155"/>
    <n v="161.80000000000001"/>
  </r>
  <r>
    <x v="2"/>
    <x v="8"/>
    <x v="6"/>
    <n v="1986.1000000000001"/>
    <n v="667.5"/>
    <n v="477.29999999999995"/>
    <n v="317.3"/>
    <n v="160.69999999999999"/>
    <n v="167"/>
    <n v="153.1"/>
    <n v="163.19999999999999"/>
    <n v="159"/>
    <n v="162.5"/>
  </r>
  <r>
    <x v="0"/>
    <x v="8"/>
    <x v="7"/>
    <n v="1963.2"/>
    <n v="679.2"/>
    <n v="495.90000000000003"/>
    <n v="300.15999999999997"/>
    <n v="163.1"/>
    <n v="171.1"/>
    <n v="157.69999999999999"/>
    <n v="167.5"/>
    <n v="163.30000000000001"/>
    <n v="163.6"/>
  </r>
  <r>
    <x v="1"/>
    <x v="8"/>
    <x v="7"/>
    <n v="2003.1"/>
    <n v="664.6"/>
    <n v="460.7"/>
    <n v="315.29999999999995"/>
    <n v="160.69999999999999"/>
    <n v="162.80000000000001"/>
    <n v="150.4"/>
    <n v="160.4"/>
    <n v="156"/>
    <n v="162.30000000000001"/>
  </r>
  <r>
    <x v="2"/>
    <x v="8"/>
    <x v="7"/>
    <n v="1979.3000000000002"/>
    <n v="672.4"/>
    <n v="483"/>
    <n v="319.60000000000002"/>
    <n v="162.6"/>
    <n v="168.4"/>
    <n v="154"/>
    <n v="163.80000000000001"/>
    <n v="160"/>
    <n v="163.19999999999999"/>
  </r>
  <r>
    <x v="0"/>
    <x v="8"/>
    <x v="8"/>
    <n v="1965.3"/>
    <n v="681.7"/>
    <n v="498.4"/>
    <n v="300.56"/>
    <n v="163.69999999999999"/>
    <n v="171.9"/>
    <n v="157.80000000000001"/>
    <n v="168.5"/>
    <n v="163.80000000000001"/>
    <n v="164"/>
  </r>
  <r>
    <x v="1"/>
    <x v="8"/>
    <x v="8"/>
    <n v="2003.1000000000001"/>
    <n v="664.80000000000007"/>
    <n v="460.79999999999995"/>
    <n v="315.39999999999998"/>
    <n v="160.80000000000001"/>
    <n v="162.80000000000001"/>
    <n v="150.5"/>
    <n v="160.30000000000001"/>
    <n v="156"/>
    <n v="162.30000000000001"/>
  </r>
  <r>
    <x v="2"/>
    <x v="8"/>
    <x v="8"/>
    <n v="1979.3"/>
    <n v="672.5"/>
    <n v="483.2"/>
    <n v="319.60000000000002"/>
    <n v="162.6"/>
    <n v="168.4"/>
    <n v="154"/>
    <n v="163.69999999999999"/>
    <n v="160"/>
    <n v="163.19999999999999"/>
  </r>
  <r>
    <x v="0"/>
    <x v="8"/>
    <x v="9"/>
    <n v="1995.3999999999999"/>
    <n v="684.30000000000007"/>
    <n v="502.00000000000006"/>
    <n v="301.26"/>
    <n v="165.5"/>
    <n v="172.5"/>
    <n v="159.5"/>
    <n v="169"/>
    <n v="164.7"/>
    <n v="166.3"/>
  </r>
  <r>
    <x v="1"/>
    <x v="8"/>
    <x v="9"/>
    <n v="2043.0000000000002"/>
    <n v="667.8"/>
    <n v="463.50000000000006"/>
    <n v="317.89999999999998"/>
    <n v="162.19999999999999"/>
    <n v="163.5"/>
    <n v="152.19999999999999"/>
    <n v="160.30000000000001"/>
    <n v="157"/>
    <n v="164.6"/>
  </r>
  <r>
    <x v="2"/>
    <x v="8"/>
    <x v="9"/>
    <n v="2012.3000000000002"/>
    <n v="675.3"/>
    <n v="486.3"/>
    <n v="322"/>
    <n v="164.2"/>
    <n v="169.1"/>
    <n v="155.69999999999999"/>
    <n v="163.9"/>
    <n v="161"/>
    <n v="165.5"/>
  </r>
  <r>
    <x v="0"/>
    <x v="8"/>
    <x v="11"/>
    <n v="2012.9"/>
    <n v="686.69999999999993"/>
    <n v="506.2"/>
    <n v="302.15999999999997"/>
    <n v="165.3"/>
    <n v="173.4"/>
    <n v="158.9"/>
    <n v="169.3"/>
    <n v="165.2"/>
    <n v="167.6"/>
  </r>
  <r>
    <x v="1"/>
    <x v="8"/>
    <x v="11"/>
    <n v="2061.7999999999997"/>
    <n v="671.6"/>
    <n v="467.3"/>
    <n v="319.39999999999998"/>
    <n v="161.6"/>
    <n v="164.2"/>
    <n v="151.19999999999999"/>
    <n v="160.80000000000001"/>
    <n v="157.30000000000001"/>
    <n v="165.6"/>
  </r>
  <r>
    <x v="2"/>
    <x v="8"/>
    <x v="11"/>
    <n v="2030.3999999999999"/>
    <n v="678.60000000000014"/>
    <n v="490.40000000000003"/>
    <n v="323.5"/>
    <n v="163.9"/>
    <n v="169.9"/>
    <n v="154.80000000000001"/>
    <n v="164.3"/>
    <n v="161.4"/>
    <n v="166.7"/>
  </r>
  <r>
    <x v="0"/>
    <x v="8"/>
    <x v="12"/>
    <n v="1998.4999999999998"/>
    <n v="687.8"/>
    <n v="510.3"/>
    <n v="303.15999999999997"/>
    <n v="165.6"/>
    <n v="174"/>
    <n v="160.1"/>
    <n v="169.7"/>
    <n v="166"/>
    <n v="167"/>
  </r>
  <r>
    <x v="1"/>
    <x v="8"/>
    <x v="12"/>
    <n v="2049.8000000000002"/>
    <n v="673.3"/>
    <n v="470.7"/>
    <n v="319.39999999999998"/>
    <n v="161.69999999999999"/>
    <n v="165.1"/>
    <n v="151.80000000000001"/>
    <n v="160.6"/>
    <n v="157.80000000000001"/>
    <n v="165.2"/>
  </r>
  <r>
    <x v="2"/>
    <x v="8"/>
    <x v="12"/>
    <n v="2016.7"/>
    <n v="679.80000000000007"/>
    <n v="494.2"/>
    <n v="323.60000000000002"/>
    <n v="164.1"/>
    <n v="170.6"/>
    <n v="155.69999999999999"/>
    <n v="164.4"/>
    <n v="162"/>
    <n v="166.2"/>
  </r>
  <r>
    <x v="0"/>
    <x v="9"/>
    <x v="0"/>
    <n v="1983.1999999999998"/>
    <n v="688.59999999999991"/>
    <n v="515.20000000000005"/>
    <n v="304.15999999999997"/>
    <n v="165.8"/>
    <n v="174.7"/>
    <n v="160.80000000000001"/>
    <n v="169.9"/>
    <n v="166.6"/>
    <n v="166.4"/>
  </r>
  <r>
    <x v="1"/>
    <x v="9"/>
    <x v="0"/>
    <n v="2030.0999999999997"/>
    <n v="674.2"/>
    <n v="475.4"/>
    <n v="321.3"/>
    <n v="161.6"/>
    <n v="166.1"/>
    <n v="152.69999999999999"/>
    <n v="161"/>
    <n v="158.6"/>
    <n v="165"/>
  </r>
  <r>
    <x v="2"/>
    <x v="9"/>
    <x v="0"/>
    <n v="1999.9"/>
    <n v="680.7"/>
    <n v="499.1"/>
    <n v="325.60000000000002"/>
    <n v="164.2"/>
    <n v="171.4"/>
    <n v="156.5"/>
    <n v="164.7"/>
    <n v="162.69999999999999"/>
    <n v="165.7"/>
  </r>
  <r>
    <x v="0"/>
    <x v="9"/>
    <x v="1"/>
    <n v="1979.9"/>
    <n v="692"/>
    <n v="518.79999999999995"/>
    <n v="304.95999999999998"/>
    <n v="167.4"/>
    <n v="175.3"/>
    <n v="161.19999999999999"/>
    <n v="170.3"/>
    <n v="167.3"/>
    <n v="166.7"/>
  </r>
  <r>
    <x v="1"/>
    <x v="9"/>
    <x v="1"/>
    <n v="2026.8"/>
    <n v="676.90000000000009"/>
    <n v="479.5"/>
    <n v="322.89999999999998"/>
    <n v="163"/>
    <n v="167.2"/>
    <n v="153.1"/>
    <n v="162"/>
    <n v="159.4"/>
    <n v="165.5"/>
  </r>
  <r>
    <x v="2"/>
    <x v="9"/>
    <x v="1"/>
    <n v="1996.5000000000002"/>
    <n v="684"/>
    <n v="502.80000000000007"/>
    <n v="327.3"/>
    <n v="165.7"/>
    <n v="172.2"/>
    <n v="156.9"/>
    <n v="165.4"/>
    <n v="163.5"/>
    <n v="166.1"/>
  </r>
  <r>
    <x v="0"/>
    <x v="9"/>
    <x v="2"/>
    <n v="2007.9"/>
    <n v="697.5"/>
    <n v="523.70000000000005"/>
    <n v="305.76"/>
    <n v="168.9"/>
    <n v="176"/>
    <n v="162"/>
    <n v="170.6"/>
    <n v="168.3"/>
    <n v="168.7"/>
  </r>
  <r>
    <x v="1"/>
    <x v="9"/>
    <x v="2"/>
    <n v="2039.2000000000003"/>
    <n v="682.2"/>
    <n v="484.6"/>
    <n v="323.89999999999998"/>
    <n v="164.5"/>
    <n v="168.2"/>
    <n v="154.19999999999999"/>
    <n v="162.69999999999999"/>
    <n v="160.6"/>
    <n v="166.5"/>
  </r>
  <r>
    <x v="2"/>
    <x v="9"/>
    <x v="2"/>
    <n v="2018.9000000000003"/>
    <n v="689.5"/>
    <n v="507.79999999999995"/>
    <n v="328.1"/>
    <n v="167.2"/>
    <n v="173"/>
    <n v="157.9"/>
    <n v="166"/>
    <n v="164.6"/>
    <n v="167.7"/>
  </r>
  <r>
    <x v="0"/>
    <x v="9"/>
    <x v="3"/>
    <n v="2034.1999999999998"/>
    <n v="701.40000000000009"/>
    <n v="529.70000000000005"/>
    <n v="306.95999999999998"/>
    <n v="173.3"/>
    <n v="177"/>
    <n v="166.2"/>
    <n v="170.9"/>
    <n v="170.2"/>
    <n v="170.8"/>
  </r>
  <r>
    <x v="1"/>
    <x v="9"/>
    <x v="3"/>
    <n v="2072.9"/>
    <n v="685.19999999999993"/>
    <n v="489.2"/>
    <n v="326.8"/>
    <n v="170.5"/>
    <n v="169"/>
    <n v="159.30000000000001"/>
    <n v="164"/>
    <n v="163.1"/>
    <n v="169.2"/>
  </r>
  <r>
    <x v="2"/>
    <x v="9"/>
    <x v="3"/>
    <n v="2048.1000000000004"/>
    <n v="693.3"/>
    <n v="513.20000000000005"/>
    <n v="331"/>
    <n v="172.2"/>
    <n v="174"/>
    <n v="162.6"/>
    <n v="166.9"/>
    <n v="166.8"/>
    <n v="170.1"/>
  </r>
  <r>
    <x v="0"/>
    <x v="9"/>
    <x v="4"/>
    <n v="2053.6000000000004"/>
    <n v="702.2"/>
    <n v="535.5"/>
    <n v="308.15999999999997"/>
    <n v="175.3"/>
    <n v="177.7"/>
    <n v="167.1"/>
    <n v="171.8"/>
    <n v="170.9"/>
    <n v="172.5"/>
  </r>
  <r>
    <x v="1"/>
    <x v="9"/>
    <x v="4"/>
    <n v="2103.7000000000003"/>
    <n v="687.40000000000009"/>
    <n v="493.7"/>
    <n v="328.6"/>
    <n v="173.5"/>
    <n v="170.1"/>
    <n v="159.4"/>
    <n v="165.2"/>
    <n v="163.80000000000001"/>
    <n v="170.8"/>
  </r>
  <r>
    <x v="2"/>
    <x v="9"/>
    <x v="4"/>
    <n v="2071.8000000000002"/>
    <n v="694.69999999999993"/>
    <n v="518.6"/>
    <n v="332.7"/>
    <n v="174.6"/>
    <n v="174.8"/>
    <n v="163"/>
    <n v="167.9"/>
    <n v="167.5"/>
    <n v="171.7"/>
  </r>
  <r>
    <x v="0"/>
    <x v="9"/>
    <x v="5"/>
    <n v="2074.1"/>
    <n v="704.6"/>
    <n v="539.79999999999995"/>
    <n v="309.56"/>
    <n v="176.7"/>
    <n v="178.2"/>
    <n v="165.5"/>
    <n v="172.6"/>
    <n v="171"/>
    <n v="173.6"/>
  </r>
  <r>
    <x v="1"/>
    <x v="9"/>
    <x v="5"/>
    <n v="2128.4"/>
    <n v="690.7"/>
    <n v="498.4"/>
    <n v="328.9"/>
    <n v="174.9"/>
    <n v="170.9"/>
    <n v="157.19999999999999"/>
    <n v="166.5"/>
    <n v="163.80000000000001"/>
    <n v="171.4"/>
  </r>
  <r>
    <x v="2"/>
    <x v="9"/>
    <x v="5"/>
    <n v="2094"/>
    <n v="697.4"/>
    <n v="523"/>
    <n v="333.20000000000005"/>
    <n v="176"/>
    <n v="175.4"/>
    <n v="161.1"/>
    <n v="169"/>
    <n v="167.5"/>
    <n v="172.6"/>
  </r>
  <r>
    <x v="0"/>
    <x v="9"/>
    <x v="6"/>
    <n v="2078"/>
    <n v="706"/>
    <n v="544"/>
    <n v="310.56"/>
    <n v="179.6"/>
    <n v="178.8"/>
    <n v="166.3"/>
    <n v="174.7"/>
    <n v="171.8"/>
    <n v="174.3"/>
  </r>
  <r>
    <x v="1"/>
    <x v="9"/>
    <x v="6"/>
    <n v="2131.8000000000002"/>
    <n v="692.8"/>
    <n v="502"/>
    <n v="330.9"/>
    <n v="179.5"/>
    <n v="171.7"/>
    <n v="157.4"/>
    <n v="169.1"/>
    <n v="164.7"/>
    <n v="172.3"/>
  </r>
  <r>
    <x v="2"/>
    <x v="9"/>
    <x v="6"/>
    <n v="2097.9"/>
    <n v="699"/>
    <n v="526.90000000000009"/>
    <n v="335.20000000000005"/>
    <n v="179.6"/>
    <n v="176.1"/>
    <n v="161.6"/>
    <n v="171.4"/>
    <n v="168.4"/>
    <n v="173.4"/>
  </r>
  <r>
    <x v="0"/>
    <x v="9"/>
    <x v="7"/>
    <n v="2081"/>
    <n v="708.9"/>
    <n v="547.9"/>
    <n v="311.56"/>
    <n v="179.1"/>
    <n v="179.4"/>
    <n v="166.6"/>
    <n v="175.7"/>
    <n v="172.6"/>
    <n v="175.3"/>
  </r>
  <r>
    <x v="1"/>
    <x v="9"/>
    <x v="7"/>
    <n v="2133.1999999999998"/>
    <n v="695.69999999999993"/>
    <n v="505.29999999999995"/>
    <n v="333.2"/>
    <n v="178.4"/>
    <n v="172.6"/>
    <n v="157.69999999999999"/>
    <n v="169.9"/>
    <n v="165.4"/>
    <n v="173.1"/>
  </r>
  <r>
    <x v="2"/>
    <x v="9"/>
    <x v="7"/>
    <n v="2100.4"/>
    <n v="701.90000000000009"/>
    <n v="530.70000000000005"/>
    <n v="337.5"/>
    <n v="178.8"/>
    <n v="176.8"/>
    <n v="161.9"/>
    <n v="172.3"/>
    <n v="169.1"/>
    <n v="174.3"/>
  </r>
  <r>
    <x v="0"/>
    <x v="9"/>
    <x v="8"/>
    <n v="2092.3999999999996"/>
    <n v="710.7"/>
    <n v="552.5"/>
    <n v="312.86"/>
    <n v="179.7"/>
    <n v="180.2"/>
    <n v="166.9"/>
    <n v="176.2"/>
    <n v="173.1"/>
    <n v="176.4"/>
  </r>
  <r>
    <x v="1"/>
    <x v="9"/>
    <x v="8"/>
    <n v="2145.3000000000002"/>
    <n v="697.69999999999993"/>
    <n v="509.7"/>
    <n v="334.5"/>
    <n v="179.2"/>
    <n v="173.8"/>
    <n v="158.19999999999999"/>
    <n v="170.9"/>
    <n v="166.1"/>
    <n v="174.1"/>
  </r>
  <r>
    <x v="2"/>
    <x v="9"/>
    <x v="8"/>
    <n v="2111.5"/>
    <n v="703.8"/>
    <n v="535.1"/>
    <n v="339"/>
    <n v="179.5"/>
    <n v="177.8"/>
    <n v="162.30000000000001"/>
    <n v="173.1"/>
    <n v="169.7"/>
    <n v="175.3"/>
  </r>
  <r>
    <x v="0"/>
    <x v="9"/>
    <x v="9"/>
    <n v="2108.6999999999998"/>
    <n v="713.30000000000007"/>
    <n v="556.4"/>
    <n v="313.65999999999997"/>
    <n v="180.8"/>
    <n v="181.2"/>
    <n v="167.4"/>
    <n v="176.5"/>
    <n v="173.9"/>
    <n v="177.9"/>
  </r>
  <r>
    <x v="1"/>
    <x v="9"/>
    <x v="9"/>
    <n v="2160.7000000000003"/>
    <n v="700.3"/>
    <n v="511.70000000000005"/>
    <n v="337.2"/>
    <n v="180"/>
    <n v="174.7"/>
    <n v="158.80000000000001"/>
    <n v="171.2"/>
    <n v="166.8"/>
    <n v="175.3"/>
  </r>
  <r>
    <x v="2"/>
    <x v="9"/>
    <x v="9"/>
    <n v="2127.4"/>
    <n v="706.50000000000011"/>
    <n v="538.20000000000005"/>
    <n v="341.6"/>
    <n v="180.5"/>
    <n v="178.7"/>
    <n v="162.9"/>
    <n v="173.4"/>
    <n v="170.5"/>
    <n v="176.7"/>
  </r>
  <r>
    <x v="0"/>
    <x v="9"/>
    <x v="11"/>
    <n v="2111.2999999999997"/>
    <n v="716.1"/>
    <n v="559.29999999999995"/>
    <n v="314.76"/>
    <n v="181.9"/>
    <n v="182.3"/>
    <n v="167.5"/>
    <n v="176.9"/>
    <n v="174.6"/>
    <n v="177.8"/>
  </r>
  <r>
    <x v="1"/>
    <x v="9"/>
    <x v="11"/>
    <n v="2152.3000000000002"/>
    <n v="703.2"/>
    <n v="514.9"/>
    <n v="338.70000000000005"/>
    <n v="180.3"/>
    <n v="175.8"/>
    <n v="158.9"/>
    <n v="171.5"/>
    <n v="167.4"/>
    <n v="174.1"/>
  </r>
  <r>
    <x v="2"/>
    <x v="9"/>
    <x v="11"/>
    <n v="2126.3999999999996"/>
    <n v="709.4"/>
    <n v="541.4"/>
    <n v="343.20000000000005"/>
    <n v="181.3"/>
    <n v="179.8"/>
    <n v="163"/>
    <n v="173.7"/>
    <n v="171.1"/>
    <n v="176.5"/>
  </r>
  <r>
    <x v="0"/>
    <x v="9"/>
    <x v="12"/>
    <n v="2100.3000000000002"/>
    <n v="719.60000000000014"/>
    <n v="561.79999999999995"/>
    <n v="315.65999999999997"/>
    <n v="182.8"/>
    <n v="183.5"/>
    <n v="167.8"/>
    <n v="177.3"/>
    <n v="175.5"/>
    <n v="177.1"/>
  </r>
  <r>
    <x v="1"/>
    <x v="9"/>
    <x v="12"/>
    <n v="2133"/>
    <n v="707"/>
    <n v="517.9"/>
    <n v="338"/>
    <n v="180.6"/>
    <n v="177.2"/>
    <n v="159.4"/>
    <n v="171.8"/>
    <n v="168.2"/>
    <n v="174.1"/>
  </r>
  <r>
    <x v="2"/>
    <x v="9"/>
    <x v="12"/>
    <n v="2112.4"/>
    <n v="713"/>
    <n v="544"/>
    <n v="342.79999999999995"/>
    <n v="182"/>
    <n v="181.1"/>
    <n v="163.4"/>
    <n v="174.1"/>
    <n v="172"/>
    <n v="175.7"/>
  </r>
  <r>
    <x v="0"/>
    <x v="10"/>
    <x v="0"/>
    <n v="2106.3000000000002"/>
    <n v="724"/>
    <n v="563.9"/>
    <n v="316.45999999999998"/>
    <n v="183.2"/>
    <n v="184.7"/>
    <n v="168.2"/>
    <n v="177.8"/>
    <n v="176.5"/>
    <n v="177.8"/>
  </r>
  <r>
    <x v="1"/>
    <x v="10"/>
    <x v="0"/>
    <n v="2146.5"/>
    <n v="711.89999999999986"/>
    <n v="520.6"/>
    <n v="340.1"/>
    <n v="180.1"/>
    <n v="178.5"/>
    <n v="159.5"/>
    <n v="171.8"/>
    <n v="168.9"/>
    <n v="174.9"/>
  </r>
  <r>
    <x v="2"/>
    <x v="10"/>
    <x v="0"/>
    <n v="2121.3000000000002"/>
    <n v="717.7"/>
    <n v="546.29999999999995"/>
    <n v="345"/>
    <n v="182"/>
    <n v="182.3"/>
    <n v="163.6"/>
    <n v="174.3"/>
    <n v="172.8"/>
    <n v="176.5"/>
  </r>
  <r>
    <x v="0"/>
    <x v="10"/>
    <x v="1"/>
    <n v="2088.1"/>
    <n v="729.40000000000009"/>
    <n v="566.6"/>
    <n v="317.86"/>
    <n v="181.6"/>
    <n v="186.6"/>
    <n v="169"/>
    <n v="178.5"/>
    <n v="177.9"/>
    <n v="178"/>
  </r>
  <r>
    <x v="1"/>
    <x v="10"/>
    <x v="1"/>
    <n v="2138.2999999999997"/>
    <n v="717.4"/>
    <n v="525.5"/>
    <n v="342.7"/>
    <n v="182.8"/>
    <n v="180.8"/>
    <n v="159.80000000000001"/>
    <n v="172.5"/>
    <n v="170"/>
    <n v="176.3"/>
  </r>
  <r>
    <x v="2"/>
    <x v="10"/>
    <x v="1"/>
    <n v="2106.8000000000002"/>
    <n v="723.1"/>
    <n v="550"/>
    <n v="347.7"/>
    <n v="182.1"/>
    <n v="184.4"/>
    <n v="164.2"/>
    <n v="175"/>
    <n v="174.1"/>
    <n v="177.2"/>
  </r>
  <r>
    <x v="0"/>
    <x v="10"/>
    <x v="2"/>
    <n v="2088.2000000000003"/>
    <n v="729.5"/>
    <n v="566.6"/>
    <n v="317.86"/>
    <n v="181.4"/>
    <n v="186.6"/>
    <n v="169"/>
    <n v="178.5"/>
    <n v="177.9"/>
    <n v="178"/>
  </r>
  <r>
    <x v="1"/>
    <x v="10"/>
    <x v="2"/>
    <n v="2138.5"/>
    <n v="717.5"/>
    <n v="525.4"/>
    <n v="342.7"/>
    <n v="182.6"/>
    <n v="180.8"/>
    <n v="159.80000000000001"/>
    <n v="172.5"/>
    <n v="170"/>
    <n v="176.3"/>
  </r>
  <r>
    <x v="2"/>
    <x v="10"/>
    <x v="2"/>
    <n v="2106.8999999999996"/>
    <n v="723.1"/>
    <n v="549.9"/>
    <n v="347.7"/>
    <n v="181.9"/>
    <n v="184.4"/>
    <n v="164.2"/>
    <n v="175"/>
    <n v="174.1"/>
    <n v="177.2"/>
  </r>
  <r>
    <x v="0"/>
    <x v="10"/>
    <x v="3"/>
    <n v="2096"/>
    <n v="734.7"/>
    <n v="568.20000000000005"/>
    <n v="318.36"/>
    <n v="181.5"/>
    <n v="187.2"/>
    <n v="169.4"/>
    <n v="179.4"/>
    <n v="178.9"/>
    <n v="178.8"/>
  </r>
  <r>
    <x v="1"/>
    <x v="10"/>
    <x v="3"/>
    <n v="2152.2000000000003"/>
    <n v="722.19999999999993"/>
    <n v="527.6"/>
    <n v="344.79999999999995"/>
    <n v="182.1"/>
    <n v="181.5"/>
    <n v="160.1"/>
    <n v="174.2"/>
    <n v="170.9"/>
    <n v="177.4"/>
  </r>
  <r>
    <x v="2"/>
    <x v="10"/>
    <x v="3"/>
    <n v="2116.7000000000003"/>
    <n v="728.2"/>
    <n v="551.79999999999995"/>
    <n v="349.79999999999995"/>
    <n v="181.7"/>
    <n v="185"/>
    <n v="164.5"/>
    <n v="176.4"/>
    <n v="175"/>
    <n v="178.1"/>
  </r>
  <r>
    <x v="0"/>
    <x v="10"/>
    <x v="4"/>
    <n v="2112.0000000000005"/>
    <n v="737.30000000000007"/>
    <n v="569.90000000000009"/>
    <n v="319.06"/>
    <n v="182.5"/>
    <n v="187.8"/>
    <n v="169.7"/>
    <n v="180.3"/>
    <n v="179.5"/>
    <n v="179.8"/>
  </r>
  <r>
    <x v="1"/>
    <x v="10"/>
    <x v="4"/>
    <n v="2169.2000000000003"/>
    <n v="724.9"/>
    <n v="528.70000000000005"/>
    <n v="345.7"/>
    <n v="183.4"/>
    <n v="182.2"/>
    <n v="160.4"/>
    <n v="174.8"/>
    <n v="171.6"/>
    <n v="178.2"/>
  </r>
  <r>
    <x v="2"/>
    <x v="10"/>
    <x v="4"/>
    <n v="2133.5"/>
    <n v="730.8"/>
    <n v="553.20000000000005"/>
    <n v="350.79999999999995"/>
    <n v="182.8"/>
    <n v="185.7"/>
    <n v="164.8"/>
    <n v="177.1"/>
    <n v="175.7"/>
    <n v="179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s v="January"/>
    <x v="0"/>
    <x v="0"/>
    <n v="106.3"/>
    <n v="108.1"/>
    <n v="104.9"/>
    <n v="106.1"/>
    <n v="103.9"/>
    <n v="101.9"/>
    <n v="106.1"/>
    <n v="106.8"/>
    <n v="103.1"/>
    <n v="104.8"/>
    <n v="106.7"/>
    <n v="105.5"/>
    <n v="105.1"/>
    <n v="106.5"/>
    <n v="105.8"/>
    <n v="106.4"/>
    <n v="139.26"/>
    <n v="105.5"/>
    <n v="104.8"/>
    <n v="104"/>
    <n v="103.3"/>
    <n v="103.4"/>
    <n v="103.8"/>
    <n v="104.7"/>
    <n v="104"/>
    <n v="105.1"/>
  </r>
  <r>
    <x v="1"/>
    <x v="0"/>
    <s v="January"/>
    <x v="0"/>
    <x v="1"/>
    <n v="109.1"/>
    <n v="113"/>
    <n v="103.6"/>
    <n v="103.4"/>
    <n v="102.3"/>
    <n v="102.9"/>
    <n v="105.8"/>
    <n v="105.1"/>
    <n v="101.8"/>
    <n v="105.1"/>
    <n v="107.9"/>
    <n v="105.9"/>
    <n v="105.2"/>
    <n v="105.9"/>
    <n v="105"/>
    <n v="105.8"/>
    <n v="100.3"/>
    <n v="105.4"/>
    <n v="104.8"/>
    <n v="104.1"/>
    <n v="103.2"/>
    <n v="102.9"/>
    <n v="103.5"/>
    <n v="104.3"/>
    <n v="103.7"/>
    <n v="104"/>
  </r>
  <r>
    <x v="2"/>
    <x v="0"/>
    <s v="January"/>
    <x v="0"/>
    <x v="2"/>
    <n v="107.3"/>
    <n v="110"/>
    <n v="104.4"/>
    <n v="105.1"/>
    <n v="103.2"/>
    <n v="102.2"/>
    <n v="106"/>
    <n v="106.2"/>
    <n v="102.7"/>
    <n v="104.9"/>
    <n v="107.3"/>
    <n v="105.6"/>
    <n v="105.1"/>
    <n v="106.3"/>
    <n v="105.5"/>
    <n v="106.2"/>
    <n v="100.3"/>
    <n v="105.5"/>
    <n v="104.8"/>
    <n v="104"/>
    <n v="103.2"/>
    <n v="103.1"/>
    <n v="103.6"/>
    <n v="104.5"/>
    <n v="103.9"/>
    <n v="104.6"/>
  </r>
  <r>
    <x v="0"/>
    <x v="0"/>
    <s v="February"/>
    <x v="1"/>
    <x v="3"/>
    <n v="108.7"/>
    <n v="110.2"/>
    <n v="105.4"/>
    <n v="106.7"/>
    <n v="104"/>
    <n v="102.4"/>
    <n v="105.9"/>
    <n v="105.7"/>
    <n v="103.1"/>
    <n v="105.1"/>
    <n v="107.7"/>
    <n v="106.3"/>
    <n v="105.6"/>
    <n v="107.1"/>
    <n v="106.3"/>
    <n v="107"/>
    <n v="139.26"/>
    <n v="106.2"/>
    <n v="105.2"/>
    <n v="104.4"/>
    <n v="103.9"/>
    <n v="104"/>
    <n v="104.1"/>
    <n v="104.6"/>
    <n v="104.4"/>
    <n v="105.8"/>
  </r>
  <r>
    <x v="1"/>
    <x v="0"/>
    <s v="February"/>
    <x v="1"/>
    <x v="4"/>
    <n v="112.9"/>
    <n v="116.9"/>
    <n v="104"/>
    <n v="103.5"/>
    <n v="103.1"/>
    <n v="104.9"/>
    <n v="104.1"/>
    <n v="103.8"/>
    <n v="102.3"/>
    <n v="106"/>
    <n v="109"/>
    <n v="107.2"/>
    <n v="106"/>
    <n v="106.6"/>
    <n v="105.5"/>
    <n v="106.4"/>
    <n v="100.4"/>
    <n v="105.7"/>
    <n v="105.2"/>
    <n v="104.7"/>
    <n v="104.4"/>
    <n v="103.3"/>
    <n v="103.7"/>
    <n v="104.3"/>
    <n v="104.3"/>
    <n v="104.7"/>
  </r>
  <r>
    <x v="2"/>
    <x v="0"/>
    <s v="February"/>
    <x v="1"/>
    <x v="5"/>
    <n v="110.2"/>
    <n v="112.8"/>
    <n v="104.9"/>
    <n v="105.5"/>
    <n v="103.6"/>
    <n v="103.2"/>
    <n v="105.3"/>
    <n v="105.1"/>
    <n v="102.8"/>
    <n v="105.5"/>
    <n v="108.3"/>
    <n v="106.6"/>
    <n v="105.7"/>
    <n v="106.9"/>
    <n v="106"/>
    <n v="106.8"/>
    <n v="100.4"/>
    <n v="106"/>
    <n v="105.2"/>
    <n v="104.5"/>
    <n v="104.2"/>
    <n v="103.6"/>
    <n v="103.9"/>
    <n v="104.5"/>
    <n v="104.4"/>
    <n v="105.3"/>
  </r>
  <r>
    <x v="0"/>
    <x v="0"/>
    <s v="March"/>
    <x v="2"/>
    <x v="6"/>
    <n v="108.8"/>
    <n v="109.9"/>
    <n v="105.6"/>
    <n v="106.2"/>
    <n v="105.7"/>
    <n v="101.4"/>
    <n v="105.7"/>
    <n v="105"/>
    <n v="103.3"/>
    <n v="105.6"/>
    <n v="108.2"/>
    <n v="106.6"/>
    <n v="106.5"/>
    <n v="107.6"/>
    <n v="106.8"/>
    <n v="107.5"/>
    <n v="139.26"/>
    <n v="106.1"/>
    <n v="105.6"/>
    <n v="104.7"/>
    <n v="104.6"/>
    <n v="104"/>
    <n v="104.3"/>
    <n v="104.3"/>
    <n v="104.6"/>
    <n v="106"/>
  </r>
  <r>
    <x v="1"/>
    <x v="0"/>
    <s v="March"/>
    <x v="2"/>
    <x v="7"/>
    <n v="111.4"/>
    <n v="113.2"/>
    <n v="104.3"/>
    <n v="102.7"/>
    <n v="104.9"/>
    <n v="103.8"/>
    <n v="103.5"/>
    <n v="102.6"/>
    <n v="102.4"/>
    <n v="107"/>
    <n v="109.8"/>
    <n v="107.3"/>
    <n v="106.8"/>
    <n v="107.2"/>
    <n v="106"/>
    <n v="107"/>
    <n v="100.4"/>
    <n v="106"/>
    <n v="105.7"/>
    <n v="105.2"/>
    <n v="105.5"/>
    <n v="103.5"/>
    <n v="103.8"/>
    <n v="104.2"/>
    <n v="104.9"/>
    <n v="105"/>
  </r>
  <r>
    <x v="2"/>
    <x v="0"/>
    <s v="March"/>
    <x v="2"/>
    <x v="8"/>
    <n v="109.7"/>
    <n v="111.2"/>
    <n v="105.1"/>
    <n v="104.9"/>
    <n v="105.3"/>
    <n v="102.2"/>
    <n v="105"/>
    <n v="104.2"/>
    <n v="103"/>
    <n v="106.2"/>
    <n v="108.9"/>
    <n v="106.9"/>
    <n v="106.6"/>
    <n v="107.4"/>
    <n v="106.5"/>
    <n v="107.3"/>
    <n v="100.4"/>
    <n v="106.1"/>
    <n v="105.6"/>
    <n v="104.9"/>
    <n v="105.1"/>
    <n v="103.7"/>
    <n v="104"/>
    <n v="104.3"/>
    <n v="104.7"/>
    <n v="105.5"/>
  </r>
  <r>
    <x v="0"/>
    <x v="0"/>
    <s v="April"/>
    <x v="3"/>
    <x v="6"/>
    <n v="109.5"/>
    <n v="106.9"/>
    <n v="106.3"/>
    <n v="105.7"/>
    <n v="108.3"/>
    <n v="103.4"/>
    <n v="105.7"/>
    <n v="104.2"/>
    <n v="103.2"/>
    <n v="106.5"/>
    <n v="108.8"/>
    <n v="107.1"/>
    <n v="107.1"/>
    <n v="108.1"/>
    <n v="107.4"/>
    <n v="108"/>
    <n v="139.26"/>
    <n v="106.5"/>
    <n v="106.1"/>
    <n v="105.1"/>
    <n v="104.4"/>
    <n v="104.5"/>
    <n v="104.8"/>
    <n v="102.7"/>
    <n v="104.6"/>
    <n v="106.4"/>
  </r>
  <r>
    <x v="1"/>
    <x v="0"/>
    <s v="April"/>
    <x v="3"/>
    <x v="9"/>
    <n v="113.4"/>
    <n v="106"/>
    <n v="104.7"/>
    <n v="102.1"/>
    <n v="109.5"/>
    <n v="109.7"/>
    <n v="104.6"/>
    <n v="102"/>
    <n v="103.5"/>
    <n v="108.2"/>
    <n v="110.6"/>
    <n v="108.8"/>
    <n v="108.5"/>
    <n v="107.9"/>
    <n v="106.4"/>
    <n v="107.7"/>
    <n v="100.5"/>
    <n v="106.4"/>
    <n v="106.5"/>
    <n v="105.7"/>
    <n v="105"/>
    <n v="104"/>
    <n v="105.2"/>
    <n v="103.2"/>
    <n v="105.1"/>
    <n v="105.7"/>
  </r>
  <r>
    <x v="2"/>
    <x v="0"/>
    <s v="April"/>
    <x v="3"/>
    <x v="10"/>
    <n v="110.9"/>
    <n v="106.6"/>
    <n v="105.7"/>
    <n v="104.4"/>
    <n v="108.9"/>
    <n v="105.5"/>
    <n v="105.3"/>
    <n v="103.5"/>
    <n v="103.3"/>
    <n v="107.2"/>
    <n v="109.6"/>
    <n v="107.7"/>
    <n v="107.5"/>
    <n v="108"/>
    <n v="107"/>
    <n v="107.9"/>
    <n v="100.5"/>
    <n v="106.5"/>
    <n v="106.3"/>
    <n v="105.3"/>
    <n v="104.7"/>
    <n v="104.2"/>
    <n v="105"/>
    <n v="102.9"/>
    <n v="104.8"/>
    <n v="106.1"/>
  </r>
  <r>
    <x v="0"/>
    <x v="0"/>
    <s v="May"/>
    <x v="4"/>
    <x v="11"/>
    <n v="109.8"/>
    <n v="105.9"/>
    <n v="107.5"/>
    <n v="105.3"/>
    <n v="108.1"/>
    <n v="107.3"/>
    <n v="106.1"/>
    <n v="103.7"/>
    <n v="104"/>
    <n v="107.4"/>
    <n v="109.9"/>
    <n v="108.1"/>
    <n v="108.1"/>
    <n v="108.8"/>
    <n v="107.9"/>
    <n v="108.6"/>
    <n v="139.26"/>
    <n v="107.5"/>
    <n v="106.8"/>
    <n v="105.7"/>
    <n v="104.1"/>
    <n v="105"/>
    <n v="105.5"/>
    <n v="102.1"/>
    <n v="104.8"/>
    <n v="107.2"/>
  </r>
  <r>
    <x v="1"/>
    <x v="0"/>
    <s v="May"/>
    <x v="4"/>
    <x v="12"/>
    <n v="114.2"/>
    <n v="102.7"/>
    <n v="105.5"/>
    <n v="101.5"/>
    <n v="110.6"/>
    <n v="123.7"/>
    <n v="105.2"/>
    <n v="101.9"/>
    <n v="105"/>
    <n v="109.1"/>
    <n v="111.3"/>
    <n v="111.1"/>
    <n v="109.8"/>
    <n v="108.5"/>
    <n v="106.7"/>
    <n v="108.3"/>
    <n v="100.5"/>
    <n v="107.2"/>
    <n v="107.1"/>
    <n v="106.2"/>
    <n v="103.9"/>
    <n v="104.6"/>
    <n v="105.7"/>
    <n v="102.6"/>
    <n v="104.9"/>
    <n v="106.6"/>
  </r>
  <r>
    <x v="2"/>
    <x v="0"/>
    <s v="May"/>
    <x v="4"/>
    <x v="13"/>
    <n v="111.3"/>
    <n v="104.7"/>
    <n v="106.8"/>
    <n v="103.9"/>
    <n v="109.3"/>
    <n v="112.9"/>
    <n v="105.8"/>
    <n v="103.1"/>
    <n v="104.3"/>
    <n v="108.1"/>
    <n v="110.5"/>
    <n v="109.2"/>
    <n v="108.6"/>
    <n v="108.7"/>
    <n v="107.4"/>
    <n v="108.5"/>
    <n v="100.5"/>
    <n v="107.4"/>
    <n v="106.9"/>
    <n v="105.9"/>
    <n v="104"/>
    <n v="104.8"/>
    <n v="105.6"/>
    <n v="102.3"/>
    <n v="104.8"/>
    <n v="106.9"/>
  </r>
  <r>
    <x v="0"/>
    <x v="0"/>
    <s v="June"/>
    <x v="5"/>
    <x v="13"/>
    <n v="112.1"/>
    <n v="108.1"/>
    <n v="108.3"/>
    <n v="105.9"/>
    <n v="109.2"/>
    <n v="118"/>
    <n v="106.8"/>
    <n v="104.1"/>
    <n v="105.4"/>
    <n v="108.2"/>
    <n v="111"/>
    <n v="110.6"/>
    <n v="109"/>
    <n v="109.7"/>
    <n v="108.8"/>
    <n v="109.5"/>
    <n v="139.26"/>
    <n v="108.5"/>
    <n v="107.5"/>
    <n v="106.3"/>
    <n v="105"/>
    <n v="105.6"/>
    <n v="106.5"/>
    <n v="102.5"/>
    <n v="105.5"/>
    <n v="108.9"/>
  </r>
  <r>
    <x v="1"/>
    <x v="0"/>
    <s v="June"/>
    <x v="5"/>
    <x v="14"/>
    <n v="120.1"/>
    <n v="112.5"/>
    <n v="107.3"/>
    <n v="101.3"/>
    <n v="112.4"/>
    <n v="143.6"/>
    <n v="105.4"/>
    <n v="101.4"/>
    <n v="106.4"/>
    <n v="110"/>
    <n v="112.2"/>
    <n v="115"/>
    <n v="110.9"/>
    <n v="109.2"/>
    <n v="107.2"/>
    <n v="108.9"/>
    <n v="106.6"/>
    <n v="108"/>
    <n v="107.7"/>
    <n v="106.5"/>
    <n v="105.2"/>
    <n v="105.2"/>
    <n v="108.1"/>
    <n v="103.3"/>
    <n v="106.1"/>
    <n v="109.7"/>
  </r>
  <r>
    <x v="2"/>
    <x v="0"/>
    <s v="June"/>
    <x v="5"/>
    <x v="15"/>
    <n v="114.9"/>
    <n v="109.8"/>
    <n v="107.9"/>
    <n v="104.2"/>
    <n v="110.7"/>
    <n v="126.7"/>
    <n v="106.3"/>
    <n v="103.2"/>
    <n v="105.7"/>
    <n v="109"/>
    <n v="111.6"/>
    <n v="112.2"/>
    <n v="109.5"/>
    <n v="109.5"/>
    <n v="108.1"/>
    <n v="109.3"/>
    <n v="106.6"/>
    <n v="108.3"/>
    <n v="107.6"/>
    <n v="106.4"/>
    <n v="105.1"/>
    <n v="105.4"/>
    <n v="107.4"/>
    <n v="102.8"/>
    <n v="105.8"/>
    <n v="109.3"/>
  </r>
  <r>
    <x v="0"/>
    <x v="0"/>
    <s v="July"/>
    <x v="6"/>
    <x v="16"/>
    <n v="114.9"/>
    <n v="110.5"/>
    <n v="109.3"/>
    <n v="106.2"/>
    <n v="110.3"/>
    <n v="129.19999999999999"/>
    <n v="107.1"/>
    <n v="104.3"/>
    <n v="106.4"/>
    <n v="109.1"/>
    <n v="112.1"/>
    <n v="113.1"/>
    <n v="109.8"/>
    <n v="110.5"/>
    <n v="109.5"/>
    <n v="110.3"/>
    <n v="139.26"/>
    <n v="109.5"/>
    <n v="108.3"/>
    <n v="106.9"/>
    <n v="106.8"/>
    <n v="106.4"/>
    <n v="107.8"/>
    <n v="102.5"/>
    <n v="106.5"/>
    <n v="110.7"/>
  </r>
  <r>
    <x v="1"/>
    <x v="0"/>
    <s v="July"/>
    <x v="6"/>
    <x v="17"/>
    <n v="119.2"/>
    <n v="114"/>
    <n v="108.3"/>
    <n v="101.1"/>
    <n v="113.2"/>
    <n v="160.9"/>
    <n v="105.1"/>
    <n v="101.3"/>
    <n v="107.5"/>
    <n v="110.4"/>
    <n v="113.1"/>
    <n v="117.5"/>
    <n v="111.7"/>
    <n v="109.8"/>
    <n v="107.8"/>
    <n v="109.5"/>
    <n v="107.7"/>
    <n v="108.6"/>
    <n v="108.1"/>
    <n v="107.1"/>
    <n v="107.3"/>
    <n v="105.9"/>
    <n v="110.1"/>
    <n v="103.2"/>
    <n v="107.3"/>
    <n v="111.4"/>
  </r>
  <r>
    <x v="2"/>
    <x v="0"/>
    <s v="July"/>
    <x v="6"/>
    <x v="18"/>
    <n v="116.4"/>
    <n v="111.9"/>
    <n v="108.9"/>
    <n v="104.3"/>
    <n v="111.7"/>
    <n v="140"/>
    <n v="106.4"/>
    <n v="103.3"/>
    <n v="106.8"/>
    <n v="109.6"/>
    <n v="112.6"/>
    <n v="114.7"/>
    <n v="110.3"/>
    <n v="110.2"/>
    <n v="108.8"/>
    <n v="110"/>
    <n v="107.7"/>
    <n v="109.2"/>
    <n v="108.2"/>
    <n v="107"/>
    <n v="107.1"/>
    <n v="106.1"/>
    <n v="109.1"/>
    <n v="102.8"/>
    <n v="106.9"/>
    <n v="111"/>
  </r>
  <r>
    <x v="0"/>
    <x v="0"/>
    <s v="August"/>
    <x v="7"/>
    <x v="19"/>
    <n v="115.4"/>
    <n v="111.1"/>
    <n v="110"/>
    <n v="106.4"/>
    <n v="110.8"/>
    <n v="138.9"/>
    <n v="107.4"/>
    <n v="104.1"/>
    <n v="106.9"/>
    <n v="109.7"/>
    <n v="112.6"/>
    <n v="114.9"/>
    <n v="110.7"/>
    <n v="111.3"/>
    <n v="110.2"/>
    <n v="111.1"/>
    <n v="139.26"/>
    <n v="109.9"/>
    <n v="108.7"/>
    <n v="107.5"/>
    <n v="107.8"/>
    <n v="106.8"/>
    <n v="108.7"/>
    <n v="105"/>
    <n v="107.5"/>
    <n v="112.1"/>
  </r>
  <r>
    <x v="1"/>
    <x v="0"/>
    <s v="August"/>
    <x v="7"/>
    <x v="20"/>
    <n v="120.4"/>
    <n v="112.7"/>
    <n v="108.9"/>
    <n v="101.1"/>
    <n v="108.7"/>
    <n v="177"/>
    <n v="104.7"/>
    <n v="101"/>
    <n v="108.5"/>
    <n v="110.9"/>
    <n v="114.3"/>
    <n v="119.6"/>
    <n v="112.4"/>
    <n v="110.6"/>
    <n v="108.3"/>
    <n v="110.2"/>
    <n v="108.9"/>
    <n v="109.3"/>
    <n v="108.7"/>
    <n v="107.6"/>
    <n v="108.1"/>
    <n v="106.5"/>
    <n v="110.8"/>
    <n v="106"/>
    <n v="108.3"/>
    <n v="112.7"/>
  </r>
  <r>
    <x v="2"/>
    <x v="0"/>
    <s v="August"/>
    <x v="7"/>
    <x v="21"/>
    <n v="117.2"/>
    <n v="111.7"/>
    <n v="109.6"/>
    <n v="104.5"/>
    <n v="109.8"/>
    <n v="151.80000000000001"/>
    <n v="106.5"/>
    <n v="103.1"/>
    <n v="107.4"/>
    <n v="110.2"/>
    <n v="113.4"/>
    <n v="116.6"/>
    <n v="111.2"/>
    <n v="111"/>
    <n v="109.4"/>
    <n v="110.7"/>
    <n v="108.9"/>
    <n v="109.7"/>
    <n v="108.7"/>
    <n v="107.5"/>
    <n v="108"/>
    <n v="106.6"/>
    <n v="109.9"/>
    <n v="105.4"/>
    <n v="107.9"/>
    <n v="112.4"/>
  </r>
  <r>
    <x v="0"/>
    <x v="0"/>
    <s v="September"/>
    <x v="8"/>
    <x v="12"/>
    <n v="115.7"/>
    <n v="111.7"/>
    <n v="111"/>
    <n v="107.4"/>
    <n v="110.9"/>
    <n v="154"/>
    <n v="108.1"/>
    <n v="104.2"/>
    <n v="107.9"/>
    <n v="110.4"/>
    <n v="114"/>
    <n v="117.8"/>
    <n v="111.7"/>
    <n v="112.7"/>
    <n v="111.4"/>
    <n v="112.5"/>
    <n v="139.26"/>
    <n v="111.1"/>
    <n v="109.6"/>
    <n v="108.3"/>
    <n v="109.3"/>
    <n v="107.7"/>
    <n v="109.8"/>
    <n v="106.7"/>
    <n v="108.7"/>
    <n v="114.2"/>
  </r>
  <r>
    <x v="1"/>
    <x v="0"/>
    <s v="September"/>
    <x v="8"/>
    <x v="22"/>
    <n v="119.1"/>
    <n v="113.2"/>
    <n v="109.6"/>
    <n v="101.7"/>
    <n v="103.2"/>
    <n v="174.3"/>
    <n v="105.1"/>
    <n v="100.8"/>
    <n v="109.1"/>
    <n v="111.1"/>
    <n v="115.4"/>
    <n v="119.2"/>
    <n v="112.9"/>
    <n v="111.4"/>
    <n v="109"/>
    <n v="111.1"/>
    <n v="109.7"/>
    <n v="109.5"/>
    <n v="109.6"/>
    <n v="107.9"/>
    <n v="110.4"/>
    <n v="107.4"/>
    <n v="111.2"/>
    <n v="106.9"/>
    <n v="109.4"/>
    <n v="113.2"/>
  </r>
  <r>
    <x v="2"/>
    <x v="0"/>
    <s v="September"/>
    <x v="8"/>
    <x v="23"/>
    <n v="116.9"/>
    <n v="112.3"/>
    <n v="110.5"/>
    <n v="105.3"/>
    <n v="107.3"/>
    <n v="160.9"/>
    <n v="107.1"/>
    <n v="103.1"/>
    <n v="108.3"/>
    <n v="110.7"/>
    <n v="114.6"/>
    <n v="118.3"/>
    <n v="112"/>
    <n v="112.2"/>
    <n v="110.4"/>
    <n v="111.9"/>
    <n v="109.7"/>
    <n v="110.5"/>
    <n v="109.6"/>
    <n v="108.1"/>
    <n v="109.9"/>
    <n v="107.5"/>
    <n v="110.6"/>
    <n v="106.8"/>
    <n v="109"/>
    <n v="113.7"/>
  </r>
  <r>
    <x v="0"/>
    <x v="0"/>
    <s v="October"/>
    <x v="9"/>
    <x v="24"/>
    <n v="115.4"/>
    <n v="112.6"/>
    <n v="111.7"/>
    <n v="107.7"/>
    <n v="113.2"/>
    <n v="164.9"/>
    <n v="108.3"/>
    <n v="103.9"/>
    <n v="108.2"/>
    <n v="111.1"/>
    <n v="114.9"/>
    <n v="119.8"/>
    <n v="112.2"/>
    <n v="113.6"/>
    <n v="112.3"/>
    <n v="113.4"/>
    <n v="139.26"/>
    <n v="111.6"/>
    <n v="110.4"/>
    <n v="108.9"/>
    <n v="109.3"/>
    <n v="108.3"/>
    <n v="110.2"/>
    <n v="107.5"/>
    <n v="109.1"/>
    <n v="115.5"/>
  </r>
  <r>
    <x v="1"/>
    <x v="0"/>
    <s v="October"/>
    <x v="9"/>
    <x v="25"/>
    <n v="118.1"/>
    <n v="114.5"/>
    <n v="110.4"/>
    <n v="102.3"/>
    <n v="106.2"/>
    <n v="183.5"/>
    <n v="105.3"/>
    <n v="100.2"/>
    <n v="109.6"/>
    <n v="111.4"/>
    <n v="116"/>
    <n v="120.8"/>
    <n v="113.5"/>
    <n v="112.5"/>
    <n v="109.7"/>
    <n v="112"/>
    <n v="110.5"/>
    <n v="109.7"/>
    <n v="110.2"/>
    <n v="108.2"/>
    <n v="109.7"/>
    <n v="108"/>
    <n v="111.3"/>
    <n v="107.3"/>
    <n v="109.4"/>
    <n v="114"/>
  </r>
  <r>
    <x v="2"/>
    <x v="0"/>
    <s v="October"/>
    <x v="9"/>
    <x v="26"/>
    <n v="116.3"/>
    <n v="113.3"/>
    <n v="111.2"/>
    <n v="105.7"/>
    <n v="109.9"/>
    <n v="171.2"/>
    <n v="107.3"/>
    <n v="102.7"/>
    <n v="108.7"/>
    <n v="111.2"/>
    <n v="115.4"/>
    <n v="120.2"/>
    <n v="112.5"/>
    <n v="113.2"/>
    <n v="111.2"/>
    <n v="112.8"/>
    <n v="110.5"/>
    <n v="110.9"/>
    <n v="110.3"/>
    <n v="108.6"/>
    <n v="109.5"/>
    <n v="108.1"/>
    <n v="110.8"/>
    <n v="107.4"/>
    <n v="109.2"/>
    <n v="114.8"/>
  </r>
  <r>
    <x v="0"/>
    <x v="0"/>
    <s v="November "/>
    <x v="10"/>
    <x v="27"/>
    <n v="114.9"/>
    <n v="116.2"/>
    <n v="112.8"/>
    <n v="108.9"/>
    <n v="116.6"/>
    <n v="178.1"/>
    <n v="109.1"/>
    <n v="103.6"/>
    <n v="109"/>
    <n v="111.8"/>
    <n v="116"/>
    <n v="122.5"/>
    <n v="112.8"/>
    <n v="114.6"/>
    <n v="113.1"/>
    <n v="114.4"/>
    <n v="139.26"/>
    <n v="112.6"/>
    <n v="111.3"/>
    <n v="109.7"/>
    <n v="109.6"/>
    <n v="108.7"/>
    <n v="111"/>
    <n v="108.2"/>
    <n v="109.8"/>
    <n v="117.4"/>
  </r>
  <r>
    <x v="1"/>
    <x v="0"/>
    <s v="November"/>
    <x v="11"/>
    <x v="28"/>
    <n v="116.3"/>
    <n v="122.6"/>
    <n v="112"/>
    <n v="103.2"/>
    <n v="110"/>
    <n v="192.8"/>
    <n v="106.3"/>
    <n v="99.5"/>
    <n v="110.3"/>
    <n v="111.8"/>
    <n v="117.1"/>
    <n v="122.9"/>
    <n v="114.1"/>
    <n v="113.5"/>
    <n v="110.3"/>
    <n v="113"/>
    <n v="111.1"/>
    <n v="110"/>
    <n v="110.9"/>
    <n v="108.6"/>
    <n v="109.5"/>
    <n v="108.5"/>
    <n v="111.3"/>
    <n v="107.9"/>
    <n v="109.6"/>
    <n v="115"/>
  </r>
  <r>
    <x v="2"/>
    <x v="0"/>
    <s v="November"/>
    <x v="11"/>
    <x v="29"/>
    <n v="115.4"/>
    <n v="118.7"/>
    <n v="112.5"/>
    <n v="106.8"/>
    <n v="113.5"/>
    <n v="183.1"/>
    <n v="108.2"/>
    <n v="102.2"/>
    <n v="109.4"/>
    <n v="111.8"/>
    <n v="116.5"/>
    <n v="122.6"/>
    <n v="113.1"/>
    <n v="114.2"/>
    <n v="111.9"/>
    <n v="113.8"/>
    <n v="111.1"/>
    <n v="111.6"/>
    <n v="111.1"/>
    <n v="109.3"/>
    <n v="109.5"/>
    <n v="108.6"/>
    <n v="111.2"/>
    <n v="108.1"/>
    <n v="109.7"/>
    <n v="116.3"/>
  </r>
  <r>
    <x v="0"/>
    <x v="0"/>
    <s v="December"/>
    <x v="12"/>
    <x v="30"/>
    <n v="115.9"/>
    <n v="120.4"/>
    <n v="113.8"/>
    <n v="109.5"/>
    <n v="115.5"/>
    <n v="145.69999999999999"/>
    <n v="109.5"/>
    <n v="102.9"/>
    <n v="109.8"/>
    <n v="112.1"/>
    <n v="116.8"/>
    <n v="118.7"/>
    <n v="113.6"/>
    <n v="115.8"/>
    <n v="114"/>
    <n v="115.5"/>
    <n v="139.26"/>
    <n v="112.8"/>
    <n v="112.1"/>
    <n v="110.1"/>
    <n v="109.9"/>
    <n v="109.2"/>
    <n v="111.6"/>
    <n v="108.1"/>
    <n v="110.1"/>
    <n v="115.5"/>
  </r>
  <r>
    <x v="1"/>
    <x v="0"/>
    <s v="December"/>
    <x v="12"/>
    <x v="31"/>
    <n v="118.1"/>
    <n v="128.5"/>
    <n v="112.8"/>
    <n v="103.4"/>
    <n v="110.7"/>
    <n v="144.80000000000001"/>
    <n v="107.1"/>
    <n v="98.6"/>
    <n v="111.9"/>
    <n v="112.1"/>
    <n v="118.1"/>
    <n v="117.8"/>
    <n v="115"/>
    <n v="114.2"/>
    <n v="110.9"/>
    <n v="113.7"/>
    <n v="110.7"/>
    <n v="110.4"/>
    <n v="111.3"/>
    <n v="109"/>
    <n v="109.7"/>
    <n v="108.9"/>
    <n v="111.4"/>
    <n v="107.7"/>
    <n v="109.8"/>
    <n v="113.3"/>
  </r>
  <r>
    <x v="2"/>
    <x v="0"/>
    <s v="December"/>
    <x v="12"/>
    <x v="32"/>
    <n v="116.7"/>
    <n v="123.5"/>
    <n v="113.4"/>
    <n v="107.3"/>
    <n v="113.3"/>
    <n v="145.4"/>
    <n v="108.7"/>
    <n v="101.5"/>
    <n v="110.5"/>
    <n v="112.1"/>
    <n v="117.4"/>
    <n v="118.4"/>
    <n v="114"/>
    <n v="115.2"/>
    <n v="112.7"/>
    <n v="114.8"/>
    <n v="110.7"/>
    <n v="111.9"/>
    <n v="111.7"/>
    <n v="109.7"/>
    <n v="109.8"/>
    <n v="109"/>
    <n v="111.5"/>
    <n v="107.9"/>
    <n v="110"/>
    <n v="114.5"/>
  </r>
  <r>
    <x v="0"/>
    <x v="1"/>
    <s v="January"/>
    <x v="13"/>
    <x v="25"/>
    <n v="117.1"/>
    <n v="120.5"/>
    <n v="114.4"/>
    <n v="109"/>
    <n v="115.5"/>
    <n v="123.9"/>
    <n v="109.6"/>
    <n v="101.8"/>
    <n v="110.2"/>
    <n v="112.4"/>
    <n v="117.3"/>
    <n v="116"/>
    <n v="114"/>
    <n v="116.5"/>
    <n v="114.5"/>
    <n v="116.2"/>
    <n v="139.26"/>
    <n v="113"/>
    <n v="112.6"/>
    <n v="110.6"/>
    <n v="110.5"/>
    <n v="109.6"/>
    <n v="111.8"/>
    <n v="108.3"/>
    <n v="110.6"/>
    <n v="114.2"/>
  </r>
  <r>
    <x v="1"/>
    <x v="1"/>
    <s v="January"/>
    <x v="13"/>
    <x v="33"/>
    <n v="122"/>
    <n v="129.9"/>
    <n v="113.6"/>
    <n v="102.9"/>
    <n v="112.1"/>
    <n v="118.9"/>
    <n v="107.5"/>
    <n v="96.9"/>
    <n v="112.7"/>
    <n v="112.1"/>
    <n v="119"/>
    <n v="115.5"/>
    <n v="115.7"/>
    <n v="114.8"/>
    <n v="111.3"/>
    <n v="114.3"/>
    <n v="111.6"/>
    <n v="111"/>
    <n v="111.9"/>
    <n v="109.7"/>
    <n v="110.8"/>
    <n v="109.8"/>
    <n v="111.5"/>
    <n v="108"/>
    <n v="110.5"/>
    <n v="112.9"/>
  </r>
  <r>
    <x v="2"/>
    <x v="1"/>
    <s v="January"/>
    <x v="13"/>
    <x v="34"/>
    <n v="118.8"/>
    <n v="124.1"/>
    <n v="114.1"/>
    <n v="106.8"/>
    <n v="113.9"/>
    <n v="122.2"/>
    <n v="108.9"/>
    <n v="100.2"/>
    <n v="111"/>
    <n v="112.3"/>
    <n v="118.1"/>
    <n v="115.8"/>
    <n v="114.5"/>
    <n v="115.8"/>
    <n v="113.2"/>
    <n v="115.4"/>
    <n v="111.6"/>
    <n v="112.2"/>
    <n v="112.3"/>
    <n v="110.3"/>
    <n v="110.7"/>
    <n v="109.7"/>
    <n v="111.6"/>
    <n v="108.2"/>
    <n v="110.6"/>
    <n v="113.6"/>
  </r>
  <r>
    <x v="0"/>
    <x v="1"/>
    <s v="February"/>
    <x v="14"/>
    <x v="35"/>
    <n v="117.7"/>
    <n v="121.2"/>
    <n v="115"/>
    <n v="109"/>
    <n v="116.6"/>
    <n v="116"/>
    <n v="109.8"/>
    <n v="101.1"/>
    <n v="110.4"/>
    <n v="112.9"/>
    <n v="117.8"/>
    <n v="115.3"/>
    <n v="114.2"/>
    <n v="117.1"/>
    <n v="114.5"/>
    <n v="116.7"/>
    <n v="139.26"/>
    <n v="113.2"/>
    <n v="112.9"/>
    <n v="110.9"/>
    <n v="110.8"/>
    <n v="109.9"/>
    <n v="112"/>
    <n v="108.7"/>
    <n v="110.9"/>
    <n v="114"/>
  </r>
  <r>
    <x v="1"/>
    <x v="1"/>
    <s v="February"/>
    <x v="14"/>
    <x v="36"/>
    <n v="122"/>
    <n v="124.5"/>
    <n v="115.2"/>
    <n v="102.5"/>
    <n v="114.1"/>
    <n v="111.5"/>
    <n v="108.2"/>
    <n v="95.4"/>
    <n v="113.5"/>
    <n v="112.1"/>
    <n v="119.9"/>
    <n v="115.2"/>
    <n v="116.2"/>
    <n v="115.3"/>
    <n v="111.7"/>
    <n v="114.7"/>
    <n v="112.5"/>
    <n v="111.1"/>
    <n v="112.6"/>
    <n v="110.4"/>
    <n v="111.3"/>
    <n v="110.3"/>
    <n v="111.6"/>
    <n v="108.7"/>
    <n v="111"/>
    <n v="113.1"/>
  </r>
  <r>
    <x v="2"/>
    <x v="1"/>
    <s v="February"/>
    <x v="14"/>
    <x v="37"/>
    <n v="119.2"/>
    <n v="122.5"/>
    <n v="115.1"/>
    <n v="106.6"/>
    <n v="115.4"/>
    <n v="114.5"/>
    <n v="109.3"/>
    <n v="99.2"/>
    <n v="111.4"/>
    <n v="112.6"/>
    <n v="118.8"/>
    <n v="115.3"/>
    <n v="114.7"/>
    <n v="116.4"/>
    <n v="113.3"/>
    <n v="115.9"/>
    <n v="112.5"/>
    <n v="112.4"/>
    <n v="112.8"/>
    <n v="110.7"/>
    <n v="111.1"/>
    <n v="110.1"/>
    <n v="111.8"/>
    <n v="108.7"/>
    <n v="110.9"/>
    <n v="113.6"/>
  </r>
  <r>
    <x v="0"/>
    <x v="1"/>
    <s v="March"/>
    <x v="15"/>
    <x v="38"/>
    <n v="118.1"/>
    <n v="120.7"/>
    <n v="116.1"/>
    <n v="109.3"/>
    <n v="119.6"/>
    <n v="117.9"/>
    <n v="110.2"/>
    <n v="101.2"/>
    <n v="110.7"/>
    <n v="113"/>
    <n v="118.3"/>
    <n v="116.2"/>
    <n v="114.6"/>
    <n v="117.5"/>
    <n v="114.9"/>
    <n v="117.2"/>
    <n v="139.26"/>
    <n v="113.4"/>
    <n v="113.4"/>
    <n v="111.4"/>
    <n v="111.2"/>
    <n v="110.2"/>
    <n v="112.4"/>
    <n v="108.9"/>
    <n v="111.3"/>
    <n v="114.6"/>
  </r>
  <r>
    <x v="1"/>
    <x v="1"/>
    <s v="March"/>
    <x v="15"/>
    <x v="39"/>
    <n v="121.4"/>
    <n v="121.5"/>
    <n v="116.2"/>
    <n v="102.8"/>
    <n v="117.7"/>
    <n v="113.3"/>
    <n v="108.9"/>
    <n v="96.3"/>
    <n v="114.1"/>
    <n v="112.2"/>
    <n v="120.5"/>
    <n v="116"/>
    <n v="116.7"/>
    <n v="115.8"/>
    <n v="112.1"/>
    <n v="115.2"/>
    <n v="113.2"/>
    <n v="110.9"/>
    <n v="113"/>
    <n v="110.8"/>
    <n v="111.6"/>
    <n v="110.9"/>
    <n v="111.8"/>
    <n v="109.2"/>
    <n v="111.4"/>
    <n v="113.7"/>
  </r>
  <r>
    <x v="2"/>
    <x v="1"/>
    <s v="Marcrh"/>
    <x v="16"/>
    <x v="40"/>
    <n v="119.3"/>
    <n v="121"/>
    <n v="116.1"/>
    <n v="106.9"/>
    <n v="118.7"/>
    <n v="116.3"/>
    <n v="109.8"/>
    <n v="99.6"/>
    <n v="111.8"/>
    <n v="112.7"/>
    <n v="119.3"/>
    <n v="116.1"/>
    <n v="115.2"/>
    <n v="116.8"/>
    <n v="113.7"/>
    <n v="116.4"/>
    <n v="113.2"/>
    <n v="112.5"/>
    <n v="113.2"/>
    <n v="111.2"/>
    <n v="111.4"/>
    <n v="110.6"/>
    <n v="112"/>
    <n v="109"/>
    <n v="111.3"/>
    <n v="114.2"/>
  </r>
  <r>
    <x v="0"/>
    <x v="1"/>
    <s v="April"/>
    <x v="17"/>
    <x v="37"/>
    <n v="118.9"/>
    <n v="118.1"/>
    <n v="117"/>
    <n v="109.7"/>
    <n v="125.5"/>
    <n v="120.5"/>
    <n v="111"/>
    <n v="102.6"/>
    <n v="111.2"/>
    <n v="113.5"/>
    <n v="118.7"/>
    <n v="117.2"/>
    <n v="115.4"/>
    <n v="118.1"/>
    <n v="116.1"/>
    <n v="117.8"/>
    <n v="139.26"/>
    <n v="113.4"/>
    <n v="113.7"/>
    <n v="111.8"/>
    <n v="111.2"/>
    <n v="110.5"/>
    <n v="113"/>
    <n v="108.9"/>
    <n v="111.5"/>
    <n v="115.4"/>
  </r>
  <r>
    <x v="1"/>
    <x v="1"/>
    <s v="April"/>
    <x v="17"/>
    <x v="41"/>
    <n v="121.7"/>
    <n v="113.3"/>
    <n v="117"/>
    <n v="103.1"/>
    <n v="126.7"/>
    <n v="121.2"/>
    <n v="111"/>
    <n v="100.3"/>
    <n v="115.3"/>
    <n v="112.7"/>
    <n v="121"/>
    <n v="118.2"/>
    <n v="117.6"/>
    <n v="116.3"/>
    <n v="112.5"/>
    <n v="115.7"/>
    <n v="113.9"/>
    <n v="110.9"/>
    <n v="113.4"/>
    <n v="111"/>
    <n v="111.2"/>
    <n v="111.2"/>
    <n v="112.5"/>
    <n v="109.1"/>
    <n v="111.4"/>
    <n v="114.7"/>
  </r>
  <r>
    <x v="2"/>
    <x v="1"/>
    <s v="April"/>
    <x v="17"/>
    <x v="42"/>
    <n v="119.9"/>
    <n v="116.2"/>
    <n v="117"/>
    <n v="107.3"/>
    <n v="126.1"/>
    <n v="120.7"/>
    <n v="111"/>
    <n v="101.8"/>
    <n v="112.6"/>
    <n v="113.2"/>
    <n v="119.8"/>
    <n v="117.6"/>
    <n v="116"/>
    <n v="117.4"/>
    <n v="114.6"/>
    <n v="117"/>
    <n v="113.9"/>
    <n v="112.5"/>
    <n v="113.6"/>
    <n v="111.5"/>
    <n v="111.2"/>
    <n v="110.9"/>
    <n v="112.7"/>
    <n v="109"/>
    <n v="111.5"/>
    <n v="115.1"/>
  </r>
  <r>
    <x v="0"/>
    <x v="1"/>
    <s v="May"/>
    <x v="18"/>
    <x v="43"/>
    <n v="120.2"/>
    <n v="116.9"/>
    <n v="118"/>
    <n v="110.1"/>
    <n v="126.3"/>
    <n v="123.9"/>
    <n v="111.5"/>
    <n v="103.5"/>
    <n v="111.6"/>
    <n v="114.2"/>
    <n v="119.2"/>
    <n v="118.2"/>
    <n v="116.3"/>
    <n v="118.7"/>
    <n v="116.8"/>
    <n v="118.5"/>
    <n v="139.26"/>
    <n v="113.4"/>
    <n v="114.1"/>
    <n v="112.1"/>
    <n v="111.4"/>
    <n v="110.9"/>
    <n v="113.1"/>
    <n v="108.9"/>
    <n v="111.8"/>
    <n v="116"/>
  </r>
  <r>
    <x v="1"/>
    <x v="1"/>
    <s v="May"/>
    <x v="18"/>
    <x v="44"/>
    <n v="124.1"/>
    <n v="114.2"/>
    <n v="119.1"/>
    <n v="103.5"/>
    <n v="129.19999999999999"/>
    <n v="127"/>
    <n v="112.6"/>
    <n v="101.3"/>
    <n v="117"/>
    <n v="112.9"/>
    <n v="121.7"/>
    <n v="120"/>
    <n v="118.3"/>
    <n v="116.8"/>
    <n v="112.9"/>
    <n v="116.2"/>
    <n v="114.3"/>
    <n v="111.1"/>
    <n v="114.1"/>
    <n v="111.2"/>
    <n v="111.3"/>
    <n v="111.5"/>
    <n v="112.9"/>
    <n v="109.3"/>
    <n v="111.7"/>
    <n v="115.6"/>
  </r>
  <r>
    <x v="2"/>
    <x v="1"/>
    <s v="May"/>
    <x v="18"/>
    <x v="45"/>
    <n v="121.6"/>
    <n v="115.9"/>
    <n v="118.4"/>
    <n v="107.7"/>
    <n v="127.7"/>
    <n v="125"/>
    <n v="111.9"/>
    <n v="102.8"/>
    <n v="113.4"/>
    <n v="113.7"/>
    <n v="120.4"/>
    <n v="118.9"/>
    <n v="116.8"/>
    <n v="118"/>
    <n v="115.2"/>
    <n v="117.6"/>
    <n v="114.3"/>
    <n v="112.5"/>
    <n v="114.1"/>
    <n v="111.8"/>
    <n v="111.3"/>
    <n v="111.2"/>
    <n v="113"/>
    <n v="109.1"/>
    <n v="111.8"/>
    <n v="115.8"/>
  </r>
  <r>
    <x v="0"/>
    <x v="1"/>
    <s v="June"/>
    <x v="19"/>
    <x v="40"/>
    <n v="121.6"/>
    <n v="116.1"/>
    <n v="119.3"/>
    <n v="110.3"/>
    <n v="125.8"/>
    <n v="129.30000000000001"/>
    <n v="112.2"/>
    <n v="103.6"/>
    <n v="112.3"/>
    <n v="114.9"/>
    <n v="120.1"/>
    <n v="119.5"/>
    <n v="117.3"/>
    <n v="119.7"/>
    <n v="117.3"/>
    <n v="119.3"/>
    <n v="139.26"/>
    <n v="114.4"/>
    <n v="114.9"/>
    <n v="112.8"/>
    <n v="112.2"/>
    <n v="111.4"/>
    <n v="114.3"/>
    <n v="108"/>
    <n v="112.3"/>
    <n v="117"/>
  </r>
  <r>
    <x v="1"/>
    <x v="1"/>
    <s v="June"/>
    <x v="19"/>
    <x v="46"/>
    <n v="125.9"/>
    <n v="115.4"/>
    <n v="120.4"/>
    <n v="103.4"/>
    <n v="131.19999999999999"/>
    <n v="137.5"/>
    <n v="112.8"/>
    <n v="101.4"/>
    <n v="118.3"/>
    <n v="113.2"/>
    <n v="122.4"/>
    <n v="122"/>
    <n v="119"/>
    <n v="117.4"/>
    <n v="113.2"/>
    <n v="116.7"/>
    <n v="113.9"/>
    <n v="111.2"/>
    <n v="114.3"/>
    <n v="111.4"/>
    <n v="111.5"/>
    <n v="111.8"/>
    <n v="115.1"/>
    <n v="108.7"/>
    <n v="112.2"/>
    <n v="116.4"/>
  </r>
  <r>
    <x v="2"/>
    <x v="1"/>
    <s v="June"/>
    <x v="19"/>
    <x v="47"/>
    <n v="123.1"/>
    <n v="115.8"/>
    <n v="119.7"/>
    <n v="107.8"/>
    <n v="128.30000000000001"/>
    <n v="132.1"/>
    <n v="112.4"/>
    <n v="102.9"/>
    <n v="114.3"/>
    <n v="114.2"/>
    <n v="121.2"/>
    <n v="120.4"/>
    <n v="117.8"/>
    <n v="118.8"/>
    <n v="115.6"/>
    <n v="118.3"/>
    <n v="113.9"/>
    <n v="113.2"/>
    <n v="114.6"/>
    <n v="112.3"/>
    <n v="111.8"/>
    <n v="111.6"/>
    <n v="114.8"/>
    <n v="108.3"/>
    <n v="112.3"/>
    <n v="116.7"/>
  </r>
  <r>
    <x v="0"/>
    <x v="1"/>
    <s v="July"/>
    <x v="20"/>
    <x v="48"/>
    <n v="122.5"/>
    <n v="117.7"/>
    <n v="120.6"/>
    <n v="110.4"/>
    <n v="129.1"/>
    <n v="150.1"/>
    <n v="113.2"/>
    <n v="104.8"/>
    <n v="113.3"/>
    <n v="115.6"/>
    <n v="120.9"/>
    <n v="123.3"/>
    <n v="118"/>
    <n v="120.7"/>
    <n v="118.3"/>
    <n v="120.3"/>
    <n v="139.26"/>
    <n v="115.3"/>
    <n v="115.4"/>
    <n v="113.4"/>
    <n v="113.2"/>
    <n v="111.8"/>
    <n v="115.5"/>
    <n v="108.8"/>
    <n v="113.1"/>
    <n v="119.5"/>
  </r>
  <r>
    <x v="1"/>
    <x v="1"/>
    <s v="July"/>
    <x v="20"/>
    <x v="49"/>
    <n v="126.4"/>
    <n v="118"/>
    <n v="121.6"/>
    <n v="103.5"/>
    <n v="133.69999999999999"/>
    <n v="172.4"/>
    <n v="113.1"/>
    <n v="102.7"/>
    <n v="120"/>
    <n v="113.8"/>
    <n v="123.4"/>
    <n v="127.1"/>
    <n v="121"/>
    <n v="118"/>
    <n v="113.6"/>
    <n v="117.4"/>
    <n v="114.8"/>
    <n v="111.6"/>
    <n v="114.9"/>
    <n v="111.5"/>
    <n v="113"/>
    <n v="112.4"/>
    <n v="117.8"/>
    <n v="109.7"/>
    <n v="113.5"/>
    <n v="118.9"/>
  </r>
  <r>
    <x v="2"/>
    <x v="1"/>
    <s v="July"/>
    <x v="20"/>
    <x v="50"/>
    <n v="123.9"/>
    <n v="117.8"/>
    <n v="121"/>
    <n v="107.9"/>
    <n v="131.19999999999999"/>
    <n v="157.69999999999999"/>
    <n v="113.2"/>
    <n v="104.1"/>
    <n v="115.5"/>
    <n v="114.8"/>
    <n v="122.1"/>
    <n v="124.7"/>
    <n v="118.8"/>
    <n v="119.6"/>
    <n v="116.3"/>
    <n v="119.1"/>
    <n v="114.8"/>
    <n v="113.9"/>
    <n v="115.2"/>
    <n v="112.7"/>
    <n v="113.1"/>
    <n v="112.1"/>
    <n v="116.8"/>
    <n v="109.2"/>
    <n v="113.3"/>
    <n v="119.2"/>
  </r>
  <r>
    <x v="0"/>
    <x v="1"/>
    <s v="August"/>
    <x v="21"/>
    <x v="51"/>
    <n v="122.8"/>
    <n v="117.8"/>
    <n v="121.9"/>
    <n v="110.6"/>
    <n v="129.69999999999999"/>
    <n v="161.1"/>
    <n v="114.1"/>
    <n v="105.1"/>
    <n v="114.6"/>
    <n v="115.8"/>
    <n v="121.7"/>
    <n v="125.3"/>
    <n v="118.8"/>
    <n v="120.9"/>
    <n v="118.8"/>
    <n v="120.7"/>
    <n v="139.26"/>
    <n v="115.4"/>
    <n v="115.9"/>
    <n v="114"/>
    <n v="113.2"/>
    <n v="112.2"/>
    <n v="116.2"/>
    <n v="109.4"/>
    <n v="113.5"/>
    <n v="120.7"/>
  </r>
  <r>
    <x v="1"/>
    <x v="1"/>
    <s v="August"/>
    <x v="21"/>
    <x v="52"/>
    <n v="127.3"/>
    <n v="116.5"/>
    <n v="122.2"/>
    <n v="103.6"/>
    <n v="132.69999999999999"/>
    <n v="181.9"/>
    <n v="115.2"/>
    <n v="102.7"/>
    <n v="122.1"/>
    <n v="114.4"/>
    <n v="124.7"/>
    <n v="128.9"/>
    <n v="123"/>
    <n v="118.6"/>
    <n v="114.1"/>
    <n v="117.9"/>
    <n v="115.5"/>
    <n v="111.8"/>
    <n v="115.3"/>
    <n v="112.2"/>
    <n v="112.5"/>
    <n v="112.9"/>
    <n v="119.2"/>
    <n v="110.5"/>
    <n v="113.9"/>
    <n v="119.9"/>
  </r>
  <r>
    <x v="2"/>
    <x v="1"/>
    <s v="August"/>
    <x v="21"/>
    <x v="44"/>
    <n v="124.4"/>
    <n v="117.3"/>
    <n v="122"/>
    <n v="108"/>
    <n v="131.1"/>
    <n v="168.2"/>
    <n v="114.5"/>
    <n v="104.3"/>
    <n v="117.1"/>
    <n v="115.2"/>
    <n v="123.1"/>
    <n v="126.6"/>
    <n v="119.9"/>
    <n v="120"/>
    <n v="116.8"/>
    <n v="119.6"/>
    <n v="115.5"/>
    <n v="114"/>
    <n v="115.6"/>
    <n v="113.3"/>
    <n v="112.8"/>
    <n v="112.6"/>
    <n v="118"/>
    <n v="109.9"/>
    <n v="113.7"/>
    <n v="120.3"/>
  </r>
  <r>
    <x v="0"/>
    <x v="1"/>
    <s v="September"/>
    <x v="22"/>
    <x v="53"/>
    <n v="122.4"/>
    <n v="117.8"/>
    <n v="122.7"/>
    <n v="110.4"/>
    <n v="129.80000000000001"/>
    <n v="158.80000000000001"/>
    <n v="115"/>
    <n v="104.7"/>
    <n v="114.9"/>
    <n v="116.5"/>
    <n v="122.6"/>
    <n v="125.3"/>
    <n v="119.5"/>
    <n v="121.7"/>
    <n v="119.2"/>
    <n v="121.3"/>
    <n v="139.26"/>
    <n v="115.8"/>
    <n v="116.7"/>
    <n v="114.5"/>
    <n v="112.8"/>
    <n v="112.6"/>
    <n v="116.6"/>
    <n v="109.1"/>
    <n v="113.7"/>
    <n v="120.9"/>
  </r>
  <r>
    <x v="1"/>
    <x v="1"/>
    <s v="September"/>
    <x v="22"/>
    <x v="54"/>
    <n v="125.4"/>
    <n v="116.4"/>
    <n v="122.7"/>
    <n v="103.5"/>
    <n v="124.5"/>
    <n v="168.6"/>
    <n v="116.9"/>
    <n v="101.9"/>
    <n v="122.9"/>
    <n v="114.8"/>
    <n v="125.2"/>
    <n v="126.7"/>
    <n v="124.3"/>
    <n v="119.2"/>
    <n v="114.5"/>
    <n v="118.4"/>
    <n v="116.1"/>
    <n v="111.8"/>
    <n v="115.5"/>
    <n v="112.3"/>
    <n v="111.2"/>
    <n v="113.4"/>
    <n v="120"/>
    <n v="110"/>
    <n v="113.6"/>
    <n v="119.2"/>
  </r>
  <r>
    <x v="2"/>
    <x v="1"/>
    <s v="September"/>
    <x v="22"/>
    <x v="55"/>
    <n v="123.5"/>
    <n v="117.3"/>
    <n v="122.7"/>
    <n v="107.9"/>
    <n v="127.3"/>
    <n v="162.1"/>
    <n v="115.6"/>
    <n v="103.8"/>
    <n v="117.6"/>
    <n v="115.8"/>
    <n v="123.8"/>
    <n v="125.8"/>
    <n v="120.8"/>
    <n v="120.7"/>
    <n v="117.2"/>
    <n v="120.1"/>
    <n v="116.1"/>
    <n v="114.3"/>
    <n v="116.1"/>
    <n v="113.7"/>
    <n v="112"/>
    <n v="113.1"/>
    <n v="118.6"/>
    <n v="109.5"/>
    <n v="113.7"/>
    <n v="120.1"/>
  </r>
  <r>
    <x v="0"/>
    <x v="1"/>
    <s v="October"/>
    <x v="23"/>
    <x v="56"/>
    <n v="122.5"/>
    <n v="118.3"/>
    <n v="123.2"/>
    <n v="110.5"/>
    <n v="128.9"/>
    <n v="155.30000000000001"/>
    <n v="115.5"/>
    <n v="104"/>
    <n v="115.3"/>
    <n v="116.8"/>
    <n v="123.2"/>
    <n v="125.1"/>
    <n v="120"/>
    <n v="122.7"/>
    <n v="120.3"/>
    <n v="122.3"/>
    <n v="139.26"/>
    <n v="116.4"/>
    <n v="117.5"/>
    <n v="115.3"/>
    <n v="112.6"/>
    <n v="113"/>
    <n v="116.9"/>
    <n v="109.3"/>
    <n v="114"/>
    <n v="121"/>
  </r>
  <r>
    <x v="1"/>
    <x v="1"/>
    <s v="October"/>
    <x v="23"/>
    <x v="57"/>
    <n v="126.1"/>
    <n v="117.8"/>
    <n v="123.1"/>
    <n v="103.5"/>
    <n v="123.5"/>
    <n v="159.6"/>
    <n v="117.4"/>
    <n v="101.2"/>
    <n v="123.8"/>
    <n v="115.2"/>
    <n v="125.9"/>
    <n v="125.8"/>
    <n v="124.3"/>
    <n v="119.6"/>
    <n v="114.9"/>
    <n v="118.9"/>
    <n v="116.7"/>
    <n v="112"/>
    <n v="115.8"/>
    <n v="112.6"/>
    <n v="111"/>
    <n v="113.6"/>
    <n v="120.2"/>
    <n v="110.1"/>
    <n v="113.7"/>
    <n v="119.1"/>
  </r>
  <r>
    <x v="2"/>
    <x v="1"/>
    <s v="October"/>
    <x v="23"/>
    <x v="58"/>
    <n v="123.8"/>
    <n v="118.1"/>
    <n v="123.2"/>
    <n v="107.9"/>
    <n v="126.4"/>
    <n v="156.80000000000001"/>
    <n v="116.1"/>
    <n v="103.1"/>
    <n v="118.1"/>
    <n v="116.1"/>
    <n v="124.5"/>
    <n v="125.4"/>
    <n v="121.1"/>
    <n v="121.5"/>
    <n v="118.1"/>
    <n v="121"/>
    <n v="116.7"/>
    <n v="114.7"/>
    <n v="116.7"/>
    <n v="114.3"/>
    <n v="111.8"/>
    <n v="113.3"/>
    <n v="118.8"/>
    <n v="109.6"/>
    <n v="113.9"/>
    <n v="120.1"/>
  </r>
  <r>
    <x v="0"/>
    <x v="1"/>
    <s v="November"/>
    <x v="24"/>
    <x v="44"/>
    <n v="122.6"/>
    <n v="119.9"/>
    <n v="124"/>
    <n v="110.5"/>
    <n v="128.80000000000001"/>
    <n v="152"/>
    <n v="116.2"/>
    <n v="103.3"/>
    <n v="115.8"/>
    <n v="116.8"/>
    <n v="124.5"/>
    <n v="124.9"/>
    <n v="120.8"/>
    <n v="123.3"/>
    <n v="120.5"/>
    <n v="122.9"/>
    <n v="139.26"/>
    <n v="117.3"/>
    <n v="118.1"/>
    <n v="115.9"/>
    <n v="112"/>
    <n v="113.3"/>
    <n v="117.2"/>
    <n v="108.8"/>
    <n v="114.1"/>
    <n v="121.1"/>
  </r>
  <r>
    <x v="1"/>
    <x v="1"/>
    <s v="November"/>
    <x v="24"/>
    <x v="59"/>
    <n v="125.6"/>
    <n v="122.7"/>
    <n v="124.6"/>
    <n v="103.2"/>
    <n v="122.2"/>
    <n v="153.19999999999999"/>
    <n v="119.3"/>
    <n v="99.8"/>
    <n v="124.6"/>
    <n v="115.8"/>
    <n v="126.9"/>
    <n v="125.4"/>
    <n v="125.8"/>
    <n v="120.3"/>
    <n v="115.4"/>
    <n v="119.5"/>
    <n v="117.1"/>
    <n v="112.6"/>
    <n v="116.4"/>
    <n v="113"/>
    <n v="109.7"/>
    <n v="114"/>
    <n v="120.3"/>
    <n v="109.6"/>
    <n v="113.4"/>
    <n v="119"/>
  </r>
  <r>
    <x v="2"/>
    <x v="1"/>
    <s v="November"/>
    <x v="24"/>
    <x v="60"/>
    <n v="123.7"/>
    <n v="121"/>
    <n v="124.2"/>
    <n v="107.8"/>
    <n v="125.7"/>
    <n v="152.4"/>
    <n v="117.2"/>
    <n v="102.1"/>
    <n v="118.7"/>
    <n v="116.4"/>
    <n v="125.6"/>
    <n v="125.1"/>
    <n v="122.1"/>
    <n v="122.1"/>
    <n v="118.4"/>
    <n v="121.6"/>
    <n v="117.1"/>
    <n v="115.5"/>
    <n v="117.3"/>
    <n v="114.8"/>
    <n v="110.8"/>
    <n v="113.7"/>
    <n v="119"/>
    <n v="109.1"/>
    <n v="113.8"/>
    <n v="120.1"/>
  </r>
  <r>
    <x v="0"/>
    <x v="1"/>
    <s v="December"/>
    <x v="25"/>
    <x v="50"/>
    <n v="122.4"/>
    <n v="121.8"/>
    <n v="124.2"/>
    <n v="110.2"/>
    <n v="128.6"/>
    <n v="140.30000000000001"/>
    <n v="116.3"/>
    <n v="102"/>
    <n v="116"/>
    <n v="117.3"/>
    <n v="124.8"/>
    <n v="123.3"/>
    <n v="121.7"/>
    <n v="123.8"/>
    <n v="120.6"/>
    <n v="123.3"/>
    <n v="139.26"/>
    <n v="117.4"/>
    <n v="118.2"/>
    <n v="116.2"/>
    <n v="111.5"/>
    <n v="113.3"/>
    <n v="117.7"/>
    <n v="109.4"/>
    <n v="114.2"/>
    <n v="120.3"/>
  </r>
  <r>
    <x v="1"/>
    <x v="1"/>
    <s v="December"/>
    <x v="25"/>
    <x v="61"/>
    <n v="124.7"/>
    <n v="126.3"/>
    <n v="124.9"/>
    <n v="103"/>
    <n v="122.3"/>
    <n v="141"/>
    <n v="120.1"/>
    <n v="97.8"/>
    <n v="125.4"/>
    <n v="116.1"/>
    <n v="127.6"/>
    <n v="124"/>
    <n v="126.4"/>
    <n v="120.7"/>
    <n v="115.8"/>
    <n v="120"/>
    <n v="116.5"/>
    <n v="113"/>
    <n v="116.8"/>
    <n v="113.2"/>
    <n v="108.8"/>
    <n v="114.3"/>
    <n v="120.7"/>
    <n v="110.4"/>
    <n v="113.4"/>
    <n v="118.4"/>
  </r>
  <r>
    <x v="2"/>
    <x v="1"/>
    <s v="December"/>
    <x v="25"/>
    <x v="55"/>
    <n v="123.2"/>
    <n v="123.5"/>
    <n v="124.5"/>
    <n v="107.6"/>
    <n v="125.7"/>
    <n v="140.5"/>
    <n v="117.6"/>
    <n v="100.6"/>
    <n v="119.1"/>
    <n v="116.8"/>
    <n v="126.1"/>
    <n v="123.6"/>
    <n v="123"/>
    <n v="122.6"/>
    <n v="118.6"/>
    <n v="122"/>
    <n v="116.5"/>
    <n v="115.7"/>
    <n v="117.5"/>
    <n v="115.1"/>
    <n v="110.1"/>
    <n v="113.9"/>
    <n v="119.5"/>
    <n v="109.8"/>
    <n v="113.8"/>
    <n v="119.4"/>
  </r>
  <r>
    <x v="0"/>
    <x v="2"/>
    <s v="January"/>
    <x v="26"/>
    <x v="46"/>
    <n v="123.1"/>
    <n v="122.1"/>
    <n v="124.9"/>
    <n v="111"/>
    <n v="130.4"/>
    <n v="132.30000000000001"/>
    <n v="117.2"/>
    <n v="100.5"/>
    <n v="117.2"/>
    <n v="117.9"/>
    <n v="125.6"/>
    <n v="122.8"/>
    <n v="122.7"/>
    <n v="124.4"/>
    <n v="121.6"/>
    <n v="124"/>
    <n v="139.26"/>
    <n v="118.4"/>
    <n v="118.9"/>
    <n v="116.6"/>
    <n v="111"/>
    <n v="114"/>
    <n v="118.2"/>
    <n v="110.2"/>
    <n v="114.5"/>
    <n v="120.3"/>
  </r>
  <r>
    <x v="1"/>
    <x v="2"/>
    <s v="January"/>
    <x v="26"/>
    <x v="61"/>
    <n v="125.5"/>
    <n v="126.6"/>
    <n v="125.2"/>
    <n v="104.3"/>
    <n v="121.3"/>
    <n v="134.4"/>
    <n v="122.9"/>
    <n v="96.1"/>
    <n v="126.6"/>
    <n v="116.5"/>
    <n v="128"/>
    <n v="123.5"/>
    <n v="127.4"/>
    <n v="121"/>
    <n v="116.1"/>
    <n v="120.2"/>
    <n v="117.3"/>
    <n v="113.4"/>
    <n v="117.2"/>
    <n v="113.7"/>
    <n v="107.9"/>
    <n v="114.6"/>
    <n v="120.8"/>
    <n v="111.4"/>
    <n v="113.4"/>
    <n v="118.5"/>
  </r>
  <r>
    <x v="2"/>
    <x v="2"/>
    <s v="January"/>
    <x v="26"/>
    <x v="62"/>
    <n v="123.9"/>
    <n v="123.8"/>
    <n v="125"/>
    <n v="108.5"/>
    <n v="126.2"/>
    <n v="133"/>
    <n v="119.1"/>
    <n v="99"/>
    <n v="120.3"/>
    <n v="117.3"/>
    <n v="126.7"/>
    <n v="123.1"/>
    <n v="124"/>
    <n v="123.1"/>
    <n v="119.3"/>
    <n v="122.5"/>
    <n v="117.3"/>
    <n v="116.5"/>
    <n v="118.1"/>
    <n v="115.5"/>
    <n v="109.4"/>
    <n v="114.3"/>
    <n v="119.7"/>
    <n v="110.7"/>
    <n v="114"/>
    <n v="119.5"/>
  </r>
  <r>
    <x v="0"/>
    <x v="2"/>
    <s v="February"/>
    <x v="27"/>
    <x v="62"/>
    <n v="124.4"/>
    <n v="122.1"/>
    <n v="125.8"/>
    <n v="111.5"/>
    <n v="129.4"/>
    <n v="128.19999999999999"/>
    <n v="118.8"/>
    <n v="100"/>
    <n v="118.6"/>
    <n v="118.8"/>
    <n v="126.8"/>
    <n v="122.8"/>
    <n v="124.2"/>
    <n v="125.4"/>
    <n v="122.7"/>
    <n v="125"/>
    <n v="139.26"/>
    <n v="120"/>
    <n v="119.6"/>
    <n v="117.7"/>
    <n v="110.9"/>
    <n v="114.8"/>
    <n v="118.7"/>
    <n v="110.8"/>
    <n v="115"/>
    <n v="120.6"/>
  </r>
  <r>
    <x v="1"/>
    <x v="2"/>
    <s v="February"/>
    <x v="27"/>
    <x v="63"/>
    <n v="126.5"/>
    <n v="119.5"/>
    <n v="125.6"/>
    <n v="104.9"/>
    <n v="121.6"/>
    <n v="131.80000000000001"/>
    <n v="125.1"/>
    <n v="95"/>
    <n v="127.7"/>
    <n v="116.8"/>
    <n v="128.6"/>
    <n v="123.7"/>
    <n v="128.1"/>
    <n v="121.3"/>
    <n v="116.5"/>
    <n v="120.6"/>
    <n v="118.1"/>
    <n v="114"/>
    <n v="117.7"/>
    <n v="114.1"/>
    <n v="106.8"/>
    <n v="114.9"/>
    <n v="120.4"/>
    <n v="111.7"/>
    <n v="113.2"/>
    <n v="118.7"/>
  </r>
  <r>
    <x v="2"/>
    <x v="2"/>
    <s v="February"/>
    <x v="27"/>
    <x v="64"/>
    <n v="125.1"/>
    <n v="121.1"/>
    <n v="125.7"/>
    <n v="109.1"/>
    <n v="125.8"/>
    <n v="129.4"/>
    <n v="120.9"/>
    <n v="98.3"/>
    <n v="121.6"/>
    <n v="118"/>
    <n v="127.6"/>
    <n v="123.1"/>
    <n v="125.2"/>
    <n v="123.8"/>
    <n v="120.1"/>
    <n v="123.3"/>
    <n v="118.1"/>
    <n v="117.7"/>
    <n v="118.7"/>
    <n v="116.3"/>
    <n v="108.7"/>
    <n v="114.9"/>
    <n v="119.7"/>
    <n v="111.2"/>
    <n v="114.1"/>
    <n v="119.7"/>
  </r>
  <r>
    <x v="0"/>
    <x v="2"/>
    <s v="March"/>
    <x v="28"/>
    <x v="60"/>
    <n v="124.7"/>
    <n v="118.9"/>
    <n v="126"/>
    <n v="111.8"/>
    <n v="130.9"/>
    <n v="128"/>
    <n v="119.9"/>
    <n v="98.9"/>
    <n v="119.4"/>
    <n v="118.9"/>
    <n v="127.7"/>
    <n v="123.1"/>
    <n v="124.7"/>
    <n v="126"/>
    <n v="122.9"/>
    <n v="125.5"/>
    <n v="139.26"/>
    <n v="120.6"/>
    <n v="120.2"/>
    <n v="118.2"/>
    <n v="111.6"/>
    <n v="115.5"/>
    <n v="119.4"/>
    <n v="110.8"/>
    <n v="115.5"/>
    <n v="121.1"/>
  </r>
  <r>
    <x v="1"/>
    <x v="2"/>
    <s v="March"/>
    <x v="28"/>
    <x v="61"/>
    <n v="126.7"/>
    <n v="113.5"/>
    <n v="125.9"/>
    <n v="104.8"/>
    <n v="123.8"/>
    <n v="131.4"/>
    <n v="127.2"/>
    <n v="93.2"/>
    <n v="127.4"/>
    <n v="117"/>
    <n v="129.19999999999999"/>
    <n v="123.9"/>
    <n v="128.80000000000001"/>
    <n v="121.7"/>
    <n v="116.9"/>
    <n v="120.9"/>
    <n v="118.6"/>
    <n v="114.4"/>
    <n v="118"/>
    <n v="114.3"/>
    <n v="108.4"/>
    <n v="115.4"/>
    <n v="120.6"/>
    <n v="111.3"/>
    <n v="113.8"/>
    <n v="119.1"/>
  </r>
  <r>
    <x v="2"/>
    <x v="2"/>
    <s v="March"/>
    <x v="28"/>
    <x v="65"/>
    <n v="125.4"/>
    <n v="116.8"/>
    <n v="126"/>
    <n v="109.2"/>
    <n v="127.6"/>
    <n v="129.19999999999999"/>
    <n v="122.4"/>
    <n v="97"/>
    <n v="122.1"/>
    <n v="118.1"/>
    <n v="128.4"/>
    <n v="123.4"/>
    <n v="125.8"/>
    <n v="124.3"/>
    <n v="120.4"/>
    <n v="123.7"/>
    <n v="118.6"/>
    <n v="118.3"/>
    <n v="119.2"/>
    <n v="116.7"/>
    <n v="109.9"/>
    <n v="115.4"/>
    <n v="120.1"/>
    <n v="111"/>
    <n v="114.7"/>
    <n v="120.2"/>
  </r>
  <r>
    <x v="0"/>
    <x v="2"/>
    <s v="April"/>
    <x v="29"/>
    <x v="60"/>
    <n v="125.5"/>
    <n v="117.2"/>
    <n v="126.8"/>
    <n v="111.9"/>
    <n v="134.19999999999999"/>
    <n v="127.5"/>
    <n v="121.5"/>
    <n v="97.8"/>
    <n v="119.8"/>
    <n v="119.4"/>
    <n v="128.69999999999999"/>
    <n v="123.6"/>
    <n v="125.7"/>
    <n v="126.4"/>
    <n v="123.3"/>
    <n v="126"/>
    <n v="139.26"/>
    <n v="121.2"/>
    <n v="120.9"/>
    <n v="118.6"/>
    <n v="111.9"/>
    <n v="116.2"/>
    <n v="119.9"/>
    <n v="111.6"/>
    <n v="116"/>
    <n v="121.5"/>
  </r>
  <r>
    <x v="1"/>
    <x v="2"/>
    <s v="April"/>
    <x v="29"/>
    <x v="49"/>
    <n v="128.19999999999999"/>
    <n v="110"/>
    <n v="126.3"/>
    <n v="104.5"/>
    <n v="130.6"/>
    <n v="130.80000000000001"/>
    <n v="131.30000000000001"/>
    <n v="91.6"/>
    <n v="127.7"/>
    <n v="117.2"/>
    <n v="129.5"/>
    <n v="124.6"/>
    <n v="130.1"/>
    <n v="122.1"/>
    <n v="117.2"/>
    <n v="121.3"/>
    <n v="119.2"/>
    <n v="114.7"/>
    <n v="118.4"/>
    <n v="114.6"/>
    <n v="108.4"/>
    <n v="115.6"/>
    <n v="121.7"/>
    <n v="111.8"/>
    <n v="114.2"/>
    <n v="119.7"/>
  </r>
  <r>
    <x v="2"/>
    <x v="2"/>
    <s v="April"/>
    <x v="29"/>
    <x v="65"/>
    <n v="126.4"/>
    <n v="114.4"/>
    <n v="126.6"/>
    <n v="109.2"/>
    <n v="132.5"/>
    <n v="128.6"/>
    <n v="124.8"/>
    <n v="95.7"/>
    <n v="122.4"/>
    <n v="118.5"/>
    <n v="129.1"/>
    <n v="124"/>
    <n v="126.9"/>
    <n v="124.7"/>
    <n v="120.8"/>
    <n v="124.1"/>
    <n v="119.2"/>
    <n v="118.7"/>
    <n v="119.7"/>
    <n v="117.1"/>
    <n v="110.1"/>
    <n v="115.9"/>
    <n v="121"/>
    <n v="111.7"/>
    <n v="115.1"/>
    <n v="120.7"/>
  </r>
  <r>
    <x v="0"/>
    <x v="2"/>
    <s v="May"/>
    <x v="30"/>
    <x v="65"/>
    <n v="127.1"/>
    <n v="117.3"/>
    <n v="127.7"/>
    <n v="112.5"/>
    <n v="134.1"/>
    <n v="128.5"/>
    <n v="124.3"/>
    <n v="97.6"/>
    <n v="120.7"/>
    <n v="120.2"/>
    <n v="129.80000000000001"/>
    <n v="124.4"/>
    <n v="126.7"/>
    <n v="127.3"/>
    <n v="124.1"/>
    <n v="126.8"/>
    <n v="139.26"/>
    <n v="121.9"/>
    <n v="121.5"/>
    <n v="119.4"/>
    <n v="113.3"/>
    <n v="116.7"/>
    <n v="120.5"/>
    <n v="112.3"/>
    <n v="116.9"/>
    <n v="122.4"/>
  </r>
  <r>
    <x v="1"/>
    <x v="2"/>
    <s v="May"/>
    <x v="30"/>
    <x v="49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31.30000000000001"/>
    <n v="122.4"/>
    <n v="117.4"/>
    <n v="121.6"/>
    <n v="119.6"/>
    <n v="114.9"/>
    <n v="118.7"/>
    <n v="114.9"/>
    <n v="110.8"/>
    <n v="116"/>
    <n v="122"/>
    <n v="112.4"/>
    <n v="115.2"/>
    <n v="120.7"/>
  </r>
  <r>
    <x v="2"/>
    <x v="2"/>
    <s v="May"/>
    <x v="30"/>
    <x v="66"/>
    <n v="128"/>
    <n v="115"/>
    <n v="127.3"/>
    <n v="109.8"/>
    <n v="132.6"/>
    <n v="130.9"/>
    <n v="130.5"/>
    <n v="95.3"/>
    <n v="123.4"/>
    <n v="119.2"/>
    <n v="129.80000000000001"/>
    <n v="125"/>
    <n v="127.9"/>
    <n v="125.4"/>
    <n v="121.3"/>
    <n v="124.7"/>
    <n v="119.6"/>
    <n v="119.2"/>
    <n v="120.2"/>
    <n v="117.7"/>
    <n v="112"/>
    <n v="116.3"/>
    <n v="121.4"/>
    <n v="112.3"/>
    <n v="116.1"/>
    <n v="121.6"/>
  </r>
  <r>
    <x v="0"/>
    <x v="2"/>
    <s v="June"/>
    <x v="31"/>
    <x v="67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8.19999999999999"/>
    <n v="128.4"/>
    <n v="125.1"/>
    <n v="128"/>
    <n v="139.26"/>
    <n v="122.6"/>
    <n v="122.8"/>
    <n v="120.4"/>
    <n v="114.2"/>
    <n v="117.9"/>
    <n v="122"/>
    <n v="113"/>
    <n v="117.9"/>
    <n v="124.1"/>
  </r>
  <r>
    <x v="1"/>
    <x v="2"/>
    <s v="June"/>
    <x v="31"/>
    <x v="66"/>
    <n v="134.4"/>
    <n v="120.9"/>
    <n v="127.3"/>
    <n v="106"/>
    <n v="132.30000000000001"/>
    <n v="146.69999999999999"/>
    <n v="148.1"/>
    <n v="89.8"/>
    <n v="130.5"/>
    <n v="118"/>
    <n v="130.5"/>
    <n v="128.5"/>
    <n v="132.1"/>
    <n v="123.2"/>
    <n v="117.6"/>
    <n v="122.3"/>
    <n v="119"/>
    <n v="115.1"/>
    <n v="119.2"/>
    <n v="115.4"/>
    <n v="111.7"/>
    <n v="116.2"/>
    <n v="123.8"/>
    <n v="112.5"/>
    <n v="116"/>
    <n v="121.7"/>
  </r>
  <r>
    <x v="2"/>
    <x v="2"/>
    <s v="June"/>
    <x v="31"/>
    <x v="68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9.19999999999999"/>
    <n v="126.4"/>
    <n v="122"/>
    <n v="125.7"/>
    <n v="119"/>
    <n v="119.8"/>
    <n v="121.1"/>
    <n v="118.5"/>
    <n v="112.9"/>
    <n v="116.9"/>
    <n v="123.1"/>
    <n v="112.8"/>
    <n v="117"/>
    <n v="123"/>
  </r>
  <r>
    <x v="0"/>
    <x v="2"/>
    <s v="July"/>
    <x v="32"/>
    <x v="61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9.4"/>
    <n v="128.80000000000001"/>
    <n v="125.5"/>
    <n v="128.30000000000001"/>
    <n v="139.26"/>
    <n v="123"/>
    <n v="123"/>
    <n v="120.8"/>
    <n v="114.1"/>
    <n v="118"/>
    <n v="122.9"/>
    <n v="112.7"/>
    <n v="118.1"/>
    <n v="124.7"/>
  </r>
  <r>
    <x v="1"/>
    <x v="2"/>
    <s v="July"/>
    <x v="32"/>
    <x v="58"/>
    <n v="134.30000000000001"/>
    <n v="119.5"/>
    <n v="127.7"/>
    <n v="106.3"/>
    <n v="132.80000000000001"/>
    <n v="153.5"/>
    <n v="149.5"/>
    <n v="85.7"/>
    <n v="131.5"/>
    <n v="118.3"/>
    <n v="131.1"/>
    <n v="129.5"/>
    <n v="133.1"/>
    <n v="123.5"/>
    <n v="117.9"/>
    <n v="122.7"/>
    <n v="119.9"/>
    <n v="115.3"/>
    <n v="119.5"/>
    <n v="116"/>
    <n v="111.5"/>
    <n v="116.6"/>
    <n v="125.4"/>
    <n v="111.7"/>
    <n v="116.3"/>
    <n v="122.4"/>
  </r>
  <r>
    <x v="2"/>
    <x v="2"/>
    <s v="July"/>
    <x v="32"/>
    <x v="64"/>
    <n v="132.5"/>
    <n v="121"/>
    <n v="128.30000000000001"/>
    <n v="110.9"/>
    <n v="133.1"/>
    <n v="145.1"/>
    <n v="139.1"/>
    <n v="91.3"/>
    <n v="126.1"/>
    <n v="119.9"/>
    <n v="131.4"/>
    <n v="128.19999999999999"/>
    <n v="130.4"/>
    <n v="126.7"/>
    <n v="122.3"/>
    <n v="126.1"/>
    <n v="119.9"/>
    <n v="120.1"/>
    <n v="121.3"/>
    <n v="119"/>
    <n v="112.7"/>
    <n v="117.2"/>
    <n v="124.4"/>
    <n v="112.3"/>
    <n v="117.2"/>
    <n v="123.6"/>
  </r>
  <r>
    <x v="0"/>
    <x v="2"/>
    <s v="August"/>
    <x v="33"/>
    <x v="69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30.1"/>
    <n v="129.5"/>
    <n v="126.3"/>
    <n v="129"/>
    <n v="139.26"/>
    <n v="123.8"/>
    <n v="123.7"/>
    <n v="121.1"/>
    <n v="113.6"/>
    <n v="118.5"/>
    <n v="123.6"/>
    <n v="112.5"/>
    <n v="118.2"/>
    <n v="126.1"/>
  </r>
  <r>
    <x v="1"/>
    <x v="2"/>
    <s v="August"/>
    <x v="33"/>
    <x v="46"/>
    <n v="131.69999999999999"/>
    <n v="118.1"/>
    <n v="128"/>
    <n v="106.8"/>
    <n v="130.1"/>
    <n v="165.5"/>
    <n v="156"/>
    <n v="85.3"/>
    <n v="132.69999999999999"/>
    <n v="118.8"/>
    <n v="131.69999999999999"/>
    <n v="131.1"/>
    <n v="134.19999999999999"/>
    <n v="123.7"/>
    <n v="118.2"/>
    <n v="122.9"/>
    <n v="120.9"/>
    <n v="115.3"/>
    <n v="120"/>
    <n v="116.6"/>
    <n v="109.9"/>
    <n v="117.2"/>
    <n v="126.2"/>
    <n v="112"/>
    <n v="116.2"/>
    <n v="123.2"/>
  </r>
  <r>
    <x v="2"/>
    <x v="2"/>
    <s v="August"/>
    <x v="33"/>
    <x v="54"/>
    <n v="131.4"/>
    <n v="120.1"/>
    <n v="128.5"/>
    <n v="111.4"/>
    <n v="132.30000000000001"/>
    <n v="157.6"/>
    <n v="144"/>
    <n v="90.5"/>
    <n v="126.8"/>
    <n v="120.4"/>
    <n v="132.1"/>
    <n v="130.30000000000001"/>
    <n v="131.19999999999999"/>
    <n v="127.2"/>
    <n v="122.9"/>
    <n v="126.6"/>
    <n v="120.9"/>
    <n v="120.6"/>
    <n v="122"/>
    <n v="119.4"/>
    <n v="111.7"/>
    <n v="117.8"/>
    <n v="125.1"/>
    <n v="112.3"/>
    <n v="117.2"/>
    <n v="124.8"/>
  </r>
  <r>
    <x v="0"/>
    <x v="2"/>
    <s v="September"/>
    <x v="34"/>
    <x v="70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1"/>
    <n v="130.4"/>
    <n v="126.8"/>
    <n v="129.9"/>
    <n v="139.26"/>
    <n v="123.7"/>
    <n v="124.5"/>
    <n v="121.4"/>
    <n v="113.8"/>
    <n v="119.6"/>
    <n v="124.5"/>
    <n v="113.7"/>
    <n v="118.8"/>
    <n v="127"/>
  </r>
  <r>
    <x v="1"/>
    <x v="2"/>
    <s v="September"/>
    <x v="34"/>
    <x v="62"/>
    <n v="129"/>
    <n v="115.6"/>
    <n v="128.30000000000001"/>
    <n v="107"/>
    <n v="124"/>
    <n v="168.5"/>
    <n v="165.4"/>
    <n v="86.3"/>
    <n v="134.4"/>
    <n v="119.1"/>
    <n v="132.30000000000001"/>
    <n v="131.5"/>
    <n v="134.69999999999999"/>
    <n v="124"/>
    <n v="118.6"/>
    <n v="123.2"/>
    <n v="121.6"/>
    <n v="115.1"/>
    <n v="120.4"/>
    <n v="117.1"/>
    <n v="109.1"/>
    <n v="117.3"/>
    <n v="126.5"/>
    <n v="112.9"/>
    <n v="116.2"/>
    <n v="123.5"/>
  </r>
  <r>
    <x v="2"/>
    <x v="2"/>
    <s v="September"/>
    <x v="34"/>
    <x v="57"/>
    <n v="130.4"/>
    <n v="118.7"/>
    <n v="128.9"/>
    <n v="111.9"/>
    <n v="128.4"/>
    <n v="162.19999999999999"/>
    <n v="150"/>
    <n v="90.4"/>
    <n v="128.4"/>
    <n v="120.7"/>
    <n v="132.5"/>
    <n v="131.19999999999999"/>
    <n v="132"/>
    <n v="127.9"/>
    <n v="123.4"/>
    <n v="127.2"/>
    <n v="121.6"/>
    <n v="120.4"/>
    <n v="122.6"/>
    <n v="119.8"/>
    <n v="111.3"/>
    <n v="118.3"/>
    <n v="125.7"/>
    <n v="113.4"/>
    <n v="117.5"/>
    <n v="125.4"/>
  </r>
  <r>
    <x v="0"/>
    <x v="2"/>
    <s v="October"/>
    <x v="35"/>
    <x v="71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31.5"/>
    <n v="131.1"/>
    <n v="127.3"/>
    <n v="130.6"/>
    <n v="139.26"/>
    <n v="124.4"/>
    <n v="125.1"/>
    <n v="122"/>
    <n v="113.8"/>
    <n v="120.1"/>
    <n v="125.1"/>
    <n v="114.2"/>
    <n v="119.2"/>
    <n v="127.7"/>
  </r>
  <r>
    <x v="1"/>
    <x v="2"/>
    <s v="October"/>
    <x v="35"/>
    <x v="66"/>
    <n v="128.6"/>
    <n v="115.9"/>
    <n v="128.5"/>
    <n v="109"/>
    <n v="124.1"/>
    <n v="165.8"/>
    <n v="187.2"/>
    <n v="89.4"/>
    <n v="135.80000000000001"/>
    <n v="119.4"/>
    <n v="132.9"/>
    <n v="132.6"/>
    <n v="135.30000000000001"/>
    <n v="124.4"/>
    <n v="118.8"/>
    <n v="123.6"/>
    <n v="122.4"/>
    <n v="114.9"/>
    <n v="120.7"/>
    <n v="117.7"/>
    <n v="109.3"/>
    <n v="117.7"/>
    <n v="126.5"/>
    <n v="113.5"/>
    <n v="116.5"/>
    <n v="124.2"/>
  </r>
  <r>
    <x v="2"/>
    <x v="2"/>
    <s v="October"/>
    <x v="35"/>
    <x v="72"/>
    <n v="129.80000000000001"/>
    <n v="118.9"/>
    <n v="129.1"/>
    <n v="113.3"/>
    <n v="129"/>
    <n v="160.4"/>
    <n v="165.3"/>
    <n v="92.3"/>
    <n v="129.69999999999999"/>
    <n v="121.1"/>
    <n v="133"/>
    <n v="132.1"/>
    <n v="132.5"/>
    <n v="128.5"/>
    <n v="123.8"/>
    <n v="127.8"/>
    <n v="122.4"/>
    <n v="120.8"/>
    <n v="123"/>
    <n v="120.4"/>
    <n v="111.4"/>
    <n v="118.7"/>
    <n v="125.9"/>
    <n v="113.9"/>
    <n v="117.9"/>
    <n v="126.1"/>
  </r>
  <r>
    <x v="0"/>
    <x v="2"/>
    <s v="November"/>
    <x v="36"/>
    <x v="73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32.19999999999999"/>
    <n v="132.1"/>
    <n v="128.19999999999999"/>
    <n v="131.5"/>
    <n v="139.26"/>
    <n v="125.6"/>
    <n v="125.6"/>
    <n v="122.6"/>
    <n v="114"/>
    <n v="120.9"/>
    <n v="125.8"/>
    <n v="114.2"/>
    <n v="119.6"/>
    <n v="128.30000000000001"/>
  </r>
  <r>
    <x v="1"/>
    <x v="2"/>
    <s v="November"/>
    <x v="36"/>
    <x v="61"/>
    <n v="129.80000000000001"/>
    <n v="121.5"/>
    <n v="128.6"/>
    <n v="110"/>
    <n v="123.7"/>
    <n v="164.6"/>
    <n v="191.6"/>
    <n v="90.8"/>
    <n v="137.1"/>
    <n v="119.8"/>
    <n v="133.69999999999999"/>
    <n v="133.30000000000001"/>
    <n v="137.6"/>
    <n v="125"/>
    <n v="119.3"/>
    <n v="124.2"/>
    <n v="122.9"/>
    <n v="115.1"/>
    <n v="121"/>
    <n v="118.1"/>
    <n v="109.3"/>
    <n v="117.9"/>
    <n v="126.6"/>
    <n v="113.3"/>
    <n v="116.6"/>
    <n v="124.6"/>
  </r>
  <r>
    <x v="2"/>
    <x v="2"/>
    <s v="November"/>
    <x v="36"/>
    <x v="7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3.6"/>
    <n v="129.30000000000001"/>
    <n v="124.5"/>
    <n v="128.6"/>
    <n v="122.9"/>
    <n v="121.6"/>
    <n v="123.4"/>
    <n v="120.9"/>
    <n v="111.5"/>
    <n v="119.2"/>
    <n v="126.3"/>
    <n v="113.8"/>
    <n v="118.1"/>
    <n v="126.6"/>
  </r>
  <r>
    <x v="0"/>
    <x v="2"/>
    <s v="December"/>
    <x v="37"/>
    <x v="75"/>
    <n v="131.30000000000001"/>
    <n v="123.3"/>
    <n v="129.80000000000001"/>
    <n v="118.3"/>
    <n v="131.6"/>
    <n v="145.5"/>
    <n v="162.1"/>
    <n v="95.4"/>
    <n v="128.9"/>
    <n v="123.3"/>
    <n v="135.1"/>
    <n v="131.4"/>
    <n v="133.1"/>
    <n v="132.5"/>
    <n v="128.5"/>
    <n v="131.9"/>
    <n v="139.26"/>
    <n v="125.7"/>
    <n v="126"/>
    <n v="123.1"/>
    <n v="114"/>
    <n v="121.6"/>
    <n v="125.6"/>
    <n v="114.1"/>
    <n v="119.8"/>
    <n v="127.9"/>
  </r>
  <r>
    <x v="1"/>
    <x v="2"/>
    <s v="December"/>
    <x v="37"/>
    <x v="63"/>
    <n v="131.69999999999999"/>
    <n v="127.1"/>
    <n v="128.6"/>
    <n v="110"/>
    <n v="120.8"/>
    <n v="149"/>
    <n v="190.1"/>
    <n v="92.7"/>
    <n v="138.6"/>
    <n v="120.2"/>
    <n v="134.19999999999999"/>
    <n v="131.5"/>
    <n v="138.19999999999999"/>
    <n v="125.4"/>
    <n v="119.5"/>
    <n v="124.5"/>
    <n v="122.4"/>
    <n v="116"/>
    <n v="121"/>
    <n v="118.6"/>
    <n v="109.3"/>
    <n v="118.1"/>
    <n v="126.6"/>
    <n v="113.2"/>
    <n v="116.7"/>
    <n v="124"/>
  </r>
  <r>
    <x v="2"/>
    <x v="2"/>
    <s v="December"/>
    <x v="37"/>
    <x v="76"/>
    <n v="131.4"/>
    <n v="124.8"/>
    <n v="129.4"/>
    <n v="115.3"/>
    <n v="126.6"/>
    <n v="146.69999999999999"/>
    <n v="171.5"/>
    <n v="94.5"/>
    <n v="132.1"/>
    <n v="122"/>
    <n v="134.69999999999999"/>
    <n v="131.4"/>
    <n v="134.5"/>
    <n v="129.69999999999999"/>
    <n v="124.8"/>
    <n v="129"/>
    <n v="122.4"/>
    <n v="122"/>
    <n v="123.6"/>
    <n v="121.4"/>
    <n v="111.5"/>
    <n v="119.6"/>
    <n v="126.2"/>
    <n v="113.7"/>
    <n v="118.3"/>
    <n v="126.1"/>
  </r>
  <r>
    <x v="0"/>
    <x v="3"/>
    <s v="January"/>
    <x v="38"/>
    <x v="77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3.6"/>
    <n v="133.19999999999999"/>
    <n v="128.9"/>
    <n v="132.6"/>
    <n v="139.26"/>
    <n v="126.2"/>
    <n v="126.6"/>
    <n v="123.7"/>
    <n v="113.6"/>
    <n v="121.4"/>
    <n v="126.2"/>
    <n v="114.9"/>
    <n v="120.1"/>
    <n v="128.1"/>
  </r>
  <r>
    <x v="1"/>
    <x v="3"/>
    <s v="January"/>
    <x v="38"/>
    <x v="69"/>
    <n v="135.9"/>
    <n v="132"/>
    <n v="129.19999999999999"/>
    <n v="109.7"/>
    <n v="119"/>
    <n v="144.1"/>
    <n v="184.2"/>
    <n v="96.7"/>
    <n v="139.5"/>
    <n v="120.5"/>
    <n v="134.69999999999999"/>
    <n v="131.19999999999999"/>
    <n v="139.5"/>
    <n v="125.8"/>
    <n v="119.8"/>
    <n v="124.9"/>
    <n v="123.4"/>
    <n v="116.9"/>
    <n v="121.6"/>
    <n v="119.1"/>
    <n v="108.9"/>
    <n v="118.5"/>
    <n v="126.4"/>
    <n v="114"/>
    <n v="116.8"/>
    <n v="124.2"/>
  </r>
  <r>
    <x v="2"/>
    <x v="3"/>
    <s v="January"/>
    <x v="38"/>
    <x v="73"/>
    <n v="134.1"/>
    <n v="128.6"/>
    <n v="129.9"/>
    <n v="115.5"/>
    <n v="125.7"/>
    <n v="141.5"/>
    <n v="170.7"/>
    <n v="97.4"/>
    <n v="132.9"/>
    <n v="122.7"/>
    <n v="135.30000000000001"/>
    <n v="131.30000000000001"/>
    <n v="135.19999999999999"/>
    <n v="130.30000000000001"/>
    <n v="125.1"/>
    <n v="129.5"/>
    <n v="123.4"/>
    <n v="122.7"/>
    <n v="124.2"/>
    <n v="122"/>
    <n v="111.1"/>
    <n v="119.8"/>
    <n v="126.3"/>
    <n v="114.5"/>
    <n v="118.5"/>
    <n v="126.3"/>
  </r>
  <r>
    <x v="0"/>
    <x v="3"/>
    <s v="February"/>
    <x v="39"/>
    <x v="78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34.4"/>
    <n v="133.9"/>
    <n v="129.80000000000001"/>
    <n v="133.4"/>
    <n v="139.26"/>
    <n v="127.5"/>
    <n v="127.1"/>
    <n v="124.3"/>
    <n v="113.9"/>
    <n v="122.3"/>
    <n v="127.1"/>
    <n v="116.8"/>
    <n v="120.9"/>
    <n v="127.9"/>
  </r>
  <r>
    <x v="1"/>
    <x v="3"/>
    <s v="February"/>
    <x v="39"/>
    <x v="52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40"/>
    <n v="126.2"/>
    <n v="120.1"/>
    <n v="125.3"/>
    <n v="124.4"/>
    <n v="116"/>
    <n v="121.8"/>
    <n v="119.5"/>
    <n v="109.1"/>
    <n v="118.8"/>
    <n v="126.3"/>
    <n v="116.2"/>
    <n v="117.2"/>
    <n v="123.8"/>
  </r>
  <r>
    <x v="2"/>
    <x v="3"/>
    <s v="February"/>
    <x v="39"/>
    <x v="79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5.9"/>
    <n v="130.9"/>
    <n v="125.8"/>
    <n v="130.19999999999999"/>
    <n v="124.4"/>
    <n v="123.1"/>
    <n v="124.6"/>
    <n v="122.5"/>
    <n v="111.4"/>
    <n v="120.3"/>
    <n v="126.6"/>
    <n v="116.6"/>
    <n v="119.1"/>
    <n v="126"/>
  </r>
  <r>
    <x v="0"/>
    <x v="3"/>
    <s v="March"/>
    <x v="40"/>
    <x v="80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35"/>
    <n v="134.4"/>
    <n v="130.19999999999999"/>
    <n v="133.80000000000001"/>
    <n v="139.26"/>
    <n v="127"/>
    <n v="127.7"/>
    <n v="124.8"/>
    <n v="113.6"/>
    <n v="122.5"/>
    <n v="127.5"/>
    <n v="117.4"/>
    <n v="121.1"/>
    <n v="128"/>
  </r>
  <r>
    <x v="1"/>
    <x v="3"/>
    <s v="March"/>
    <x v="40"/>
    <x v="52"/>
    <n v="136.30000000000001"/>
    <n v="123.7"/>
    <n v="129.69999999999999"/>
    <n v="107.9"/>
    <n v="119.9"/>
    <n v="128.1"/>
    <n v="170.3"/>
    <n v="101.8"/>
    <n v="140.1"/>
    <n v="120.7"/>
    <n v="135.4"/>
    <n v="128.9"/>
    <n v="140.6"/>
    <n v="126.4"/>
    <n v="120.3"/>
    <n v="125.5"/>
    <n v="124.9"/>
    <n v="114.8"/>
    <n v="122.3"/>
    <n v="119.7"/>
    <n v="108.5"/>
    <n v="119.1"/>
    <n v="126.4"/>
    <n v="117.1"/>
    <n v="117.3"/>
    <n v="123.8"/>
  </r>
  <r>
    <x v="2"/>
    <x v="3"/>
    <s v="March"/>
    <x v="40"/>
    <x v="81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6.5"/>
    <n v="131.30000000000001"/>
    <n v="126.1"/>
    <n v="130.5"/>
    <n v="124.9"/>
    <n v="122.4"/>
    <n v="125.1"/>
    <n v="122.9"/>
    <n v="110.9"/>
    <n v="120.6"/>
    <n v="126.9"/>
    <n v="117.3"/>
    <n v="119.3"/>
    <n v="126"/>
  </r>
  <r>
    <x v="0"/>
    <x v="3"/>
    <s v="April"/>
    <x v="41"/>
    <x v="82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5.5"/>
    <n v="135"/>
    <n v="130.6"/>
    <n v="134.4"/>
    <n v="139.26"/>
    <n v="127"/>
    <n v="128"/>
    <n v="125.2"/>
    <n v="114.4"/>
    <n v="123.2"/>
    <n v="127.9"/>
    <n v="118.4"/>
    <n v="121.7"/>
    <n v="129"/>
  </r>
  <r>
    <x v="1"/>
    <x v="3"/>
    <s v="April"/>
    <x v="41"/>
    <x v="83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41.5"/>
    <n v="126.8"/>
    <n v="120.5"/>
    <n v="125.8"/>
    <n v="125.6"/>
    <n v="114.6"/>
    <n v="122.8"/>
    <n v="120"/>
    <n v="110"/>
    <n v="119.5"/>
    <n v="127.6"/>
    <n v="117.6"/>
    <n v="118.2"/>
    <n v="125.3"/>
  </r>
  <r>
    <x v="2"/>
    <x v="3"/>
    <s v="April"/>
    <x v="41"/>
    <x v="84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7.1"/>
    <n v="131.80000000000001"/>
    <n v="126.4"/>
    <n v="131"/>
    <n v="125.6"/>
    <n v="122.3"/>
    <n v="125.5"/>
    <n v="123.2"/>
    <n v="112.1"/>
    <n v="121.1"/>
    <n v="127.7"/>
    <n v="118.1"/>
    <n v="120"/>
    <n v="127.3"/>
  </r>
  <r>
    <x v="0"/>
    <x v="3"/>
    <s v="May"/>
    <x v="42"/>
    <x v="85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6"/>
    <n v="135.4"/>
    <n v="131.1"/>
    <n v="134.80000000000001"/>
    <n v="139.26"/>
    <n v="127.4"/>
    <n v="128.5"/>
    <n v="125.8"/>
    <n v="115.1"/>
    <n v="123.6"/>
    <n v="129.1"/>
    <n v="119.7"/>
    <n v="122.5"/>
    <n v="130.30000000000001"/>
  </r>
  <r>
    <x v="1"/>
    <x v="3"/>
    <s v="May"/>
    <x v="42"/>
    <x v="72"/>
    <n v="142.1"/>
    <n v="127"/>
    <n v="130.4"/>
    <n v="109.6"/>
    <n v="133.5"/>
    <n v="151.4"/>
    <n v="182.8"/>
    <n v="111.1"/>
    <n v="141.5"/>
    <n v="121.5"/>
    <n v="136.30000000000001"/>
    <n v="134.6"/>
    <n v="142.19999999999999"/>
    <n v="127.2"/>
    <n v="120.7"/>
    <n v="126.2"/>
    <n v="126"/>
    <n v="115"/>
    <n v="123.2"/>
    <n v="120.3"/>
    <n v="110.7"/>
    <n v="119.8"/>
    <n v="128"/>
    <n v="118.5"/>
    <n v="118.7"/>
    <n v="126.6"/>
  </r>
  <r>
    <x v="2"/>
    <x v="3"/>
    <s v="May"/>
    <x v="42"/>
    <x v="77"/>
    <n v="139.1"/>
    <n v="125.4"/>
    <n v="131.69999999999999"/>
    <n v="115"/>
    <n v="136"/>
    <n v="145.1"/>
    <n v="171.7"/>
    <n v="108.7"/>
    <n v="135.30000000000001"/>
    <n v="124.2"/>
    <n v="137.4"/>
    <n v="134"/>
    <n v="137.69999999999999"/>
    <n v="132.19999999999999"/>
    <n v="126.8"/>
    <n v="131.4"/>
    <n v="126"/>
    <n v="122.7"/>
    <n v="126"/>
    <n v="123.7"/>
    <n v="112.8"/>
    <n v="121.5"/>
    <n v="128.5"/>
    <n v="119.2"/>
    <n v="120.7"/>
    <n v="128.6"/>
  </r>
  <r>
    <x v="0"/>
    <x v="3"/>
    <s v="June"/>
    <x v="43"/>
    <x v="86"/>
    <n v="138.6"/>
    <n v="126.6"/>
    <n v="133.6"/>
    <n v="118.6"/>
    <n v="137.4"/>
    <n v="152.5"/>
    <n v="169.2"/>
    <n v="108.8"/>
    <n v="133.1"/>
    <n v="126.4"/>
    <n v="139.19999999999999"/>
    <n v="136"/>
    <n v="137.19999999999999"/>
    <n v="136.30000000000001"/>
    <n v="131.6"/>
    <n v="135.6"/>
    <n v="139.26"/>
    <n v="128"/>
    <n v="129.30000000000001"/>
    <n v="126.2"/>
    <n v="116.3"/>
    <n v="124.1"/>
    <n v="130.19999999999999"/>
    <n v="119.9"/>
    <n v="123.3"/>
    <n v="131.9"/>
  </r>
  <r>
    <x v="1"/>
    <x v="3"/>
    <s v="June"/>
    <x v="43"/>
    <x v="87"/>
    <n v="143.9"/>
    <n v="130.9"/>
    <n v="131"/>
    <n v="110.2"/>
    <n v="135.5"/>
    <n v="173.7"/>
    <n v="184.4"/>
    <n v="112"/>
    <n v="142.80000000000001"/>
    <n v="121.6"/>
    <n v="136.9"/>
    <n v="138.19999999999999"/>
    <n v="142.69999999999999"/>
    <n v="127.6"/>
    <n v="121.1"/>
    <n v="126.6"/>
    <n v="125.5"/>
    <n v="115.5"/>
    <n v="123.2"/>
    <n v="120.6"/>
    <n v="112.3"/>
    <n v="119.9"/>
    <n v="129.30000000000001"/>
    <n v="118.8"/>
    <n v="119.6"/>
    <n v="128.1"/>
  </r>
  <r>
    <x v="2"/>
    <x v="3"/>
    <s v="June"/>
    <x v="43"/>
    <x v="88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8.69999999999999"/>
    <n v="132.9"/>
    <n v="127.2"/>
    <n v="132"/>
    <n v="125.5"/>
    <n v="123.3"/>
    <n v="126.4"/>
    <n v="124.1"/>
    <n v="114.2"/>
    <n v="121.7"/>
    <n v="129.69999999999999"/>
    <n v="119.4"/>
    <n v="121.5"/>
    <n v="130.1"/>
  </r>
  <r>
    <x v="0"/>
    <x v="3"/>
    <s v="July"/>
    <x v="44"/>
    <x v="89"/>
    <n v="139.5"/>
    <n v="129.6"/>
    <n v="134.5"/>
    <n v="119.5"/>
    <n v="138.5"/>
    <n v="158.19999999999999"/>
    <n v="171.8"/>
    <n v="110.3"/>
    <n v="134.30000000000001"/>
    <n v="127.3"/>
    <n v="139.9"/>
    <n v="137.6"/>
    <n v="138"/>
    <n v="137.19999999999999"/>
    <n v="132.19999999999999"/>
    <n v="136.5"/>
    <n v="139.26"/>
    <n v="128.19999999999999"/>
    <n v="130"/>
    <n v="126.7"/>
    <n v="116.4"/>
    <n v="125.2"/>
    <n v="130.80000000000001"/>
    <n v="120.9"/>
    <n v="123.8"/>
    <n v="133"/>
  </r>
  <r>
    <x v="1"/>
    <x v="3"/>
    <s v="July"/>
    <x v="44"/>
    <x v="77"/>
    <n v="144.19999999999999"/>
    <n v="136.6"/>
    <n v="131.80000000000001"/>
    <n v="111"/>
    <n v="137"/>
    <n v="179.5"/>
    <n v="188.4"/>
    <n v="113.3"/>
    <n v="143.9"/>
    <n v="121.7"/>
    <n v="137.5"/>
    <n v="139.80000000000001"/>
    <n v="142.9"/>
    <n v="127.9"/>
    <n v="121.1"/>
    <n v="126.9"/>
    <n v="126.4"/>
    <n v="115.5"/>
    <n v="123.5"/>
    <n v="120.9"/>
    <n v="111.7"/>
    <n v="120.3"/>
    <n v="130.80000000000001"/>
    <n v="120"/>
    <n v="119.9"/>
    <n v="129"/>
  </r>
  <r>
    <x v="2"/>
    <x v="3"/>
    <s v="July"/>
    <x v="44"/>
    <x v="90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9.30000000000001"/>
    <n v="133.5"/>
    <n v="127.6"/>
    <n v="132.69999999999999"/>
    <n v="126.4"/>
    <n v="123.4"/>
    <n v="126.9"/>
    <n v="124.5"/>
    <n v="113.9"/>
    <n v="122.4"/>
    <n v="130.80000000000001"/>
    <n v="120.5"/>
    <n v="121.9"/>
    <n v="131.1"/>
  </r>
  <r>
    <x v="0"/>
    <x v="3"/>
    <s v="August"/>
    <x v="45"/>
    <x v="9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8.9"/>
    <n v="137.80000000000001"/>
    <n v="133"/>
    <n v="137.1"/>
    <n v="139.26"/>
    <n v="129.1"/>
    <n v="130.6"/>
    <n v="127"/>
    <n v="116"/>
    <n v="125.5"/>
    <n v="131.9"/>
    <n v="122"/>
    <n v="124.2"/>
    <n v="133.5"/>
  </r>
  <r>
    <x v="1"/>
    <x v="3"/>
    <s v="August"/>
    <x v="45"/>
    <x v="85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43.6"/>
    <n v="128.30000000000001"/>
    <n v="121.4"/>
    <n v="127.3"/>
    <n v="127.3"/>
    <n v="114.7"/>
    <n v="123.9"/>
    <n v="121.2"/>
    <n v="110.4"/>
    <n v="120.6"/>
    <n v="131.5"/>
    <n v="120.9"/>
    <n v="119.9"/>
    <n v="128.4"/>
  </r>
  <r>
    <x v="2"/>
    <x v="3"/>
    <s v="August"/>
    <x v="45"/>
    <x v="89"/>
    <n v="139.30000000000001"/>
    <n v="131.6"/>
    <n v="134.1"/>
    <n v="116.9"/>
    <n v="138.1"/>
    <n v="159.1"/>
    <n v="175.6"/>
    <n v="112.9"/>
    <n v="138.1"/>
    <n v="125.5"/>
    <n v="139.5"/>
    <n v="137.9"/>
    <n v="140.19999999999999"/>
    <n v="134.1"/>
    <n v="128.19999999999999"/>
    <n v="133.19999999999999"/>
    <n v="127.3"/>
    <n v="123.6"/>
    <n v="127.4"/>
    <n v="124.8"/>
    <n v="113.1"/>
    <n v="122.7"/>
    <n v="131.69999999999999"/>
    <n v="121.5"/>
    <n v="122.1"/>
    <n v="131.1"/>
  </r>
  <r>
    <x v="0"/>
    <x v="3"/>
    <s v="September"/>
    <x v="46"/>
    <x v="92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9.9"/>
    <n v="138.5"/>
    <n v="133.5"/>
    <n v="137.80000000000001"/>
    <n v="139.26"/>
    <n v="129.69999999999999"/>
    <n v="131.1"/>
    <n v="127.8"/>
    <n v="117"/>
    <n v="125.7"/>
    <n v="132.19999999999999"/>
    <n v="122.8"/>
    <n v="124.9"/>
    <n v="133.4"/>
  </r>
  <r>
    <x v="1"/>
    <x v="3"/>
    <s v="September"/>
    <x v="46"/>
    <x v="93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43.9"/>
    <n v="128.69999999999999"/>
    <n v="121.6"/>
    <n v="127.7"/>
    <n v="127.9"/>
    <n v="114.8"/>
    <n v="124.3"/>
    <n v="121.4"/>
    <n v="111.8"/>
    <n v="120.8"/>
    <n v="131.6"/>
    <n v="121.2"/>
    <n v="120.5"/>
    <n v="128"/>
  </r>
  <r>
    <x v="2"/>
    <x v="3"/>
    <s v="September"/>
    <x v="46"/>
    <x v="94"/>
    <n v="138"/>
    <n v="130.5"/>
    <n v="134.4"/>
    <n v="117.2"/>
    <n v="136.1"/>
    <n v="150.69999999999999"/>
    <n v="171.5"/>
    <n v="113.8"/>
    <n v="138.80000000000001"/>
    <n v="126"/>
    <n v="140.19999999999999"/>
    <n v="136.6"/>
    <n v="141"/>
    <n v="134.6"/>
    <n v="128.6"/>
    <n v="133.80000000000001"/>
    <n v="127.9"/>
    <n v="124.1"/>
    <n v="127.9"/>
    <n v="125.4"/>
    <n v="114.3"/>
    <n v="122.9"/>
    <n v="131.80000000000001"/>
    <n v="122.1"/>
    <n v="122.8"/>
    <n v="130.9"/>
  </r>
  <r>
    <x v="0"/>
    <x v="3"/>
    <s v="October"/>
    <x v="47"/>
    <x v="95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40.9"/>
    <n v="139.6"/>
    <n v="134.30000000000001"/>
    <n v="138.80000000000001"/>
    <n v="139.26"/>
    <n v="129.80000000000001"/>
    <n v="131.80000000000001"/>
    <n v="128.69999999999999"/>
    <n v="117.8"/>
    <n v="126.5"/>
    <n v="133"/>
    <n v="123"/>
    <n v="125.7"/>
    <n v="133.80000000000001"/>
  </r>
  <r>
    <x v="1"/>
    <x v="3"/>
    <s v="October"/>
    <x v="47"/>
    <x v="96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44.30000000000001"/>
    <n v="129.1"/>
    <n v="121.9"/>
    <n v="128"/>
    <n v="128.69999999999999"/>
    <n v="115.2"/>
    <n v="124.5"/>
    <n v="121.8"/>
    <n v="112.8"/>
    <n v="121.2"/>
    <n v="131.9"/>
    <n v="120.8"/>
    <n v="120.9"/>
    <n v="128.6"/>
  </r>
  <r>
    <x v="2"/>
    <x v="3"/>
    <s v="October"/>
    <x v="47"/>
    <x v="97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41.80000000000001"/>
    <n v="135.5"/>
    <n v="129.1"/>
    <n v="134.5"/>
    <n v="128.69999999999999"/>
    <n v="124.3"/>
    <n v="128.4"/>
    <n v="126.1"/>
    <n v="115.2"/>
    <n v="123.5"/>
    <n v="132.4"/>
    <n v="122.1"/>
    <n v="123.4"/>
    <n v="131.4"/>
  </r>
  <r>
    <x v="0"/>
    <x v="3"/>
    <s v="November"/>
    <x v="48"/>
    <x v="98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41.19999999999999"/>
    <n v="139.9"/>
    <n v="134.5"/>
    <n v="139.19999999999999"/>
    <n v="139.26"/>
    <n v="130.30000000000001"/>
    <n v="132.1"/>
    <n v="129.1"/>
    <n v="118.2"/>
    <n v="126.9"/>
    <n v="133.69999999999999"/>
    <n v="123.5"/>
    <n v="126.1"/>
    <n v="133.6"/>
  </r>
  <r>
    <x v="1"/>
    <x v="3"/>
    <s v="November"/>
    <x v="48"/>
    <x v="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44.30000000000001"/>
    <n v="129.6"/>
    <n v="122.1"/>
    <n v="128.5"/>
    <n v="129.1"/>
    <n v="116.2"/>
    <n v="124.7"/>
    <n v="122.1"/>
    <n v="113.4"/>
    <n v="121.7"/>
    <n v="132.1"/>
    <n v="121.3"/>
    <n v="121.3"/>
    <n v="128.5"/>
  </r>
  <r>
    <x v="2"/>
    <x v="3"/>
    <s v="November"/>
    <x v="48"/>
    <x v="100"/>
    <n v="137.80000000000001"/>
    <n v="132"/>
    <n v="135"/>
    <n v="118"/>
    <n v="134.1"/>
    <n v="141.9"/>
    <n v="171.7"/>
    <n v="114.1"/>
    <n v="139.69999999999999"/>
    <n v="126.2"/>
    <n v="141.80000000000001"/>
    <n v="136.1"/>
    <n v="142"/>
    <n v="135.80000000000001"/>
    <n v="129.30000000000001"/>
    <n v="135"/>
    <n v="129.1"/>
    <n v="125"/>
    <n v="128.6"/>
    <n v="126.4"/>
    <n v="115.7"/>
    <n v="124"/>
    <n v="132.80000000000001"/>
    <n v="122.6"/>
    <n v="123.8"/>
    <n v="131.19999999999999"/>
  </r>
  <r>
    <x v="0"/>
    <x v="3"/>
    <s v="December"/>
    <x v="49"/>
    <x v="101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42.4"/>
    <n v="140.4"/>
    <n v="135.19999999999999"/>
    <n v="139.69999999999999"/>
    <n v="139.26"/>
    <n v="132"/>
    <n v="132.9"/>
    <n v="129.69999999999999"/>
    <n v="118.6"/>
    <n v="127.3"/>
    <n v="134.19999999999999"/>
    <n v="121.9"/>
    <n v="126.3"/>
    <n v="132.80000000000001"/>
  </r>
  <r>
    <x v="1"/>
    <x v="3"/>
    <s v="December"/>
    <x v="49"/>
    <x v="102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45"/>
    <n v="130"/>
    <n v="122.2"/>
    <n v="128.80000000000001"/>
    <n v="128.5"/>
    <n v="117.8"/>
    <n v="125"/>
    <n v="122.3"/>
    <n v="113.7"/>
    <n v="121.8"/>
    <n v="132.30000000000001"/>
    <n v="119.9"/>
    <n v="121.4"/>
    <n v="127.6"/>
  </r>
  <r>
    <x v="2"/>
    <x v="3"/>
    <s v="December"/>
    <x v="49"/>
    <x v="103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43.1"/>
    <n v="136.30000000000001"/>
    <n v="129.80000000000001"/>
    <n v="135.4"/>
    <n v="128.5"/>
    <n v="126.6"/>
    <n v="129.19999999999999"/>
    <n v="126.9"/>
    <n v="116"/>
    <n v="124.2"/>
    <n v="133.1"/>
    <n v="121.1"/>
    <n v="123.9"/>
    <n v="130.4"/>
  </r>
  <r>
    <x v="0"/>
    <x v="4"/>
    <s v="January"/>
    <x v="50"/>
    <x v="104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3.1"/>
    <n v="140.69999999999999"/>
    <n v="135.80000000000001"/>
    <n v="140"/>
    <n v="139.26"/>
    <n v="132.1"/>
    <n v="133.19999999999999"/>
    <n v="129.9"/>
    <n v="119.1"/>
    <n v="127"/>
    <n v="134.6"/>
    <n v="122.3"/>
    <n v="126.6"/>
    <n v="132.4"/>
  </r>
  <r>
    <x v="1"/>
    <x v="4"/>
    <s v="January"/>
    <x v="50"/>
    <x v="105"/>
    <n v="138.9"/>
    <n v="132.6"/>
    <n v="133.1"/>
    <n v="114"/>
    <n v="129.6"/>
    <n v="118.7"/>
    <n v="155.1"/>
    <n v="117.3"/>
    <n v="144.9"/>
    <n v="123.2"/>
    <n v="141.6"/>
    <n v="132"/>
    <n v="145.6"/>
    <n v="130.19999999999999"/>
    <n v="122.3"/>
    <n v="129"/>
    <n v="129.6"/>
    <n v="118"/>
    <n v="125.1"/>
    <n v="122.6"/>
    <n v="115.2"/>
    <n v="122"/>
    <n v="132.4"/>
    <n v="120.9"/>
    <n v="122.1"/>
    <n v="127.8"/>
  </r>
  <r>
    <x v="2"/>
    <x v="4"/>
    <s v="January"/>
    <x v="50"/>
    <x v="106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n v="129.6"/>
    <n v="126.8"/>
    <n v="129.4"/>
    <n v="127.1"/>
    <n v="117"/>
    <n v="124.2"/>
    <n v="133.30000000000001"/>
    <n v="121.7"/>
    <n v="124.4"/>
    <n v="130.30000000000001"/>
  </r>
  <r>
    <x v="0"/>
    <x v="4"/>
    <s v="February"/>
    <x v="51"/>
    <x v="107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3.69999999999999"/>
    <n v="140.9"/>
    <n v="135.80000000000001"/>
    <n v="140.19999999999999"/>
    <n v="139.26"/>
    <n v="133.19999999999999"/>
    <n v="133.6"/>
    <n v="130.1"/>
    <n v="119.5"/>
    <n v="127.7"/>
    <n v="134.9"/>
    <n v="123.2"/>
    <n v="127"/>
    <n v="132.6"/>
  </r>
  <r>
    <x v="1"/>
    <x v="4"/>
    <s v="February"/>
    <x v="51"/>
    <x v="106"/>
    <n v="139.80000000000001"/>
    <n v="129.30000000000001"/>
    <n v="133.5"/>
    <n v="114.3"/>
    <n v="131.4"/>
    <n v="120.2"/>
    <n v="143.1"/>
    <n v="119.5"/>
    <n v="144"/>
    <n v="123.4"/>
    <n v="141.9"/>
    <n v="132.1"/>
    <n v="146.30000000000001"/>
    <n v="130.5"/>
    <n v="122.5"/>
    <n v="129.30000000000001"/>
    <n v="130.5"/>
    <n v="119.2"/>
    <n v="125.3"/>
    <n v="122.9"/>
    <n v="115.5"/>
    <n v="122.2"/>
    <n v="132.4"/>
    <n v="121.7"/>
    <n v="122.4"/>
    <n v="128.19999999999999"/>
  </r>
  <r>
    <x v="2"/>
    <x v="4"/>
    <s v="February"/>
    <x v="51"/>
    <x v="104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n v="130.5"/>
    <n v="127.9"/>
    <n v="129.69999999999999"/>
    <n v="127.4"/>
    <n v="117.4"/>
    <n v="124.6"/>
    <n v="133.4"/>
    <n v="122.6"/>
    <n v="124.8"/>
    <n v="130.6"/>
  </r>
  <r>
    <x v="0"/>
    <x v="4"/>
    <s v="March"/>
    <x v="52"/>
    <x v="108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4.19999999999999"/>
    <n v="141.6"/>
    <n v="136.19999999999999"/>
    <n v="140.80000000000001"/>
    <n v="139.26"/>
    <n v="134.19999999999999"/>
    <n v="134.1"/>
    <n v="130.6"/>
    <n v="119.8"/>
    <n v="128.30000000000001"/>
    <n v="135.19999999999999"/>
    <n v="123.3"/>
    <n v="127.4"/>
    <n v="132.80000000000001"/>
  </r>
  <r>
    <x v="1"/>
    <x v="4"/>
    <s v="March"/>
    <x v="52"/>
    <x v="109"/>
    <n v="139.4"/>
    <n v="128.4"/>
    <n v="134.9"/>
    <n v="114"/>
    <n v="136.80000000000001"/>
    <n v="122.2"/>
    <n v="135.80000000000001"/>
    <n v="120.3"/>
    <n v="142.6"/>
    <n v="123.6"/>
    <n v="142.4"/>
    <n v="132.6"/>
    <n v="147.5"/>
    <n v="130.80000000000001"/>
    <n v="122.8"/>
    <n v="129.6"/>
    <n v="131.1"/>
    <n v="120.8"/>
    <n v="125.6"/>
    <n v="123.1"/>
    <n v="115.6"/>
    <n v="122.4"/>
    <n v="132.80000000000001"/>
    <n v="121.7"/>
    <n v="122.6"/>
    <n v="128.69999999999999"/>
  </r>
  <r>
    <x v="2"/>
    <x v="4"/>
    <s v="March"/>
    <x v="52"/>
    <x v="107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n v="131.1"/>
    <n v="129.1"/>
    <n v="130.1"/>
    <n v="127.8"/>
    <n v="117.6"/>
    <n v="125"/>
    <n v="133.80000000000001"/>
    <n v="122.6"/>
    <n v="125.1"/>
    <n v="130.9"/>
  </r>
  <r>
    <x v="0"/>
    <x v="4"/>
    <s v="April"/>
    <x v="53"/>
    <x v="110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4.4"/>
    <n v="142.4"/>
    <n v="136.80000000000001"/>
    <n v="141.6"/>
    <n v="139.26"/>
    <n v="135"/>
    <n v="134.30000000000001"/>
    <n v="131"/>
    <n v="119.2"/>
    <n v="128.30000000000001"/>
    <n v="135.69999999999999"/>
    <n v="123.7"/>
    <n v="127.5"/>
    <n v="132.9"/>
  </r>
  <r>
    <x v="1"/>
    <x v="4"/>
    <s v="April"/>
    <x v="53"/>
    <x v="10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48"/>
    <n v="131.19999999999999"/>
    <n v="123"/>
    <n v="130"/>
    <n v="131.69999999999999"/>
    <n v="121.4"/>
    <n v="126"/>
    <n v="123.4"/>
    <n v="114.3"/>
    <n v="122.6"/>
    <n v="133.6"/>
    <n v="122.2"/>
    <n v="122.5"/>
    <n v="129.1"/>
  </r>
  <r>
    <x v="2"/>
    <x v="4"/>
    <s v="April"/>
    <x v="53"/>
    <x v="111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n v="131.69999999999999"/>
    <n v="129.80000000000001"/>
    <n v="130.4"/>
    <n v="128.1"/>
    <n v="116.6"/>
    <n v="125.1"/>
    <n v="134.5"/>
    <n v="123.1"/>
    <n v="125.1"/>
    <n v="131.1"/>
  </r>
  <r>
    <x v="0"/>
    <x v="4"/>
    <s v="May"/>
    <x v="54"/>
    <x v="104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5.5"/>
    <n v="142.5"/>
    <n v="137.30000000000001"/>
    <n v="141.80000000000001"/>
    <n v="139.26"/>
    <n v="135"/>
    <n v="134.9"/>
    <n v="131.4"/>
    <n v="119.4"/>
    <n v="129.4"/>
    <n v="136.30000000000001"/>
    <n v="123.7"/>
    <n v="127.9"/>
    <n v="133.30000000000001"/>
  </r>
  <r>
    <x v="1"/>
    <x v="4"/>
    <s v="May"/>
    <x v="54"/>
    <x v="101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48.30000000000001"/>
    <n v="131.5"/>
    <n v="123.2"/>
    <n v="130.19999999999999"/>
    <n v="132.1"/>
    <n v="120.1"/>
    <n v="126.5"/>
    <n v="123.6"/>
    <n v="114.3"/>
    <n v="122.8"/>
    <n v="133.80000000000001"/>
    <n v="122"/>
    <n v="122.6"/>
    <n v="129.30000000000001"/>
  </r>
  <r>
    <x v="2"/>
    <x v="4"/>
    <s v="May"/>
    <x v="54"/>
    <x v="112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n v="132.1"/>
    <n v="129.4"/>
    <n v="130.9"/>
    <n v="128.4"/>
    <n v="116.7"/>
    <n v="125.7"/>
    <n v="134.80000000000001"/>
    <n v="123"/>
    <n v="125.3"/>
    <n v="131.4"/>
  </r>
  <r>
    <x v="0"/>
    <x v="4"/>
    <s v="June"/>
    <x v="55"/>
    <x v="113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5.80000000000001"/>
    <n v="143.1"/>
    <n v="137.69999999999999"/>
    <n v="142.30000000000001"/>
    <n v="139.26"/>
    <n v="134.80000000000001"/>
    <n v="135.19999999999999"/>
    <n v="131.30000000000001"/>
    <n v="119.4"/>
    <n v="129.80000000000001"/>
    <n v="136.9"/>
    <n v="124.1"/>
    <n v="128.1"/>
    <n v="133.9"/>
  </r>
  <r>
    <x v="1"/>
    <x v="4"/>
    <s v="June"/>
    <x v="55"/>
    <x v="112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48.6"/>
    <n v="131.5"/>
    <n v="123.2"/>
    <n v="130.19999999999999"/>
    <n v="131.4"/>
    <n v="119"/>
    <n v="126.8"/>
    <n v="123.8"/>
    <n v="113.9"/>
    <n v="122.9"/>
    <n v="134.30000000000001"/>
    <n v="122.5"/>
    <n v="122.7"/>
    <n v="129.9"/>
  </r>
  <r>
    <x v="2"/>
    <x v="4"/>
    <s v="June"/>
    <x v="55"/>
    <x v="107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n v="131.4"/>
    <n v="128.80000000000001"/>
    <n v="131.19999999999999"/>
    <n v="128.5"/>
    <n v="116.5"/>
    <n v="125.9"/>
    <n v="135.4"/>
    <n v="123.4"/>
    <n v="125.5"/>
    <n v="132"/>
  </r>
  <r>
    <x v="0"/>
    <x v="4"/>
    <s v="July"/>
    <x v="56"/>
    <x v="11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7.4"/>
    <n v="144.30000000000001"/>
    <n v="138.1"/>
    <n v="143.5"/>
    <n v="139.26"/>
    <n v="135.30000000000001"/>
    <n v="136.1"/>
    <n v="132.1"/>
    <n v="119.1"/>
    <n v="130.6"/>
    <n v="138.6"/>
    <n v="124.4"/>
    <n v="128.6"/>
    <n v="136.19999999999999"/>
  </r>
  <r>
    <x v="1"/>
    <x v="4"/>
    <s v="July"/>
    <x v="56"/>
    <x v="106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50.5"/>
    <n v="131.6"/>
    <n v="123.7"/>
    <n v="130.4"/>
    <n v="132.6"/>
    <n v="119.7"/>
    <n v="127.2"/>
    <n v="125"/>
    <n v="113.2"/>
    <n v="123.5"/>
    <n v="135.5"/>
    <n v="122.4"/>
    <n v="123"/>
    <n v="131.80000000000001"/>
  </r>
  <r>
    <x v="2"/>
    <x v="4"/>
    <s v="July"/>
    <x v="56"/>
    <x v="108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n v="132.6"/>
    <n v="129.4"/>
    <n v="131.9"/>
    <n v="129.4"/>
    <n v="116"/>
    <n v="126.6"/>
    <n v="136.80000000000001"/>
    <n v="123.6"/>
    <n v="125.9"/>
    <n v="134.19999999999999"/>
  </r>
  <r>
    <x v="0"/>
    <x v="4"/>
    <s v="August"/>
    <x v="57"/>
    <x v="115"/>
    <n v="143.1"/>
    <n v="130"/>
    <n v="139.4"/>
    <n v="120.5"/>
    <n v="148"/>
    <n v="162.9"/>
    <n v="137.4"/>
    <n v="120.8"/>
    <n v="134.69999999999999"/>
    <n v="131.6"/>
    <n v="148.69999999999999"/>
    <n v="140.6"/>
    <n v="149"/>
    <n v="145.30000000000001"/>
    <n v="139.19999999999999"/>
    <n v="144.5"/>
    <n v="139.26"/>
    <n v="136.4"/>
    <n v="137.30000000000001"/>
    <n v="133"/>
    <n v="120.3"/>
    <n v="131.5"/>
    <n v="140.19999999999999"/>
    <n v="125.4"/>
    <n v="129.69999999999999"/>
    <n v="137.80000000000001"/>
  </r>
  <r>
    <x v="1"/>
    <x v="4"/>
    <s v="August"/>
    <x v="57"/>
    <x v="110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52.1"/>
    <n v="132.69999999999999"/>
    <n v="124.3"/>
    <n v="131.4"/>
    <n v="134.4"/>
    <n v="118.9"/>
    <n v="127.7"/>
    <n v="125.7"/>
    <n v="114.6"/>
    <n v="124.1"/>
    <n v="135.69999999999999"/>
    <n v="123.3"/>
    <n v="123.8"/>
    <n v="132.69999999999999"/>
  </r>
  <r>
    <x v="2"/>
    <x v="4"/>
    <s v="August"/>
    <x v="57"/>
    <x v="116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n v="134.4"/>
    <n v="129.80000000000001"/>
    <n v="132.80000000000001"/>
    <n v="130.19999999999999"/>
    <n v="117.3"/>
    <n v="127.3"/>
    <n v="137.6"/>
    <n v="124.5"/>
    <n v="126.8"/>
    <n v="135.4"/>
  </r>
  <r>
    <x v="0"/>
    <x v="4"/>
    <s v="September"/>
    <x v="58"/>
    <x v="117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9.80000000000001"/>
    <n v="146.1"/>
    <n v="139.69999999999999"/>
    <n v="145.19999999999999"/>
    <n v="139.26"/>
    <n v="137.4"/>
    <n v="137.9"/>
    <n v="133.4"/>
    <n v="121.2"/>
    <n v="132.30000000000001"/>
    <n v="139.6"/>
    <n v="126.7"/>
    <n v="130.30000000000001"/>
    <n v="137.6"/>
  </r>
  <r>
    <x v="1"/>
    <x v="4"/>
    <s v="September"/>
    <x v="58"/>
    <x v="108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53.6"/>
    <n v="133.30000000000001"/>
    <n v="124.6"/>
    <n v="132"/>
    <n v="135.69999999999999"/>
    <n v="120.6"/>
    <n v="128.1"/>
    <n v="126.1"/>
    <n v="115.7"/>
    <n v="124.5"/>
    <n v="135.9"/>
    <n v="124.4"/>
    <n v="124.5"/>
    <n v="132.4"/>
  </r>
  <r>
    <x v="2"/>
    <x v="4"/>
    <s v="September"/>
    <x v="58"/>
    <x v="118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n v="135.69999999999999"/>
    <n v="131"/>
    <n v="133.30000000000001"/>
    <n v="130.6"/>
    <n v="118.3"/>
    <n v="127.9"/>
    <n v="137.4"/>
    <n v="125.7"/>
    <n v="127.5"/>
    <n v="135.19999999999999"/>
  </r>
  <r>
    <x v="0"/>
    <x v="4"/>
    <s v="October"/>
    <x v="59"/>
    <x v="11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50.5"/>
    <n v="147.19999999999999"/>
    <n v="140.6"/>
    <n v="146.19999999999999"/>
    <n v="139.26"/>
    <n v="138.1"/>
    <n v="138.4"/>
    <n v="134.19999999999999"/>
    <n v="121"/>
    <n v="133"/>
    <n v="140.1"/>
    <n v="127.4"/>
    <n v="130.69999999999999"/>
    <n v="138.30000000000001"/>
  </r>
  <r>
    <x v="1"/>
    <x v="4"/>
    <s v="October"/>
    <x v="59"/>
    <x v="120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54.6"/>
    <n v="134"/>
    <n v="124.9"/>
    <n v="132.6"/>
    <n v="137.30000000000001"/>
    <n v="122.6"/>
    <n v="128.30000000000001"/>
    <n v="126.6"/>
    <n v="115"/>
    <n v="124.8"/>
    <n v="136.30000000000001"/>
    <n v="124.6"/>
    <n v="124.5"/>
    <n v="133.5"/>
  </r>
  <r>
    <x v="2"/>
    <x v="4"/>
    <s v="October"/>
    <x v="59"/>
    <x v="12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n v="137.30000000000001"/>
    <n v="132.19999999999999"/>
    <n v="133.6"/>
    <n v="131.30000000000001"/>
    <n v="117.8"/>
    <n v="128.4"/>
    <n v="137.9"/>
    <n v="126.2"/>
    <n v="127.7"/>
    <n v="136.1"/>
  </r>
  <r>
    <x v="0"/>
    <x v="4"/>
    <s v="November"/>
    <x v="60"/>
    <x v="122"/>
    <n v="142.5"/>
    <n v="140.5"/>
    <n v="141.5"/>
    <n v="121.6"/>
    <n v="147.30000000000001"/>
    <n v="168"/>
    <n v="135.80000000000001"/>
    <n v="122.5"/>
    <n v="136"/>
    <n v="131.9"/>
    <n v="151.4"/>
    <n v="142.4"/>
    <n v="152.1"/>
    <n v="148.19999999999999"/>
    <n v="141.5"/>
    <n v="147.30000000000001"/>
    <n v="139.26"/>
    <n v="141.1"/>
    <n v="139.4"/>
    <n v="135.80000000000001"/>
    <n v="121.6"/>
    <n v="133.69999999999999"/>
    <n v="141.5"/>
    <n v="128.1"/>
    <n v="131.69999999999999"/>
    <n v="140"/>
  </r>
  <r>
    <x v="1"/>
    <x v="4"/>
    <s v="November"/>
    <x v="60"/>
    <x v="116"/>
    <n v="142.1"/>
    <n v="146.69999999999999"/>
    <n v="139.5"/>
    <n v="115.2"/>
    <n v="136.4"/>
    <n v="185.2"/>
    <n v="122.2"/>
    <n v="123.9"/>
    <n v="138.30000000000001"/>
    <n v="125.4"/>
    <n v="146"/>
    <n v="141.5"/>
    <n v="156.19999999999999"/>
    <n v="135"/>
    <n v="125.4"/>
    <n v="133.5"/>
    <n v="138.6"/>
    <n v="125.7"/>
    <n v="128.80000000000001"/>
    <n v="127.4"/>
    <n v="115.3"/>
    <n v="125.1"/>
    <n v="136.6"/>
    <n v="124.9"/>
    <n v="124.9"/>
    <n v="134.80000000000001"/>
  </r>
  <r>
    <x v="2"/>
    <x v="4"/>
    <s v="November"/>
    <x v="60"/>
    <x v="123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n v="138.6"/>
    <n v="135.30000000000001"/>
    <n v="134.4"/>
    <n v="132.6"/>
    <n v="118.3"/>
    <n v="128.9"/>
    <n v="138.6"/>
    <n v="126.8"/>
    <n v="128.4"/>
    <n v="137.6"/>
  </r>
  <r>
    <x v="0"/>
    <x v="4"/>
    <s v="December"/>
    <x v="61"/>
    <x v="12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53.19999999999999"/>
    <n v="148"/>
    <n v="141.9"/>
    <n v="147.19999999999999"/>
    <n v="139.26"/>
    <n v="142.6"/>
    <n v="139.5"/>
    <n v="136.1"/>
    <n v="122"/>
    <n v="133.4"/>
    <n v="141.1"/>
    <n v="127.8"/>
    <n v="131.9"/>
    <n v="139.80000000000001"/>
  </r>
  <r>
    <x v="1"/>
    <x v="4"/>
    <s v="December"/>
    <x v="61"/>
    <x v="125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57"/>
    <n v="135.6"/>
    <n v="125.6"/>
    <n v="134"/>
    <n v="139.1"/>
    <n v="126.8"/>
    <n v="129.30000000000001"/>
    <n v="128.19999999999999"/>
    <n v="115.3"/>
    <n v="125.6"/>
    <n v="136.69999999999999"/>
    <n v="124.6"/>
    <n v="125.1"/>
    <n v="134.1"/>
  </r>
  <r>
    <x v="2"/>
    <x v="4"/>
    <s v="December"/>
    <x v="61"/>
    <x v="126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n v="139.1"/>
    <n v="136.6"/>
    <n v="134.69999999999999"/>
    <n v="133.1"/>
    <n v="118.5"/>
    <n v="129"/>
    <n v="138.5"/>
    <n v="126.5"/>
    <n v="128.6"/>
    <n v="137.19999999999999"/>
  </r>
  <r>
    <x v="0"/>
    <x v="5"/>
    <s v="January"/>
    <x v="62"/>
    <x v="127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53.6"/>
    <n v="148.30000000000001"/>
    <n v="142.30000000000001"/>
    <n v="147.5"/>
    <n v="139.26"/>
    <n v="142.30000000000001"/>
    <n v="139.80000000000001"/>
    <n v="136"/>
    <n v="122.7"/>
    <n v="134.30000000000001"/>
    <n v="141.6"/>
    <n v="128.6"/>
    <n v="132.30000000000001"/>
    <n v="139.30000000000001"/>
  </r>
  <r>
    <x v="1"/>
    <x v="5"/>
    <s v="January"/>
    <x v="62"/>
    <x v="128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57.69999999999999"/>
    <n v="136"/>
    <n v="125.9"/>
    <n v="134.4"/>
    <n v="140.4"/>
    <n v="127.3"/>
    <n v="129.5"/>
    <n v="129"/>
    <n v="116.3"/>
    <n v="126.2"/>
    <n v="137.1"/>
    <n v="125.5"/>
    <n v="125.8"/>
    <n v="134.1"/>
  </r>
  <r>
    <x v="2"/>
    <x v="5"/>
    <s v="January"/>
    <x v="62"/>
    <x v="129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n v="140.4"/>
    <n v="136.6"/>
    <n v="134.9"/>
    <n v="133.30000000000001"/>
    <n v="119.3"/>
    <n v="129.69999999999999"/>
    <n v="139"/>
    <n v="127.3"/>
    <n v="129.1"/>
    <n v="136.9"/>
  </r>
  <r>
    <x v="0"/>
    <x v="5"/>
    <s v="February"/>
    <x v="63"/>
    <x v="12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53.30000000000001"/>
    <n v="148.69999999999999"/>
    <n v="142.4"/>
    <n v="147.80000000000001"/>
    <n v="139.26"/>
    <n v="142.4"/>
    <n v="139.9"/>
    <n v="136.19999999999999"/>
    <n v="123.3"/>
    <n v="134.30000000000001"/>
    <n v="141.5"/>
    <n v="128.80000000000001"/>
    <n v="132.5"/>
    <n v="138.5"/>
  </r>
  <r>
    <x v="1"/>
    <x v="5"/>
    <s v="February"/>
    <x v="63"/>
    <x v="115"/>
    <n v="143"/>
    <n v="139.9"/>
    <n v="139.9"/>
    <n v="116.2"/>
    <n v="135.5"/>
    <n v="136.9"/>
    <n v="117"/>
    <n v="115.4"/>
    <n v="140.69999999999999"/>
    <n v="125.9"/>
    <n v="147.1"/>
    <n v="135.6"/>
    <n v="159.30000000000001"/>
    <n v="136.30000000000001"/>
    <n v="126.1"/>
    <n v="134.69999999999999"/>
    <n v="141.30000000000001"/>
    <n v="127.3"/>
    <n v="129.9"/>
    <n v="129.80000000000001"/>
    <n v="117.4"/>
    <n v="126.5"/>
    <n v="137.19999999999999"/>
    <n v="126.2"/>
    <n v="126.5"/>
    <n v="134"/>
  </r>
  <r>
    <x v="2"/>
    <x v="5"/>
    <s v="February"/>
    <x v="63"/>
    <x v="11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n v="141.30000000000001"/>
    <n v="136.69999999999999"/>
    <n v="135.19999999999999"/>
    <n v="133.80000000000001"/>
    <n v="120.2"/>
    <n v="129.9"/>
    <n v="139"/>
    <n v="127.7"/>
    <n v="129.6"/>
    <n v="136.4"/>
  </r>
  <r>
    <x v="0"/>
    <x v="5"/>
    <s v="March"/>
    <x v="64"/>
    <x v="130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55.1"/>
    <n v="149.19999999999999"/>
    <n v="143"/>
    <n v="148.30000000000001"/>
    <n v="139.26"/>
    <n v="142.6"/>
    <n v="139.9"/>
    <n v="136.69999999999999"/>
    <n v="124.6"/>
    <n v="135.1"/>
    <n v="142.69999999999999"/>
    <n v="129.30000000000001"/>
    <n v="133.30000000000001"/>
    <n v="138.69999999999999"/>
  </r>
  <r>
    <x v="1"/>
    <x v="5"/>
    <s v="March"/>
    <x v="64"/>
    <x v="131"/>
    <n v="143.1"/>
    <n v="135.5"/>
    <n v="139.9"/>
    <n v="116.5"/>
    <n v="138.5"/>
    <n v="128"/>
    <n v="115.5"/>
    <n v="114.2"/>
    <n v="140.69999999999999"/>
    <n v="126.2"/>
    <n v="147.6"/>
    <n v="134.80000000000001"/>
    <n v="159.69999999999999"/>
    <n v="136.69999999999999"/>
    <n v="126.7"/>
    <n v="135.19999999999999"/>
    <n v="142"/>
    <n v="126.4"/>
    <n v="130.80000000000001"/>
    <n v="130.5"/>
    <n v="117.8"/>
    <n v="126.8"/>
    <n v="137.80000000000001"/>
    <n v="126.7"/>
    <n v="127.1"/>
    <n v="134"/>
  </r>
  <r>
    <x v="2"/>
    <x v="5"/>
    <s v="March"/>
    <x v="64"/>
    <x v="132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n v="142"/>
    <n v="136.5"/>
    <n v="135.6"/>
    <n v="134.30000000000001"/>
    <n v="121"/>
    <n v="130.4"/>
    <n v="139.80000000000001"/>
    <n v="128.19999999999999"/>
    <n v="130.30000000000001"/>
    <n v="136.5"/>
  </r>
  <r>
    <x v="0"/>
    <x v="5"/>
    <s v="April"/>
    <x v="65"/>
    <x v="133"/>
    <n v="144.5"/>
    <n v="135.9"/>
    <n v="142.4"/>
    <n v="123.5"/>
    <n v="156.4"/>
    <n v="135.1"/>
    <n v="128.4"/>
    <n v="115.2"/>
    <n v="137.19999999999999"/>
    <n v="131.9"/>
    <n v="153.80000000000001"/>
    <n v="138.6"/>
    <n v="156.1"/>
    <n v="150.1"/>
    <n v="143.30000000000001"/>
    <n v="149.1"/>
    <n v="139.26"/>
    <n v="143.80000000000001"/>
    <n v="140.9"/>
    <n v="137.6"/>
    <n v="125.3"/>
    <n v="136"/>
    <n v="143.69999999999999"/>
    <n v="130.4"/>
    <n v="134.19999999999999"/>
    <n v="139.1"/>
  </r>
  <r>
    <x v="1"/>
    <x v="5"/>
    <s v="April"/>
    <x v="65"/>
    <x v="131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59.19999999999999"/>
    <n v="137.80000000000001"/>
    <n v="127.4"/>
    <n v="136.19999999999999"/>
    <n v="142.9"/>
    <n v="124.6"/>
    <n v="131.80000000000001"/>
    <n v="131.30000000000001"/>
    <n v="118.9"/>
    <n v="127.6"/>
    <n v="139.69999999999999"/>
    <n v="127.6"/>
    <n v="128.19999999999999"/>
    <n v="134.80000000000001"/>
  </r>
  <r>
    <x v="2"/>
    <x v="5"/>
    <s v="April"/>
    <x v="65"/>
    <x v="12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n v="142.9"/>
    <n v="136.5"/>
    <n v="136.6"/>
    <n v="135.19999999999999"/>
    <n v="121.9"/>
    <n v="131.30000000000001"/>
    <n v="141.4"/>
    <n v="129.19999999999999"/>
    <n v="131.30000000000001"/>
    <n v="137.1"/>
  </r>
  <r>
    <x v="0"/>
    <x v="5"/>
    <s v="May"/>
    <x v="66"/>
    <x v="13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7"/>
    <n v="150.80000000000001"/>
    <n v="144.1"/>
    <n v="149.80000000000001"/>
    <n v="139.26"/>
    <n v="144.30000000000001"/>
    <n v="141.80000000000001"/>
    <n v="138.4"/>
    <n v="126.4"/>
    <n v="136.80000000000001"/>
    <n v="144.4"/>
    <n v="131.19999999999999"/>
    <n v="135.1"/>
    <n v="139.80000000000001"/>
  </r>
  <r>
    <x v="1"/>
    <x v="5"/>
    <s v="May"/>
    <x v="66"/>
    <x v="131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60.30000000000001"/>
    <n v="138.6"/>
    <n v="127.9"/>
    <n v="137"/>
    <n v="143.19999999999999"/>
    <n v="124.7"/>
    <n v="132.5"/>
    <n v="132"/>
    <n v="119.8"/>
    <n v="128"/>
    <n v="140.4"/>
    <n v="128.1"/>
    <n v="128.9"/>
    <n v="135.4"/>
  </r>
  <r>
    <x v="2"/>
    <x v="5"/>
    <s v="May"/>
    <x v="66"/>
    <x v="127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n v="143.19999999999999"/>
    <n v="136.9"/>
    <n v="137.4"/>
    <n v="136"/>
    <n v="122.9"/>
    <n v="131.80000000000001"/>
    <n v="142.1"/>
    <n v="129.9"/>
    <n v="132.1"/>
    <n v="137.80000000000001"/>
  </r>
  <r>
    <x v="0"/>
    <x v="5"/>
    <s v="June"/>
    <x v="67"/>
    <x v="135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7.30000000000001"/>
    <n v="151.30000000000001"/>
    <n v="144.69999999999999"/>
    <n v="150.30000000000001"/>
    <n v="139.26"/>
    <n v="145.1"/>
    <n v="142.19999999999999"/>
    <n v="138.4"/>
    <n v="127.4"/>
    <n v="137.80000000000001"/>
    <n v="145.1"/>
    <n v="131.4"/>
    <n v="135.6"/>
    <n v="140.5"/>
  </r>
  <r>
    <x v="1"/>
    <x v="5"/>
    <s v="June"/>
    <x v="67"/>
    <x v="121"/>
    <n v="149.69999999999999"/>
    <n v="133.9"/>
    <n v="140.80000000000001"/>
    <n v="116.6"/>
    <n v="152.19999999999999"/>
    <n v="144"/>
    <n v="112.3"/>
    <n v="108.4"/>
    <n v="140"/>
    <n v="126.7"/>
    <n v="149"/>
    <n v="138.4"/>
    <n v="161"/>
    <n v="138.9"/>
    <n v="128.69999999999999"/>
    <n v="137.4"/>
    <n v="142.5"/>
    <n v="126.5"/>
    <n v="133.1"/>
    <n v="132.6"/>
    <n v="120.4"/>
    <n v="128.5"/>
    <n v="141.19999999999999"/>
    <n v="128.19999999999999"/>
    <n v="129.5"/>
    <n v="136.19999999999999"/>
  </r>
  <r>
    <x v="2"/>
    <x v="5"/>
    <s v="June"/>
    <x v="67"/>
    <x v="136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n v="142.5"/>
    <n v="138.1"/>
    <n v="137.9"/>
    <n v="136.19999999999999"/>
    <n v="123.7"/>
    <n v="132.6"/>
    <n v="142.80000000000001"/>
    <n v="130.1"/>
    <n v="132.6"/>
    <n v="138.5"/>
  </r>
  <r>
    <x v="0"/>
    <x v="5"/>
    <s v="July"/>
    <x v="68"/>
    <x v="137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6.1"/>
    <n v="151.5"/>
    <n v="145.1"/>
    <n v="150.6"/>
    <n v="139.26"/>
    <n v="146.80000000000001"/>
    <n v="143.1"/>
    <n v="139"/>
    <n v="127.5"/>
    <n v="138.4"/>
    <n v="145.80000000000001"/>
    <n v="131.4"/>
    <n v="136"/>
    <n v="141.80000000000001"/>
  </r>
  <r>
    <x v="1"/>
    <x v="5"/>
    <s v="July"/>
    <x v="68"/>
    <x v="138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61.4"/>
    <n v="139.6"/>
    <n v="128.9"/>
    <n v="137.9"/>
    <n v="143.6"/>
    <n v="128.1"/>
    <n v="133.6"/>
    <n v="133.6"/>
    <n v="120.1"/>
    <n v="129"/>
    <n v="144"/>
    <n v="128.19999999999999"/>
    <n v="130.19999999999999"/>
    <n v="137.5"/>
  </r>
  <r>
    <x v="2"/>
    <x v="5"/>
    <s v="July"/>
    <x v="68"/>
    <x v="139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n v="143.6"/>
    <n v="139.69999999999999"/>
    <n v="138.6"/>
    <n v="137"/>
    <n v="123.6"/>
    <n v="133.1"/>
    <n v="144.69999999999999"/>
    <n v="130.1"/>
    <n v="133.19999999999999"/>
    <n v="139.80000000000001"/>
  </r>
  <r>
    <x v="0"/>
    <x v="5"/>
    <s v="August"/>
    <x v="69"/>
    <x v="140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6.4"/>
    <n v="152.1"/>
    <n v="145.80000000000001"/>
    <n v="151.30000000000001"/>
    <n v="139.26"/>
    <n v="147.69999999999999"/>
    <n v="143.80000000000001"/>
    <n v="139.4"/>
    <n v="128.30000000000001"/>
    <n v="138.6"/>
    <n v="146.9"/>
    <n v="131.30000000000001"/>
    <n v="136.6"/>
    <n v="142.5"/>
  </r>
  <r>
    <x v="1"/>
    <x v="5"/>
    <s v="August"/>
    <x v="69"/>
    <x v="141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62.1"/>
    <n v="140"/>
    <n v="129"/>
    <n v="138.30000000000001"/>
    <n v="144.6"/>
    <n v="129.80000000000001"/>
    <n v="134.4"/>
    <n v="134.9"/>
    <n v="120.7"/>
    <n v="129.80000000000001"/>
    <n v="145.30000000000001"/>
    <n v="128.30000000000001"/>
    <n v="131"/>
    <n v="138"/>
  </r>
  <r>
    <x v="2"/>
    <x v="5"/>
    <s v="August"/>
    <x v="69"/>
    <x v="142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n v="144.6"/>
    <n v="140.9"/>
    <n v="139.4"/>
    <n v="137.69999999999999"/>
    <n v="124.3"/>
    <n v="133.6"/>
    <n v="146"/>
    <n v="130.1"/>
    <n v="133.9"/>
    <n v="140.4"/>
  </r>
  <r>
    <x v="0"/>
    <x v="5"/>
    <s v="September"/>
    <x v="70"/>
    <x v="143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7.69999999999999"/>
    <n v="152.1"/>
    <n v="146.1"/>
    <n v="151.30000000000001"/>
    <n v="139.26"/>
    <n v="149"/>
    <n v="144"/>
    <n v="140"/>
    <n v="129.9"/>
    <n v="140"/>
    <n v="147.6"/>
    <n v="132"/>
    <n v="137.4"/>
    <n v="142.1"/>
  </r>
  <r>
    <x v="1"/>
    <x v="5"/>
    <s v="September"/>
    <x v="70"/>
    <x v="144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63.30000000000001"/>
    <n v="140.80000000000001"/>
    <n v="129.30000000000001"/>
    <n v="139.1"/>
    <n v="145.30000000000001"/>
    <n v="131.19999999999999"/>
    <n v="134.9"/>
    <n v="135.69999999999999"/>
    <n v="122.5"/>
    <n v="130.19999999999999"/>
    <n v="145.19999999999999"/>
    <n v="129.30000000000001"/>
    <n v="131.9"/>
    <n v="138.1"/>
  </r>
  <r>
    <x v="2"/>
    <x v="5"/>
    <s v="September"/>
    <x v="70"/>
    <x v="145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n v="145.30000000000001"/>
    <n v="142.30000000000001"/>
    <n v="139.69999999999999"/>
    <n v="138.4"/>
    <n v="126"/>
    <n v="134.5"/>
    <n v="146.19999999999999"/>
    <n v="130.9"/>
    <n v="134.69999999999999"/>
    <n v="140.19999999999999"/>
  </r>
  <r>
    <x v="0"/>
    <x v="5"/>
    <s v="October"/>
    <x v="71"/>
    <x v="146"/>
    <n v="147.6"/>
    <n v="134.6"/>
    <n v="141.9"/>
    <n v="123.5"/>
    <n v="144.5"/>
    <n v="147.6"/>
    <n v="121.4"/>
    <n v="112.3"/>
    <n v="139.5"/>
    <n v="134.6"/>
    <n v="155.19999999999999"/>
    <n v="140.19999999999999"/>
    <n v="159.6"/>
    <n v="150.69999999999999"/>
    <n v="144.5"/>
    <n v="149.80000000000001"/>
    <n v="139.26"/>
    <n v="149.69999999999999"/>
    <n v="147.5"/>
    <n v="144.80000000000001"/>
    <n v="130.80000000000001"/>
    <n v="140.1"/>
    <n v="148"/>
    <n v="134.4"/>
    <n v="139.80000000000001"/>
    <n v="142.19999999999999"/>
  </r>
  <r>
    <x v="1"/>
    <x v="5"/>
    <s v="October"/>
    <x v="71"/>
    <x v="135"/>
    <n v="144.9"/>
    <n v="133.5"/>
    <n v="141.5"/>
    <n v="118"/>
    <n v="139.5"/>
    <n v="153"/>
    <n v="113.2"/>
    <n v="112.8"/>
    <n v="141.1"/>
    <n v="127.6"/>
    <n v="152"/>
    <n v="139.4"/>
    <n v="164"/>
    <n v="141.5"/>
    <n v="129.80000000000001"/>
    <n v="139.69999999999999"/>
    <n v="146.30000000000001"/>
    <n v="133.4"/>
    <n v="135.1"/>
    <n v="136.19999999999999"/>
    <n v="123.3"/>
    <n v="130.69999999999999"/>
    <n v="145.5"/>
    <n v="130.4"/>
    <n v="132.5"/>
    <n v="138.9"/>
  </r>
  <r>
    <x v="2"/>
    <x v="5"/>
    <s v="October"/>
    <x v="71"/>
    <x v="13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n v="146.9"/>
    <n v="145.30000000000001"/>
    <n v="142.19999999999999"/>
    <n v="142.1"/>
    <n v="125.5"/>
    <n v="136.5"/>
    <n v="147.80000000000001"/>
    <n v="132"/>
    <n v="136.30000000000001"/>
    <n v="140.80000000000001"/>
  </r>
  <r>
    <x v="0"/>
    <x v="5"/>
    <s v="November"/>
    <x v="72"/>
    <x v="133"/>
    <n v="150.80000000000001"/>
    <n v="136.69999999999999"/>
    <n v="141.9"/>
    <n v="122.8"/>
    <n v="143.9"/>
    <n v="147.5"/>
    <n v="121"/>
    <n v="111.6"/>
    <n v="140.6"/>
    <n v="137.5"/>
    <n v="156.1"/>
    <n v="140"/>
    <n v="161.9"/>
    <n v="151.69999999999999"/>
    <n v="145.5"/>
    <n v="150.80000000000001"/>
    <n v="139.26"/>
    <n v="150.30000000000001"/>
    <n v="148"/>
    <n v="145.4"/>
    <n v="130.30000000000001"/>
    <n v="143.1"/>
    <n v="150.19999999999999"/>
    <n v="133.1"/>
    <n v="140.1"/>
    <n v="142.4"/>
  </r>
  <r>
    <x v="1"/>
    <x v="5"/>
    <s v="November"/>
    <x v="72"/>
    <x v="147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64.4"/>
    <n v="142.4"/>
    <n v="130.19999999999999"/>
    <n v="140.5"/>
    <n v="146.9"/>
    <n v="136.69999999999999"/>
    <n v="135.80000000000001"/>
    <n v="136.80000000000001"/>
    <n v="121.2"/>
    <n v="131.30000000000001"/>
    <n v="146.1"/>
    <n v="130.5"/>
    <n v="132.19999999999999"/>
    <n v="139"/>
  </r>
  <r>
    <x v="2"/>
    <x v="5"/>
    <s v="November"/>
    <x v="72"/>
    <x v="13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n v="146.9"/>
    <n v="145.1"/>
    <n v="142.19999999999999"/>
    <n v="142.1"/>
    <n v="125.5"/>
    <n v="136.5"/>
    <n v="147.80000000000001"/>
    <n v="132"/>
    <n v="136.30000000000001"/>
    <n v="140.80000000000001"/>
  </r>
  <r>
    <x v="0"/>
    <x v="5"/>
    <s v="December"/>
    <x v="73"/>
    <x v="133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62.4"/>
    <n v="151.6"/>
    <n v="145.9"/>
    <n v="150.80000000000001"/>
    <n v="139.26"/>
    <n v="149"/>
    <n v="149.5"/>
    <n v="149.6"/>
    <n v="128.9"/>
    <n v="143.30000000000001"/>
    <n v="155.1"/>
    <n v="133.19999999999999"/>
    <n v="141.6"/>
    <n v="141.9"/>
  </r>
  <r>
    <x v="1"/>
    <x v="5"/>
    <s v="December"/>
    <x v="73"/>
    <x v="148"/>
    <n v="147.80000000000001"/>
    <n v="141.1"/>
    <n v="141.6"/>
    <n v="118.1"/>
    <n v="138.5"/>
    <n v="132.4"/>
    <n v="117.5"/>
    <n v="111"/>
    <n v="141.5"/>
    <n v="128.1"/>
    <n v="152.9"/>
    <n v="137.6"/>
    <n v="164.6"/>
    <n v="142.69999999999999"/>
    <n v="130.30000000000001"/>
    <n v="140.80000000000001"/>
    <n v="146.5"/>
    <n v="132.4"/>
    <n v="136.19999999999999"/>
    <n v="137.30000000000001"/>
    <n v="118.8"/>
    <n v="131.69999999999999"/>
    <n v="146.5"/>
    <n v="130.80000000000001"/>
    <n v="131.69999999999999"/>
    <n v="138"/>
  </r>
  <r>
    <x v="2"/>
    <x v="5"/>
    <s v="December"/>
    <x v="73"/>
    <x v="139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n v="146.5"/>
    <n v="142.69999999999999"/>
    <n v="143.19999999999999"/>
    <n v="144.9"/>
    <n v="123.6"/>
    <n v="136.80000000000001"/>
    <n v="150.1"/>
    <n v="132.19999999999999"/>
    <n v="136.80000000000001"/>
    <n v="140.1"/>
  </r>
  <r>
    <x v="0"/>
    <x v="6"/>
    <s v="January"/>
    <x v="74"/>
    <x v="127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62.69999999999999"/>
    <n v="150.6"/>
    <n v="145.1"/>
    <n v="149.9"/>
    <n v="139.26"/>
    <n v="146.19999999999999"/>
    <n v="150.1"/>
    <n v="149.6"/>
    <n v="128.6"/>
    <n v="142.9"/>
    <n v="155.19999999999999"/>
    <n v="133.5"/>
    <n v="141.69999999999999"/>
    <n v="141"/>
  </r>
  <r>
    <x v="1"/>
    <x v="6"/>
    <s v="January"/>
    <x v="74"/>
    <x v="142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64.7"/>
    <n v="143"/>
    <n v="130.4"/>
    <n v="141.1"/>
    <n v="147.69999999999999"/>
    <n v="128.6"/>
    <n v="136.30000000000001"/>
    <n v="137.80000000000001"/>
    <n v="118.6"/>
    <n v="131.9"/>
    <n v="146.6"/>
    <n v="131.69999999999999"/>
    <n v="131.80000000000001"/>
    <n v="138"/>
  </r>
  <r>
    <x v="2"/>
    <x v="6"/>
    <s v="January"/>
    <x v="74"/>
    <x v="133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n v="147.69999999999999"/>
    <n v="139.5"/>
    <n v="143.6"/>
    <n v="145.1"/>
    <n v="123.3"/>
    <n v="136.69999999999999"/>
    <n v="150.19999999999999"/>
    <n v="132.80000000000001"/>
    <n v="136.9"/>
    <n v="139.6"/>
  </r>
  <r>
    <x v="0"/>
    <x v="6"/>
    <s v="February"/>
    <x v="75"/>
    <x v="130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62.80000000000001"/>
    <n v="150.5"/>
    <n v="146.1"/>
    <n v="149.9"/>
    <n v="139.26"/>
    <n v="145.30000000000001"/>
    <n v="150.1"/>
    <n v="149.9"/>
    <n v="129.19999999999999"/>
    <n v="143.4"/>
    <n v="155.5"/>
    <n v="134.9"/>
    <n v="142.19999999999999"/>
    <n v="141"/>
  </r>
  <r>
    <x v="1"/>
    <x v="6"/>
    <s v="February"/>
    <x v="75"/>
    <x v="143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64.9"/>
    <n v="143.30000000000001"/>
    <n v="130.80000000000001"/>
    <n v="141.4"/>
    <n v="148.5"/>
    <n v="127.1"/>
    <n v="136.6"/>
    <n v="138.5"/>
    <n v="119.2"/>
    <n v="132.19999999999999"/>
    <n v="146.6"/>
    <n v="133"/>
    <n v="132.4"/>
    <n v="138.6"/>
  </r>
  <r>
    <x v="2"/>
    <x v="6"/>
    <s v="February"/>
    <x v="75"/>
    <x v="135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n v="148.5"/>
    <n v="138.4"/>
    <n v="143.69999999999999"/>
    <n v="145.6"/>
    <n v="123.9"/>
    <n v="137.1"/>
    <n v="150.30000000000001"/>
    <n v="134.1"/>
    <n v="137.4"/>
    <n v="139.9"/>
  </r>
  <r>
    <x v="0"/>
    <x v="6"/>
    <s v="March"/>
    <x v="76"/>
    <x v="136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62.9"/>
    <n v="150.80000000000001"/>
    <n v="146.1"/>
    <n v="150.1"/>
    <n v="139.26"/>
    <n v="146.4"/>
    <n v="150"/>
    <n v="150.4"/>
    <n v="129.9"/>
    <n v="143.80000000000001"/>
    <n v="155.5"/>
    <n v="134"/>
    <n v="142.4"/>
    <n v="141.19999999999999"/>
  </r>
  <r>
    <x v="1"/>
    <x v="6"/>
    <s v="March"/>
    <x v="76"/>
    <x v="149"/>
    <n v="151.1"/>
    <n v="142.9"/>
    <n v="141.9"/>
    <n v="118.4"/>
    <n v="139.4"/>
    <n v="141.19999999999999"/>
    <n v="120.7"/>
    <n v="110.4"/>
    <n v="140.69999999999999"/>
    <n v="128.5"/>
    <n v="153.9"/>
    <n v="139.6"/>
    <n v="165.3"/>
    <n v="143.5"/>
    <n v="131.19999999999999"/>
    <n v="141.6"/>
    <n v="149"/>
    <n v="128.80000000000001"/>
    <n v="136.80000000000001"/>
    <n v="139.19999999999999"/>
    <n v="119.9"/>
    <n v="133"/>
    <n v="146.69999999999999"/>
    <n v="132.5"/>
    <n v="132.80000000000001"/>
    <n v="139.5"/>
  </r>
  <r>
    <x v="2"/>
    <x v="6"/>
    <s v="March"/>
    <x v="76"/>
    <x v="150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n v="149"/>
    <n v="139.69999999999999"/>
    <n v="143.80000000000001"/>
    <n v="146.19999999999999"/>
    <n v="124.6"/>
    <n v="137.69999999999999"/>
    <n v="150.30000000000001"/>
    <n v="133.4"/>
    <n v="137.69999999999999"/>
    <n v="140.4"/>
  </r>
  <r>
    <x v="0"/>
    <x v="6"/>
    <s v="May"/>
    <x v="77"/>
    <x v="13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63.30000000000001"/>
    <n v="151.30000000000001"/>
    <n v="146.6"/>
    <n v="150.69999999999999"/>
    <n v="139.26"/>
    <n v="146.9"/>
    <n v="149.5"/>
    <n v="151.30000000000001"/>
    <n v="130.19999999999999"/>
    <n v="145.9"/>
    <n v="156.69999999999999"/>
    <n v="133.9"/>
    <n v="142.9"/>
    <n v="142.4"/>
  </r>
  <r>
    <x v="1"/>
    <x v="6"/>
    <s v="May"/>
    <x v="77"/>
    <x v="151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66.2"/>
    <n v="144"/>
    <n v="131.69999999999999"/>
    <n v="142.19999999999999"/>
    <n v="150.1"/>
    <n v="129.4"/>
    <n v="137.19999999999999"/>
    <n v="139.80000000000001"/>
    <n v="120.1"/>
    <n v="134"/>
    <n v="148"/>
    <n v="132.6"/>
    <n v="133.30000000000001"/>
    <n v="141.5"/>
  </r>
  <r>
    <x v="2"/>
    <x v="6"/>
    <s v="May"/>
    <x v="77"/>
    <x v="142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n v="150.1"/>
    <n v="140.30000000000001"/>
    <n v="143.69999999999999"/>
    <n v="146.9"/>
    <n v="124.9"/>
    <n v="139.19999999999999"/>
    <n v="151.6"/>
    <n v="133.4"/>
    <n v="138.19999999999999"/>
    <n v="142"/>
  </r>
  <r>
    <x v="0"/>
    <x v="6"/>
    <s v="June"/>
    <x v="78"/>
    <x v="150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64.2"/>
    <n v="151.4"/>
    <n v="146.5"/>
    <n v="150.69999999999999"/>
    <n v="139.26"/>
    <n v="147.80000000000001"/>
    <n v="149.6"/>
    <n v="151.69999999999999"/>
    <n v="130.19999999999999"/>
    <n v="146.4"/>
    <n v="157.69999999999999"/>
    <n v="134.80000000000001"/>
    <n v="143.30000000000001"/>
    <n v="143.6"/>
  </r>
  <r>
    <x v="1"/>
    <x v="6"/>
    <s v="June"/>
    <x v="78"/>
    <x v="152"/>
    <n v="159.6"/>
    <n v="140.4"/>
    <n v="143.4"/>
    <n v="118.6"/>
    <n v="150.9"/>
    <n v="169.8"/>
    <n v="127.4"/>
    <n v="111.8"/>
    <n v="141"/>
    <n v="129"/>
    <n v="155.1"/>
    <n v="145.6"/>
    <n v="166.7"/>
    <n v="144.30000000000001"/>
    <n v="131.69999999999999"/>
    <n v="142.4"/>
    <n v="149.4"/>
    <n v="130.5"/>
    <n v="137.4"/>
    <n v="140.30000000000001"/>
    <n v="119.6"/>
    <n v="134.30000000000001"/>
    <n v="148.9"/>
    <n v="133.69999999999999"/>
    <n v="133.6"/>
    <n v="142.1"/>
  </r>
  <r>
    <x v="2"/>
    <x v="6"/>
    <s v="June"/>
    <x v="78"/>
    <x v="153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n v="149.4"/>
    <n v="141.19999999999999"/>
    <n v="143.80000000000001"/>
    <n v="147.4"/>
    <n v="124.6"/>
    <n v="139.6"/>
    <n v="152.5"/>
    <n v="134.30000000000001"/>
    <n v="138.6"/>
    <n v="142.9"/>
  </r>
  <r>
    <x v="0"/>
    <x v="6"/>
    <s v="July"/>
    <x v="79"/>
    <x v="137"/>
    <n v="164"/>
    <n v="138.4"/>
    <n v="143.9"/>
    <n v="124.4"/>
    <n v="146.4"/>
    <n v="150.1"/>
    <n v="130.6"/>
    <n v="110.8"/>
    <n v="141.69999999999999"/>
    <n v="138.5"/>
    <n v="156.69999999999999"/>
    <n v="143"/>
    <n v="164.5"/>
    <n v="151.6"/>
    <n v="146.6"/>
    <n v="150.9"/>
    <n v="139.26"/>
    <n v="146.80000000000001"/>
    <n v="150"/>
    <n v="152.19999999999999"/>
    <n v="131.19999999999999"/>
    <n v="147.5"/>
    <n v="159.1"/>
    <n v="136.1"/>
    <n v="144.19999999999999"/>
    <n v="144.9"/>
  </r>
  <r>
    <x v="1"/>
    <x v="6"/>
    <s v="July"/>
    <x v="79"/>
    <x v="15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67.2"/>
    <n v="144.69999999999999"/>
    <n v="131.9"/>
    <n v="142.69999999999999"/>
    <n v="150.6"/>
    <n v="127"/>
    <n v="137.69999999999999"/>
    <n v="140.80000000000001"/>
    <n v="120.6"/>
    <n v="135"/>
    <n v="150.4"/>
    <n v="135.1"/>
    <n v="134.5"/>
    <n v="143.30000000000001"/>
  </r>
  <r>
    <x v="2"/>
    <x v="6"/>
    <s v="July"/>
    <x v="79"/>
    <x v="146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n v="150.6"/>
    <n v="139.30000000000001"/>
    <n v="144.19999999999999"/>
    <n v="147.9"/>
    <n v="125.6"/>
    <n v="140.5"/>
    <n v="154"/>
    <n v="135.69999999999999"/>
    <n v="139.5"/>
    <n v="144.19999999999999"/>
  </r>
  <r>
    <x v="0"/>
    <x v="6"/>
    <s v="August"/>
    <x v="80"/>
    <x v="140"/>
    <n v="161.9"/>
    <n v="137.1"/>
    <n v="144.6"/>
    <n v="124.7"/>
    <n v="145.5"/>
    <n v="156.19999999999999"/>
    <n v="131.5"/>
    <n v="111.7"/>
    <n v="142.69999999999999"/>
    <n v="138.5"/>
    <n v="156.9"/>
    <n v="144"/>
    <n v="165.1"/>
    <n v="151.80000000000001"/>
    <n v="146.6"/>
    <n v="151.1"/>
    <n v="139.26"/>
    <n v="146.4"/>
    <n v="150.19999999999999"/>
    <n v="152.69999999999999"/>
    <n v="131.4"/>
    <n v="148"/>
    <n v="159.69999999999999"/>
    <n v="138.80000000000001"/>
    <n v="144.9"/>
    <n v="145.69999999999999"/>
  </r>
  <r>
    <x v="1"/>
    <x v="6"/>
    <s v="August"/>
    <x v="80"/>
    <x v="155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67.9"/>
    <n v="145"/>
    <n v="132.19999999999999"/>
    <n v="143"/>
    <n v="151.6"/>
    <n v="125.5"/>
    <n v="138.1"/>
    <n v="141.5"/>
    <n v="120.8"/>
    <n v="135.4"/>
    <n v="151.5"/>
    <n v="137.80000000000001"/>
    <n v="135.30000000000001"/>
    <n v="144.19999999999999"/>
  </r>
  <r>
    <x v="2"/>
    <x v="6"/>
    <s v="August"/>
    <x v="80"/>
    <x v="156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n v="151.6"/>
    <n v="138.5"/>
    <n v="144.5"/>
    <n v="148.5"/>
    <n v="125.8"/>
    <n v="140.9"/>
    <n v="154.9"/>
    <n v="138.4"/>
    <n v="140.19999999999999"/>
    <n v="145"/>
  </r>
  <r>
    <x v="0"/>
    <x v="6"/>
    <s v="September"/>
    <x v="81"/>
    <x v="156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65.7"/>
    <n v="151.69999999999999"/>
    <n v="146.6"/>
    <n v="151"/>
    <n v="139.26"/>
    <n v="146.9"/>
    <n v="150.30000000000001"/>
    <n v="153.4"/>
    <n v="131.6"/>
    <n v="148.30000000000001"/>
    <n v="160.19999999999999"/>
    <n v="140.19999999999999"/>
    <n v="145.4"/>
    <n v="146.69999999999999"/>
  </r>
  <r>
    <x v="1"/>
    <x v="6"/>
    <s v="September"/>
    <x v="81"/>
    <x v="157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68.6"/>
    <n v="145.30000000000001"/>
    <n v="132.19999999999999"/>
    <n v="143.30000000000001"/>
    <n v="152.19999999999999"/>
    <n v="126.6"/>
    <n v="138.30000000000001"/>
    <n v="141.9"/>
    <n v="121.2"/>
    <n v="135.9"/>
    <n v="151.6"/>
    <n v="139"/>
    <n v="135.69999999999999"/>
    <n v="144.69999999999999"/>
  </r>
  <r>
    <x v="2"/>
    <x v="6"/>
    <s v="September"/>
    <x v="81"/>
    <x v="158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n v="152.19999999999999"/>
    <n v="139.19999999999999"/>
    <n v="144.6"/>
    <n v="149"/>
    <n v="126.1"/>
    <n v="141.30000000000001"/>
    <n v="155.19999999999999"/>
    <n v="139.69999999999999"/>
    <n v="140.69999999999999"/>
    <n v="145.80000000000001"/>
  </r>
  <r>
    <x v="0"/>
    <x v="6"/>
    <s v="October"/>
    <x v="82"/>
    <x v="159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66.3"/>
    <n v="151.69999999999999"/>
    <n v="146.69999999999999"/>
    <n v="151"/>
    <n v="139.26"/>
    <n v="147.69999999999999"/>
    <n v="150.6"/>
    <n v="153.69999999999999"/>
    <n v="131.69999999999999"/>
    <n v="148.69999999999999"/>
    <n v="160.69999999999999"/>
    <n v="140.30000000000001"/>
    <n v="145.69999999999999"/>
    <n v="148.30000000000001"/>
  </r>
  <r>
    <x v="1"/>
    <x v="6"/>
    <s v="October"/>
    <x v="82"/>
    <x v="160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69.3"/>
    <n v="145.9"/>
    <n v="132.4"/>
    <n v="143.9"/>
    <n v="153"/>
    <n v="128.9"/>
    <n v="138.69999999999999"/>
    <n v="142.4"/>
    <n v="121.5"/>
    <n v="136.19999999999999"/>
    <n v="151.69999999999999"/>
    <n v="139.5"/>
    <n v="136"/>
    <n v="146"/>
  </r>
  <r>
    <x v="2"/>
    <x v="6"/>
    <s v="October"/>
    <x v="82"/>
    <x v="16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n v="153"/>
    <n v="140.6"/>
    <n v="145"/>
    <n v="149.4"/>
    <n v="126.3"/>
    <n v="141.69999999999999"/>
    <n v="155.4"/>
    <n v="140"/>
    <n v="141"/>
    <n v="147.19999999999999"/>
  </r>
  <r>
    <x v="0"/>
    <x v="6"/>
    <s v="November"/>
    <x v="83"/>
    <x v="16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67.2"/>
    <n v="152.30000000000001"/>
    <n v="147"/>
    <n v="151.5"/>
    <n v="139.26"/>
    <n v="148.4"/>
    <n v="150.9"/>
    <n v="154.30000000000001"/>
    <n v="132.1"/>
    <n v="149.1"/>
    <n v="160.80000000000001"/>
    <n v="140.6"/>
    <n v="146.1"/>
    <n v="149.9"/>
  </r>
  <r>
    <x v="1"/>
    <x v="6"/>
    <s v="November"/>
    <x v="83"/>
    <x v="162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69.9"/>
    <n v="146.30000000000001"/>
    <n v="132.6"/>
    <n v="144.19999999999999"/>
    <n v="153.5"/>
    <n v="132.19999999999999"/>
    <n v="139.1"/>
    <n v="142.80000000000001"/>
    <n v="121.7"/>
    <n v="136.69999999999999"/>
    <n v="151.80000000000001"/>
    <n v="139.80000000000001"/>
    <n v="136.30000000000001"/>
    <n v="147"/>
  </r>
  <r>
    <x v="2"/>
    <x v="6"/>
    <s v="November"/>
    <x v="83"/>
    <x v="163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n v="153.5"/>
    <n v="142.30000000000001"/>
    <n v="145.30000000000001"/>
    <n v="149.9"/>
    <n v="126.6"/>
    <n v="142.1"/>
    <n v="155.5"/>
    <n v="140.30000000000001"/>
    <n v="141.30000000000001"/>
    <n v="148.6"/>
  </r>
  <r>
    <x v="0"/>
    <x v="6"/>
    <s v="December"/>
    <x v="84"/>
    <x v="164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67.8"/>
    <n v="152.6"/>
    <n v="147.30000000000001"/>
    <n v="151.9"/>
    <n v="139.26"/>
    <n v="149.9"/>
    <n v="151.19999999999999"/>
    <n v="154.80000000000001"/>
    <n v="135"/>
    <n v="149.5"/>
    <n v="161.1"/>
    <n v="140.6"/>
    <n v="147.1"/>
    <n v="152.30000000000001"/>
  </r>
  <r>
    <x v="1"/>
    <x v="6"/>
    <s v="December"/>
    <x v="84"/>
    <x v="165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70.4"/>
    <n v="146.80000000000001"/>
    <n v="132.80000000000001"/>
    <n v="144.6"/>
    <n v="152.80000000000001"/>
    <n v="133.6"/>
    <n v="139.80000000000001"/>
    <n v="143.19999999999999"/>
    <n v="125.2"/>
    <n v="136.80000000000001"/>
    <n v="151.9"/>
    <n v="140.19999999999999"/>
    <n v="137.69999999999999"/>
    <n v="148.30000000000001"/>
  </r>
  <r>
    <x v="2"/>
    <x v="6"/>
    <s v="December"/>
    <x v="84"/>
    <x v="160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n v="152.80000000000001"/>
    <n v="143.69999999999999"/>
    <n v="145.80000000000001"/>
    <n v="150.4"/>
    <n v="129.80000000000001"/>
    <n v="142.30000000000001"/>
    <n v="155.69999999999999"/>
    <n v="140.4"/>
    <n v="142.5"/>
    <n v="150.4"/>
  </r>
  <r>
    <x v="0"/>
    <x v="7"/>
    <s v="January"/>
    <x v="85"/>
    <x v="166"/>
    <n v="167.3"/>
    <n v="153.5"/>
    <n v="150.5"/>
    <n v="132"/>
    <n v="142.19999999999999"/>
    <n v="191.5"/>
    <n v="141.1"/>
    <n v="113.8"/>
    <n v="151.6"/>
    <n v="139.69999999999999"/>
    <n v="158.69999999999999"/>
    <n v="153"/>
    <n v="168.6"/>
    <n v="152.80000000000001"/>
    <n v="147.4"/>
    <n v="152.1"/>
    <n v="139.26"/>
    <n v="150.4"/>
    <n v="151.69999999999999"/>
    <n v="155.69999999999999"/>
    <n v="136.30000000000001"/>
    <n v="150.1"/>
    <n v="161.69999999999999"/>
    <n v="142.5"/>
    <n v="148.1"/>
    <n v="151.9"/>
  </r>
  <r>
    <x v="1"/>
    <x v="7"/>
    <s v="January"/>
    <x v="85"/>
    <x v="167"/>
    <n v="167.6"/>
    <n v="157"/>
    <n v="149.30000000000001"/>
    <n v="126.3"/>
    <n v="144.4"/>
    <n v="207.8"/>
    <n v="139.1"/>
    <n v="114.8"/>
    <n v="149.5"/>
    <n v="131.1"/>
    <n v="158.5"/>
    <n v="154.4"/>
    <n v="170.8"/>
    <n v="147"/>
    <n v="133.19999999999999"/>
    <n v="144.9"/>
    <n v="153.9"/>
    <n v="135.1"/>
    <n v="140.1"/>
    <n v="143.80000000000001"/>
    <n v="126.1"/>
    <n v="137.19999999999999"/>
    <n v="152.1"/>
    <n v="142.1"/>
    <n v="138.4"/>
    <n v="148.19999999999999"/>
  </r>
  <r>
    <x v="2"/>
    <x v="7"/>
    <s v="January"/>
    <x v="85"/>
    <x v="168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n v="153.9"/>
    <n v="144.6"/>
    <n v="146.19999999999999"/>
    <n v="151.19999999999999"/>
    <n v="130.9"/>
    <n v="142.80000000000001"/>
    <n v="156.1"/>
    <n v="142.30000000000001"/>
    <n v="143.4"/>
    <n v="150.19999999999999"/>
  </r>
  <r>
    <x v="0"/>
    <x v="7"/>
    <s v="February"/>
    <x v="86"/>
    <x v="16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69.4"/>
    <n v="153"/>
    <n v="147.5"/>
    <n v="152.30000000000001"/>
    <n v="139.26"/>
    <n v="152.30000000000001"/>
    <n v="151.80000000000001"/>
    <n v="156.19999999999999"/>
    <n v="136"/>
    <n v="150.4"/>
    <n v="161.9"/>
    <n v="143.4"/>
    <n v="148.4"/>
    <n v="150.4"/>
  </r>
  <r>
    <x v="1"/>
    <x v="7"/>
    <s v="February"/>
    <x v="86"/>
    <x v="170"/>
    <n v="167.6"/>
    <n v="153.1"/>
    <n v="150.69999999999999"/>
    <n v="127.4"/>
    <n v="143.1"/>
    <n v="181.7"/>
    <n v="139.6"/>
    <n v="114.6"/>
    <n v="150.4"/>
    <n v="131.5"/>
    <n v="159"/>
    <n v="151.69999999999999"/>
    <n v="172"/>
    <n v="147.30000000000001"/>
    <n v="133.5"/>
    <n v="145.19999999999999"/>
    <n v="154.80000000000001"/>
    <n v="138.9"/>
    <n v="140.4"/>
    <n v="144.4"/>
    <n v="125.2"/>
    <n v="137.69999999999999"/>
    <n v="152.19999999999999"/>
    <n v="143.5"/>
    <n v="138.4"/>
    <n v="147.69999999999999"/>
  </r>
  <r>
    <x v="2"/>
    <x v="7"/>
    <s v="February"/>
    <x v="86"/>
    <x v="17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n v="154.80000000000001"/>
    <n v="147.19999999999999"/>
    <n v="146.4"/>
    <n v="151.69999999999999"/>
    <n v="130.30000000000001"/>
    <n v="143.19999999999999"/>
    <n v="156.19999999999999"/>
    <n v="143.4"/>
    <n v="143.6"/>
    <n v="149.1"/>
  </r>
  <r>
    <x v="0"/>
    <x v="7"/>
    <s v="March"/>
    <x v="87"/>
    <x v="172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70.5"/>
    <n v="153.4"/>
    <n v="147.6"/>
    <n v="152.5"/>
    <n v="139.26"/>
    <n v="153.4"/>
    <n v="151.5"/>
    <n v="156.69999999999999"/>
    <n v="135.80000000000001"/>
    <n v="151.19999999999999"/>
    <n v="161.19999999999999"/>
    <n v="145.1"/>
    <n v="148.6"/>
    <n v="149.80000000000001"/>
  </r>
  <r>
    <x v="1"/>
    <x v="7"/>
    <s v="March"/>
    <x v="87"/>
    <x v="173"/>
    <n v="167.5"/>
    <n v="148.9"/>
    <n v="151.1"/>
    <n v="127.5"/>
    <n v="143.30000000000001"/>
    <n v="167"/>
    <n v="139.69999999999999"/>
    <n v="114.4"/>
    <n v="151.5"/>
    <n v="131.9"/>
    <n v="159.1"/>
    <n v="150.1"/>
    <n v="173.3"/>
    <n v="147.69999999999999"/>
    <n v="133.80000000000001"/>
    <n v="145.6"/>
    <n v="154.5"/>
    <n v="141.4"/>
    <n v="140.80000000000001"/>
    <n v="145"/>
    <n v="124.6"/>
    <n v="137.9"/>
    <n v="152.5"/>
    <n v="145.30000000000001"/>
    <n v="138.69999999999999"/>
    <n v="147.30000000000001"/>
  </r>
  <r>
    <x v="2"/>
    <x v="7"/>
    <s v="March"/>
    <x v="87"/>
    <x v="174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n v="154.5"/>
    <n v="148.9"/>
    <n v="146.4"/>
    <n v="152.30000000000001"/>
    <n v="129.9"/>
    <n v="143.69999999999999"/>
    <n v="156.1"/>
    <n v="145.19999999999999"/>
    <n v="143.80000000000001"/>
    <n v="148.6"/>
  </r>
  <r>
    <x v="0"/>
    <x v="7"/>
    <s v="April"/>
    <x v="88"/>
    <x v="175"/>
    <n v="156.94"/>
    <n v="146.9"/>
    <n v="155.6"/>
    <n v="137.1"/>
    <n v="147.30000000000001"/>
    <n v="162.69999999999999"/>
    <n v="150.19999999999999"/>
    <n v="119.8"/>
    <n v="158.69999999999999"/>
    <n v="139.19999999999999"/>
    <n v="148.83000000000001"/>
    <n v="150.1"/>
    <n v="155.13"/>
    <n v="142.43"/>
    <n v="135.77000000000001"/>
    <n v="141.44999999999999"/>
    <n v="139.26"/>
    <n v="148.4"/>
    <n v="136.49"/>
    <n v="154.30000000000001"/>
    <n v="126.98"/>
    <n v="133.69999999999999"/>
    <n v="140.94"/>
    <n v="133.06"/>
    <n v="134.02000000000001"/>
    <n v="139.35"/>
  </r>
  <r>
    <x v="1"/>
    <x v="7"/>
    <s v="April"/>
    <x v="88"/>
    <x v="176"/>
    <n v="156.25"/>
    <n v="151.9"/>
    <n v="155.5"/>
    <n v="131.6"/>
    <n v="152.9"/>
    <n v="180"/>
    <n v="150.80000000000001"/>
    <n v="121.2"/>
    <n v="154"/>
    <n v="133.5"/>
    <n v="149.08000000000001"/>
    <n v="153.5"/>
    <n v="155.4"/>
    <n v="142.63999999999999"/>
    <n v="135.94"/>
    <n v="141.65"/>
    <n v="155.6"/>
    <n v="137.1"/>
    <n v="136.66999999999999"/>
    <n v="144.80000000000001"/>
    <n v="127.13"/>
    <n v="133.87"/>
    <n v="141.13"/>
    <n v="133.29"/>
    <n v="134.19999999999999"/>
    <n v="139.55000000000001"/>
  </r>
  <r>
    <x v="2"/>
    <x v="7"/>
    <s v="April"/>
    <x v="88"/>
    <x v="177"/>
    <n v="156.53"/>
    <n v="148.80000000000001"/>
    <n v="155.6"/>
    <n v="135.1"/>
    <n v="149.9"/>
    <n v="168.6"/>
    <n v="150.4"/>
    <n v="120.3"/>
    <n v="157.1"/>
    <n v="136.80000000000001"/>
    <n v="149.31"/>
    <n v="151.4"/>
    <n v="155.66"/>
    <n v="142.86000000000001"/>
    <n v="136.13999999999999"/>
    <n v="141.87"/>
    <n v="155.6"/>
    <n v="144.1"/>
    <n v="136.86000000000001"/>
    <n v="150.69999999999999"/>
    <n v="127.3"/>
    <n v="134.06"/>
    <n v="141.33000000000001"/>
    <n v="133.5"/>
    <n v="134.4"/>
    <n v="139.75"/>
  </r>
  <r>
    <x v="0"/>
    <x v="7"/>
    <s v="May"/>
    <x v="89"/>
    <x v="178"/>
    <n v="156.94"/>
    <n v="140.61000000000001"/>
    <n v="140.11000000000001"/>
    <n v="131.94"/>
    <n v="140.66"/>
    <n v="155.66"/>
    <n v="141.24"/>
    <n v="110.86"/>
    <n v="144.13999999999999"/>
    <n v="133.9"/>
    <n v="148.83000000000001"/>
    <n v="142.30000000000001"/>
    <n v="155.13"/>
    <n v="142.43"/>
    <n v="135.77000000000001"/>
    <n v="141.44999999999999"/>
    <n v="139.26"/>
    <n v="136.26"/>
    <n v="136.49"/>
    <n v="138.27000000000001"/>
    <n v="126.98"/>
    <n v="133.69999999999999"/>
    <n v="140.94"/>
    <n v="133.06"/>
    <n v="134.02000000000001"/>
    <n v="139.35"/>
  </r>
  <r>
    <x v="1"/>
    <x v="7"/>
    <s v="May"/>
    <x v="89"/>
    <x v="179"/>
    <n v="156.25"/>
    <n v="140.80000000000001"/>
    <n v="140.31"/>
    <n v="132.09"/>
    <n v="140.86000000000001"/>
    <n v="155.88"/>
    <n v="141.43"/>
    <n v="110.9"/>
    <n v="144.43"/>
    <n v="134.07"/>
    <n v="149.08000000000001"/>
    <n v="142.51"/>
    <n v="155.4"/>
    <n v="142.63999999999999"/>
    <n v="135.94"/>
    <n v="141.65"/>
    <n v="139.26"/>
    <n v="136.47"/>
    <n v="136.66999999999999"/>
    <n v="138.47999999999999"/>
    <n v="127.13"/>
    <n v="133.87"/>
    <n v="141.13"/>
    <n v="133.29"/>
    <n v="134.19999999999999"/>
    <n v="139.55000000000001"/>
  </r>
  <r>
    <x v="2"/>
    <x v="7"/>
    <s v="May"/>
    <x v="89"/>
    <x v="180"/>
    <n v="156.53"/>
    <n v="140.96"/>
    <n v="140.52000000000001"/>
    <n v="132.27000000000001"/>
    <n v="141.05000000000001"/>
    <n v="156.04"/>
    <n v="141.62"/>
    <n v="110.95"/>
    <n v="144.75"/>
    <n v="134.19999999999999"/>
    <n v="149.31"/>
    <n v="142.71"/>
    <n v="155.66"/>
    <n v="142.86000000000001"/>
    <n v="136.13999999999999"/>
    <n v="141.87"/>
    <n v="139.26"/>
    <n v="136.68"/>
    <n v="136.86000000000001"/>
    <n v="138.69999999999999"/>
    <n v="127.3"/>
    <n v="134.06"/>
    <n v="141.33000000000001"/>
    <n v="133.5"/>
    <n v="134.4"/>
    <n v="139.75"/>
  </r>
  <r>
    <x v="0"/>
    <x v="7"/>
    <s v="June"/>
    <x v="90"/>
    <x v="181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n v="139.26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x v="1"/>
    <x v="7"/>
    <s v="June"/>
    <x v="90"/>
    <x v="182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x v="2"/>
    <x v="7"/>
    <s v="June"/>
    <x v="90"/>
    <x v="183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x v="0"/>
    <x v="7"/>
    <s v="July"/>
    <x v="91"/>
    <x v="181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n v="139.26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x v="1"/>
    <x v="7"/>
    <s v="July"/>
    <x v="91"/>
    <x v="182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x v="2"/>
    <x v="7"/>
    <s v="July"/>
    <x v="91"/>
    <x v="183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x v="0"/>
    <x v="7"/>
    <s v="August"/>
    <x v="92"/>
    <x v="184"/>
    <n v="187.2"/>
    <n v="148.4"/>
    <n v="153.30000000000001"/>
    <n v="139.80000000000001"/>
    <n v="146.9"/>
    <n v="171"/>
    <n v="149.9"/>
    <n v="114.2"/>
    <n v="160"/>
    <n v="143.5"/>
    <n v="161.5"/>
    <n v="155.30000000000001"/>
    <n v="180.9"/>
    <n v="155.1"/>
    <n v="149.30000000000001"/>
    <n v="154.30000000000001"/>
    <n v="139.26"/>
    <n v="145.80000000000001"/>
    <n v="151.9"/>
    <n v="158.80000000000001"/>
    <n v="143.6"/>
    <n v="152.19999999999999"/>
    <n v="162.69999999999999"/>
    <n v="153.6"/>
    <n v="153"/>
    <n v="154.69999999999999"/>
  </r>
  <r>
    <x v="1"/>
    <x v="7"/>
    <s v="August"/>
    <x v="92"/>
    <x v="185"/>
    <n v="197.8"/>
    <n v="154.5"/>
    <n v="153.4"/>
    <n v="133.4"/>
    <n v="154.5"/>
    <n v="191.9"/>
    <n v="151.30000000000001"/>
    <n v="116.8"/>
    <n v="160"/>
    <n v="136.5"/>
    <n v="163.30000000000001"/>
    <n v="159.9"/>
    <n v="187.2"/>
    <n v="150"/>
    <n v="135.19999999999999"/>
    <n v="147.80000000000001"/>
    <n v="155.5"/>
    <n v="138.30000000000001"/>
    <n v="144.5"/>
    <n v="148.69999999999999"/>
    <n v="133.9"/>
    <n v="141.19999999999999"/>
    <n v="155.5"/>
    <n v="155.19999999999999"/>
    <n v="144.80000000000001"/>
    <n v="152.9"/>
  </r>
  <r>
    <x v="2"/>
    <x v="7"/>
    <s v="August"/>
    <x v="92"/>
    <x v="186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n v="155.5"/>
    <n v="143"/>
    <n v="148.4"/>
    <n v="155"/>
    <n v="138.5"/>
    <n v="146"/>
    <n v="158.5"/>
    <n v="154.30000000000001"/>
    <n v="149"/>
    <n v="153.9"/>
  </r>
  <r>
    <x v="0"/>
    <x v="7"/>
    <s v="September"/>
    <x v="93"/>
    <x v="187"/>
    <n v="183.9"/>
    <n v="149.5"/>
    <n v="153.4"/>
    <n v="140.4"/>
    <n v="147"/>
    <n v="178.8"/>
    <n v="149.30000000000001"/>
    <n v="115.1"/>
    <n v="160"/>
    <n v="145.4"/>
    <n v="161.6"/>
    <n v="156.1"/>
    <n v="182.9"/>
    <n v="155.4"/>
    <n v="149.9"/>
    <n v="154.6"/>
    <n v="139.26"/>
    <n v="146.4"/>
    <n v="151.6"/>
    <n v="159.1"/>
    <n v="144.6"/>
    <n v="152.80000000000001"/>
    <n v="161.1"/>
    <n v="157.4"/>
    <n v="153.69999999999999"/>
    <n v="155.4"/>
  </r>
  <r>
    <x v="1"/>
    <x v="7"/>
    <s v="September"/>
    <x v="93"/>
    <x v="188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88.7"/>
    <n v="150.19999999999999"/>
    <n v="136.30000000000001"/>
    <n v="148.1"/>
    <n v="156.30000000000001"/>
    <n v="137.19999999999999"/>
    <n v="145.4"/>
    <n v="150"/>
    <n v="135.1"/>
    <n v="141.80000000000001"/>
    <n v="154.9"/>
    <n v="159.80000000000001"/>
    <n v="146"/>
    <n v="154"/>
  </r>
  <r>
    <x v="2"/>
    <x v="7"/>
    <s v="September"/>
    <x v="93"/>
    <x v="189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n v="156.30000000000001"/>
    <n v="142.9"/>
    <n v="148.69999999999999"/>
    <n v="155.6"/>
    <n v="139.6"/>
    <n v="146.6"/>
    <n v="157.5"/>
    <n v="158.4"/>
    <n v="150"/>
    <n v="154.69999999999999"/>
  </r>
  <r>
    <x v="0"/>
    <x v="7"/>
    <s v="October"/>
    <x v="94"/>
    <x v="190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82.7"/>
    <n v="155.69999999999999"/>
    <n v="150.6"/>
    <n v="155"/>
    <n v="139.26"/>
    <n v="146.80000000000001"/>
    <n v="152"/>
    <n v="159.5"/>
    <n v="146.4"/>
    <n v="152.4"/>
    <n v="162.5"/>
    <n v="156.19999999999999"/>
    <n v="154.30000000000001"/>
    <n v="157.5"/>
  </r>
  <r>
    <x v="1"/>
    <x v="7"/>
    <s v="October"/>
    <x v="94"/>
    <x v="191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88.7"/>
    <n v="150.5"/>
    <n v="136.1"/>
    <n v="148.30000000000001"/>
    <n v="156.5"/>
    <n v="137.1"/>
    <n v="145.1"/>
    <n v="151"/>
    <n v="135.4"/>
    <n v="142"/>
    <n v="155.69999999999999"/>
    <n v="158.1"/>
    <n v="146.19999999999999"/>
    <n v="155.19999999999999"/>
  </r>
  <r>
    <x v="2"/>
    <x v="7"/>
    <s v="October"/>
    <x v="94"/>
    <x v="192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n v="156.5"/>
    <n v="143.1"/>
    <n v="148.69999999999999"/>
    <n v="156.30000000000001"/>
    <n v="140.6"/>
    <n v="146.5"/>
    <n v="158.5"/>
    <n v="157"/>
    <n v="150.4"/>
    <n v="156.4"/>
  </r>
  <r>
    <x v="0"/>
    <x v="7"/>
    <s v="November"/>
    <x v="95"/>
    <x v="193"/>
    <n v="188.6"/>
    <n v="171.6"/>
    <n v="153.80000000000001"/>
    <n v="145.4"/>
    <n v="146.5"/>
    <n v="222.2"/>
    <n v="155.9"/>
    <n v="114.9"/>
    <n v="162"/>
    <n v="150"/>
    <n v="162.69999999999999"/>
    <n v="163.4"/>
    <n v="183.4"/>
    <n v="156.30000000000001"/>
    <n v="151"/>
    <n v="155.5"/>
    <n v="139.26"/>
    <n v="147.5"/>
    <n v="152.80000000000001"/>
    <n v="160.4"/>
    <n v="146.1"/>
    <n v="153.6"/>
    <n v="161.6"/>
    <n v="156.19999999999999"/>
    <n v="154.5"/>
    <n v="159.80000000000001"/>
  </r>
  <r>
    <x v="1"/>
    <x v="7"/>
    <s v="November"/>
    <x v="95"/>
    <x v="194"/>
    <n v="195.5"/>
    <n v="176.9"/>
    <n v="153.9"/>
    <n v="138"/>
    <n v="150.5"/>
    <n v="245.3"/>
    <n v="158.69999999999999"/>
    <n v="117.2"/>
    <n v="161.4"/>
    <n v="141.5"/>
    <n v="165.1"/>
    <n v="167"/>
    <n v="188.8"/>
    <n v="151.1"/>
    <n v="136.4"/>
    <n v="148.80000000000001"/>
    <n v="158"/>
    <n v="137.30000000000001"/>
    <n v="145.1"/>
    <n v="152"/>
    <n v="135.19999999999999"/>
    <n v="144.4"/>
    <n v="156.4"/>
    <n v="157.9"/>
    <n v="146.6"/>
    <n v="156.69999999999999"/>
  </r>
  <r>
    <x v="2"/>
    <x v="7"/>
    <s v="November"/>
    <x v="95"/>
    <x v="195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n v="158"/>
    <n v="143.6"/>
    <n v="149.19999999999999"/>
    <n v="157.19999999999999"/>
    <n v="140.4"/>
    <n v="148.4"/>
    <n v="158.6"/>
    <n v="156.9"/>
    <n v="150.69999999999999"/>
    <n v="158.4"/>
  </r>
  <r>
    <x v="0"/>
    <x v="7"/>
    <s v="December"/>
    <x v="96"/>
    <x v="196"/>
    <n v="188.5"/>
    <n v="173.4"/>
    <n v="154"/>
    <n v="150"/>
    <n v="145.9"/>
    <n v="225.2"/>
    <n v="159.5"/>
    <n v="114.4"/>
    <n v="163.5"/>
    <n v="153.4"/>
    <n v="163.6"/>
    <n v="164.5"/>
    <n v="183.6"/>
    <n v="157"/>
    <n v="151.6"/>
    <n v="156.30000000000001"/>
    <n v="139.26"/>
    <n v="148.69999999999999"/>
    <n v="153.4"/>
    <n v="161.6"/>
    <n v="146.4"/>
    <n v="153.9"/>
    <n v="162.9"/>
    <n v="156.6"/>
    <n v="155.19999999999999"/>
    <n v="160.69999999999999"/>
  </r>
  <r>
    <x v="1"/>
    <x v="7"/>
    <s v="December"/>
    <x v="96"/>
    <x v="197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90.2"/>
    <n v="151.9"/>
    <n v="136.69999999999999"/>
    <n v="149.6"/>
    <n v="158.4"/>
    <n v="137.9"/>
    <n v="145.5"/>
    <n v="152.9"/>
    <n v="135.5"/>
    <n v="144.30000000000001"/>
    <n v="156.9"/>
    <n v="157.9"/>
    <n v="146.9"/>
    <n v="156.9"/>
  </r>
  <r>
    <x v="2"/>
    <x v="7"/>
    <s v="December"/>
    <x v="96"/>
    <x v="190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n v="158.4"/>
    <n v="144.6"/>
    <n v="149.69999999999999"/>
    <n v="158.30000000000001"/>
    <n v="140.69999999999999"/>
    <n v="148.5"/>
    <n v="159.4"/>
    <n v="157.1"/>
    <n v="151.19999999999999"/>
    <n v="158.9"/>
  </r>
  <r>
    <x v="0"/>
    <x v="8"/>
    <s v="January"/>
    <x v="97"/>
    <x v="198"/>
    <n v="187.5"/>
    <n v="173.4"/>
    <n v="154"/>
    <n v="154.80000000000001"/>
    <n v="147"/>
    <n v="187.8"/>
    <n v="159.5"/>
    <n v="113.8"/>
    <n v="164.5"/>
    <n v="156.1"/>
    <n v="164.3"/>
    <n v="159.6"/>
    <n v="184.6"/>
    <n v="157.5"/>
    <n v="152.4"/>
    <n v="156.80000000000001"/>
    <n v="139.26"/>
    <n v="150.9"/>
    <n v="153.9"/>
    <n v="162.5"/>
    <n v="147.5"/>
    <n v="155.1"/>
    <n v="163.5"/>
    <n v="156.19999999999999"/>
    <n v="155.9"/>
    <n v="158.5"/>
  </r>
  <r>
    <x v="1"/>
    <x v="8"/>
    <s v="January"/>
    <x v="97"/>
    <x v="199"/>
    <n v="194.8"/>
    <n v="178.4"/>
    <n v="154.4"/>
    <n v="144.1"/>
    <n v="152.6"/>
    <n v="206.8"/>
    <n v="162.1"/>
    <n v="116.3"/>
    <n v="163"/>
    <n v="145.9"/>
    <n v="167.2"/>
    <n v="163.4"/>
    <n v="191.8"/>
    <n v="152.5"/>
    <n v="137.30000000000001"/>
    <n v="150.19999999999999"/>
    <n v="157.69999999999999"/>
    <n v="142.9"/>
    <n v="145.69999999999999"/>
    <n v="154.1"/>
    <n v="136.9"/>
    <n v="145.4"/>
    <n v="156.1"/>
    <n v="157.69999999999999"/>
    <n v="147.6"/>
    <n v="156"/>
  </r>
  <r>
    <x v="2"/>
    <x v="8"/>
    <s v="January"/>
    <x v="97"/>
    <x v="165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n v="157.69999999999999"/>
    <n v="147.9"/>
    <n v="150"/>
    <n v="159.30000000000001"/>
    <n v="141.9"/>
    <n v="149.6"/>
    <n v="159.19999999999999"/>
    <n v="156.80000000000001"/>
    <n v="151.9"/>
    <n v="157.30000000000001"/>
  </r>
  <r>
    <x v="0"/>
    <x v="8"/>
    <s v="February"/>
    <x v="98"/>
    <x v="164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86.5"/>
    <n v="159.1"/>
    <n v="153.9"/>
    <n v="158.4"/>
    <n v="139.26"/>
    <n v="154.4"/>
    <n v="154.80000000000001"/>
    <n v="164.3"/>
    <n v="150.19999999999999"/>
    <n v="157"/>
    <n v="163.6"/>
    <n v="155.19999999999999"/>
    <n v="157.19999999999999"/>
    <n v="156.69999999999999"/>
  </r>
  <r>
    <x v="1"/>
    <x v="8"/>
    <s v="February"/>
    <x v="98"/>
    <x v="184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93.3"/>
    <n v="154.19999999999999"/>
    <n v="138.19999999999999"/>
    <n v="151.80000000000001"/>
    <n v="159.80000000000001"/>
    <n v="149.1"/>
    <n v="146.5"/>
    <n v="156.30000000000001"/>
    <n v="140.5"/>
    <n v="147.30000000000001"/>
    <n v="156.6"/>
    <n v="156.69999999999999"/>
    <n v="149.30000000000001"/>
    <n v="156.5"/>
  </r>
  <r>
    <x v="2"/>
    <x v="8"/>
    <s v="February"/>
    <x v="98"/>
    <x v="168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n v="159.80000000000001"/>
    <n v="152.4"/>
    <n v="150.9"/>
    <n v="161.30000000000001"/>
    <n v="145.1"/>
    <n v="151.5"/>
    <n v="159.5"/>
    <n v="155.80000000000001"/>
    <n v="153.4"/>
    <n v="156.6"/>
  </r>
  <r>
    <x v="0"/>
    <x v="8"/>
    <s v="March"/>
    <x v="99"/>
    <x v="163"/>
    <n v="189.4"/>
    <n v="163.19999999999999"/>
    <n v="154.5"/>
    <n v="168.2"/>
    <n v="150.5"/>
    <n v="141"/>
    <n v="159.19999999999999"/>
    <n v="111.7"/>
    <n v="164"/>
    <n v="160.6"/>
    <n v="166.4"/>
    <n v="154.5"/>
    <n v="186.1"/>
    <n v="159.6"/>
    <n v="154.4"/>
    <n v="158.9"/>
    <n v="139.26"/>
    <n v="156"/>
    <n v="154.80000000000001"/>
    <n v="164.6"/>
    <n v="151.30000000000001"/>
    <n v="157.80000000000001"/>
    <n v="163.80000000000001"/>
    <n v="153.1"/>
    <n v="157.30000000000001"/>
    <n v="156.69999999999999"/>
  </r>
  <r>
    <x v="1"/>
    <x v="8"/>
    <s v="March"/>
    <x v="99"/>
    <x v="192"/>
    <n v="197.5"/>
    <n v="164.7"/>
    <n v="155.6"/>
    <n v="156.4"/>
    <n v="157.30000000000001"/>
    <n v="166.1"/>
    <n v="161.1"/>
    <n v="114.3"/>
    <n v="162.6"/>
    <n v="150.69999999999999"/>
    <n v="170.3"/>
    <n v="160.4"/>
    <n v="193.5"/>
    <n v="155.1"/>
    <n v="138.69999999999999"/>
    <n v="152.6"/>
    <n v="159.9"/>
    <n v="154.80000000000001"/>
    <n v="147.19999999999999"/>
    <n v="156.9"/>
    <n v="141.69999999999999"/>
    <n v="148.6"/>
    <n v="157.6"/>
    <n v="154.9"/>
    <n v="150"/>
    <n v="156.9"/>
  </r>
  <r>
    <x v="2"/>
    <x v="8"/>
    <s v="March"/>
    <x v="99"/>
    <x v="162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n v="159.9"/>
    <n v="155.5"/>
    <n v="151.19999999999999"/>
    <n v="161.69999999999999"/>
    <n v="146.19999999999999"/>
    <n v="152.6"/>
    <n v="160.19999999999999"/>
    <n v="153.80000000000001"/>
    <n v="153.80000000000001"/>
    <n v="156.80000000000001"/>
  </r>
  <r>
    <x v="0"/>
    <x v="8"/>
    <s v="April"/>
    <x v="100"/>
    <x v="157"/>
    <n v="195.5"/>
    <n v="163.4"/>
    <n v="155"/>
    <n v="175.2"/>
    <n v="160.6"/>
    <n v="135.1"/>
    <n v="161.1"/>
    <n v="112.2"/>
    <n v="164.4"/>
    <n v="161.9"/>
    <n v="166.8"/>
    <n v="155.6"/>
    <n v="186.8"/>
    <n v="160.69999999999999"/>
    <n v="155.1"/>
    <n v="159.9"/>
    <n v="139.26"/>
    <n v="156"/>
    <n v="155.5"/>
    <n v="165.3"/>
    <n v="151.69999999999999"/>
    <n v="158.6"/>
    <n v="164.1"/>
    <n v="154.6"/>
    <n v="158"/>
    <n v="157.6"/>
  </r>
  <r>
    <x v="1"/>
    <x v="8"/>
    <s v="April"/>
    <x v="100"/>
    <x v="184"/>
    <n v="202.5"/>
    <n v="166.4"/>
    <n v="156"/>
    <n v="161.4"/>
    <n v="168.8"/>
    <n v="161.6"/>
    <n v="162.80000000000001"/>
    <n v="114.8"/>
    <n v="162.80000000000001"/>
    <n v="151.5"/>
    <n v="171.4"/>
    <n v="162"/>
    <n v="194.4"/>
    <n v="155.9"/>
    <n v="139.30000000000001"/>
    <n v="153.4"/>
    <n v="161.4"/>
    <n v="154.9"/>
    <n v="147.6"/>
    <n v="157.5"/>
    <n v="142.1"/>
    <n v="149.1"/>
    <n v="157.6"/>
    <n v="156.6"/>
    <n v="150.5"/>
    <n v="158"/>
  </r>
  <r>
    <x v="2"/>
    <x v="8"/>
    <s v="April"/>
    <x v="100"/>
    <x v="168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n v="161.4"/>
    <n v="155.6"/>
    <n v="151.80000000000001"/>
    <n v="162.30000000000001"/>
    <n v="146.6"/>
    <n v="153.19999999999999"/>
    <n v="160.30000000000001"/>
    <n v="155.4"/>
    <n v="154.4"/>
    <n v="157.80000000000001"/>
  </r>
  <r>
    <x v="0"/>
    <x v="8"/>
    <s v="May"/>
    <x v="101"/>
    <x v="174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89.6"/>
    <n v="165.3"/>
    <n v="160.6"/>
    <n v="164.5"/>
    <n v="139.26"/>
    <n v="161.69999999999999"/>
    <n v="158.80000000000001"/>
    <n v="169.1"/>
    <n v="153.19999999999999"/>
    <n v="160"/>
    <n v="167.6"/>
    <n v="159.30000000000001"/>
    <n v="161.1"/>
    <n v="161.1"/>
  </r>
  <r>
    <x v="1"/>
    <x v="8"/>
    <s v="May"/>
    <x v="101"/>
    <x v="200"/>
    <n v="204.3"/>
    <n v="173"/>
    <n v="156.5"/>
    <n v="168.8"/>
    <n v="172.5"/>
    <n v="166.5"/>
    <n v="165.9"/>
    <n v="115.9"/>
    <n v="165.2"/>
    <n v="152"/>
    <n v="171.1"/>
    <n v="164.2"/>
    <n v="198.2"/>
    <n v="156.5"/>
    <n v="140.19999999999999"/>
    <n v="154.1"/>
    <n v="161.6"/>
    <n v="155.5"/>
    <n v="150.1"/>
    <n v="160.4"/>
    <n v="145"/>
    <n v="152.6"/>
    <n v="156.6"/>
    <n v="157.5"/>
    <n v="152.30000000000001"/>
    <n v="159.5"/>
  </r>
  <r>
    <x v="2"/>
    <x v="8"/>
    <s v="May"/>
    <x v="101"/>
    <x v="201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n v="161.6"/>
    <n v="159.4"/>
    <n v="154.69999999999999"/>
    <n v="165.8"/>
    <n v="148.9"/>
    <n v="155.80000000000001"/>
    <n v="161.19999999999999"/>
    <n v="158.6"/>
    <n v="156.80000000000001"/>
    <n v="160.4"/>
  </r>
  <r>
    <x v="0"/>
    <x v="8"/>
    <s v="June"/>
    <x v="102"/>
    <x v="167"/>
    <n v="200.1"/>
    <n v="179.3"/>
    <n v="156.1"/>
    <n v="190.4"/>
    <n v="158.6"/>
    <n v="144.69999999999999"/>
    <n v="165.5"/>
    <n v="114.6"/>
    <n v="170"/>
    <n v="165.5"/>
    <n v="171.7"/>
    <n v="160.5"/>
    <n v="189.1"/>
    <n v="165.3"/>
    <n v="159.9"/>
    <n v="164.6"/>
    <n v="139.26"/>
    <n v="162.1"/>
    <n v="159.19999999999999"/>
    <n v="169.7"/>
    <n v="154.19999999999999"/>
    <n v="160.4"/>
    <n v="166.8"/>
    <n v="159.4"/>
    <n v="161.5"/>
    <n v="162.1"/>
  </r>
  <r>
    <x v="1"/>
    <x v="8"/>
    <s v="June"/>
    <x v="102"/>
    <x v="202"/>
    <n v="205.5"/>
    <n v="182.8"/>
    <n v="156.5"/>
    <n v="172.2"/>
    <n v="171.5"/>
    <n v="176.2"/>
    <n v="166.9"/>
    <n v="116.1"/>
    <n v="165.5"/>
    <n v="152.30000000000001"/>
    <n v="173.3"/>
    <n v="166.2"/>
    <n v="195.6"/>
    <n v="157.30000000000001"/>
    <n v="140.5"/>
    <n v="154.80000000000001"/>
    <n v="160.5"/>
    <n v="156.1"/>
    <n v="149.80000000000001"/>
    <n v="160.80000000000001"/>
    <n v="147.5"/>
    <n v="150.69999999999999"/>
    <n v="158.1"/>
    <n v="158"/>
    <n v="153.4"/>
    <n v="160.4"/>
  </r>
  <r>
    <x v="2"/>
    <x v="8"/>
    <s v="June"/>
    <x v="102"/>
    <x v="203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n v="160.5"/>
    <n v="159.80000000000001"/>
    <n v="154.80000000000001"/>
    <n v="166.3"/>
    <n v="150.69999999999999"/>
    <n v="154.9"/>
    <n v="161.69999999999999"/>
    <n v="158.80000000000001"/>
    <n v="157.6"/>
    <n v="161.30000000000001"/>
  </r>
  <r>
    <x v="0"/>
    <x v="8"/>
    <s v="July"/>
    <x v="103"/>
    <x v="174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89.7"/>
    <n v="166"/>
    <n v="161.1"/>
    <n v="165.3"/>
    <n v="139.26"/>
    <n v="162.5"/>
    <n v="160.30000000000001"/>
    <n v="170.4"/>
    <n v="157.1"/>
    <n v="160.69999999999999"/>
    <n v="167.2"/>
    <n v="160.4"/>
    <n v="162.80000000000001"/>
    <n v="163.19999999999999"/>
  </r>
  <r>
    <x v="1"/>
    <x v="8"/>
    <s v="July"/>
    <x v="103"/>
    <x v="204"/>
    <n v="210.9"/>
    <n v="185"/>
    <n v="158.19999999999999"/>
    <n v="170.6"/>
    <n v="170.9"/>
    <n v="186.4"/>
    <n v="164.7"/>
    <n v="115.7"/>
    <n v="165.5"/>
    <n v="153.4"/>
    <n v="173.5"/>
    <n v="167.9"/>
    <n v="195.5"/>
    <n v="157.9"/>
    <n v="141.9"/>
    <n v="155.5"/>
    <n v="161.5"/>
    <n v="157.69999999999999"/>
    <n v="150.69999999999999"/>
    <n v="161.5"/>
    <n v="149.5"/>
    <n v="151.19999999999999"/>
    <n v="160.30000000000001"/>
    <n v="159.6"/>
    <n v="155"/>
    <n v="161.80000000000001"/>
  </r>
  <r>
    <x v="2"/>
    <x v="8"/>
    <s v="July"/>
    <x v="103"/>
    <x v="205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n v="161.5"/>
    <n v="160.69999999999999"/>
    <n v="155.80000000000001"/>
    <n v="167"/>
    <n v="153.1"/>
    <n v="155.30000000000001"/>
    <n v="163.19999999999999"/>
    <n v="160.1"/>
    <n v="159"/>
    <n v="162.5"/>
  </r>
  <r>
    <x v="0"/>
    <x v="8"/>
    <s v="August"/>
    <x v="104"/>
    <x v="165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90.2"/>
    <n v="167"/>
    <n v="162.6"/>
    <n v="166.3"/>
    <n v="139.26"/>
    <n v="163.1"/>
    <n v="160.9"/>
    <n v="171.1"/>
    <n v="157.69999999999999"/>
    <n v="161.1"/>
    <n v="167.5"/>
    <n v="160.30000000000001"/>
    <n v="163.30000000000001"/>
    <n v="163.6"/>
  </r>
  <r>
    <x v="1"/>
    <x v="8"/>
    <s v="August"/>
    <x v="104"/>
    <x v="206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96.5"/>
    <n v="159.80000000000001"/>
    <n v="143.6"/>
    <n v="157.30000000000001"/>
    <n v="162.1"/>
    <n v="160.69999999999999"/>
    <n v="153.19999999999999"/>
    <n v="162.80000000000001"/>
    <n v="150.4"/>
    <n v="153.69999999999999"/>
    <n v="160.4"/>
    <n v="159.6"/>
    <n v="156"/>
    <n v="162.30000000000001"/>
  </r>
  <r>
    <x v="2"/>
    <x v="8"/>
    <s v="August"/>
    <x v="104"/>
    <x v="207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n v="162.1"/>
    <n v="162.6"/>
    <n v="157.5"/>
    <n v="168.4"/>
    <n v="154"/>
    <n v="157.6"/>
    <n v="163.80000000000001"/>
    <n v="160"/>
    <n v="160"/>
    <n v="163.19999999999999"/>
  </r>
  <r>
    <x v="0"/>
    <x v="8"/>
    <s v="September"/>
    <x v="105"/>
    <x v="193"/>
    <n v="202.1"/>
    <n v="172"/>
    <n v="158"/>
    <n v="195.5"/>
    <n v="152.69999999999999"/>
    <n v="151.4"/>
    <n v="163.9"/>
    <n v="119.3"/>
    <n v="170.1"/>
    <n v="168.3"/>
    <n v="172.8"/>
    <n v="162.1"/>
    <n v="190.5"/>
    <n v="167.7"/>
    <n v="163.6"/>
    <n v="167.1"/>
    <n v="139.26"/>
    <n v="163.69999999999999"/>
    <n v="161.30000000000001"/>
    <n v="171.9"/>
    <n v="157.80000000000001"/>
    <n v="162.69999999999999"/>
    <n v="168.5"/>
    <n v="160.19999999999999"/>
    <n v="163.80000000000001"/>
    <n v="164"/>
  </r>
  <r>
    <x v="1"/>
    <x v="8"/>
    <s v="September"/>
    <x v="105"/>
    <x v="206"/>
    <n v="207.4"/>
    <n v="174.1"/>
    <n v="159.1"/>
    <n v="175"/>
    <n v="161.19999999999999"/>
    <n v="183.5"/>
    <n v="164.5"/>
    <n v="120.4"/>
    <n v="166.2"/>
    <n v="154.80000000000001"/>
    <n v="175.1"/>
    <n v="167.3"/>
    <n v="196.5"/>
    <n v="159.80000000000001"/>
    <n v="143.6"/>
    <n v="157.4"/>
    <n v="162.1"/>
    <n v="160.80000000000001"/>
    <n v="153.30000000000001"/>
    <n v="162.80000000000001"/>
    <n v="150.5"/>
    <n v="153.9"/>
    <n v="160.30000000000001"/>
    <n v="159.6"/>
    <n v="156"/>
    <n v="162.30000000000001"/>
  </r>
  <r>
    <x v="2"/>
    <x v="8"/>
    <s v="September"/>
    <x v="105"/>
    <x v="207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n v="162.1"/>
    <n v="162.6"/>
    <n v="157.5"/>
    <n v="168.4"/>
    <n v="154"/>
    <n v="157.69999999999999"/>
    <n v="163.69999999999999"/>
    <n v="160"/>
    <n v="160"/>
    <n v="163.19999999999999"/>
  </r>
  <r>
    <x v="0"/>
    <x v="8"/>
    <s v="October"/>
    <x v="106"/>
    <x v="208"/>
    <n v="202.5"/>
    <n v="170.1"/>
    <n v="158.4"/>
    <n v="198.8"/>
    <n v="152.6"/>
    <n v="170.4"/>
    <n v="165.2"/>
    <n v="121.6"/>
    <n v="170.6"/>
    <n v="168.8"/>
    <n v="173.6"/>
    <n v="165.5"/>
    <n v="191.2"/>
    <n v="168.9"/>
    <n v="164.8"/>
    <n v="168.3"/>
    <n v="139.26"/>
    <n v="165.5"/>
    <n v="162"/>
    <n v="172.5"/>
    <n v="159.5"/>
    <n v="163.19999999999999"/>
    <n v="169"/>
    <n v="161.1"/>
    <n v="164.7"/>
    <n v="166.3"/>
  </r>
  <r>
    <x v="1"/>
    <x v="8"/>
    <s v="October"/>
    <x v="106"/>
    <x v="209"/>
    <n v="208.4"/>
    <n v="173"/>
    <n v="159.19999999999999"/>
    <n v="176.6"/>
    <n v="159.30000000000001"/>
    <n v="214.4"/>
    <n v="165.3"/>
    <n v="122.5"/>
    <n v="166.8"/>
    <n v="155.4"/>
    <n v="175.9"/>
    <n v="171.5"/>
    <n v="197"/>
    <n v="160.80000000000001"/>
    <n v="144.4"/>
    <n v="158.30000000000001"/>
    <n v="163.6"/>
    <n v="162.19999999999999"/>
    <n v="154.30000000000001"/>
    <n v="163.5"/>
    <n v="152.19999999999999"/>
    <n v="155.1"/>
    <n v="160.30000000000001"/>
    <n v="160.30000000000001"/>
    <n v="157"/>
    <n v="164.6"/>
  </r>
  <r>
    <x v="2"/>
    <x v="8"/>
    <s v="October"/>
    <x v="106"/>
    <x v="210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n v="163.6"/>
    <n v="164.2"/>
    <n v="158.4"/>
    <n v="169.1"/>
    <n v="155.69999999999999"/>
    <n v="158.6"/>
    <n v="163.9"/>
    <n v="160.80000000000001"/>
    <n v="161"/>
    <n v="165.5"/>
  </r>
  <r>
    <x v="0"/>
    <x v="8"/>
    <s v="November"/>
    <x v="107"/>
    <x v="187"/>
    <n v="199.8"/>
    <n v="171.5"/>
    <n v="159.1"/>
    <n v="198.4"/>
    <n v="153.19999999999999"/>
    <n v="183.9"/>
    <n v="165.4"/>
    <n v="122.1"/>
    <n v="170.8"/>
    <n v="169.1"/>
    <n v="174.3"/>
    <n v="167.5"/>
    <n v="191.4"/>
    <n v="170.4"/>
    <n v="166"/>
    <n v="169.8"/>
    <n v="139.26"/>
    <n v="165.3"/>
    <n v="162.9"/>
    <n v="173.4"/>
    <n v="158.9"/>
    <n v="163.80000000000001"/>
    <n v="169.3"/>
    <n v="162.4"/>
    <n v="165.2"/>
    <n v="167.6"/>
  </r>
  <r>
    <x v="1"/>
    <x v="8"/>
    <s v="November"/>
    <x v="107"/>
    <x v="211"/>
    <n v="204.9"/>
    <n v="175.4"/>
    <n v="159.6"/>
    <n v="175.8"/>
    <n v="160.30000000000001"/>
    <n v="229.1"/>
    <n v="165.1"/>
    <n v="123.1"/>
    <n v="167.2"/>
    <n v="156.1"/>
    <n v="176.8"/>
    <n v="173.5"/>
    <n v="197"/>
    <n v="162.30000000000001"/>
    <n v="145.30000000000001"/>
    <n v="159.69999999999999"/>
    <n v="164.2"/>
    <n v="161.6"/>
    <n v="155.19999999999999"/>
    <n v="164.2"/>
    <n v="151.19999999999999"/>
    <n v="156.69999999999999"/>
    <n v="160.80000000000001"/>
    <n v="161.80000000000001"/>
    <n v="157.30000000000001"/>
    <n v="165.6"/>
  </r>
  <r>
    <x v="2"/>
    <x v="8"/>
    <s v="November"/>
    <x v="107"/>
    <x v="181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n v="164.2"/>
    <n v="163.9"/>
    <n v="159.30000000000001"/>
    <n v="169.9"/>
    <n v="154.80000000000001"/>
    <n v="159.80000000000001"/>
    <n v="164.3"/>
    <n v="162.19999999999999"/>
    <n v="161.4"/>
    <n v="166.7"/>
  </r>
  <r>
    <x v="0"/>
    <x v="8"/>
    <s v="December"/>
    <x v="108"/>
    <x v="210"/>
    <n v="197"/>
    <n v="176.5"/>
    <n v="159.80000000000001"/>
    <n v="195.8"/>
    <n v="152"/>
    <n v="172.3"/>
    <n v="164.5"/>
    <n v="120.6"/>
    <n v="171.7"/>
    <n v="169.7"/>
    <n v="175.1"/>
    <n v="165.8"/>
    <n v="190.8"/>
    <n v="171.8"/>
    <n v="167.3"/>
    <n v="171.2"/>
    <n v="139.26"/>
    <n v="165.6"/>
    <n v="163.9"/>
    <n v="174"/>
    <n v="160.1"/>
    <n v="164.5"/>
    <n v="169.7"/>
    <n v="162.80000000000001"/>
    <n v="166"/>
    <n v="167"/>
  </r>
  <r>
    <x v="1"/>
    <x v="8"/>
    <s v="December"/>
    <x v="108"/>
    <x v="185"/>
    <n v="202.2"/>
    <n v="180"/>
    <n v="160"/>
    <n v="173.5"/>
    <n v="158.30000000000001"/>
    <n v="219.5"/>
    <n v="164.2"/>
    <n v="121.9"/>
    <n v="168.2"/>
    <n v="156.5"/>
    <n v="178.2"/>
    <n v="172.2"/>
    <n v="196.8"/>
    <n v="163.30000000000001"/>
    <n v="146.69999999999999"/>
    <n v="160.69999999999999"/>
    <n v="163.4"/>
    <n v="161.69999999999999"/>
    <n v="156"/>
    <n v="165.1"/>
    <n v="151.80000000000001"/>
    <n v="157.6"/>
    <n v="160.6"/>
    <n v="162.4"/>
    <n v="157.80000000000001"/>
    <n v="165.2"/>
  </r>
  <r>
    <x v="2"/>
    <x v="8"/>
    <s v="December"/>
    <x v="108"/>
    <x v="177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n v="163.4"/>
    <n v="164.1"/>
    <n v="160.19999999999999"/>
    <n v="170.6"/>
    <n v="155.69999999999999"/>
    <n v="160.6"/>
    <n v="164.4"/>
    <n v="162.6"/>
    <n v="162"/>
    <n v="166.2"/>
  </r>
  <r>
    <x v="0"/>
    <x v="9"/>
    <s v="January"/>
    <x v="109"/>
    <x v="212"/>
    <n v="196.9"/>
    <n v="178"/>
    <n v="160.5"/>
    <n v="192.6"/>
    <n v="151.19999999999999"/>
    <n v="159.19999999999999"/>
    <n v="164"/>
    <n v="119.3"/>
    <n v="173.3"/>
    <n v="169.8"/>
    <n v="175.8"/>
    <n v="164.1"/>
    <n v="190.7"/>
    <n v="173.2"/>
    <n v="169.3"/>
    <n v="172.7"/>
    <n v="139.26"/>
    <n v="165.8"/>
    <n v="164.9"/>
    <n v="174.7"/>
    <n v="160.80000000000001"/>
    <n v="164.9"/>
    <n v="169.9"/>
    <n v="163.19999999999999"/>
    <n v="166.6"/>
    <n v="166.4"/>
  </r>
  <r>
    <x v="1"/>
    <x v="9"/>
    <s v="January"/>
    <x v="109"/>
    <x v="213"/>
    <n v="202.1"/>
    <n v="180.1"/>
    <n v="160.4"/>
    <n v="171"/>
    <n v="156.5"/>
    <n v="203.6"/>
    <n v="163.80000000000001"/>
    <n v="121.3"/>
    <n v="169.8"/>
    <n v="156.6"/>
    <n v="179"/>
    <n v="170.3"/>
    <n v="196.4"/>
    <n v="164.7"/>
    <n v="148.5"/>
    <n v="162.19999999999999"/>
    <n v="164.5"/>
    <n v="161.6"/>
    <n v="156.80000000000001"/>
    <n v="166.1"/>
    <n v="152.69999999999999"/>
    <n v="158.4"/>
    <n v="161"/>
    <n v="162.80000000000001"/>
    <n v="158.6"/>
    <n v="165"/>
  </r>
  <r>
    <x v="2"/>
    <x v="9"/>
    <s v="January"/>
    <x v="109"/>
    <x v="214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n v="164.5"/>
    <n v="164.2"/>
    <n v="161.1"/>
    <n v="171.4"/>
    <n v="156.5"/>
    <n v="161.19999999999999"/>
    <n v="164.7"/>
    <n v="163"/>
    <n v="162.69999999999999"/>
    <n v="165.7"/>
  </r>
  <r>
    <x v="0"/>
    <x v="9"/>
    <s v="February"/>
    <x v="110"/>
    <x v="200"/>
    <n v="198.1"/>
    <n v="175.5"/>
    <n v="160.69999999999999"/>
    <n v="192.6"/>
    <n v="151.4"/>
    <n v="155.19999999999999"/>
    <n v="163.9"/>
    <n v="118.1"/>
    <n v="175.4"/>
    <n v="170.5"/>
    <n v="176.3"/>
    <n v="163.9"/>
    <n v="191.5"/>
    <n v="174.1"/>
    <n v="171"/>
    <n v="173.7"/>
    <n v="139.26"/>
    <n v="167.4"/>
    <n v="165.7"/>
    <n v="175.3"/>
    <n v="161.19999999999999"/>
    <n v="165.5"/>
    <n v="170.3"/>
    <n v="164.5"/>
    <n v="167.3"/>
    <n v="166.7"/>
  </r>
  <r>
    <x v="1"/>
    <x v="9"/>
    <s v="February"/>
    <x v="110"/>
    <x v="215"/>
    <n v="205.2"/>
    <n v="176.4"/>
    <n v="160.6"/>
    <n v="171.5"/>
    <n v="156.4"/>
    <n v="198"/>
    <n v="163.19999999999999"/>
    <n v="120.6"/>
    <n v="172.2"/>
    <n v="156.69999999999999"/>
    <n v="180"/>
    <n v="170.2"/>
    <n v="196.5"/>
    <n v="165.7"/>
    <n v="150.4"/>
    <n v="163.4"/>
    <n v="165.5"/>
    <n v="163"/>
    <n v="157.4"/>
    <n v="167.2"/>
    <n v="153.1"/>
    <n v="159.5"/>
    <n v="162"/>
    <n v="164.2"/>
    <n v="159.4"/>
    <n v="165.5"/>
  </r>
  <r>
    <x v="2"/>
    <x v="9"/>
    <s v="February"/>
    <x v="110"/>
    <x v="216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n v="165.5"/>
    <n v="165.7"/>
    <n v="161.80000000000001"/>
    <n v="172.2"/>
    <n v="156.9"/>
    <n v="162.1"/>
    <n v="165.4"/>
    <n v="164.4"/>
    <n v="163.5"/>
    <n v="166.1"/>
  </r>
  <r>
    <x v="0"/>
    <x v="9"/>
    <s v="March"/>
    <x v="111"/>
    <x v="217"/>
    <n v="208"/>
    <n v="167.9"/>
    <n v="162"/>
    <n v="203.1"/>
    <n v="155.9"/>
    <n v="155.80000000000001"/>
    <n v="164.2"/>
    <n v="118.1"/>
    <n v="178.7"/>
    <n v="171.2"/>
    <n v="177.4"/>
    <n v="166.6"/>
    <n v="192.3"/>
    <n v="175.4"/>
    <n v="173.2"/>
    <n v="175.1"/>
    <n v="139.26"/>
    <n v="168.9"/>
    <n v="166.5"/>
    <n v="176"/>
    <n v="162"/>
    <n v="166.6"/>
    <n v="170.6"/>
    <n v="167.4"/>
    <n v="168.3"/>
    <n v="168.7"/>
  </r>
  <r>
    <x v="1"/>
    <x v="9"/>
    <s v="March"/>
    <x v="111"/>
    <x v="218"/>
    <n v="215.8"/>
    <n v="167.7"/>
    <n v="162.6"/>
    <n v="180"/>
    <n v="159.6"/>
    <n v="188.4"/>
    <n v="163.4"/>
    <n v="120.3"/>
    <n v="174.7"/>
    <n v="157.1"/>
    <n v="181.5"/>
    <n v="171.5"/>
    <n v="197.5"/>
    <n v="167.1"/>
    <n v="152.6"/>
    <n v="164.9"/>
    <n v="165.3"/>
    <n v="164.5"/>
    <n v="158.6"/>
    <n v="168.2"/>
    <n v="154.19999999999999"/>
    <n v="160.80000000000001"/>
    <n v="162.69999999999999"/>
    <n v="166.8"/>
    <n v="160.6"/>
    <n v="166.5"/>
  </r>
  <r>
    <x v="2"/>
    <x v="9"/>
    <s v="March"/>
    <x v="111"/>
    <x v="219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n v="165.3"/>
    <n v="167.2"/>
    <n v="162.80000000000001"/>
    <n v="173"/>
    <n v="157.9"/>
    <n v="163.30000000000001"/>
    <n v="166"/>
    <n v="167.2"/>
    <n v="164.6"/>
    <n v="167.7"/>
  </r>
  <r>
    <x v="0"/>
    <x v="9"/>
    <s v="April"/>
    <x v="112"/>
    <x v="176"/>
    <n v="209.7"/>
    <n v="164.5"/>
    <n v="163.80000000000001"/>
    <n v="207.4"/>
    <n v="169.7"/>
    <n v="153.6"/>
    <n v="165.1"/>
    <n v="118.2"/>
    <n v="182.9"/>
    <n v="172.4"/>
    <n v="178.9"/>
    <n v="168.6"/>
    <n v="192.8"/>
    <n v="177.5"/>
    <n v="175.1"/>
    <n v="177.1"/>
    <n v="139.26"/>
    <n v="173.3"/>
    <n v="167.7"/>
    <n v="177"/>
    <n v="166.2"/>
    <n v="167.2"/>
    <n v="170.9"/>
    <n v="169"/>
    <n v="170.2"/>
    <n v="170.8"/>
  </r>
  <r>
    <x v="1"/>
    <x v="9"/>
    <s v="April"/>
    <x v="112"/>
    <x v="220"/>
    <n v="215.8"/>
    <n v="164.6"/>
    <n v="164.2"/>
    <n v="186"/>
    <n v="175.9"/>
    <n v="190.7"/>
    <n v="164"/>
    <n v="120.5"/>
    <n v="178"/>
    <n v="157.5"/>
    <n v="183.3"/>
    <n v="174.5"/>
    <n v="197.1"/>
    <n v="168.4"/>
    <n v="154.5"/>
    <n v="166.3"/>
    <n v="167"/>
    <n v="170.5"/>
    <n v="159.80000000000001"/>
    <n v="169"/>
    <n v="159.30000000000001"/>
    <n v="162.19999999999999"/>
    <n v="164"/>
    <n v="168.4"/>
    <n v="163.1"/>
    <n v="169.2"/>
  </r>
  <r>
    <x v="2"/>
    <x v="9"/>
    <s v="April"/>
    <x v="112"/>
    <x v="221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n v="167"/>
    <n v="172.2"/>
    <n v="164"/>
    <n v="174"/>
    <n v="162.6"/>
    <n v="164.4"/>
    <n v="166.9"/>
    <n v="168.8"/>
    <n v="166.8"/>
    <n v="170.1"/>
  </r>
  <r>
    <x v="0"/>
    <x v="9"/>
    <s v="May"/>
    <x v="113"/>
    <x v="221"/>
    <n v="214.7"/>
    <n v="161.4"/>
    <n v="164.6"/>
    <n v="209.9"/>
    <n v="168"/>
    <n v="160.4"/>
    <n v="165"/>
    <n v="118.9"/>
    <n v="186.6"/>
    <n v="173.2"/>
    <n v="180.4"/>
    <n v="170.8"/>
    <n v="192.9"/>
    <n v="179.3"/>
    <n v="177.2"/>
    <n v="179"/>
    <n v="139.26"/>
    <n v="175.3"/>
    <n v="168.9"/>
    <n v="177.7"/>
    <n v="167.1"/>
    <n v="167.6"/>
    <n v="171.8"/>
    <n v="168.5"/>
    <n v="170.9"/>
    <n v="172.5"/>
  </r>
  <r>
    <x v="1"/>
    <x v="9"/>
    <s v="May"/>
    <x v="113"/>
    <x v="222"/>
    <n v="221.2"/>
    <n v="164.1"/>
    <n v="165.4"/>
    <n v="189.5"/>
    <n v="174.5"/>
    <n v="203.2"/>
    <n v="164.1"/>
    <n v="121.2"/>
    <n v="181.4"/>
    <n v="158.5"/>
    <n v="184.9"/>
    <n v="177.5"/>
    <n v="197.5"/>
    <n v="170"/>
    <n v="155.9"/>
    <n v="167.8"/>
    <n v="167.5"/>
    <n v="173.5"/>
    <n v="161.1"/>
    <n v="170.1"/>
    <n v="159.4"/>
    <n v="163.19999999999999"/>
    <n v="165.2"/>
    <n v="168.2"/>
    <n v="163.80000000000001"/>
    <n v="170.8"/>
  </r>
  <r>
    <x v="2"/>
    <x v="9"/>
    <s v="May"/>
    <x v="113"/>
    <x v="223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n v="167.5"/>
    <n v="174.6"/>
    <n v="165.2"/>
    <n v="174.8"/>
    <n v="163"/>
    <n v="165.1"/>
    <n v="167.9"/>
    <n v="168.4"/>
    <n v="167.5"/>
    <n v="171.7"/>
  </r>
  <r>
    <x v="0"/>
    <x v="9"/>
    <s v="June"/>
    <x v="114"/>
    <x v="224"/>
    <n v="217.2"/>
    <n v="169.6"/>
    <n v="165.4"/>
    <n v="208.1"/>
    <n v="165.8"/>
    <n v="167.3"/>
    <n v="164.6"/>
    <n v="119.1"/>
    <n v="188.9"/>
    <n v="174.2"/>
    <n v="181.9"/>
    <n v="172.4"/>
    <n v="192.9"/>
    <n v="180.7"/>
    <n v="178.7"/>
    <n v="180.4"/>
    <n v="139.26"/>
    <n v="176.7"/>
    <n v="170.3"/>
    <n v="178.2"/>
    <n v="165.5"/>
    <n v="168"/>
    <n v="172.6"/>
    <n v="169.5"/>
    <n v="171"/>
    <n v="173.6"/>
  </r>
  <r>
    <x v="1"/>
    <x v="9"/>
    <s v="June"/>
    <x v="114"/>
    <x v="225"/>
    <n v="223.4"/>
    <n v="172.8"/>
    <n v="166.4"/>
    <n v="188.6"/>
    <n v="174.1"/>
    <n v="211.5"/>
    <n v="163.6"/>
    <n v="121.4"/>
    <n v="183.5"/>
    <n v="159.1"/>
    <n v="186.3"/>
    <n v="179.3"/>
    <n v="198.3"/>
    <n v="171.6"/>
    <n v="157.4"/>
    <n v="169.4"/>
    <n v="166.8"/>
    <n v="174.9"/>
    <n v="162.1"/>
    <n v="170.9"/>
    <n v="157.19999999999999"/>
    <n v="164.1"/>
    <n v="166.5"/>
    <n v="169.2"/>
    <n v="163.80000000000001"/>
    <n v="171.4"/>
  </r>
  <r>
    <x v="2"/>
    <x v="9"/>
    <s v="June"/>
    <x v="114"/>
    <x v="226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n v="166.8"/>
    <n v="176"/>
    <n v="166.4"/>
    <n v="175.4"/>
    <n v="161.1"/>
    <n v="165.8"/>
    <n v="169"/>
    <n v="169.4"/>
    <n v="167.5"/>
    <n v="172.6"/>
  </r>
  <r>
    <x v="0"/>
    <x v="9"/>
    <s v="July"/>
    <x v="115"/>
    <x v="227"/>
    <n v="210.8"/>
    <n v="174.3"/>
    <n v="166.3"/>
    <n v="202.2"/>
    <n v="169.6"/>
    <n v="168.6"/>
    <n v="164.4"/>
    <n v="119.2"/>
    <n v="191.8"/>
    <n v="174.5"/>
    <n v="183.1"/>
    <n v="172.5"/>
    <n v="193.2"/>
    <n v="182"/>
    <n v="180.3"/>
    <n v="181.7"/>
    <n v="139.26"/>
    <n v="179.6"/>
    <n v="171.3"/>
    <n v="178.8"/>
    <n v="166.3"/>
    <n v="168.6"/>
    <n v="174.7"/>
    <n v="169.7"/>
    <n v="171.8"/>
    <n v="174.3"/>
  </r>
  <r>
    <x v="1"/>
    <x v="9"/>
    <s v="July"/>
    <x v="115"/>
    <x v="228"/>
    <n v="217.1"/>
    <n v="176.6"/>
    <n v="167.1"/>
    <n v="184.8"/>
    <n v="179.5"/>
    <n v="208.5"/>
    <n v="164"/>
    <n v="121.5"/>
    <n v="186.3"/>
    <n v="159.80000000000001"/>
    <n v="187.7"/>
    <n v="179.4"/>
    <n v="198.6"/>
    <n v="172.7"/>
    <n v="158.69999999999999"/>
    <n v="170.6"/>
    <n v="167.8"/>
    <n v="179.5"/>
    <n v="163.1"/>
    <n v="171.7"/>
    <n v="157.4"/>
    <n v="164.6"/>
    <n v="169.1"/>
    <n v="169.8"/>
    <n v="164.7"/>
    <n v="172.3"/>
  </r>
  <r>
    <x v="2"/>
    <x v="9"/>
    <s v="July"/>
    <x v="115"/>
    <x v="229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n v="167.8"/>
    <n v="179.6"/>
    <n v="167.4"/>
    <n v="176.1"/>
    <n v="161.6"/>
    <n v="166.3"/>
    <n v="171.4"/>
    <n v="169.7"/>
    <n v="168.4"/>
    <n v="173.4"/>
  </r>
  <r>
    <x v="0"/>
    <x v="9"/>
    <s v="August"/>
    <x v="116"/>
    <x v="230"/>
    <n v="204.1"/>
    <n v="168.3"/>
    <n v="167.9"/>
    <n v="198.1"/>
    <n v="169.2"/>
    <n v="173.1"/>
    <n v="167.1"/>
    <n v="120.2"/>
    <n v="195.6"/>
    <n v="174.8"/>
    <n v="184"/>
    <n v="173.9"/>
    <n v="193.7"/>
    <n v="183.2"/>
    <n v="181.7"/>
    <n v="183"/>
    <n v="139.26"/>
    <n v="179.1"/>
    <n v="172.3"/>
    <n v="179.4"/>
    <n v="166.6"/>
    <n v="169.3"/>
    <n v="175.7"/>
    <n v="171.1"/>
    <n v="172.6"/>
    <n v="175.3"/>
  </r>
  <r>
    <x v="1"/>
    <x v="9"/>
    <s v="August"/>
    <x v="116"/>
    <x v="231"/>
    <n v="210.9"/>
    <n v="170.6"/>
    <n v="168.4"/>
    <n v="182.5"/>
    <n v="177.1"/>
    <n v="213.1"/>
    <n v="167.3"/>
    <n v="122.2"/>
    <n v="189.7"/>
    <n v="160.5"/>
    <n v="188.9"/>
    <n v="180.4"/>
    <n v="198.7"/>
    <n v="173.7"/>
    <n v="160"/>
    <n v="171.6"/>
    <n v="169"/>
    <n v="178.4"/>
    <n v="164.2"/>
    <n v="172.6"/>
    <n v="157.69999999999999"/>
    <n v="165.1"/>
    <n v="169.9"/>
    <n v="171.4"/>
    <n v="165.4"/>
    <n v="173.1"/>
  </r>
  <r>
    <x v="2"/>
    <x v="9"/>
    <s v="August"/>
    <x v="116"/>
    <x v="232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n v="169"/>
    <n v="178.8"/>
    <n v="168.5"/>
    <n v="176.8"/>
    <n v="161.9"/>
    <n v="166.9"/>
    <n v="172.3"/>
    <n v="171.2"/>
    <n v="169.1"/>
    <n v="174.3"/>
  </r>
  <r>
    <x v="0"/>
    <x v="9"/>
    <s v="September"/>
    <x v="117"/>
    <x v="233"/>
    <n v="206.7"/>
    <n v="169"/>
    <n v="169.5"/>
    <n v="194.1"/>
    <n v="164.1"/>
    <n v="176.9"/>
    <n v="169"/>
    <n v="120.8"/>
    <n v="199.1"/>
    <n v="175.4"/>
    <n v="184.8"/>
    <n v="175.5"/>
    <n v="194.5"/>
    <n v="184.7"/>
    <n v="183.3"/>
    <n v="184.5"/>
    <n v="139.26"/>
    <n v="179.7"/>
    <n v="173.6"/>
    <n v="180.2"/>
    <n v="166.9"/>
    <n v="170"/>
    <n v="176.2"/>
    <n v="170.8"/>
    <n v="173.1"/>
    <n v="176.4"/>
  </r>
  <r>
    <x v="1"/>
    <x v="9"/>
    <s v="September"/>
    <x v="117"/>
    <x v="234"/>
    <n v="213.7"/>
    <n v="170.9"/>
    <n v="170.1"/>
    <n v="179.3"/>
    <n v="167.5"/>
    <n v="220.8"/>
    <n v="169.2"/>
    <n v="123.1"/>
    <n v="193.6"/>
    <n v="161.1"/>
    <n v="190.4"/>
    <n v="181.8"/>
    <n v="199.7"/>
    <n v="175"/>
    <n v="161.69999999999999"/>
    <n v="173"/>
    <n v="169.5"/>
    <n v="179.2"/>
    <n v="165"/>
    <n v="173.8"/>
    <n v="158.19999999999999"/>
    <n v="165.8"/>
    <n v="170.9"/>
    <n v="171.1"/>
    <n v="166.1"/>
    <n v="174.1"/>
  </r>
  <r>
    <x v="2"/>
    <x v="9"/>
    <s v="September"/>
    <x v="117"/>
    <x v="235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n v="169.5"/>
    <n v="179.5"/>
    <n v="169.5"/>
    <n v="177.8"/>
    <n v="162.30000000000001"/>
    <n v="167.6"/>
    <n v="173.1"/>
    <n v="170.9"/>
    <n v="169.7"/>
    <n v="175.3"/>
  </r>
  <r>
    <x v="0"/>
    <x v="9"/>
    <s v="October"/>
    <x v="118"/>
    <x v="236"/>
    <n v="208.8"/>
    <n v="170.3"/>
    <n v="170.9"/>
    <n v="191.6"/>
    <n v="162.19999999999999"/>
    <n v="184.8"/>
    <n v="169.7"/>
    <n v="121.1"/>
    <n v="201.6"/>
    <n v="175.8"/>
    <n v="185.6"/>
    <n v="177.4"/>
    <n v="194.9"/>
    <n v="186.1"/>
    <n v="184.4"/>
    <n v="185.9"/>
    <n v="139.26"/>
    <n v="180.8"/>
    <n v="174.4"/>
    <n v="181.2"/>
    <n v="167.4"/>
    <n v="170.6"/>
    <n v="176.5"/>
    <n v="172"/>
    <n v="173.9"/>
    <n v="177.9"/>
  </r>
  <r>
    <x v="1"/>
    <x v="9"/>
    <s v="October"/>
    <x v="118"/>
    <x v="237"/>
    <n v="214.9"/>
    <n v="171.9"/>
    <n v="171"/>
    <n v="177.7"/>
    <n v="165.7"/>
    <n v="228.6"/>
    <n v="169.9"/>
    <n v="123.4"/>
    <n v="196.4"/>
    <n v="161.6"/>
    <n v="191.5"/>
    <n v="183.3"/>
    <n v="200.1"/>
    <n v="175.5"/>
    <n v="162.6"/>
    <n v="173.6"/>
    <n v="171.2"/>
    <n v="180"/>
    <n v="166"/>
    <n v="174.7"/>
    <n v="158.80000000000001"/>
    <n v="166.3"/>
    <n v="171.2"/>
    <n v="172.3"/>
    <n v="166.8"/>
    <n v="175.3"/>
  </r>
  <r>
    <x v="2"/>
    <x v="9"/>
    <s v="October"/>
    <x v="118"/>
    <x v="238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n v="171.2"/>
    <n v="180.5"/>
    <n v="170.4"/>
    <n v="178.7"/>
    <n v="162.9"/>
    <n v="168.2"/>
    <n v="173.4"/>
    <n v="172.1"/>
    <n v="170.5"/>
    <n v="176.7"/>
  </r>
  <r>
    <x v="0"/>
    <x v="9"/>
    <s v="November"/>
    <x v="119"/>
    <x v="239"/>
    <n v="207.2"/>
    <n v="180.2"/>
    <n v="172.3"/>
    <n v="194"/>
    <n v="159.1"/>
    <n v="171.6"/>
    <n v="170.2"/>
    <n v="121.5"/>
    <n v="204.8"/>
    <n v="176.4"/>
    <n v="186.9"/>
    <n v="176.6"/>
    <n v="195.5"/>
    <n v="187.2"/>
    <n v="185.2"/>
    <n v="186.9"/>
    <n v="139.26"/>
    <n v="181.9"/>
    <n v="175.5"/>
    <n v="182.3"/>
    <n v="167.5"/>
    <n v="170.8"/>
    <n v="176.9"/>
    <n v="173.4"/>
    <n v="174.6"/>
    <n v="177.8"/>
  </r>
  <r>
    <x v="1"/>
    <x v="9"/>
    <s v="November"/>
    <x v="119"/>
    <x v="240"/>
    <n v="213.4"/>
    <n v="183.2"/>
    <n v="172.3"/>
    <n v="180"/>
    <n v="162.6"/>
    <n v="205.5"/>
    <n v="171"/>
    <n v="123.4"/>
    <n v="198.8"/>
    <n v="162.1"/>
    <n v="192.4"/>
    <n v="181.3"/>
    <n v="200.6"/>
    <n v="176.7"/>
    <n v="163.5"/>
    <n v="174.7"/>
    <n v="171.8"/>
    <n v="180.3"/>
    <n v="166.9"/>
    <n v="175.8"/>
    <n v="158.9"/>
    <n v="166.7"/>
    <n v="171.5"/>
    <n v="173.8"/>
    <n v="167.4"/>
    <n v="174.1"/>
  </r>
  <r>
    <x v="2"/>
    <x v="9"/>
    <s v="November"/>
    <x v="119"/>
    <x v="241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n v="171.8"/>
    <n v="181.3"/>
    <n v="171.4"/>
    <n v="179.8"/>
    <n v="163"/>
    <n v="168.5"/>
    <n v="173.7"/>
    <n v="173.6"/>
    <n v="171.1"/>
    <n v="176.5"/>
  </r>
  <r>
    <x v="0"/>
    <x v="9"/>
    <s v="December"/>
    <x v="120"/>
    <x v="242"/>
    <n v="206.9"/>
    <n v="189.1"/>
    <n v="173.4"/>
    <n v="193.9"/>
    <n v="156.69999999999999"/>
    <n v="150.19999999999999"/>
    <n v="170.5"/>
    <n v="121.2"/>
    <n v="207.5"/>
    <n v="176.8"/>
    <n v="187.7"/>
    <n v="174.4"/>
    <n v="195.9"/>
    <n v="188.1"/>
    <n v="185.9"/>
    <n v="187.8"/>
    <n v="139.26"/>
    <n v="182.8"/>
    <n v="176.4"/>
    <n v="183.5"/>
    <n v="167.8"/>
    <n v="171.2"/>
    <n v="177.3"/>
    <n v="175.7"/>
    <n v="175.5"/>
    <n v="177.1"/>
  </r>
  <r>
    <x v="1"/>
    <x v="9"/>
    <s v="December"/>
    <x v="120"/>
    <x v="243"/>
    <n v="212.9"/>
    <n v="191.9"/>
    <n v="173.9"/>
    <n v="179.1"/>
    <n v="159.5"/>
    <n v="178.7"/>
    <n v="171.3"/>
    <n v="123.1"/>
    <n v="200.5"/>
    <n v="162.80000000000001"/>
    <n v="193.3"/>
    <n v="178.6"/>
    <n v="201.1"/>
    <n v="177.7"/>
    <n v="164.5"/>
    <n v="175.7"/>
    <n v="170.7"/>
    <n v="180.6"/>
    <n v="167.3"/>
    <n v="177.2"/>
    <n v="159.4"/>
    <n v="167.1"/>
    <n v="171.8"/>
    <n v="176"/>
    <n v="168.2"/>
    <n v="174.1"/>
  </r>
  <r>
    <x v="2"/>
    <x v="9"/>
    <s v="December"/>
    <x v="120"/>
    <x v="244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n v="170.7"/>
    <n v="182"/>
    <n v="172.1"/>
    <n v="181.1"/>
    <n v="163.4"/>
    <n v="168.9"/>
    <n v="174.1"/>
    <n v="175.8"/>
    <n v="172"/>
    <n v="175.7"/>
  </r>
  <r>
    <x v="0"/>
    <x v="10"/>
    <s v="January"/>
    <x v="121"/>
    <x v="245"/>
    <n v="208.3"/>
    <n v="192.9"/>
    <n v="174.3"/>
    <n v="192.6"/>
    <n v="156.30000000000001"/>
    <n v="142.9"/>
    <n v="170.7"/>
    <n v="120.3"/>
    <n v="210.5"/>
    <n v="176.9"/>
    <n v="188.5"/>
    <n v="175"/>
    <n v="196.9"/>
    <n v="189"/>
    <n v="186.3"/>
    <n v="188.6"/>
    <n v="139.26"/>
    <n v="183.2"/>
    <n v="177.2"/>
    <n v="184.7"/>
    <n v="168.2"/>
    <n v="171.8"/>
    <n v="177.8"/>
    <n v="178.4"/>
    <n v="176.5"/>
    <n v="177.8"/>
  </r>
  <r>
    <x v="1"/>
    <x v="10"/>
    <s v="January"/>
    <x v="121"/>
    <x v="246"/>
    <n v="215.2"/>
    <n v="197"/>
    <n v="175.2"/>
    <n v="178"/>
    <n v="160.5"/>
    <n v="175.3"/>
    <n v="171.2"/>
    <n v="122.7"/>
    <n v="204.3"/>
    <n v="163.69999999999999"/>
    <n v="194.3"/>
    <n v="179.5"/>
    <n v="201.6"/>
    <n v="178.7"/>
    <n v="165.3"/>
    <n v="176.6"/>
    <n v="172.1"/>
    <n v="180.1"/>
    <n v="168"/>
    <n v="178.5"/>
    <n v="159.5"/>
    <n v="167.8"/>
    <n v="171.8"/>
    <n v="178.8"/>
    <n v="168.9"/>
    <n v="174.9"/>
  </r>
  <r>
    <x v="2"/>
    <x v="10"/>
    <s v="January"/>
    <x v="121"/>
    <x v="247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n v="172.1"/>
    <n v="182"/>
    <n v="172.9"/>
    <n v="182.3"/>
    <n v="163.6"/>
    <n v="169.5"/>
    <n v="174.3"/>
    <n v="178.6"/>
    <n v="172.8"/>
    <n v="176.5"/>
  </r>
  <r>
    <x v="0"/>
    <x v="10"/>
    <s v="February"/>
    <x v="122"/>
    <x v="248"/>
    <n v="205.2"/>
    <n v="173.9"/>
    <n v="177"/>
    <n v="183.4"/>
    <n v="167.2"/>
    <n v="140.9"/>
    <n v="170.4"/>
    <n v="119.1"/>
    <n v="212.1"/>
    <n v="177.6"/>
    <n v="189.9"/>
    <n v="174.8"/>
    <n v="198.3"/>
    <n v="190"/>
    <n v="187"/>
    <n v="189.6"/>
    <n v="139.26"/>
    <n v="181.6"/>
    <n v="178.6"/>
    <n v="186.6"/>
    <n v="169"/>
    <n v="172.8"/>
    <n v="178.5"/>
    <n v="180.7"/>
    <n v="177.9"/>
    <n v="178"/>
  </r>
  <r>
    <x v="1"/>
    <x v="10"/>
    <s v="February"/>
    <x v="122"/>
    <x v="249"/>
    <n v="212.2"/>
    <n v="177.2"/>
    <n v="177.9"/>
    <n v="172.2"/>
    <n v="172.1"/>
    <n v="175.8"/>
    <n v="172.2"/>
    <n v="121.9"/>
    <n v="204.8"/>
    <n v="164.9"/>
    <n v="196.6"/>
    <n v="180.7"/>
    <n v="202.7"/>
    <n v="180.3"/>
    <n v="167"/>
    <n v="178.2"/>
    <n v="173.5"/>
    <n v="182.8"/>
    <n v="169.2"/>
    <n v="180.8"/>
    <n v="159.80000000000001"/>
    <n v="168.4"/>
    <n v="172.5"/>
    <n v="181.4"/>
    <n v="170"/>
    <n v="176.3"/>
  </r>
  <r>
    <x v="2"/>
    <x v="10"/>
    <s v="February"/>
    <x v="122"/>
    <x v="250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n v="173.5"/>
    <n v="182.1"/>
    <n v="174.2"/>
    <n v="184.4"/>
    <n v="164.2"/>
    <n v="170.3"/>
    <n v="175"/>
    <n v="181"/>
    <n v="174.1"/>
    <n v="177.2"/>
  </r>
  <r>
    <x v="0"/>
    <x v="10"/>
    <s v="March"/>
    <x v="123"/>
    <x v="251"/>
    <n v="205.2"/>
    <n v="173.9"/>
    <n v="177"/>
    <n v="183.3"/>
    <n v="167.2"/>
    <n v="140.9"/>
    <n v="170.5"/>
    <n v="119.1"/>
    <n v="212.1"/>
    <n v="177.6"/>
    <n v="189.9"/>
    <n v="174.8"/>
    <n v="198.4"/>
    <n v="190"/>
    <n v="187"/>
    <n v="189.6"/>
    <n v="139.26"/>
    <n v="181.4"/>
    <n v="178.6"/>
    <n v="186.6"/>
    <n v="169"/>
    <n v="172.8"/>
    <n v="178.5"/>
    <n v="180.7"/>
    <n v="177.9"/>
    <n v="178"/>
  </r>
  <r>
    <x v="1"/>
    <x v="10"/>
    <s v="March"/>
    <x v="123"/>
    <x v="249"/>
    <n v="212.2"/>
    <n v="177.2"/>
    <n v="177.9"/>
    <n v="172.2"/>
    <n v="172.1"/>
    <n v="175.9"/>
    <n v="172.2"/>
    <n v="121.9"/>
    <n v="204.8"/>
    <n v="164.9"/>
    <n v="196.6"/>
    <n v="180.8"/>
    <n v="202.7"/>
    <n v="180.2"/>
    <n v="167"/>
    <n v="178.2"/>
    <n v="173.5"/>
    <n v="182.6"/>
    <n v="169.2"/>
    <n v="180.8"/>
    <n v="159.80000000000001"/>
    <n v="168.4"/>
    <n v="172.5"/>
    <n v="181.5"/>
    <n v="170"/>
    <n v="176.3"/>
  </r>
  <r>
    <x v="2"/>
    <x v="10"/>
    <s v="March"/>
    <x v="123"/>
    <x v="250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n v="173.5"/>
    <n v="181.9"/>
    <n v="174.2"/>
    <n v="184.4"/>
    <n v="164.2"/>
    <n v="170.3"/>
    <n v="175"/>
    <n v="181"/>
    <n v="174.1"/>
    <n v="177.2"/>
  </r>
  <r>
    <x v="0"/>
    <x v="10"/>
    <s v="April"/>
    <x v="124"/>
    <x v="246"/>
    <n v="206.9"/>
    <n v="167.9"/>
    <n v="178.2"/>
    <n v="178.5"/>
    <n v="173.7"/>
    <n v="142.80000000000001"/>
    <n v="172.8"/>
    <n v="120.4"/>
    <n v="215.5"/>
    <n v="178.2"/>
    <n v="190.5"/>
    <n v="175.5"/>
    <n v="199.5"/>
    <n v="190.7"/>
    <n v="187.3"/>
    <n v="190.2"/>
    <n v="139.26"/>
    <n v="181.5"/>
    <n v="179.1"/>
    <n v="187.2"/>
    <n v="169.4"/>
    <n v="173.2"/>
    <n v="179.4"/>
    <n v="183.8"/>
    <n v="178.9"/>
    <n v="178.8"/>
  </r>
  <r>
    <x v="1"/>
    <x v="10"/>
    <s v="April"/>
    <x v="124"/>
    <x v="252"/>
    <n v="213.7"/>
    <n v="172.4"/>
    <n v="178.8"/>
    <n v="168.7"/>
    <n v="179.2"/>
    <n v="179.9"/>
    <n v="174.7"/>
    <n v="123.1"/>
    <n v="207.8"/>
    <n v="165.5"/>
    <n v="197"/>
    <n v="182.1"/>
    <n v="203.5"/>
    <n v="181"/>
    <n v="167.7"/>
    <n v="178.9"/>
    <n v="175.2"/>
    <n v="182.1"/>
    <n v="169.6"/>
    <n v="181.5"/>
    <n v="160.1"/>
    <n v="168.8"/>
    <n v="174.2"/>
    <n v="184.4"/>
    <n v="170.9"/>
    <n v="177.4"/>
  </r>
  <r>
    <x v="2"/>
    <x v="10"/>
    <s v="April"/>
    <x v="124"/>
    <x v="247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n v="175.2"/>
    <n v="181.7"/>
    <n v="174.6"/>
    <n v="185"/>
    <n v="164.5"/>
    <n v="170.7"/>
    <n v="176.4"/>
    <n v="184"/>
    <n v="175"/>
    <n v="178.1"/>
  </r>
  <r>
    <x v="0"/>
    <x v="10"/>
    <s v="May"/>
    <x v="125"/>
    <x v="253"/>
    <n v="211.5"/>
    <n v="171"/>
    <n v="179.6"/>
    <n v="173.3"/>
    <n v="169"/>
    <n v="148.69999999999999"/>
    <n v="174.9"/>
    <n v="121.9"/>
    <n v="221"/>
    <n v="178.7"/>
    <n v="191.1"/>
    <n v="176.8"/>
    <n v="199.9"/>
    <n v="191.2"/>
    <n v="187.9"/>
    <n v="190.8"/>
    <n v="139.26"/>
    <n v="182.5"/>
    <n v="179.8"/>
    <n v="187.8"/>
    <n v="169.7"/>
    <n v="173.8"/>
    <n v="180.3"/>
    <n v="184.9"/>
    <n v="179.5"/>
    <n v="179.8"/>
  </r>
  <r>
    <x v="1"/>
    <x v="10"/>
    <s v="May"/>
    <x v="125"/>
    <x v="249"/>
    <n v="219.4"/>
    <n v="176.7"/>
    <n v="179.4"/>
    <n v="164.4"/>
    <n v="175.8"/>
    <n v="185"/>
    <n v="176.9"/>
    <n v="124.2"/>
    <n v="211.9"/>
    <n v="165.9"/>
    <n v="197.7"/>
    <n v="183.1"/>
    <n v="204.2"/>
    <n v="181.3"/>
    <n v="168.1"/>
    <n v="179.3"/>
    <n v="175.6"/>
    <n v="183.4"/>
    <n v="170.1"/>
    <n v="182.2"/>
    <n v="160.4"/>
    <n v="169.2"/>
    <n v="174.8"/>
    <n v="185.6"/>
    <n v="171.6"/>
    <n v="178.2"/>
  </r>
  <r>
    <x v="2"/>
    <x v="10"/>
    <s v="May"/>
    <x v="125"/>
    <x v="254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n v="175.6"/>
    <n v="182.8"/>
    <n v="175.2"/>
    <n v="185.7"/>
    <n v="164.8"/>
    <n v="171.2"/>
    <n v="177.1"/>
    <n v="185.2"/>
    <n v="175.7"/>
    <n v="179.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s v="January"/>
    <x v="0"/>
    <n v="1266.8999999999999"/>
    <n v="417.99999999999994"/>
    <n v="318.70000000000005"/>
    <n v="244.06"/>
    <n v="105.5"/>
    <n v="104"/>
    <n v="103.3"/>
    <n v="103.8"/>
    <n v="104"/>
    <n v="105.1"/>
    <n v="660.66"/>
  </r>
  <r>
    <x v="1"/>
    <x v="0"/>
    <s v="January"/>
    <x v="0"/>
    <n v="1271.3000000000002"/>
    <n v="417.50000000000006"/>
    <n v="316.7"/>
    <n v="205.1"/>
    <n v="105.4"/>
    <n v="104.1"/>
    <n v="103.2"/>
    <n v="103.5"/>
    <n v="103.7"/>
    <n v="104"/>
    <n v="620.90000000000009"/>
  </r>
  <r>
    <x v="2"/>
    <x v="0"/>
    <s v="January"/>
    <x v="0"/>
    <n v="1268.4000000000001"/>
    <n v="417.6"/>
    <n v="318"/>
    <n v="205.1"/>
    <n v="105.5"/>
    <n v="104"/>
    <n v="103.2"/>
    <n v="103.6"/>
    <n v="103.9"/>
    <n v="104.6"/>
    <n v="621.29999999999995"/>
  </r>
  <r>
    <x v="0"/>
    <x v="0"/>
    <s v="February"/>
    <x v="1"/>
    <n v="1275.3"/>
    <n v="419.29999999999995"/>
    <n v="320.39999999999998"/>
    <n v="244.45999999999998"/>
    <n v="106.2"/>
    <n v="104.4"/>
    <n v="103.9"/>
    <n v="104.1"/>
    <n v="104.4"/>
    <n v="105.8"/>
    <n v="663.06"/>
  </r>
  <r>
    <x v="1"/>
    <x v="0"/>
    <s v="February"/>
    <x v="1"/>
    <n v="1284.6000000000001"/>
    <n v="419.6"/>
    <n v="318.5"/>
    <n v="205.60000000000002"/>
    <n v="105.7"/>
    <n v="104.7"/>
    <n v="104.4"/>
    <n v="103.7"/>
    <n v="104.3"/>
    <n v="104.7"/>
    <n v="623.70000000000005"/>
  </r>
  <r>
    <x v="2"/>
    <x v="0"/>
    <s v="February"/>
    <x v="1"/>
    <n v="1278.7"/>
    <n v="419.29999999999995"/>
    <n v="319.7"/>
    <n v="205.60000000000002"/>
    <n v="106"/>
    <n v="104.5"/>
    <n v="104.2"/>
    <n v="103.9"/>
    <n v="104.4"/>
    <n v="105.3"/>
    <n v="624.1"/>
  </r>
  <r>
    <x v="0"/>
    <x v="0"/>
    <s v="March"/>
    <x v="2"/>
    <n v="1276.6000000000001"/>
    <n v="420.40000000000003"/>
    <n v="321.89999999999998"/>
    <n v="244.85999999999999"/>
    <n v="106.1"/>
    <n v="104.7"/>
    <n v="104.6"/>
    <n v="104.3"/>
    <n v="104.6"/>
    <n v="106"/>
    <n v="664.45999999999992"/>
  </r>
  <r>
    <x v="1"/>
    <x v="0"/>
    <s v="March"/>
    <x v="2"/>
    <n v="1279.8"/>
    <n v="421.5"/>
    <n v="320.2"/>
    <n v="206.10000000000002"/>
    <n v="106"/>
    <n v="105.2"/>
    <n v="105.5"/>
    <n v="103.8"/>
    <n v="104.9"/>
    <n v="105"/>
    <n v="626.29999999999995"/>
  </r>
  <r>
    <x v="2"/>
    <x v="0"/>
    <s v="March"/>
    <x v="2"/>
    <n v="1277.8000000000002"/>
    <n v="420.8"/>
    <n v="321.2"/>
    <n v="206"/>
    <n v="106.1"/>
    <n v="104.9"/>
    <n v="105.1"/>
    <n v="104"/>
    <n v="104.7"/>
    <n v="105.5"/>
    <n v="625.90000000000009"/>
  </r>
  <r>
    <x v="0"/>
    <x v="0"/>
    <s v="April"/>
    <x v="3"/>
    <n v="1279.3"/>
    <n v="420.8"/>
    <n v="323.5"/>
    <n v="245.35999999999999"/>
    <n v="106.5"/>
    <n v="105.1"/>
    <n v="104.4"/>
    <n v="104.8"/>
    <n v="104.6"/>
    <n v="106.4"/>
    <n v="665.66"/>
  </r>
  <r>
    <x v="1"/>
    <x v="0"/>
    <s v="April"/>
    <x v="3"/>
    <n v="1289.4999999999998"/>
    <n v="423.9"/>
    <n v="322"/>
    <n v="207"/>
    <n v="106.4"/>
    <n v="105.7"/>
    <n v="105"/>
    <n v="105.2"/>
    <n v="105.1"/>
    <n v="105.7"/>
    <n v="628.70000000000005"/>
  </r>
  <r>
    <x v="2"/>
    <x v="0"/>
    <s v="April"/>
    <x v="3"/>
    <n v="1283"/>
    <n v="421.79999999999995"/>
    <n v="322.89999999999998"/>
    <n v="206.8"/>
    <n v="106.5"/>
    <n v="105.3"/>
    <n v="104.7"/>
    <n v="105"/>
    <n v="104.8"/>
    <n v="106.1"/>
    <n v="627.79999999999995"/>
  </r>
  <r>
    <x v="0"/>
    <x v="0"/>
    <s v="May"/>
    <x v="4"/>
    <n v="1286.5999999999999"/>
    <n v="422.6"/>
    <n v="325.29999999999995"/>
    <n v="246.06"/>
    <n v="107.5"/>
    <n v="105.7"/>
    <n v="104.1"/>
    <n v="105.5"/>
    <n v="104.8"/>
    <n v="107.2"/>
    <n v="667.95999999999992"/>
  </r>
  <r>
    <x v="1"/>
    <x v="0"/>
    <s v="May"/>
    <x v="4"/>
    <n v="1308.0999999999999"/>
    <n v="426.1"/>
    <n v="323.5"/>
    <n v="207.6"/>
    <n v="107.2"/>
    <n v="106.2"/>
    <n v="103.9"/>
    <n v="105.7"/>
    <n v="104.9"/>
    <n v="106.6"/>
    <n v="629.30000000000007"/>
  </r>
  <r>
    <x v="2"/>
    <x v="0"/>
    <s v="May"/>
    <x v="4"/>
    <n v="1294.0999999999999"/>
    <n v="423.8"/>
    <n v="324.60000000000002"/>
    <n v="207.4"/>
    <n v="107.4"/>
    <n v="105.9"/>
    <n v="104"/>
    <n v="105.6"/>
    <n v="104.8"/>
    <n v="106.9"/>
    <n v="629.19999999999993"/>
  </r>
  <r>
    <x v="0"/>
    <x v="0"/>
    <s v="June"/>
    <x v="5"/>
    <n v="1311.8"/>
    <n v="425.29999999999995"/>
    <n v="328"/>
    <n v="246.76"/>
    <n v="108.5"/>
    <n v="106.3"/>
    <n v="105"/>
    <n v="106.5"/>
    <n v="105.5"/>
    <n v="108.9"/>
    <n v="672.26"/>
  </r>
  <r>
    <x v="1"/>
    <x v="0"/>
    <s v="June"/>
    <x v="5"/>
    <n v="1354.6000000000001"/>
    <n v="429.40000000000003"/>
    <n v="325.3"/>
    <n v="214.3"/>
    <n v="108"/>
    <n v="106.5"/>
    <n v="105.2"/>
    <n v="108.1"/>
    <n v="106.1"/>
    <n v="109.7"/>
    <n v="641.70000000000005"/>
  </r>
  <r>
    <x v="2"/>
    <x v="0"/>
    <s v="June"/>
    <x v="5"/>
    <n v="1327"/>
    <n v="426.7"/>
    <n v="326.89999999999998"/>
    <n v="214.2"/>
    <n v="108.3"/>
    <n v="106.4"/>
    <n v="105.1"/>
    <n v="107.4"/>
    <n v="105.8"/>
    <n v="109.3"/>
    <n v="640.79999999999995"/>
  </r>
  <r>
    <x v="0"/>
    <x v="0"/>
    <s v="July"/>
    <x v="6"/>
    <n v="1336.7999999999997"/>
    <n v="427.79999999999995"/>
    <n v="330.3"/>
    <n v="247.56"/>
    <n v="109.5"/>
    <n v="106.9"/>
    <n v="106.8"/>
    <n v="107.8"/>
    <n v="106.5"/>
    <n v="110.7"/>
    <n v="678.16"/>
  </r>
  <r>
    <x v="1"/>
    <x v="0"/>
    <s v="July"/>
    <x v="6"/>
    <n v="1379"/>
    <n v="431.2"/>
    <n v="327.10000000000002"/>
    <n v="215.8"/>
    <n v="108.6"/>
    <n v="107.1"/>
    <n v="107.3"/>
    <n v="110.1"/>
    <n v="107.3"/>
    <n v="111.4"/>
    <n v="649.09999999999991"/>
  </r>
  <r>
    <x v="2"/>
    <x v="0"/>
    <s v="July"/>
    <x v="6"/>
    <n v="1351.8"/>
    <n v="428.8"/>
    <n v="329"/>
    <n v="215.9"/>
    <n v="109.2"/>
    <n v="107"/>
    <n v="107.1"/>
    <n v="109.1"/>
    <n v="106.9"/>
    <n v="111"/>
    <n v="648.20000000000005"/>
  </r>
  <r>
    <x v="0"/>
    <x v="0"/>
    <s v="August"/>
    <x v="7"/>
    <n v="1352.8"/>
    <n v="432.2"/>
    <n v="332.6"/>
    <n v="247.95999999999998"/>
    <n v="109.9"/>
    <n v="107.5"/>
    <n v="107.8"/>
    <n v="108.7"/>
    <n v="107.5"/>
    <n v="112.1"/>
    <n v="681.86"/>
  </r>
  <r>
    <x v="1"/>
    <x v="0"/>
    <s v="August"/>
    <x v="7"/>
    <n v="1395.2"/>
    <n v="435.8"/>
    <n v="329.09999999999997"/>
    <n v="217.60000000000002"/>
    <n v="109.3"/>
    <n v="107.6"/>
    <n v="108.1"/>
    <n v="110.8"/>
    <n v="108.3"/>
    <n v="112.7"/>
    <n v="654.09999999999991"/>
  </r>
  <r>
    <x v="2"/>
    <x v="0"/>
    <s v="August"/>
    <x v="7"/>
    <n v="1367.2"/>
    <n v="433.4"/>
    <n v="331.1"/>
    <n v="217.60000000000002"/>
    <n v="109.7"/>
    <n v="107.5"/>
    <n v="108"/>
    <n v="109.9"/>
    <n v="107.9"/>
    <n v="112.4"/>
    <n v="653.1"/>
  </r>
  <r>
    <x v="0"/>
    <x v="0"/>
    <s v="September"/>
    <x v="8"/>
    <n v="1378.1000000000001"/>
    <n v="436.5"/>
    <n v="336.6"/>
    <n v="248.85999999999999"/>
    <n v="111.1"/>
    <n v="108.3"/>
    <n v="109.3"/>
    <n v="109.8"/>
    <n v="108.7"/>
    <n v="114.2"/>
    <n v="687.76"/>
  </r>
  <r>
    <x v="1"/>
    <x v="0"/>
    <s v="September"/>
    <x v="8"/>
    <n v="1389.3000000000002"/>
    <n v="438.29999999999995"/>
    <n v="331.5"/>
    <n v="219.3"/>
    <n v="109.5"/>
    <n v="107.9"/>
    <n v="110.4"/>
    <n v="111.2"/>
    <n v="109.4"/>
    <n v="113.2"/>
    <n v="659.80000000000007"/>
  </r>
  <r>
    <x v="2"/>
    <x v="0"/>
    <s v="September"/>
    <x v="8"/>
    <n v="1380.9999999999998"/>
    <n v="437"/>
    <n v="334.5"/>
    <n v="219.3"/>
    <n v="110.5"/>
    <n v="108.1"/>
    <n v="109.9"/>
    <n v="110.6"/>
    <n v="109"/>
    <n v="113.7"/>
    <n v="659.30000000000007"/>
  </r>
  <r>
    <x v="0"/>
    <x v="0"/>
    <s v="October"/>
    <x v="9"/>
    <n v="1396.9"/>
    <n v="439.1"/>
    <n v="339.29999999999995"/>
    <n v="249.66"/>
    <n v="111.6"/>
    <n v="108.9"/>
    <n v="109.3"/>
    <n v="110.2"/>
    <n v="109.1"/>
    <n v="115.5"/>
    <n v="689.86"/>
  </r>
  <r>
    <x v="1"/>
    <x v="0"/>
    <s v="October"/>
    <x v="9"/>
    <n v="1405.7999999999997"/>
    <n v="440.2"/>
    <n v="334.2"/>
    <n v="220.7"/>
    <n v="109.7"/>
    <n v="108.2"/>
    <n v="109.7"/>
    <n v="111.3"/>
    <n v="109.4"/>
    <n v="114"/>
    <n v="660.8"/>
  </r>
  <r>
    <x v="2"/>
    <x v="0"/>
    <s v="October"/>
    <x v="9"/>
    <n v="1399.0000000000002"/>
    <n v="439.19999999999993"/>
    <n v="337.2"/>
    <n v="220.8"/>
    <n v="110.9"/>
    <n v="108.6"/>
    <n v="109.5"/>
    <n v="110.8"/>
    <n v="109.2"/>
    <n v="114.8"/>
    <n v="661.2"/>
  </r>
  <r>
    <x v="0"/>
    <x v="0"/>
    <s v="November "/>
    <x v="10"/>
    <n v="1425"/>
    <n v="441.5"/>
    <n v="342.1"/>
    <n v="250.56"/>
    <n v="112.6"/>
    <n v="109.7"/>
    <n v="109.6"/>
    <n v="111"/>
    <n v="109.8"/>
    <n v="117.4"/>
    <n v="693.56"/>
  </r>
  <r>
    <x v="1"/>
    <x v="0"/>
    <s v="November"/>
    <x v="11"/>
    <n v="1432.8"/>
    <n v="442.29999999999995"/>
    <n v="336.8"/>
    <n v="222"/>
    <n v="110"/>
    <n v="108.6"/>
    <n v="109.5"/>
    <n v="111.3"/>
    <n v="109.6"/>
    <n v="115"/>
    <n v="662.4"/>
  </r>
  <r>
    <x v="2"/>
    <x v="0"/>
    <s v="November"/>
    <x v="11"/>
    <n v="1427"/>
    <n v="441.6"/>
    <n v="339.90000000000003"/>
    <n v="222.2"/>
    <n v="111.6"/>
    <n v="109.3"/>
    <n v="109.5"/>
    <n v="111.2"/>
    <n v="109.7"/>
    <n v="116.3"/>
    <n v="664.2"/>
  </r>
  <r>
    <x v="0"/>
    <x v="0"/>
    <s v="December"/>
    <x v="12"/>
    <n v="1396.9"/>
    <n v="443"/>
    <n v="345.3"/>
    <n v="251.35999999999999"/>
    <n v="112.8"/>
    <n v="110.1"/>
    <n v="109.9"/>
    <n v="111.6"/>
    <n v="110.1"/>
    <n v="115.5"/>
    <n v="695.76"/>
  </r>
  <r>
    <x v="1"/>
    <x v="0"/>
    <s v="December"/>
    <x v="12"/>
    <n v="1392.3000000000002"/>
    <n v="443.7"/>
    <n v="338.8"/>
    <n v="222"/>
    <n v="110.4"/>
    <n v="109"/>
    <n v="109.7"/>
    <n v="111.4"/>
    <n v="109.8"/>
    <n v="113.3"/>
    <n v="663.3"/>
  </r>
  <r>
    <x v="2"/>
    <x v="0"/>
    <s v="December"/>
    <x v="12"/>
    <n v="1395.2000000000003"/>
    <n v="443"/>
    <n v="342.7"/>
    <n v="222.4"/>
    <n v="111.9"/>
    <n v="109.7"/>
    <n v="109.8"/>
    <n v="111.5"/>
    <n v="110"/>
    <n v="114.5"/>
    <n v="665.6"/>
  </r>
  <r>
    <x v="0"/>
    <x v="1"/>
    <s v="January"/>
    <x v="13"/>
    <n v="1374.2"/>
    <n v="444.3"/>
    <n v="347.2"/>
    <n v="251.85999999999999"/>
    <n v="113"/>
    <n v="110.6"/>
    <n v="110.5"/>
    <n v="111.8"/>
    <n v="110.6"/>
    <n v="114.2"/>
    <n v="697.76"/>
  </r>
  <r>
    <x v="1"/>
    <x v="1"/>
    <s v="January"/>
    <x v="13"/>
    <n v="1372.2"/>
    <n v="445.6"/>
    <n v="340.4"/>
    <n v="223.5"/>
    <n v="111"/>
    <n v="109.7"/>
    <n v="110.8"/>
    <n v="111.5"/>
    <n v="110.5"/>
    <n v="112.9"/>
    <n v="667.3"/>
  </r>
  <r>
    <x v="2"/>
    <x v="1"/>
    <s v="January"/>
    <x v="13"/>
    <n v="1373.4999999999998"/>
    <n v="444.7"/>
    <n v="344.4"/>
    <n v="223.89999999999998"/>
    <n v="112.2"/>
    <n v="110.3"/>
    <n v="110.7"/>
    <n v="111.6"/>
    <n v="110.6"/>
    <n v="113.6"/>
    <n v="669"/>
  </r>
  <r>
    <x v="0"/>
    <x v="1"/>
    <s v="February"/>
    <x v="14"/>
    <n v="1369.3"/>
    <n v="445.7"/>
    <n v="348.3"/>
    <n v="252.16"/>
    <n v="113.2"/>
    <n v="110.9"/>
    <n v="110.8"/>
    <n v="112"/>
    <n v="110.9"/>
    <n v="114"/>
    <n v="699.06000000000006"/>
  </r>
  <r>
    <x v="1"/>
    <x v="1"/>
    <s v="February"/>
    <x v="14"/>
    <n v="1363.9"/>
    <n v="447.3"/>
    <n v="341.7"/>
    <n v="225.1"/>
    <n v="111.1"/>
    <n v="110.4"/>
    <n v="111.3"/>
    <n v="111.6"/>
    <n v="111"/>
    <n v="113.1"/>
    <n v="670.1"/>
  </r>
  <r>
    <x v="2"/>
    <x v="1"/>
    <s v="February"/>
    <x v="14"/>
    <n v="1367.5"/>
    <n v="446.09999999999997"/>
    <n v="345.6"/>
    <n v="225.3"/>
    <n v="112.4"/>
    <n v="110.7"/>
    <n v="111.1"/>
    <n v="111.8"/>
    <n v="110.9"/>
    <n v="113.6"/>
    <n v="671.5"/>
  </r>
  <r>
    <x v="0"/>
    <x v="1"/>
    <s v="March"/>
    <x v="15"/>
    <n v="1378.4"/>
    <n v="446.70000000000005"/>
    <n v="349.6"/>
    <n v="252.66"/>
    <n v="113.4"/>
    <n v="111.4"/>
    <n v="111.2"/>
    <n v="112.4"/>
    <n v="111.3"/>
    <n v="114.6"/>
    <n v="700.95999999999992"/>
  </r>
  <r>
    <x v="1"/>
    <x v="1"/>
    <s v="March"/>
    <x v="15"/>
    <n v="1370.8"/>
    <n v="449"/>
    <n v="343.09999999999997"/>
    <n v="226.2"/>
    <n v="110.9"/>
    <n v="110.8"/>
    <n v="111.6"/>
    <n v="111.8"/>
    <n v="111.4"/>
    <n v="113.7"/>
    <n v="671.9"/>
  </r>
  <r>
    <x v="2"/>
    <x v="1"/>
    <s v="Marcrh"/>
    <x v="16"/>
    <n v="1375.5999999999997"/>
    <n v="447.5"/>
    <n v="346.9"/>
    <n v="226.4"/>
    <n v="112.5"/>
    <n v="111.2"/>
    <n v="111.4"/>
    <n v="112"/>
    <n v="111.3"/>
    <n v="114.2"/>
    <n v="673.59999999999991"/>
  </r>
  <r>
    <x v="0"/>
    <x v="1"/>
    <s v="April"/>
    <x v="17"/>
    <n v="1390.6000000000001"/>
    <n v="448.29999999999995"/>
    <n v="352"/>
    <n v="252.95999999999998"/>
    <n v="113.4"/>
    <n v="111.8"/>
    <n v="111.2"/>
    <n v="113"/>
    <n v="111.5"/>
    <n v="115.4"/>
    <n v="702.06"/>
  </r>
  <r>
    <x v="1"/>
    <x v="1"/>
    <s v="April"/>
    <x v="17"/>
    <n v="1391.3000000000002"/>
    <n v="450.6"/>
    <n v="344.5"/>
    <n v="227.3"/>
    <n v="110.9"/>
    <n v="111"/>
    <n v="111.2"/>
    <n v="112.5"/>
    <n v="111.4"/>
    <n v="114.7"/>
    <n v="673.30000000000007"/>
  </r>
  <r>
    <x v="2"/>
    <x v="1"/>
    <s v="April"/>
    <x v="17"/>
    <n v="1390.8999999999999"/>
    <n v="449.1"/>
    <n v="349"/>
    <n v="227.5"/>
    <n v="112.5"/>
    <n v="111.5"/>
    <n v="111.2"/>
    <n v="112.7"/>
    <n v="111.5"/>
    <n v="115.1"/>
    <n v="675.4"/>
  </r>
  <r>
    <x v="0"/>
    <x v="1"/>
    <s v="May"/>
    <x v="18"/>
    <n v="1399.6999999999998"/>
    <n v="450.29999999999995"/>
    <n v="354"/>
    <n v="253.35999999999999"/>
    <n v="113.4"/>
    <n v="112.1"/>
    <n v="111.4"/>
    <n v="113.1"/>
    <n v="111.8"/>
    <n v="116"/>
    <n v="703.06"/>
  </r>
  <r>
    <x v="1"/>
    <x v="1"/>
    <s v="May"/>
    <x v="18"/>
    <n v="1412.4"/>
    <n v="452"/>
    <n v="345.9"/>
    <n v="228.39999999999998"/>
    <n v="111.1"/>
    <n v="111.2"/>
    <n v="111.3"/>
    <n v="112.9"/>
    <n v="111.7"/>
    <n v="115.6"/>
    <n v="675.40000000000009"/>
  </r>
  <r>
    <x v="2"/>
    <x v="1"/>
    <s v="May"/>
    <x v="18"/>
    <n v="1404.8000000000004"/>
    <n v="450.79999999999995"/>
    <n v="350.79999999999995"/>
    <n v="228.39999999999998"/>
    <n v="112.5"/>
    <n v="111.8"/>
    <n v="111.3"/>
    <n v="113"/>
    <n v="111.8"/>
    <n v="115.8"/>
    <n v="677"/>
  </r>
  <r>
    <x v="0"/>
    <x v="1"/>
    <s v="June"/>
    <x v="19"/>
    <n v="1410.7999999999997"/>
    <n v="451.6"/>
    <n v="356.3"/>
    <n v="254.16"/>
    <n v="114.4"/>
    <n v="112.8"/>
    <n v="112.2"/>
    <n v="114.3"/>
    <n v="112.3"/>
    <n v="117"/>
    <n v="707.3599999999999"/>
  </r>
  <r>
    <x v="1"/>
    <x v="1"/>
    <s v="June"/>
    <x v="19"/>
    <n v="1433.8"/>
    <n v="452.7"/>
    <n v="347.3"/>
    <n v="228.2"/>
    <n v="111.2"/>
    <n v="111.4"/>
    <n v="111.5"/>
    <n v="115.1"/>
    <n v="112.2"/>
    <n v="116.4"/>
    <n v="678.2"/>
  </r>
  <r>
    <x v="2"/>
    <x v="1"/>
    <s v="June"/>
    <x v="19"/>
    <n v="1419.5000000000002"/>
    <n v="451.90000000000003"/>
    <n v="352.7"/>
    <n v="228.5"/>
    <n v="113.2"/>
    <n v="112.3"/>
    <n v="111.8"/>
    <n v="114.8"/>
    <n v="112.3"/>
    <n v="116.7"/>
    <n v="680.59999999999991"/>
  </r>
  <r>
    <x v="0"/>
    <x v="1"/>
    <s v="July"/>
    <x v="20"/>
    <n v="1447.6000000000001"/>
    <n v="454.2"/>
    <n v="359.3"/>
    <n v="254.66"/>
    <n v="115.3"/>
    <n v="113.4"/>
    <n v="113.2"/>
    <n v="115.5"/>
    <n v="113.1"/>
    <n v="119.5"/>
    <n v="711.76"/>
  </r>
  <r>
    <x v="1"/>
    <x v="1"/>
    <s v="July"/>
    <x v="20"/>
    <n v="1485.7"/>
    <n v="456.90000000000003"/>
    <n v="349"/>
    <n v="229.7"/>
    <n v="111.6"/>
    <n v="111.5"/>
    <n v="113"/>
    <n v="117.8"/>
    <n v="113.5"/>
    <n v="118.9"/>
    <n v="685.59999999999991"/>
  </r>
  <r>
    <x v="2"/>
    <x v="1"/>
    <s v="July"/>
    <x v="20"/>
    <n v="1461.5"/>
    <n v="454.9"/>
    <n v="355"/>
    <n v="230"/>
    <n v="113.9"/>
    <n v="112.7"/>
    <n v="113.1"/>
    <n v="116.8"/>
    <n v="113.3"/>
    <n v="119.2"/>
    <n v="687.09999999999991"/>
  </r>
  <r>
    <x v="0"/>
    <x v="1"/>
    <s v="August"/>
    <x v="21"/>
    <n v="1466.4999999999998"/>
    <n v="456.20000000000005"/>
    <n v="360.4"/>
    <n v="255.16"/>
    <n v="115.4"/>
    <n v="114"/>
    <n v="113.2"/>
    <n v="116.2"/>
    <n v="113.5"/>
    <n v="120.7"/>
    <n v="713.46"/>
  </r>
  <r>
    <x v="1"/>
    <x v="1"/>
    <s v="August"/>
    <x v="21"/>
    <n v="1502.6"/>
    <n v="460.8"/>
    <n v="350.6"/>
    <n v="230.8"/>
    <n v="111.8"/>
    <n v="112.2"/>
    <n v="112.5"/>
    <n v="119.2"/>
    <n v="113.9"/>
    <n v="119.9"/>
    <n v="688.2"/>
  </r>
  <r>
    <x v="2"/>
    <x v="1"/>
    <s v="August"/>
    <x v="21"/>
    <n v="1479.2999999999997"/>
    <n v="457.6"/>
    <n v="356.4"/>
    <n v="231.1"/>
    <n v="114"/>
    <n v="113.3"/>
    <n v="112.8"/>
    <n v="118"/>
    <n v="113.7"/>
    <n v="120.3"/>
    <n v="689.60000000000014"/>
  </r>
  <r>
    <x v="0"/>
    <x v="1"/>
    <s v="September"/>
    <x v="22"/>
    <n v="1466.7"/>
    <n v="457.70000000000005"/>
    <n v="362.2"/>
    <n v="255.95999999999998"/>
    <n v="115.8"/>
    <n v="114.5"/>
    <n v="112.8"/>
    <n v="116.6"/>
    <n v="113.7"/>
    <n v="120.9"/>
    <n v="714.86"/>
  </r>
  <r>
    <x v="1"/>
    <x v="1"/>
    <s v="September"/>
    <x v="22"/>
    <n v="1478.9000000000003"/>
    <n v="462.5"/>
    <n v="352.1"/>
    <n v="231.6"/>
    <n v="111.8"/>
    <n v="112.3"/>
    <n v="111.2"/>
    <n v="120"/>
    <n v="113.6"/>
    <n v="119.2"/>
    <n v="688.19999999999993"/>
  </r>
  <r>
    <x v="2"/>
    <x v="1"/>
    <s v="September"/>
    <x v="22"/>
    <n v="1470.2999999999997"/>
    <n v="459.2"/>
    <n v="358"/>
    <n v="232.2"/>
    <n v="114.3"/>
    <n v="113.7"/>
    <n v="112"/>
    <n v="118.6"/>
    <n v="113.7"/>
    <n v="120.1"/>
    <n v="690.80000000000007"/>
  </r>
  <r>
    <x v="0"/>
    <x v="1"/>
    <s v="October"/>
    <x v="23"/>
    <n v="1464.3999999999999"/>
    <n v="459.1"/>
    <n v="365.3"/>
    <n v="256.76"/>
    <n v="116.4"/>
    <n v="115.3"/>
    <n v="112.6"/>
    <n v="116.9"/>
    <n v="114"/>
    <n v="121"/>
    <n v="716.66"/>
  </r>
  <r>
    <x v="1"/>
    <x v="1"/>
    <s v="October"/>
    <x v="23"/>
    <n v="1472.3"/>
    <n v="463.20000000000005"/>
    <n v="353.4"/>
    <n v="232.5"/>
    <n v="112"/>
    <n v="112.6"/>
    <n v="111"/>
    <n v="120.2"/>
    <n v="113.7"/>
    <n v="119.1"/>
    <n v="689.40000000000009"/>
  </r>
  <r>
    <x v="2"/>
    <x v="1"/>
    <s v="October"/>
    <x v="23"/>
    <n v="1466.6000000000001"/>
    <n v="460.1"/>
    <n v="360.6"/>
    <n v="233.4"/>
    <n v="114.7"/>
    <n v="114.3"/>
    <n v="111.8"/>
    <n v="118.8"/>
    <n v="113.9"/>
    <n v="120.1"/>
    <n v="692.6"/>
  </r>
  <r>
    <x v="0"/>
    <x v="1"/>
    <s v="November"/>
    <x v="24"/>
    <n v="1465.2"/>
    <n v="459.7"/>
    <n v="366.70000000000005"/>
    <n v="257.36"/>
    <n v="117.3"/>
    <n v="115.9"/>
    <n v="112"/>
    <n v="117.2"/>
    <n v="114.1"/>
    <n v="121.1"/>
    <n v="717.96"/>
  </r>
  <r>
    <x v="1"/>
    <x v="1"/>
    <s v="November"/>
    <x v="24"/>
    <n v="1472"/>
    <n v="465.20000000000005"/>
    <n v="355.2"/>
    <n v="233.5"/>
    <n v="112.6"/>
    <n v="113"/>
    <n v="109.7"/>
    <n v="120.3"/>
    <n v="113.4"/>
    <n v="119"/>
    <n v="689.5"/>
  </r>
  <r>
    <x v="2"/>
    <x v="1"/>
    <s v="November"/>
    <x v="24"/>
    <n v="1466.8"/>
    <n v="461.29999999999995"/>
    <n v="362.1"/>
    <n v="234.39999999999998"/>
    <n v="115.5"/>
    <n v="114.8"/>
    <n v="110.8"/>
    <n v="119"/>
    <n v="113.8"/>
    <n v="120.1"/>
    <n v="693.5"/>
  </r>
  <r>
    <x v="0"/>
    <x v="1"/>
    <s v="December"/>
    <x v="25"/>
    <n v="1452.3"/>
    <n v="461.70000000000005"/>
    <n v="367.7"/>
    <n v="257.45999999999998"/>
    <n v="117.4"/>
    <n v="116.2"/>
    <n v="111.5"/>
    <n v="117.7"/>
    <n v="114.2"/>
    <n v="120.3"/>
    <n v="718.2600000000001"/>
  </r>
  <r>
    <x v="1"/>
    <x v="1"/>
    <s v="December"/>
    <x v="25"/>
    <n v="1461.1"/>
    <n v="467.20000000000005"/>
    <n v="356.5"/>
    <n v="233.3"/>
    <n v="113"/>
    <n v="113.2"/>
    <n v="108.8"/>
    <n v="120.7"/>
    <n v="113.4"/>
    <n v="118.4"/>
    <n v="689.2"/>
  </r>
  <r>
    <x v="2"/>
    <x v="1"/>
    <s v="December"/>
    <x v="25"/>
    <n v="1454.8999999999999"/>
    <n v="463.50000000000006"/>
    <n v="363.2"/>
    <n v="234"/>
    <n v="115.7"/>
    <n v="115.1"/>
    <n v="110.1"/>
    <n v="119.5"/>
    <n v="113.8"/>
    <n v="119.4"/>
    <n v="693.09999999999991"/>
  </r>
  <r>
    <x v="0"/>
    <x v="2"/>
    <s v="January"/>
    <x v="26"/>
    <n v="1450.1999999999998"/>
    <n v="464.8"/>
    <n v="370"/>
    <n v="258.15999999999997"/>
    <n v="118.4"/>
    <n v="116.6"/>
    <n v="111"/>
    <n v="118.2"/>
    <n v="114.5"/>
    <n v="120.3"/>
    <n v="720.26"/>
  </r>
  <r>
    <x v="1"/>
    <x v="2"/>
    <s v="January"/>
    <x v="26"/>
    <n v="1458.3999999999999"/>
    <n v="469.9"/>
    <n v="357.3"/>
    <n v="234.5"/>
    <n v="113.4"/>
    <n v="113.7"/>
    <n v="107.9"/>
    <n v="120.8"/>
    <n v="113.4"/>
    <n v="118.5"/>
    <n v="689.99999999999989"/>
  </r>
  <r>
    <x v="2"/>
    <x v="2"/>
    <s v="January"/>
    <x v="26"/>
    <n v="1452"/>
    <n v="466.3"/>
    <n v="364.9"/>
    <n v="235.39999999999998"/>
    <n v="116.5"/>
    <n v="115.5"/>
    <n v="109.4"/>
    <n v="119.7"/>
    <n v="114"/>
    <n v="119.5"/>
    <n v="695"/>
  </r>
  <r>
    <x v="0"/>
    <x v="2"/>
    <s v="February"/>
    <x v="27"/>
    <n v="1451.7999999999997"/>
    <n v="468.6"/>
    <n v="373.1"/>
    <n v="258.86"/>
    <n v="120"/>
    <n v="117.7"/>
    <n v="110.9"/>
    <n v="118.7"/>
    <n v="115"/>
    <n v="120.6"/>
    <n v="723.46"/>
  </r>
  <r>
    <x v="1"/>
    <x v="2"/>
    <s v="February"/>
    <x v="27"/>
    <n v="1454.3000000000002"/>
    <n v="471.49999999999994"/>
    <n v="358.4"/>
    <n v="235.8"/>
    <n v="114"/>
    <n v="114.1"/>
    <n v="106.8"/>
    <n v="120.4"/>
    <n v="113.2"/>
    <n v="118.7"/>
    <n v="690.2"/>
  </r>
  <r>
    <x v="2"/>
    <x v="2"/>
    <s v="February"/>
    <x v="27"/>
    <n v="1451.3999999999996"/>
    <n v="469.3"/>
    <n v="367.2"/>
    <n v="236.8"/>
    <n v="117.7"/>
    <n v="116.3"/>
    <n v="108.7"/>
    <n v="119.7"/>
    <n v="114.1"/>
    <n v="119.7"/>
    <n v="697"/>
  </r>
  <r>
    <x v="0"/>
    <x v="2"/>
    <s v="March"/>
    <x v="28"/>
    <n v="1452.6"/>
    <n v="469.90000000000003"/>
    <n v="374.4"/>
    <n v="259.45999999999998"/>
    <n v="120.6"/>
    <n v="118.2"/>
    <n v="111.6"/>
    <n v="119.4"/>
    <n v="115.5"/>
    <n v="121.1"/>
    <n v="726.56"/>
  </r>
  <r>
    <x v="1"/>
    <x v="2"/>
    <s v="March"/>
    <x v="28"/>
    <n v="1451.0000000000002"/>
    <n v="472.50000000000006"/>
    <n v="359.5"/>
    <n v="236.6"/>
    <n v="114.4"/>
    <n v="114.3"/>
    <n v="108.4"/>
    <n v="120.6"/>
    <n v="113.8"/>
    <n v="119.1"/>
    <n v="693.8"/>
  </r>
  <r>
    <x v="2"/>
    <x v="2"/>
    <s v="March"/>
    <x v="28"/>
    <n v="1451"/>
    <n v="470.29999999999995"/>
    <n v="368.4"/>
    <n v="237.8"/>
    <n v="118.3"/>
    <n v="116.7"/>
    <n v="109.9"/>
    <n v="120.1"/>
    <n v="114.7"/>
    <n v="120.2"/>
    <n v="700.80000000000007"/>
  </r>
  <r>
    <x v="0"/>
    <x v="2"/>
    <s v="April"/>
    <x v="29"/>
    <n v="1457.8"/>
    <n v="472.9"/>
    <n v="375.7"/>
    <n v="260.15999999999997"/>
    <n v="121.2"/>
    <n v="118.6"/>
    <n v="111.9"/>
    <n v="119.9"/>
    <n v="116"/>
    <n v="121.5"/>
    <n v="729.16"/>
  </r>
  <r>
    <x v="1"/>
    <x v="2"/>
    <s v="April"/>
    <x v="29"/>
    <n v="1458.8999999999999"/>
    <n v="474.7"/>
    <n v="360.6"/>
    <n v="237.60000000000002"/>
    <n v="114.7"/>
    <n v="114.6"/>
    <n v="108.4"/>
    <n v="121.7"/>
    <n v="114.2"/>
    <n v="119.7"/>
    <n v="696.60000000000014"/>
  </r>
  <r>
    <x v="2"/>
    <x v="2"/>
    <s v="April"/>
    <x v="29"/>
    <n v="1457.2"/>
    <n v="473"/>
    <n v="369.6"/>
    <n v="238.9"/>
    <n v="118.7"/>
    <n v="117.1"/>
    <n v="110.1"/>
    <n v="121"/>
    <n v="115.1"/>
    <n v="120.7"/>
    <n v="703.80000000000007"/>
  </r>
  <r>
    <x v="0"/>
    <x v="2"/>
    <s v="May"/>
    <x v="30"/>
    <n v="1467.5"/>
    <n v="475.90000000000003"/>
    <n v="378.2"/>
    <n v="260.76"/>
    <n v="121.9"/>
    <n v="119.4"/>
    <n v="113.3"/>
    <n v="120.5"/>
    <n v="116.9"/>
    <n v="122.4"/>
    <n v="733.36"/>
  </r>
  <r>
    <x v="1"/>
    <x v="2"/>
    <s v="May"/>
    <x v="30"/>
    <n v="1481.2"/>
    <n v="477.4"/>
    <n v="361.4"/>
    <n v="238.3"/>
    <n v="114.9"/>
    <n v="114.9"/>
    <n v="110.8"/>
    <n v="122"/>
    <n v="115.2"/>
    <n v="120.7"/>
    <n v="701.2"/>
  </r>
  <r>
    <x v="2"/>
    <x v="2"/>
    <s v="May"/>
    <x v="30"/>
    <n v="1471.2"/>
    <n v="475.70000000000005"/>
    <n v="371.4"/>
    <n v="239.8"/>
    <n v="119.2"/>
    <n v="117.7"/>
    <n v="112"/>
    <n v="121.4"/>
    <n v="116.1"/>
    <n v="121.6"/>
    <n v="708.5"/>
  </r>
  <r>
    <x v="0"/>
    <x v="2"/>
    <s v="June"/>
    <x v="31"/>
    <n v="1496.8"/>
    <n v="480.2"/>
    <n v="381.5"/>
    <n v="262.06"/>
    <n v="122.6"/>
    <n v="120.4"/>
    <n v="114.2"/>
    <n v="122"/>
    <n v="117.9"/>
    <n v="124.1"/>
    <n v="738.75999999999988"/>
  </r>
  <r>
    <x v="1"/>
    <x v="2"/>
    <s v="June"/>
    <x v="31"/>
    <n v="1518.6"/>
    <n v="478.8"/>
    <n v="363.1"/>
    <n v="238.2"/>
    <n v="115.1"/>
    <n v="115.4"/>
    <n v="111.7"/>
    <n v="123.8"/>
    <n v="116"/>
    <n v="121.7"/>
    <n v="704.8"/>
  </r>
  <r>
    <x v="2"/>
    <x v="2"/>
    <s v="June"/>
    <x v="31"/>
    <n v="1503.7"/>
    <n v="478.7"/>
    <n v="374.1"/>
    <n v="240.1"/>
    <n v="119.8"/>
    <n v="118.5"/>
    <n v="112.9"/>
    <n v="123.1"/>
    <n v="117"/>
    <n v="123"/>
    <n v="712.9"/>
  </r>
  <r>
    <x v="0"/>
    <x v="2"/>
    <s v="July"/>
    <x v="32"/>
    <n v="1504.3"/>
    <n v="481.09999999999997"/>
    <n v="382.6"/>
    <n v="262.26"/>
    <n v="123"/>
    <n v="120.8"/>
    <n v="114.1"/>
    <n v="122.9"/>
    <n v="118.1"/>
    <n v="124.7"/>
    <n v="740.36"/>
  </r>
  <r>
    <x v="1"/>
    <x v="2"/>
    <s v="July"/>
    <x v="32"/>
    <n v="1524.6"/>
    <n v="479.7"/>
    <n v="364.1"/>
    <n v="239.4"/>
    <n v="115.3"/>
    <n v="116"/>
    <n v="111.5"/>
    <n v="125.4"/>
    <n v="116.3"/>
    <n v="122.4"/>
    <n v="707.9"/>
  </r>
  <r>
    <x v="2"/>
    <x v="2"/>
    <s v="July"/>
    <x v="32"/>
    <n v="1510.7"/>
    <n v="479.8"/>
    <n v="375.1"/>
    <n v="241.2"/>
    <n v="120.1"/>
    <n v="119"/>
    <n v="112.7"/>
    <n v="124.4"/>
    <n v="117.2"/>
    <n v="123.6"/>
    <n v="715.6"/>
  </r>
  <r>
    <x v="0"/>
    <x v="2"/>
    <s v="August"/>
    <x v="33"/>
    <n v="1525.1"/>
    <n v="482.6"/>
    <n v="384.8"/>
    <n v="262.95999999999998"/>
    <n v="123.8"/>
    <n v="121.1"/>
    <n v="113.6"/>
    <n v="123.6"/>
    <n v="118.2"/>
    <n v="126.1"/>
    <n v="742.16000000000008"/>
  </r>
  <r>
    <x v="1"/>
    <x v="2"/>
    <s v="August"/>
    <x v="33"/>
    <n v="1540.1"/>
    <n v="482.2"/>
    <n v="364.8"/>
    <n v="240.9"/>
    <n v="115.3"/>
    <n v="116.6"/>
    <n v="109.9"/>
    <n v="126.2"/>
    <n v="116.2"/>
    <n v="123.2"/>
    <n v="708.50000000000011"/>
  </r>
  <r>
    <x v="2"/>
    <x v="2"/>
    <s v="August"/>
    <x v="33"/>
    <n v="1529.1999999999998"/>
    <n v="481.7"/>
    <n v="376.70000000000005"/>
    <n v="242.9"/>
    <n v="120.6"/>
    <n v="119.4"/>
    <n v="111.7"/>
    <n v="125.1"/>
    <n v="117.2"/>
    <n v="124.8"/>
    <n v="717.5"/>
  </r>
  <r>
    <x v="0"/>
    <x v="2"/>
    <s v="September"/>
    <x v="34"/>
    <n v="1535.7"/>
    <n v="486.2"/>
    <n v="387.1"/>
    <n v="263.76"/>
    <n v="123.7"/>
    <n v="121.4"/>
    <n v="113.8"/>
    <n v="124.5"/>
    <n v="118.8"/>
    <n v="127"/>
    <n v="744.56"/>
  </r>
  <r>
    <x v="1"/>
    <x v="2"/>
    <s v="September"/>
    <x v="34"/>
    <n v="1545.7"/>
    <n v="484"/>
    <n v="365.8"/>
    <n v="242"/>
    <n v="115.1"/>
    <n v="117.1"/>
    <n v="109.1"/>
    <n v="126.5"/>
    <n v="116.2"/>
    <n v="123.5"/>
    <n v="708.90000000000009"/>
  </r>
  <r>
    <x v="2"/>
    <x v="2"/>
    <s v="September"/>
    <x v="34"/>
    <n v="1537.6000000000001"/>
    <n v="484.4"/>
    <n v="378.5"/>
    <n v="244.2"/>
    <n v="120.4"/>
    <n v="119.8"/>
    <n v="111.3"/>
    <n v="125.7"/>
    <n v="117.5"/>
    <n v="125.4"/>
    <n v="719.1"/>
  </r>
  <r>
    <x v="0"/>
    <x v="2"/>
    <s v="October"/>
    <x v="35"/>
    <n v="1552.3"/>
    <n v="488.09999999999997"/>
    <n v="389"/>
    <n v="264.36"/>
    <n v="124.4"/>
    <n v="122"/>
    <n v="113.8"/>
    <n v="125.1"/>
    <n v="119.2"/>
    <n v="127.7"/>
    <n v="746.86"/>
  </r>
  <r>
    <x v="1"/>
    <x v="2"/>
    <s v="October"/>
    <x v="35"/>
    <n v="1573.4"/>
    <n v="485.90000000000003"/>
    <n v="366.79999999999995"/>
    <n v="243.10000000000002"/>
    <n v="114.9"/>
    <n v="117.7"/>
    <n v="109.3"/>
    <n v="126.5"/>
    <n v="116.5"/>
    <n v="124.2"/>
    <n v="710.3"/>
  </r>
  <r>
    <x v="2"/>
    <x v="2"/>
    <s v="October"/>
    <x v="35"/>
    <n v="1557.8999999999999"/>
    <n v="486.20000000000005"/>
    <n v="380.1"/>
    <n v="245.4"/>
    <n v="120.8"/>
    <n v="120.4"/>
    <n v="111.4"/>
    <n v="125.9"/>
    <n v="117.9"/>
    <n v="126.1"/>
    <n v="721.4"/>
  </r>
  <r>
    <x v="0"/>
    <x v="2"/>
    <s v="November"/>
    <x v="36"/>
    <n v="1563.2"/>
    <n v="490.4"/>
    <n v="391.79999999999995"/>
    <n v="264.86"/>
    <n v="125.6"/>
    <n v="122.6"/>
    <n v="114"/>
    <n v="125.8"/>
    <n v="119.6"/>
    <n v="128.30000000000001"/>
    <n v="749.86"/>
  </r>
  <r>
    <x v="1"/>
    <x v="2"/>
    <s v="November"/>
    <x v="36"/>
    <n v="1588.6999999999998"/>
    <n v="488.59999999999997"/>
    <n v="368.5"/>
    <n v="243.9"/>
    <n v="115.1"/>
    <n v="118.1"/>
    <n v="109.3"/>
    <n v="126.6"/>
    <n v="116.6"/>
    <n v="124.6"/>
    <n v="711.5"/>
  </r>
  <r>
    <x v="2"/>
    <x v="2"/>
    <s v="November"/>
    <x v="36"/>
    <n v="1570.3999999999999"/>
    <n v="488.3"/>
    <n v="382.4"/>
    <n v="246.3"/>
    <n v="121.6"/>
    <n v="120.9"/>
    <n v="111.5"/>
    <n v="126.3"/>
    <n v="118.1"/>
    <n v="126.6"/>
    <n v="723.8"/>
  </r>
  <r>
    <x v="0"/>
    <x v="2"/>
    <s v="December"/>
    <x v="37"/>
    <n v="1559.0000000000002"/>
    <n v="492.1"/>
    <n v="392.9"/>
    <n v="265.26"/>
    <n v="125.7"/>
    <n v="123.1"/>
    <n v="114"/>
    <n v="125.6"/>
    <n v="119.8"/>
    <n v="127.9"/>
    <n v="750.3599999999999"/>
  </r>
  <r>
    <x v="1"/>
    <x v="2"/>
    <s v="December"/>
    <x v="37"/>
    <n v="1578.6"/>
    <n v="489.7"/>
    <n v="369.4"/>
    <n v="243.4"/>
    <n v="116"/>
    <n v="118.6"/>
    <n v="109.3"/>
    <n v="126.6"/>
    <n v="116.7"/>
    <n v="124"/>
    <n v="712"/>
  </r>
  <r>
    <x v="2"/>
    <x v="2"/>
    <s v="December"/>
    <x v="37"/>
    <n v="1564.1000000000001"/>
    <n v="489.8"/>
    <n v="383.5"/>
    <n v="246"/>
    <n v="122"/>
    <n v="121.4"/>
    <n v="111.5"/>
    <n v="126.2"/>
    <n v="118.3"/>
    <n v="126.1"/>
    <n v="724"/>
  </r>
  <r>
    <x v="0"/>
    <x v="3"/>
    <s v="January"/>
    <x v="38"/>
    <n v="1565.8000000000002"/>
    <n v="494.19999999999993"/>
    <n v="394.70000000000005"/>
    <n v="265.86"/>
    <n v="126.2"/>
    <n v="123.7"/>
    <n v="113.6"/>
    <n v="126.2"/>
    <n v="120.1"/>
    <n v="128.1"/>
    <n v="751.96"/>
  </r>
  <r>
    <x v="1"/>
    <x v="3"/>
    <s v="January"/>
    <x v="38"/>
    <n v="1580.9"/>
    <n v="492.5"/>
    <n v="370.5"/>
    <n v="245"/>
    <n v="116.9"/>
    <n v="119.1"/>
    <n v="108.9"/>
    <n v="126.4"/>
    <n v="116.8"/>
    <n v="124.2"/>
    <n v="713.99999999999989"/>
  </r>
  <r>
    <x v="2"/>
    <x v="3"/>
    <s v="January"/>
    <x v="38"/>
    <n v="1569"/>
    <n v="492.2"/>
    <n v="384.9"/>
    <n v="247.60000000000002"/>
    <n v="122.7"/>
    <n v="122"/>
    <n v="111.1"/>
    <n v="126.3"/>
    <n v="118.5"/>
    <n v="126.3"/>
    <n v="726.19999999999993"/>
  </r>
  <r>
    <x v="0"/>
    <x v="3"/>
    <s v="February"/>
    <x v="39"/>
    <n v="1557.8"/>
    <n v="498.3"/>
    <n v="397.1"/>
    <n v="266.36"/>
    <n v="127.5"/>
    <n v="124.3"/>
    <n v="113.9"/>
    <n v="127.1"/>
    <n v="120.9"/>
    <n v="127.9"/>
    <n v="755.76"/>
  </r>
  <r>
    <x v="1"/>
    <x v="3"/>
    <s v="February"/>
    <x v="39"/>
    <n v="1555.5"/>
    <n v="495.6"/>
    <n v="371.6"/>
    <n v="246.2"/>
    <n v="116"/>
    <n v="119.5"/>
    <n v="109.1"/>
    <n v="126.3"/>
    <n v="117.2"/>
    <n v="123.8"/>
    <n v="714.8"/>
  </r>
  <r>
    <x v="2"/>
    <x v="3"/>
    <s v="February"/>
    <x v="39"/>
    <n v="1555.1"/>
    <n v="495.79999999999995"/>
    <n v="386.9"/>
    <n v="249"/>
    <n v="123.1"/>
    <n v="122.5"/>
    <n v="111.4"/>
    <n v="126.6"/>
    <n v="119.1"/>
    <n v="126"/>
    <n v="729.2"/>
  </r>
  <r>
    <x v="0"/>
    <x v="3"/>
    <s v="March"/>
    <x v="40"/>
    <n v="1557.8000000000002"/>
    <n v="499.79999999999995"/>
    <n v="398.40000000000003"/>
    <n v="266.95999999999998"/>
    <n v="127"/>
    <n v="124.8"/>
    <n v="113.6"/>
    <n v="127.5"/>
    <n v="121.1"/>
    <n v="128"/>
    <n v="756.16"/>
  </r>
  <r>
    <x v="1"/>
    <x v="3"/>
    <s v="March"/>
    <x v="40"/>
    <n v="1546.9"/>
    <n v="497.5"/>
    <n v="372.2"/>
    <n v="247.2"/>
    <n v="114.8"/>
    <n v="119.7"/>
    <n v="108.5"/>
    <n v="126.4"/>
    <n v="117.3"/>
    <n v="123.8"/>
    <n v="714.19999999999993"/>
  </r>
  <r>
    <x v="2"/>
    <x v="3"/>
    <s v="March"/>
    <x v="40"/>
    <n v="1552.1000000000001"/>
    <n v="497.50000000000006"/>
    <n v="387.9"/>
    <n v="250"/>
    <n v="122.4"/>
    <n v="122.9"/>
    <n v="110.9"/>
    <n v="126.9"/>
    <n v="119.3"/>
    <n v="126"/>
    <n v="729.49999999999989"/>
  </r>
  <r>
    <x v="0"/>
    <x v="3"/>
    <s v="April"/>
    <x v="41"/>
    <n v="1576.2000000000003"/>
    <n v="502.5"/>
    <n v="400"/>
    <n v="267.26"/>
    <n v="127"/>
    <n v="125.2"/>
    <n v="114.4"/>
    <n v="127.9"/>
    <n v="121.7"/>
    <n v="129"/>
    <n v="758.26"/>
  </r>
  <r>
    <x v="1"/>
    <x v="3"/>
    <s v="April"/>
    <x v="41"/>
    <n v="1585.2"/>
    <n v="499.70000000000005"/>
    <n v="373.1"/>
    <n v="248.39999999999998"/>
    <n v="114.6"/>
    <n v="120"/>
    <n v="110"/>
    <n v="127.6"/>
    <n v="118.2"/>
    <n v="125.3"/>
    <n v="718.80000000000007"/>
  </r>
  <r>
    <x v="2"/>
    <x v="3"/>
    <s v="April"/>
    <x v="41"/>
    <n v="1577.7"/>
    <n v="499.9"/>
    <n v="389.20000000000005"/>
    <n v="251.1"/>
    <n v="122.3"/>
    <n v="123.2"/>
    <n v="112.1"/>
    <n v="127.7"/>
    <n v="120"/>
    <n v="127.3"/>
    <n v="733.2"/>
  </r>
  <r>
    <x v="0"/>
    <x v="3"/>
    <s v="May"/>
    <x v="42"/>
    <n v="1597.6"/>
    <n v="505.40000000000003"/>
    <n v="401.3"/>
    <n v="267.76"/>
    <n v="127.4"/>
    <n v="125.8"/>
    <n v="115.1"/>
    <n v="129.1"/>
    <n v="122.5"/>
    <n v="130.30000000000001"/>
    <n v="761.86"/>
  </r>
  <r>
    <x v="1"/>
    <x v="3"/>
    <s v="May"/>
    <x v="42"/>
    <n v="1625.2999999999997"/>
    <n v="502"/>
    <n v="374.1"/>
    <n v="249.2"/>
    <n v="115"/>
    <n v="120.3"/>
    <n v="110.7"/>
    <n v="128"/>
    <n v="118.7"/>
    <n v="126.6"/>
    <n v="721.6"/>
  </r>
  <r>
    <x v="2"/>
    <x v="3"/>
    <s v="May"/>
    <x v="42"/>
    <n v="1606.2"/>
    <n v="502.59999999999997"/>
    <n v="390.4"/>
    <n v="252"/>
    <n v="122.7"/>
    <n v="123.7"/>
    <n v="112.8"/>
    <n v="128.5"/>
    <n v="120.7"/>
    <n v="128.6"/>
    <n v="736.7"/>
  </r>
  <r>
    <x v="0"/>
    <x v="3"/>
    <s v="June"/>
    <x v="43"/>
    <n v="1622.1999999999998"/>
    <n v="507.6"/>
    <n v="403.5"/>
    <n v="268.56"/>
    <n v="128"/>
    <n v="126.2"/>
    <n v="116.3"/>
    <n v="130.19999999999999"/>
    <n v="123.3"/>
    <n v="131.9"/>
    <n v="766.3599999999999"/>
  </r>
  <r>
    <x v="1"/>
    <x v="3"/>
    <s v="June"/>
    <x v="43"/>
    <n v="1665.4000000000003"/>
    <n v="502.99999999999994"/>
    <n v="375.29999999999995"/>
    <n v="248.7"/>
    <n v="115.5"/>
    <n v="120.6"/>
    <n v="112.3"/>
    <n v="129.30000000000001"/>
    <n v="119.6"/>
    <n v="128.1"/>
    <n v="725.4"/>
  </r>
  <r>
    <x v="2"/>
    <x v="3"/>
    <s v="June"/>
    <x v="43"/>
    <n v="1636.1999999999998"/>
    <n v="504.20000000000005"/>
    <n v="392.1"/>
    <n v="251.9"/>
    <n v="123.3"/>
    <n v="124.1"/>
    <n v="114.2"/>
    <n v="129.69999999999999"/>
    <n v="121.5"/>
    <n v="130.1"/>
    <n v="740.59999999999991"/>
  </r>
  <r>
    <x v="0"/>
    <x v="3"/>
    <s v="July"/>
    <x v="44"/>
    <n v="1642.9999999999998"/>
    <n v="511.4"/>
    <n v="405.9"/>
    <n v="269.26"/>
    <n v="128.19999999999999"/>
    <n v="126.7"/>
    <n v="116.4"/>
    <n v="130.80000000000001"/>
    <n v="123.8"/>
    <n v="133"/>
    <n v="768.46"/>
  </r>
  <r>
    <x v="1"/>
    <x v="3"/>
    <s v="July"/>
    <x v="44"/>
    <n v="1689.8000000000002"/>
    <n v="504.90000000000003"/>
    <n v="375.9"/>
    <n v="249.9"/>
    <n v="115.5"/>
    <n v="120.9"/>
    <n v="111.7"/>
    <n v="130.80000000000001"/>
    <n v="119.9"/>
    <n v="129"/>
    <n v="727.8"/>
  </r>
  <r>
    <x v="2"/>
    <x v="3"/>
    <s v="July"/>
    <x v="44"/>
    <n v="1658.5"/>
    <n v="507.20000000000005"/>
    <n v="393.8"/>
    <n v="253.3"/>
    <n v="123.4"/>
    <n v="124.5"/>
    <n v="113.9"/>
    <n v="130.80000000000001"/>
    <n v="121.9"/>
    <n v="131.1"/>
    <n v="743.30000000000007"/>
  </r>
  <r>
    <x v="0"/>
    <x v="3"/>
    <s v="August"/>
    <x v="45"/>
    <n v="1649.3999999999999"/>
    <n v="514.5"/>
    <n v="407.9"/>
    <n v="269.86"/>
    <n v="129.1"/>
    <n v="127"/>
    <n v="116"/>
    <n v="131.9"/>
    <n v="124.2"/>
    <n v="133.5"/>
    <n v="771.06000000000006"/>
  </r>
  <r>
    <x v="1"/>
    <x v="3"/>
    <s v="August"/>
    <x v="45"/>
    <n v="1662.0999999999995"/>
    <n v="507"/>
    <n v="377"/>
    <n v="251.2"/>
    <n v="114.7"/>
    <n v="121.2"/>
    <n v="110.4"/>
    <n v="131.5"/>
    <n v="119.9"/>
    <n v="128.4"/>
    <n v="727.69999999999993"/>
  </r>
  <r>
    <x v="2"/>
    <x v="3"/>
    <s v="August"/>
    <x v="45"/>
    <n v="1652.4"/>
    <n v="509.9"/>
    <n v="395.49999999999994"/>
    <n v="254.7"/>
    <n v="123.6"/>
    <n v="124.8"/>
    <n v="113.1"/>
    <n v="131.69999999999999"/>
    <n v="122.1"/>
    <n v="131.1"/>
    <n v="745.19999999999993"/>
  </r>
  <r>
    <x v="0"/>
    <x v="3"/>
    <s v="September"/>
    <x v="46"/>
    <n v="1641.9"/>
    <n v="517.20000000000005"/>
    <n v="409.8"/>
    <n v="270.36"/>
    <n v="129.69999999999999"/>
    <n v="127.8"/>
    <n v="117"/>
    <n v="132.19999999999999"/>
    <n v="124.9"/>
    <n v="133.4"/>
    <n v="774.16"/>
  </r>
  <r>
    <x v="1"/>
    <x v="3"/>
    <s v="September"/>
    <x v="46"/>
    <n v="1634.2999999999997"/>
    <n v="508"/>
    <n v="378"/>
    <n v="252.2"/>
    <n v="114.8"/>
    <n v="121.4"/>
    <n v="111.8"/>
    <n v="131.6"/>
    <n v="120.5"/>
    <n v="128"/>
    <n v="730.9"/>
  </r>
  <r>
    <x v="2"/>
    <x v="3"/>
    <s v="September"/>
    <x v="46"/>
    <n v="1637.6999999999998"/>
    <n v="512"/>
    <n v="397"/>
    <n v="255.8"/>
    <n v="124.1"/>
    <n v="125.4"/>
    <n v="114.3"/>
    <n v="131.80000000000001"/>
    <n v="122.8"/>
    <n v="130.9"/>
    <n v="748.8"/>
  </r>
  <r>
    <x v="0"/>
    <x v="3"/>
    <s v="October"/>
    <x v="47"/>
    <n v="1643.1000000000001"/>
    <n v="519.1"/>
    <n v="412.7"/>
    <n v="271.06"/>
    <n v="129.80000000000001"/>
    <n v="128.69999999999999"/>
    <n v="117.8"/>
    <n v="133"/>
    <n v="125.7"/>
    <n v="133.80000000000001"/>
    <n v="777.36"/>
  </r>
  <r>
    <x v="1"/>
    <x v="3"/>
    <s v="October"/>
    <x v="47"/>
    <n v="1640.3999999999999"/>
    <n v="508.8"/>
    <n v="379"/>
    <n v="253.2"/>
    <n v="115.2"/>
    <n v="121.8"/>
    <n v="112.8"/>
    <n v="131.9"/>
    <n v="120.9"/>
    <n v="128.6"/>
    <n v="734"/>
  </r>
  <r>
    <x v="2"/>
    <x v="3"/>
    <s v="October"/>
    <x v="47"/>
    <n v="1640.6999999999996"/>
    <n v="513.5"/>
    <n v="399.1"/>
    <n v="257.10000000000002"/>
    <n v="124.3"/>
    <n v="126.1"/>
    <n v="115.2"/>
    <n v="132.4"/>
    <n v="123.4"/>
    <n v="131.4"/>
    <n v="752.4"/>
  </r>
  <r>
    <x v="0"/>
    <x v="3"/>
    <s v="November"/>
    <x v="48"/>
    <n v="1635.8999999999999"/>
    <n v="520.29999999999995"/>
    <n v="413.59999999999997"/>
    <n v="271.36"/>
    <n v="130.30000000000001"/>
    <n v="129.1"/>
    <n v="118.2"/>
    <n v="133.69999999999999"/>
    <n v="126.1"/>
    <n v="133.6"/>
    <n v="779.66"/>
  </r>
  <r>
    <x v="1"/>
    <x v="3"/>
    <s v="November"/>
    <x v="48"/>
    <n v="1632.5"/>
    <n v="510"/>
    <n v="380.2"/>
    <n v="253.8"/>
    <n v="116.2"/>
    <n v="122.1"/>
    <n v="113.4"/>
    <n v="132.1"/>
    <n v="121.3"/>
    <n v="128.5"/>
    <n v="736.8"/>
  </r>
  <r>
    <x v="2"/>
    <x v="3"/>
    <s v="November"/>
    <x v="48"/>
    <n v="1633.6"/>
    <n v="514.79999999999995"/>
    <n v="400.1"/>
    <n v="257.7"/>
    <n v="125"/>
    <n v="126.4"/>
    <n v="115.7"/>
    <n v="132.80000000000001"/>
    <n v="123.8"/>
    <n v="131.19999999999999"/>
    <n v="755"/>
  </r>
  <r>
    <x v="0"/>
    <x v="3"/>
    <s v="December"/>
    <x v="49"/>
    <n v="1620"/>
    <n v="520.70000000000005"/>
    <n v="415.3"/>
    <n v="272.15999999999997"/>
    <n v="132"/>
    <n v="129.69999999999999"/>
    <n v="118.6"/>
    <n v="134.19999999999999"/>
    <n v="126.3"/>
    <n v="132.80000000000001"/>
    <n v="783.26"/>
  </r>
  <r>
    <x v="1"/>
    <x v="3"/>
    <s v="December"/>
    <x v="49"/>
    <n v="1606.7"/>
    <n v="509.80000000000007"/>
    <n v="381"/>
    <n v="253.5"/>
    <n v="117.8"/>
    <n v="122.3"/>
    <n v="113.7"/>
    <n v="132.30000000000001"/>
    <n v="121.4"/>
    <n v="127.6"/>
    <n v="738.69999999999993"/>
  </r>
  <r>
    <x v="2"/>
    <x v="3"/>
    <s v="December"/>
    <x v="49"/>
    <n v="1614.1000000000001"/>
    <n v="515"/>
    <n v="401.5"/>
    <n v="257.7"/>
    <n v="126.6"/>
    <n v="126.9"/>
    <n v="116"/>
    <n v="133.1"/>
    <n v="123.9"/>
    <n v="130.4"/>
    <n v="757.3"/>
  </r>
  <r>
    <x v="0"/>
    <x v="4"/>
    <s v="January"/>
    <x v="50"/>
    <n v="1608.3000000000002"/>
    <n v="521.4"/>
    <n v="416.5"/>
    <n v="272.45999999999998"/>
    <n v="132.1"/>
    <n v="129.9"/>
    <n v="119.1"/>
    <n v="134.6"/>
    <n v="126.6"/>
    <n v="132.4"/>
    <n v="784.86"/>
  </r>
  <r>
    <x v="1"/>
    <x v="4"/>
    <s v="January"/>
    <x v="50"/>
    <n v="1590"/>
    <n v="511.70000000000005"/>
    <n v="381.5"/>
    <n v="254.7"/>
    <n v="118"/>
    <n v="122.6"/>
    <n v="115.2"/>
    <n v="132.4"/>
    <n v="122.1"/>
    <n v="127.8"/>
    <n v="742.4"/>
  </r>
  <r>
    <x v="2"/>
    <x v="4"/>
    <s v="January"/>
    <x v="50"/>
    <n v="1600.6999999999996"/>
    <n v="516.29999999999995"/>
    <n v="402.4"/>
    <n v="259"/>
    <n v="126.8"/>
    <n v="127.1"/>
    <n v="117"/>
    <n v="133.30000000000001"/>
    <n v="124.4"/>
    <n v="130.30000000000001"/>
    <n v="760.5"/>
  </r>
  <r>
    <x v="0"/>
    <x v="4"/>
    <s v="February"/>
    <x v="51"/>
    <n v="1605.1000000000001"/>
    <n v="524"/>
    <n v="416.90000000000003"/>
    <n v="272.86"/>
    <n v="133.19999999999999"/>
    <n v="130.1"/>
    <n v="119.5"/>
    <n v="134.9"/>
    <n v="127"/>
    <n v="132.6"/>
    <n v="787.45999999999992"/>
  </r>
  <r>
    <x v="1"/>
    <x v="4"/>
    <s v="February"/>
    <x v="51"/>
    <n v="1581.9"/>
    <n v="513.6"/>
    <n v="382.3"/>
    <n v="255.8"/>
    <n v="119.2"/>
    <n v="122.9"/>
    <n v="115.5"/>
    <n v="132.4"/>
    <n v="122.4"/>
    <n v="128.19999999999999"/>
    <n v="745.3"/>
  </r>
  <r>
    <x v="2"/>
    <x v="4"/>
    <s v="February"/>
    <x v="51"/>
    <n v="1595.4"/>
    <n v="518.5"/>
    <n v="403"/>
    <n v="260.2"/>
    <n v="127.9"/>
    <n v="127.4"/>
    <n v="117.4"/>
    <n v="133.4"/>
    <n v="124.8"/>
    <n v="130.6"/>
    <n v="763.69999999999993"/>
  </r>
  <r>
    <x v="0"/>
    <x v="4"/>
    <s v="March"/>
    <x v="52"/>
    <n v="1598.7000000000003"/>
    <n v="525.6"/>
    <n v="418.59999999999997"/>
    <n v="273.36"/>
    <n v="134.19999999999999"/>
    <n v="130.6"/>
    <n v="119.8"/>
    <n v="135.19999999999999"/>
    <n v="127.4"/>
    <n v="132.80000000000001"/>
    <n v="789.95999999999992"/>
  </r>
  <r>
    <x v="1"/>
    <x v="4"/>
    <s v="March"/>
    <x v="52"/>
    <n v="1582.1"/>
    <n v="515.20000000000005"/>
    <n v="383.20000000000005"/>
    <n v="256.7"/>
    <n v="120.8"/>
    <n v="123.1"/>
    <n v="115.6"/>
    <n v="132.80000000000001"/>
    <n v="122.6"/>
    <n v="128.69999999999999"/>
    <n v="748.50000000000011"/>
  </r>
  <r>
    <x v="2"/>
    <x v="4"/>
    <s v="March"/>
    <x v="52"/>
    <n v="1591.7"/>
    <n v="519.9"/>
    <n v="404.29999999999995"/>
    <n v="261.2"/>
    <n v="129.1"/>
    <n v="127.8"/>
    <n v="117.6"/>
    <n v="133.80000000000001"/>
    <n v="125.1"/>
    <n v="130.9"/>
    <n v="766.80000000000007"/>
  </r>
  <r>
    <x v="0"/>
    <x v="4"/>
    <s v="April"/>
    <x v="53"/>
    <n v="1596.3"/>
    <n v="526.4"/>
    <n v="420.80000000000007"/>
    <n v="273.56"/>
    <n v="135"/>
    <n v="131"/>
    <n v="119.2"/>
    <n v="135.69999999999999"/>
    <n v="127.5"/>
    <n v="132.9"/>
    <n v="790.96"/>
  </r>
  <r>
    <x v="1"/>
    <x v="4"/>
    <s v="April"/>
    <x v="53"/>
    <n v="1584.3"/>
    <n v="516.6"/>
    <n v="384.2"/>
    <n v="257.7"/>
    <n v="121.4"/>
    <n v="123.4"/>
    <n v="114.3"/>
    <n v="133.6"/>
    <n v="122.5"/>
    <n v="129.1"/>
    <n v="749.5"/>
  </r>
  <r>
    <x v="2"/>
    <x v="4"/>
    <s v="April"/>
    <x v="53"/>
    <n v="1591"/>
    <n v="521"/>
    <n v="406.1"/>
    <n v="262.10000000000002"/>
    <n v="129.80000000000001"/>
    <n v="128.1"/>
    <n v="116.6"/>
    <n v="134.5"/>
    <n v="125.1"/>
    <n v="131.1"/>
    <n v="768.1"/>
  </r>
  <r>
    <x v="0"/>
    <x v="4"/>
    <s v="May"/>
    <x v="54"/>
    <n v="1597.1999999999996"/>
    <n v="528.90000000000009"/>
    <n v="421.6"/>
    <n v="274.15999999999997"/>
    <n v="135"/>
    <n v="131.4"/>
    <n v="119.4"/>
    <n v="136.30000000000001"/>
    <n v="127.9"/>
    <n v="133.30000000000001"/>
    <n v="792.75999999999988"/>
  </r>
  <r>
    <x v="1"/>
    <x v="4"/>
    <s v="May"/>
    <x v="54"/>
    <n v="1585.8"/>
    <n v="516.90000000000009"/>
    <n v="384.9"/>
    <n v="258.60000000000002"/>
    <n v="120.1"/>
    <n v="123.6"/>
    <n v="114.3"/>
    <n v="133.80000000000001"/>
    <n v="122.6"/>
    <n v="129.30000000000001"/>
    <n v="749.40000000000009"/>
  </r>
  <r>
    <x v="2"/>
    <x v="4"/>
    <s v="May"/>
    <x v="54"/>
    <n v="1592.0000000000002"/>
    <n v="522.5"/>
    <n v="406.8"/>
    <n v="263"/>
    <n v="129.4"/>
    <n v="128.4"/>
    <n v="116.7"/>
    <n v="134.80000000000001"/>
    <n v="125.3"/>
    <n v="131.4"/>
    <n v="769.19999999999993"/>
  </r>
  <r>
    <x v="0"/>
    <x v="4"/>
    <s v="June"/>
    <x v="55"/>
    <n v="1608.4"/>
    <n v="530.1"/>
    <n v="423.09999999999997"/>
    <n v="274.45999999999998"/>
    <n v="134.80000000000001"/>
    <n v="131.30000000000001"/>
    <n v="119.4"/>
    <n v="136.9"/>
    <n v="128.1"/>
    <n v="133.9"/>
    <n v="793.66"/>
  </r>
  <r>
    <x v="1"/>
    <x v="4"/>
    <s v="June"/>
    <x v="55"/>
    <n v="1606.8000000000002"/>
    <n v="518.20000000000005"/>
    <n v="384.9"/>
    <n v="258.2"/>
    <n v="119"/>
    <n v="123.8"/>
    <n v="113.9"/>
    <n v="134.30000000000001"/>
    <n v="122.7"/>
    <n v="129.9"/>
    <n v="748.10000000000014"/>
  </r>
  <r>
    <x v="2"/>
    <x v="4"/>
    <s v="June"/>
    <x v="55"/>
    <n v="1606.9"/>
    <n v="523.6"/>
    <n v="407.7"/>
    <n v="262.60000000000002"/>
    <n v="128.80000000000001"/>
    <n v="128.5"/>
    <n v="116.5"/>
    <n v="135.4"/>
    <n v="125.5"/>
    <n v="132"/>
    <n v="768.80000000000007"/>
  </r>
  <r>
    <x v="0"/>
    <x v="4"/>
    <s v="July"/>
    <x v="56"/>
    <n v="1641.5"/>
    <n v="533.79999999999995"/>
    <n v="425.9"/>
    <n v="275.36"/>
    <n v="135.30000000000001"/>
    <n v="132.1"/>
    <n v="119.1"/>
    <n v="138.6"/>
    <n v="128.6"/>
    <n v="136.19999999999999"/>
    <n v="796.96"/>
  </r>
  <r>
    <x v="1"/>
    <x v="4"/>
    <s v="July"/>
    <x v="56"/>
    <n v="1643.6999999999998"/>
    <n v="520.79999999999995"/>
    <n v="385.70000000000005"/>
    <n v="259.8"/>
    <n v="119.7"/>
    <n v="125"/>
    <n v="113.2"/>
    <n v="135.5"/>
    <n v="123"/>
    <n v="131.80000000000001"/>
    <n v="751.2"/>
  </r>
  <r>
    <x v="2"/>
    <x v="4"/>
    <s v="July"/>
    <x v="56"/>
    <n v="1640.8999999999999"/>
    <n v="526.9"/>
    <n v="409.7"/>
    <n v="264.5"/>
    <n v="129.4"/>
    <n v="129.4"/>
    <n v="116"/>
    <n v="136.80000000000001"/>
    <n v="125.9"/>
    <n v="134.19999999999999"/>
    <n v="772.6"/>
  </r>
  <r>
    <x v="0"/>
    <x v="4"/>
    <s v="August"/>
    <x v="57"/>
    <n v="1660.8999999999999"/>
    <n v="537.5"/>
    <n v="429"/>
    <n v="276.56"/>
    <n v="136.4"/>
    <n v="133"/>
    <n v="120.3"/>
    <n v="140.19999999999999"/>
    <n v="129.69999999999999"/>
    <n v="137.80000000000001"/>
    <n v="803.16000000000008"/>
  </r>
  <r>
    <x v="1"/>
    <x v="4"/>
    <s v="August"/>
    <x v="57"/>
    <n v="1648.3999999999999"/>
    <n v="524.09999999999991"/>
    <n v="388.4"/>
    <n v="262.10000000000002"/>
    <n v="118.9"/>
    <n v="125.7"/>
    <n v="114.6"/>
    <n v="135.69999999999999"/>
    <n v="123.8"/>
    <n v="132.69999999999999"/>
    <n v="755.09999999999991"/>
  </r>
  <r>
    <x v="2"/>
    <x v="4"/>
    <s v="August"/>
    <x v="57"/>
    <n v="1655.1"/>
    <n v="530.29999999999995"/>
    <n v="412.6"/>
    <n v="267.20000000000005"/>
    <n v="129.80000000000001"/>
    <n v="130.19999999999999"/>
    <n v="117.3"/>
    <n v="137.6"/>
    <n v="126.8"/>
    <n v="135.4"/>
    <n v="778.7"/>
  </r>
  <r>
    <x v="0"/>
    <x v="4"/>
    <s v="September"/>
    <x v="58"/>
    <n v="1652.6"/>
    <n v="540.5"/>
    <n v="430.99999999999994"/>
    <n v="277.15999999999997"/>
    <n v="137.4"/>
    <n v="133.4"/>
    <n v="121.2"/>
    <n v="139.6"/>
    <n v="130.30000000000001"/>
    <n v="137.6"/>
    <n v="805.66000000000008"/>
  </r>
  <r>
    <x v="1"/>
    <x v="4"/>
    <s v="September"/>
    <x v="58"/>
    <n v="1624.9"/>
    <n v="527.29999999999995"/>
    <n v="389.9"/>
    <n v="263.79999999999995"/>
    <n v="120.6"/>
    <n v="126.1"/>
    <n v="115.7"/>
    <n v="135.9"/>
    <n v="124.5"/>
    <n v="132.4"/>
    <n v="760.5"/>
  </r>
  <r>
    <x v="2"/>
    <x v="4"/>
    <s v="September"/>
    <x v="58"/>
    <n v="1641.1999999999998"/>
    <n v="533.20000000000005"/>
    <n v="414.5"/>
    <n v="269"/>
    <n v="131"/>
    <n v="130.6"/>
    <n v="118.3"/>
    <n v="137.4"/>
    <n v="127.5"/>
    <n v="135.19999999999999"/>
    <n v="783.19999999999993"/>
  </r>
  <r>
    <x v="0"/>
    <x v="4"/>
    <s v="October"/>
    <x v="59"/>
    <n v="1659.6"/>
    <n v="542.20000000000005"/>
    <n v="433.99999999999994"/>
    <n v="277.65999999999997"/>
    <n v="138.1"/>
    <n v="134.19999999999999"/>
    <n v="121"/>
    <n v="140.1"/>
    <n v="130.69999999999999"/>
    <n v="138.30000000000001"/>
    <n v="807.56"/>
  </r>
  <r>
    <x v="1"/>
    <x v="4"/>
    <s v="October"/>
    <x v="59"/>
    <n v="1640.6"/>
    <n v="529.1"/>
    <n v="391.5"/>
    <n v="265.60000000000002"/>
    <n v="122.6"/>
    <n v="126.6"/>
    <n v="115"/>
    <n v="136.30000000000001"/>
    <n v="124.5"/>
    <n v="133.5"/>
    <n v="764"/>
  </r>
  <r>
    <x v="2"/>
    <x v="4"/>
    <s v="October"/>
    <x v="59"/>
    <n v="1650.9999999999998"/>
    <n v="534.9"/>
    <n v="416.90000000000003"/>
    <n v="270.89999999999998"/>
    <n v="132.19999999999999"/>
    <n v="131.30000000000001"/>
    <n v="117.8"/>
    <n v="137.9"/>
    <n v="127.7"/>
    <n v="136.1"/>
    <n v="786.5"/>
  </r>
  <r>
    <x v="0"/>
    <x v="4"/>
    <s v="November"/>
    <x v="60"/>
    <n v="1685.8000000000002"/>
    <n v="545.79999999999995"/>
    <n v="437"/>
    <n v="278.65999999999997"/>
    <n v="141.1"/>
    <n v="135.80000000000001"/>
    <n v="121.6"/>
    <n v="141.5"/>
    <n v="131.69999999999999"/>
    <n v="140"/>
    <n v="814.56"/>
  </r>
  <r>
    <x v="1"/>
    <x v="4"/>
    <s v="November"/>
    <x v="60"/>
    <n v="1671.3"/>
    <n v="531.6"/>
    <n v="393.9"/>
    <n v="267.39999999999998"/>
    <n v="125.7"/>
    <n v="127.4"/>
    <n v="115.3"/>
    <n v="136.6"/>
    <n v="124.9"/>
    <n v="134.80000000000001"/>
    <n v="769.9"/>
  </r>
  <r>
    <x v="2"/>
    <x v="4"/>
    <s v="November"/>
    <x v="60"/>
    <n v="1679"/>
    <n v="538.09999999999991"/>
    <n v="419.6"/>
    <n v="273"/>
    <n v="135.30000000000001"/>
    <n v="132.6"/>
    <n v="118.3"/>
    <n v="138.6"/>
    <n v="128.4"/>
    <n v="137.6"/>
    <n v="793.6"/>
  </r>
  <r>
    <x v="0"/>
    <x v="4"/>
    <s v="December"/>
    <x v="61"/>
    <n v="1682.5000000000002"/>
    <n v="545.49999999999989"/>
    <n v="437.09999999999997"/>
    <n v="278.76"/>
    <n v="142.6"/>
    <n v="136.1"/>
    <n v="122"/>
    <n v="141.1"/>
    <n v="131.9"/>
    <n v="139.80000000000001"/>
    <n v="816.36"/>
  </r>
  <r>
    <x v="1"/>
    <x v="4"/>
    <s v="December"/>
    <x v="61"/>
    <n v="1641.8"/>
    <n v="532.9"/>
    <n v="395.2"/>
    <n v="268.39999999999998"/>
    <n v="126.8"/>
    <n v="128.19999999999999"/>
    <n v="115.3"/>
    <n v="136.69999999999999"/>
    <n v="125.1"/>
    <n v="134.1"/>
    <n v="772.30000000000007"/>
  </r>
  <r>
    <x v="2"/>
    <x v="4"/>
    <s v="December"/>
    <x v="61"/>
    <n v="1666.1999999999998"/>
    <n v="538.5"/>
    <n v="420.2"/>
    <n v="273.79999999999995"/>
    <n v="136.6"/>
    <n v="133.1"/>
    <n v="118.5"/>
    <n v="138.5"/>
    <n v="128.6"/>
    <n v="137.19999999999999"/>
    <n v="796"/>
  </r>
  <r>
    <x v="0"/>
    <x v="5"/>
    <s v="January"/>
    <x v="62"/>
    <n v="1669.5"/>
    <n v="547.69999999999993"/>
    <n v="438.1"/>
    <n v="279.06"/>
    <n v="142.30000000000001"/>
    <n v="136"/>
    <n v="122.7"/>
    <n v="141.6"/>
    <n v="132.30000000000001"/>
    <n v="139.30000000000001"/>
    <n v="817.96"/>
  </r>
  <r>
    <x v="1"/>
    <x v="5"/>
    <s v="January"/>
    <x v="62"/>
    <n v="1622.4"/>
    <n v="535.29999999999995"/>
    <n v="396.29999999999995"/>
    <n v="269.89999999999998"/>
    <n v="127.3"/>
    <n v="129"/>
    <n v="116.3"/>
    <n v="137.1"/>
    <n v="125.8"/>
    <n v="134.1"/>
    <n v="776.4"/>
  </r>
  <r>
    <x v="2"/>
    <x v="5"/>
    <s v="January"/>
    <x v="62"/>
    <n v="1650.9"/>
    <n v="540.69999999999993"/>
    <n v="421.3"/>
    <n v="275.3"/>
    <n v="136.6"/>
    <n v="133.30000000000001"/>
    <n v="119.3"/>
    <n v="139"/>
    <n v="129.1"/>
    <n v="136.9"/>
    <n v="799.3"/>
  </r>
  <r>
    <x v="0"/>
    <x v="5"/>
    <s v="February"/>
    <x v="63"/>
    <n v="1651"/>
    <n v="546.90000000000009"/>
    <n v="438.90000000000003"/>
    <n v="279.15999999999997"/>
    <n v="142.4"/>
    <n v="136.19999999999999"/>
    <n v="123.3"/>
    <n v="141.5"/>
    <n v="132.5"/>
    <n v="138.5"/>
    <n v="818.8599999999999"/>
  </r>
  <r>
    <x v="1"/>
    <x v="5"/>
    <s v="February"/>
    <x v="63"/>
    <n v="1602"/>
    <n v="537.90000000000009"/>
    <n v="397.09999999999997"/>
    <n v="271.20000000000005"/>
    <n v="127.3"/>
    <n v="129.80000000000001"/>
    <n v="117.4"/>
    <n v="137.19999999999999"/>
    <n v="126.5"/>
    <n v="134"/>
    <n v="779.60000000000014"/>
  </r>
  <r>
    <x v="2"/>
    <x v="5"/>
    <s v="February"/>
    <x v="63"/>
    <n v="1631.7999999999997"/>
    <n v="541.1"/>
    <n v="422"/>
    <n v="276.5"/>
    <n v="136.69999999999999"/>
    <n v="133.80000000000001"/>
    <n v="120.2"/>
    <n v="139"/>
    <n v="129.6"/>
    <n v="136.4"/>
    <n v="802"/>
  </r>
  <r>
    <x v="0"/>
    <x v="5"/>
    <s v="March"/>
    <x v="64"/>
    <n v="1650.7999999999997"/>
    <n v="550.70000000000005"/>
    <n v="440.5"/>
    <n v="279.15999999999997"/>
    <n v="142.6"/>
    <n v="136.69999999999999"/>
    <n v="124.6"/>
    <n v="142.69999999999999"/>
    <n v="133.30000000000001"/>
    <n v="138.69999999999999"/>
    <n v="822.3599999999999"/>
  </r>
  <r>
    <x v="1"/>
    <x v="5"/>
    <s v="March"/>
    <x v="64"/>
    <n v="1589.3"/>
    <n v="539.4"/>
    <n v="398.59999999999997"/>
    <n v="272.8"/>
    <n v="126.4"/>
    <n v="130.5"/>
    <n v="117.8"/>
    <n v="137.80000000000001"/>
    <n v="127.1"/>
    <n v="134"/>
    <n v="781.9"/>
  </r>
  <r>
    <x v="2"/>
    <x v="5"/>
    <s v="March"/>
    <x v="64"/>
    <n v="1626.9"/>
    <n v="544"/>
    <n v="423.6"/>
    <n v="277.60000000000002"/>
    <n v="136.5"/>
    <n v="134.30000000000001"/>
    <n v="121"/>
    <n v="139.80000000000001"/>
    <n v="130.30000000000001"/>
    <n v="136.5"/>
    <n v="805.2"/>
  </r>
  <r>
    <x v="0"/>
    <x v="5"/>
    <s v="April"/>
    <x v="65"/>
    <n v="1648.1"/>
    <n v="554.4"/>
    <n v="442.5"/>
    <n v="280.15999999999997"/>
    <n v="143.80000000000001"/>
    <n v="137.6"/>
    <n v="125.3"/>
    <n v="143.69999999999999"/>
    <n v="134.19999999999999"/>
    <n v="139.1"/>
    <n v="827.16000000000008"/>
  </r>
  <r>
    <x v="1"/>
    <x v="5"/>
    <s v="April"/>
    <x v="65"/>
    <n v="1593.5000000000002"/>
    <n v="540.9"/>
    <n v="401.40000000000003"/>
    <n v="274.70000000000005"/>
    <n v="124.6"/>
    <n v="131.30000000000001"/>
    <n v="118.9"/>
    <n v="139.69999999999999"/>
    <n v="128.19999999999999"/>
    <n v="134.80000000000001"/>
    <n v="786.10000000000014"/>
  </r>
  <r>
    <x v="2"/>
    <x v="5"/>
    <s v="April"/>
    <x v="65"/>
    <n v="1627.5000000000002"/>
    <n v="547"/>
    <n v="426"/>
    <n v="279.5"/>
    <n v="136.5"/>
    <n v="135.19999999999999"/>
    <n v="121.9"/>
    <n v="141.4"/>
    <n v="131.30000000000001"/>
    <n v="137.1"/>
    <n v="810.59999999999991"/>
  </r>
  <r>
    <x v="0"/>
    <x v="5"/>
    <s v="May"/>
    <x v="66"/>
    <n v="1650.2"/>
    <n v="557.20000000000005"/>
    <n v="444.7"/>
    <n v="281.06"/>
    <n v="144.30000000000001"/>
    <n v="138.4"/>
    <n v="126.4"/>
    <n v="144.4"/>
    <n v="135.1"/>
    <n v="139.80000000000001"/>
    <n v="831.26"/>
  </r>
  <r>
    <x v="1"/>
    <x v="5"/>
    <s v="May"/>
    <x v="66"/>
    <n v="1596.3"/>
    <n v="543"/>
    <n v="403.5"/>
    <n v="275.7"/>
    <n v="124.7"/>
    <n v="132"/>
    <n v="119.8"/>
    <n v="140.4"/>
    <n v="128.9"/>
    <n v="135.4"/>
    <n v="789.49999999999989"/>
  </r>
  <r>
    <x v="2"/>
    <x v="5"/>
    <s v="May"/>
    <x v="66"/>
    <n v="1629.8999999999999"/>
    <n v="549.5"/>
    <n v="428.09999999999997"/>
    <n v="280.60000000000002"/>
    <n v="136.9"/>
    <n v="136"/>
    <n v="122.9"/>
    <n v="142.1"/>
    <n v="132.1"/>
    <n v="137.80000000000001"/>
    <n v="814.6"/>
  </r>
  <r>
    <x v="0"/>
    <x v="5"/>
    <s v="June"/>
    <x v="67"/>
    <n v="1657.4999999999998"/>
    <n v="559.30000000000007"/>
    <n v="446.3"/>
    <n v="281.45999999999998"/>
    <n v="145.1"/>
    <n v="138.4"/>
    <n v="127.4"/>
    <n v="145.1"/>
    <n v="135.6"/>
    <n v="140.5"/>
    <n v="834.66"/>
  </r>
  <r>
    <x v="1"/>
    <x v="5"/>
    <s v="June"/>
    <x v="67"/>
    <n v="1620.6000000000001"/>
    <n v="544.4"/>
    <n v="405"/>
    <n v="275.60000000000002"/>
    <n v="126.5"/>
    <n v="132.6"/>
    <n v="120.4"/>
    <n v="141.19999999999999"/>
    <n v="129.5"/>
    <n v="136.19999999999999"/>
    <n v="793.2"/>
  </r>
  <r>
    <x v="2"/>
    <x v="5"/>
    <s v="June"/>
    <x v="67"/>
    <n v="1643.8000000000002"/>
    <n v="551.30000000000007"/>
    <n v="429.7"/>
    <n v="280.39999999999998"/>
    <n v="138.1"/>
    <n v="136.19999999999999"/>
    <n v="123.7"/>
    <n v="142.80000000000001"/>
    <n v="132.6"/>
    <n v="138.5"/>
    <n v="817.6"/>
  </r>
  <r>
    <x v="0"/>
    <x v="5"/>
    <s v="July"/>
    <x v="68"/>
    <n v="1677.7000000000003"/>
    <n v="558.69999999999993"/>
    <n v="447.20000000000005"/>
    <n v="282.36"/>
    <n v="146.80000000000001"/>
    <n v="139"/>
    <n v="127.5"/>
    <n v="145.80000000000001"/>
    <n v="136"/>
    <n v="141.80000000000001"/>
    <n v="838.46"/>
  </r>
  <r>
    <x v="1"/>
    <x v="5"/>
    <s v="July"/>
    <x v="68"/>
    <n v="1644.3"/>
    <n v="545.4"/>
    <n v="406.4"/>
    <n v="277.2"/>
    <n v="128.1"/>
    <n v="133.6"/>
    <n v="120.1"/>
    <n v="144"/>
    <n v="130.19999999999999"/>
    <n v="137.5"/>
    <n v="799.59999999999991"/>
  </r>
  <r>
    <x v="2"/>
    <x v="5"/>
    <s v="July"/>
    <x v="68"/>
    <n v="1665"/>
    <n v="551"/>
    <n v="430.80000000000007"/>
    <n v="282.2"/>
    <n v="139.69999999999999"/>
    <n v="137"/>
    <n v="123.6"/>
    <n v="144.69999999999999"/>
    <n v="133.19999999999999"/>
    <n v="139.80000000000001"/>
    <n v="823.40000000000009"/>
  </r>
  <r>
    <x v="0"/>
    <x v="5"/>
    <s v="August"/>
    <x v="69"/>
    <n v="1685"/>
    <n v="560.10000000000014"/>
    <n v="449.2"/>
    <n v="283.06"/>
    <n v="147.69999999999999"/>
    <n v="139.4"/>
    <n v="128.30000000000001"/>
    <n v="146.9"/>
    <n v="136.6"/>
    <n v="142.5"/>
    <n v="842.56"/>
  </r>
  <r>
    <x v="1"/>
    <x v="5"/>
    <s v="August"/>
    <x v="69"/>
    <n v="1640.1999999999998"/>
    <n v="547.6"/>
    <n v="407.3"/>
    <n v="279"/>
    <n v="129.80000000000001"/>
    <n v="134.9"/>
    <n v="120.7"/>
    <n v="145.30000000000001"/>
    <n v="131"/>
    <n v="138"/>
    <n v="805.8"/>
  </r>
  <r>
    <x v="2"/>
    <x v="5"/>
    <s v="August"/>
    <x v="69"/>
    <n v="1667.6000000000004"/>
    <n v="552.70000000000005"/>
    <n v="432.20000000000005"/>
    <n v="284"/>
    <n v="140.9"/>
    <n v="137.69999999999999"/>
    <n v="124.3"/>
    <n v="146"/>
    <n v="133.9"/>
    <n v="140.4"/>
    <n v="829.09999999999991"/>
  </r>
  <r>
    <x v="0"/>
    <x v="5"/>
    <s v="September"/>
    <x v="70"/>
    <n v="1666.7000000000003"/>
    <n v="562.79999999999995"/>
    <n v="449.5"/>
    <n v="283.26"/>
    <n v="149"/>
    <n v="140"/>
    <n v="129.9"/>
    <n v="147.6"/>
    <n v="137.4"/>
    <n v="142.1"/>
    <n v="847.16"/>
  </r>
  <r>
    <x v="1"/>
    <x v="5"/>
    <s v="September"/>
    <x v="70"/>
    <n v="1620.7"/>
    <n v="550.5"/>
    <n v="409.20000000000005"/>
    <n v="280.20000000000005"/>
    <n v="131.19999999999999"/>
    <n v="135.69999999999999"/>
    <n v="122.5"/>
    <n v="145.19999999999999"/>
    <n v="131.9"/>
    <n v="138.1"/>
    <n v="811.00000000000011"/>
  </r>
  <r>
    <x v="2"/>
    <x v="5"/>
    <s v="September"/>
    <x v="70"/>
    <n v="1648.7"/>
    <n v="555.4"/>
    <n v="433.29999999999995"/>
    <n v="285"/>
    <n v="142.30000000000001"/>
    <n v="138.4"/>
    <n v="126"/>
    <n v="146.19999999999999"/>
    <n v="134.69999999999999"/>
    <n v="140.19999999999999"/>
    <n v="834.2"/>
  </r>
  <r>
    <x v="0"/>
    <x v="5"/>
    <s v="October"/>
    <x v="71"/>
    <n v="1647.6000000000001"/>
    <n v="568.69999999999993"/>
    <n v="445"/>
    <n v="286.76"/>
    <n v="149.69999999999999"/>
    <n v="144.80000000000001"/>
    <n v="130.80000000000001"/>
    <n v="148"/>
    <n v="139.80000000000001"/>
    <n v="142.19999999999999"/>
    <n v="855.06"/>
  </r>
  <r>
    <x v="1"/>
    <x v="5"/>
    <s v="October"/>
    <x v="71"/>
    <n v="1626.5"/>
    <n v="552.70000000000005"/>
    <n v="411"/>
    <n v="281.39999999999998"/>
    <n v="133.4"/>
    <n v="136.19999999999999"/>
    <n v="123.3"/>
    <n v="145.5"/>
    <n v="132.5"/>
    <n v="138.9"/>
    <n v="816.09999999999991"/>
  </r>
  <r>
    <x v="2"/>
    <x v="5"/>
    <s v="October"/>
    <x v="71"/>
    <n v="1642.6000000000001"/>
    <n v="564.70000000000005"/>
    <n v="434"/>
    <n v="289.10000000000002"/>
    <n v="145.30000000000001"/>
    <n v="142.1"/>
    <n v="125.5"/>
    <n v="147.80000000000001"/>
    <n v="136.30000000000001"/>
    <n v="140.80000000000001"/>
    <n v="844"/>
  </r>
  <r>
    <x v="0"/>
    <x v="5"/>
    <s v="November"/>
    <x v="72"/>
    <n v="1649.9999999999995"/>
    <n v="575.6"/>
    <n v="448"/>
    <n v="287.26"/>
    <n v="150.30000000000001"/>
    <n v="145.4"/>
    <n v="130.30000000000001"/>
    <n v="150.19999999999999"/>
    <n v="140.1"/>
    <n v="142.4"/>
    <n v="858.16"/>
  </r>
  <r>
    <x v="1"/>
    <x v="5"/>
    <s v="November"/>
    <x v="72"/>
    <n v="1629.4999999999998"/>
    <n v="554.20000000000005"/>
    <n v="413.1"/>
    <n v="282.70000000000005"/>
    <n v="136.69999999999999"/>
    <n v="136.80000000000001"/>
    <n v="121.2"/>
    <n v="146.1"/>
    <n v="132.19999999999999"/>
    <n v="139"/>
    <n v="818.90000000000009"/>
  </r>
  <r>
    <x v="2"/>
    <x v="5"/>
    <s v="November"/>
    <x v="72"/>
    <n v="1642.2000000000003"/>
    <n v="564.6"/>
    <n v="433.8"/>
    <n v="289.10000000000002"/>
    <n v="145.1"/>
    <n v="142.1"/>
    <n v="125.5"/>
    <n v="147.80000000000001"/>
    <n v="136.30000000000001"/>
    <n v="140.80000000000001"/>
    <n v="843.8"/>
  </r>
  <r>
    <x v="0"/>
    <x v="5"/>
    <s v="December"/>
    <x v="73"/>
    <n v="1635.3000000000002"/>
    <n v="576.70000000000005"/>
    <n v="448.3"/>
    <n v="288.76"/>
    <n v="149"/>
    <n v="149.6"/>
    <n v="128.9"/>
    <n v="155.1"/>
    <n v="141.6"/>
    <n v="141.9"/>
    <n v="863.36"/>
  </r>
  <r>
    <x v="1"/>
    <x v="5"/>
    <s v="December"/>
    <x v="73"/>
    <n v="1618.5"/>
    <n v="555.20000000000005"/>
    <n v="413.8"/>
    <n v="282.7"/>
    <n v="132.4"/>
    <n v="137.30000000000001"/>
    <n v="118.8"/>
    <n v="146.5"/>
    <n v="131.69999999999999"/>
    <n v="138"/>
    <n v="812.09999999999991"/>
  </r>
  <r>
    <x v="2"/>
    <x v="5"/>
    <s v="December"/>
    <x v="73"/>
    <n v="1628.9999999999998"/>
    <n v="565.79999999999995"/>
    <n v="434.3"/>
    <n v="289.7"/>
    <n v="142.69999999999999"/>
    <n v="144.9"/>
    <n v="123.6"/>
    <n v="150.1"/>
    <n v="136.80000000000001"/>
    <n v="140.1"/>
    <n v="842.90000000000009"/>
  </r>
  <r>
    <x v="0"/>
    <x v="6"/>
    <s v="January"/>
    <x v="74"/>
    <n v="1622.6000000000001"/>
    <n v="576.1"/>
    <n v="445.6"/>
    <n v="289.36"/>
    <n v="146.19999999999999"/>
    <n v="149.6"/>
    <n v="128.6"/>
    <n v="155.19999999999999"/>
    <n v="141.69999999999999"/>
    <n v="141"/>
    <n v="861.06"/>
  </r>
  <r>
    <x v="1"/>
    <x v="6"/>
    <s v="January"/>
    <x v="74"/>
    <n v="1616.2000000000003"/>
    <n v="556.39999999999986"/>
    <n v="414.5"/>
    <n v="284"/>
    <n v="128.6"/>
    <n v="137.80000000000001"/>
    <n v="118.6"/>
    <n v="146.6"/>
    <n v="131.80000000000001"/>
    <n v="138"/>
    <n v="809.60000000000014"/>
  </r>
  <r>
    <x v="2"/>
    <x v="6"/>
    <s v="January"/>
    <x v="74"/>
    <n v="1620.1"/>
    <n v="566"/>
    <n v="433"/>
    <n v="291.29999999999995"/>
    <n v="139.5"/>
    <n v="145.1"/>
    <n v="123.3"/>
    <n v="150.19999999999999"/>
    <n v="136.9"/>
    <n v="139.6"/>
    <n v="841.19999999999993"/>
  </r>
  <r>
    <x v="0"/>
    <x v="6"/>
    <s v="February"/>
    <x v="75"/>
    <n v="1622.4"/>
    <n v="578.5"/>
    <n v="446.5"/>
    <n v="289.36"/>
    <n v="145.30000000000001"/>
    <n v="149.9"/>
    <n v="129.19999999999999"/>
    <n v="155.5"/>
    <n v="142.19999999999999"/>
    <n v="141"/>
    <n v="861.56"/>
  </r>
  <r>
    <x v="1"/>
    <x v="6"/>
    <s v="February"/>
    <x v="75"/>
    <n v="1626.1000000000001"/>
    <n v="558.40000000000009"/>
    <n v="415.5"/>
    <n v="285.10000000000002"/>
    <n v="127.1"/>
    <n v="138.5"/>
    <n v="119.2"/>
    <n v="146.6"/>
    <n v="132.4"/>
    <n v="138.6"/>
    <n v="810.40000000000009"/>
  </r>
  <r>
    <x v="2"/>
    <x v="6"/>
    <s v="February"/>
    <x v="75"/>
    <n v="1623.5"/>
    <n v="568.20000000000005"/>
    <n v="433.9"/>
    <n v="292.2"/>
    <n v="138.4"/>
    <n v="145.6"/>
    <n v="123.9"/>
    <n v="150.30000000000001"/>
    <n v="137.4"/>
    <n v="139.9"/>
    <n v="842.19999999999993"/>
  </r>
  <r>
    <x v="0"/>
    <x v="6"/>
    <s v="March"/>
    <x v="76"/>
    <n v="1623.8000000000002"/>
    <n v="578.1"/>
    <n v="447"/>
    <n v="289.26"/>
    <n v="146.4"/>
    <n v="150.4"/>
    <n v="129.9"/>
    <n v="155.5"/>
    <n v="142.4"/>
    <n v="141.19999999999999"/>
    <n v="863.45999999999992"/>
  </r>
  <r>
    <x v="1"/>
    <x v="6"/>
    <s v="March"/>
    <x v="76"/>
    <n v="1639.9"/>
    <n v="559.29999999999995"/>
    <n v="416.29999999999995"/>
    <n v="285.8"/>
    <n v="128.80000000000001"/>
    <n v="139.19999999999999"/>
    <n v="119.9"/>
    <n v="146.69999999999999"/>
    <n v="132.80000000000001"/>
    <n v="139.5"/>
    <n v="814"/>
  </r>
  <r>
    <x v="2"/>
    <x v="6"/>
    <s v="March"/>
    <x v="76"/>
    <n v="1629.2"/>
    <n v="568.29999999999995"/>
    <n v="434.5"/>
    <n v="292.8"/>
    <n v="139.69999999999999"/>
    <n v="146.19999999999999"/>
    <n v="124.6"/>
    <n v="150.30000000000001"/>
    <n v="137.69999999999999"/>
    <n v="140.4"/>
    <n v="845.10000000000014"/>
  </r>
  <r>
    <x v="0"/>
    <x v="6"/>
    <s v="May"/>
    <x v="77"/>
    <n v="1644.4"/>
    <n v="580.79999999999995"/>
    <n v="448.59999999999997"/>
    <n v="288.76"/>
    <n v="146.9"/>
    <n v="151.30000000000001"/>
    <n v="130.19999999999999"/>
    <n v="156.69999999999999"/>
    <n v="142.9"/>
    <n v="142.4"/>
    <n v="865.45999999999992"/>
  </r>
  <r>
    <x v="1"/>
    <x v="6"/>
    <s v="May"/>
    <x v="77"/>
    <n v="1682.6000000000001"/>
    <n v="561.70000000000005"/>
    <n v="417.9"/>
    <n v="287.29999999999995"/>
    <n v="129.4"/>
    <n v="139.80000000000001"/>
    <n v="120.1"/>
    <n v="148"/>
    <n v="133.30000000000001"/>
    <n v="141.5"/>
    <n v="818.09999999999991"/>
  </r>
  <r>
    <x v="2"/>
    <x v="6"/>
    <s v="May"/>
    <x v="77"/>
    <n v="1657.9000000000003"/>
    <n v="570.70000000000005"/>
    <n v="436.1"/>
    <n v="293.79999999999995"/>
    <n v="140.30000000000001"/>
    <n v="146.9"/>
    <n v="124.9"/>
    <n v="151.6"/>
    <n v="138.19999999999999"/>
    <n v="142"/>
    <n v="848.8"/>
  </r>
  <r>
    <x v="0"/>
    <x v="6"/>
    <s v="June"/>
    <x v="78"/>
    <n v="1666.1999999999998"/>
    <n v="583.40000000000009"/>
    <n v="448.59999999999997"/>
    <n v="288.86"/>
    <n v="147.80000000000001"/>
    <n v="151.69999999999999"/>
    <n v="130.19999999999999"/>
    <n v="157.69999999999999"/>
    <n v="143.30000000000001"/>
    <n v="143.6"/>
    <n v="867.8599999999999"/>
  </r>
  <r>
    <x v="1"/>
    <x v="6"/>
    <s v="June"/>
    <x v="78"/>
    <n v="1704.2999999999997"/>
    <n v="563.70000000000005"/>
    <n v="418.4"/>
    <n v="286.8"/>
    <n v="130.5"/>
    <n v="140.30000000000001"/>
    <n v="119.6"/>
    <n v="148.9"/>
    <n v="133.6"/>
    <n v="142.1"/>
    <n v="819.4"/>
  </r>
  <r>
    <x v="2"/>
    <x v="6"/>
    <s v="June"/>
    <x v="78"/>
    <n v="1679.9"/>
    <n v="573"/>
    <n v="436.4"/>
    <n v="293.20000000000005"/>
    <n v="141.19999999999999"/>
    <n v="147.4"/>
    <n v="124.6"/>
    <n v="152.5"/>
    <n v="138.6"/>
    <n v="142.9"/>
    <n v="850.1"/>
  </r>
  <r>
    <x v="0"/>
    <x v="6"/>
    <s v="July"/>
    <x v="79"/>
    <n v="1688.3999999999999"/>
    <n v="586.6"/>
    <n v="449.1"/>
    <n v="289.26"/>
    <n v="146.80000000000001"/>
    <n v="152.19999999999999"/>
    <n v="131.19999999999999"/>
    <n v="159.1"/>
    <n v="144.19999999999999"/>
    <n v="144.9"/>
    <n v="870.56"/>
  </r>
  <r>
    <x v="1"/>
    <x v="6"/>
    <s v="July"/>
    <x v="79"/>
    <n v="1727.8999999999999"/>
    <n v="566.79999999999995"/>
    <n v="419.3"/>
    <n v="288.29999999999995"/>
    <n v="127"/>
    <n v="140.80000000000001"/>
    <n v="120.6"/>
    <n v="150.4"/>
    <n v="134.5"/>
    <n v="143.30000000000001"/>
    <n v="820.8"/>
  </r>
  <r>
    <x v="2"/>
    <x v="6"/>
    <s v="July"/>
    <x v="79"/>
    <n v="1702.8"/>
    <n v="576.09999999999991"/>
    <n v="437"/>
    <n v="294.79999999999995"/>
    <n v="139.30000000000001"/>
    <n v="147.9"/>
    <n v="125.6"/>
    <n v="154"/>
    <n v="139.5"/>
    <n v="144.19999999999999"/>
    <n v="853.19999999999993"/>
  </r>
  <r>
    <x v="0"/>
    <x v="6"/>
    <s v="August"/>
    <x v="80"/>
    <n v="1696.0000000000002"/>
    <n v="590.40000000000009"/>
    <n v="449.5"/>
    <n v="289.45999999999998"/>
    <n v="146.4"/>
    <n v="152.69999999999999"/>
    <n v="131.4"/>
    <n v="159.69999999999999"/>
    <n v="144.9"/>
    <n v="145.69999999999999"/>
    <n v="871.86"/>
  </r>
  <r>
    <x v="1"/>
    <x v="6"/>
    <s v="August"/>
    <x v="80"/>
    <n v="1739.3"/>
    <n v="570.90000000000009"/>
    <n v="420.2"/>
    <n v="289.7"/>
    <n v="125.5"/>
    <n v="141.5"/>
    <n v="120.8"/>
    <n v="151.5"/>
    <n v="135.30000000000001"/>
    <n v="144.19999999999999"/>
    <n v="822.8"/>
  </r>
  <r>
    <x v="2"/>
    <x v="6"/>
    <s v="August"/>
    <x v="80"/>
    <n v="1711.6"/>
    <n v="580"/>
    <n v="437.6"/>
    <n v="296.10000000000002"/>
    <n v="138.5"/>
    <n v="148.5"/>
    <n v="125.8"/>
    <n v="154.9"/>
    <n v="140.19999999999999"/>
    <n v="145"/>
    <n v="855.5"/>
  </r>
  <r>
    <x v="0"/>
    <x v="6"/>
    <s v="September"/>
    <x v="81"/>
    <n v="1710.2"/>
    <n v="592.70000000000005"/>
    <n v="449.29999999999995"/>
    <n v="289.56"/>
    <n v="146.9"/>
    <n v="153.4"/>
    <n v="131.6"/>
    <n v="160.19999999999999"/>
    <n v="145.4"/>
    <n v="146.69999999999999"/>
    <n v="873.66"/>
  </r>
  <r>
    <x v="1"/>
    <x v="6"/>
    <s v="September"/>
    <x v="81"/>
    <n v="1744.9"/>
    <n v="573.5"/>
    <n v="420.8"/>
    <n v="290.5"/>
    <n v="126.6"/>
    <n v="141.9"/>
    <n v="121.2"/>
    <n v="151.6"/>
    <n v="135.69999999999999"/>
    <n v="144.69999999999999"/>
    <n v="825.60000000000014"/>
  </r>
  <r>
    <x v="2"/>
    <x v="6"/>
    <s v="September"/>
    <x v="81"/>
    <n v="1722.6999999999998"/>
    <n v="582.5"/>
    <n v="437.69999999999993"/>
    <n v="296.79999999999995"/>
    <n v="139.19999999999999"/>
    <n v="149"/>
    <n v="126.1"/>
    <n v="155.19999999999999"/>
    <n v="140.69999999999999"/>
    <n v="145.80000000000001"/>
    <n v="858"/>
  </r>
  <r>
    <x v="0"/>
    <x v="6"/>
    <s v="October"/>
    <x v="82"/>
    <n v="1738.2999999999997"/>
    <n v="593.9"/>
    <n v="449.4"/>
    <n v="289.86"/>
    <n v="147.69999999999999"/>
    <n v="153.69999999999999"/>
    <n v="131.69999999999999"/>
    <n v="160.69999999999999"/>
    <n v="145.69999999999999"/>
    <n v="148.30000000000001"/>
    <n v="875.66000000000008"/>
  </r>
  <r>
    <x v="1"/>
    <x v="6"/>
    <s v="October"/>
    <x v="82"/>
    <n v="1772.4"/>
    <n v="575.20000000000005"/>
    <n v="422.20000000000005"/>
    <n v="291.7"/>
    <n v="128.9"/>
    <n v="142.4"/>
    <n v="121.5"/>
    <n v="151.69999999999999"/>
    <n v="136"/>
    <n v="146"/>
    <n v="829.8"/>
  </r>
  <r>
    <x v="2"/>
    <x v="6"/>
    <s v="October"/>
    <x v="82"/>
    <n v="1750.4999999999998"/>
    <n v="583.9"/>
    <n v="438.40000000000003"/>
    <n v="298"/>
    <n v="140.6"/>
    <n v="149.4"/>
    <n v="126.3"/>
    <n v="155.4"/>
    <n v="141"/>
    <n v="147.19999999999999"/>
    <n v="861.3"/>
  </r>
  <r>
    <x v="0"/>
    <x v="6"/>
    <s v="November"/>
    <x v="83"/>
    <n v="1765.9"/>
    <n v="595.6"/>
    <n v="450.8"/>
    <n v="290.15999999999997"/>
    <n v="148.4"/>
    <n v="154.30000000000001"/>
    <n v="132.1"/>
    <n v="160.80000000000001"/>
    <n v="146.1"/>
    <n v="149.9"/>
    <n v="877.56000000000006"/>
  </r>
  <r>
    <x v="1"/>
    <x v="6"/>
    <s v="November"/>
    <x v="83"/>
    <n v="1793.4999999999998"/>
    <n v="576.9"/>
    <n v="423.09999999999997"/>
    <n v="292.60000000000002"/>
    <n v="132.19999999999999"/>
    <n v="142.80000000000001"/>
    <n v="121.7"/>
    <n v="151.80000000000001"/>
    <n v="136.30000000000001"/>
    <n v="147"/>
    <n v="834.59999999999991"/>
  </r>
  <r>
    <x v="2"/>
    <x v="6"/>
    <s v="November"/>
    <x v="83"/>
    <n v="1775.6000000000001"/>
    <n v="585.60000000000014"/>
    <n v="439.5"/>
    <n v="298.8"/>
    <n v="142.30000000000001"/>
    <n v="149.9"/>
    <n v="126.6"/>
    <n v="155.5"/>
    <n v="141.30000000000001"/>
    <n v="148.6"/>
    <n v="864.5"/>
  </r>
  <r>
    <x v="0"/>
    <x v="6"/>
    <s v="December"/>
    <x v="84"/>
    <n v="1801.6999999999996"/>
    <n v="597.20000000000005"/>
    <n v="451.79999999999995"/>
    <n v="290.45999999999998"/>
    <n v="149.9"/>
    <n v="154.80000000000001"/>
    <n v="135"/>
    <n v="161.1"/>
    <n v="147.1"/>
    <n v="152.30000000000001"/>
    <n v="883.56000000000006"/>
  </r>
  <r>
    <x v="1"/>
    <x v="6"/>
    <s v="December"/>
    <x v="84"/>
    <n v="1825.9"/>
    <n v="578.20000000000005"/>
    <n v="424.20000000000005"/>
    <n v="292.60000000000002"/>
    <n v="133.6"/>
    <n v="143.19999999999999"/>
    <n v="125.2"/>
    <n v="151.9"/>
    <n v="137.69999999999999"/>
    <n v="148.30000000000001"/>
    <n v="841"/>
  </r>
  <r>
    <x v="2"/>
    <x v="6"/>
    <s v="December"/>
    <x v="84"/>
    <n v="1810.3000000000002"/>
    <n v="587"/>
    <n v="440.6"/>
    <n v="298.60000000000002"/>
    <n v="143.69999999999999"/>
    <n v="150.4"/>
    <n v="129.80000000000001"/>
    <n v="155.69999999999999"/>
    <n v="142.5"/>
    <n v="150.4"/>
    <n v="870.3"/>
  </r>
  <r>
    <x v="0"/>
    <x v="7"/>
    <s v="January"/>
    <x v="85"/>
    <n v="1798.8999999999999"/>
    <n v="600.9"/>
    <n v="452.30000000000007"/>
    <n v="290.95999999999998"/>
    <n v="150.4"/>
    <n v="155.69999999999999"/>
    <n v="136.30000000000001"/>
    <n v="161.69999999999999"/>
    <n v="148.1"/>
    <n v="151.9"/>
    <n v="887.46000000000015"/>
  </r>
  <r>
    <x v="1"/>
    <x v="7"/>
    <s v="January"/>
    <x v="85"/>
    <n v="1814.3"/>
    <n v="581.19999999999993"/>
    <n v="425.1"/>
    <n v="294"/>
    <n v="135.1"/>
    <n v="143.80000000000001"/>
    <n v="126.1"/>
    <n v="152.1"/>
    <n v="138.4"/>
    <n v="148.19999999999999"/>
    <n v="845.7"/>
  </r>
  <r>
    <x v="2"/>
    <x v="7"/>
    <s v="January"/>
    <x v="85"/>
    <n v="1804.3"/>
    <n v="590.4"/>
    <n v="441.2"/>
    <n v="300.10000000000002"/>
    <n v="144.6"/>
    <n v="151.19999999999999"/>
    <n v="130.9"/>
    <n v="156.1"/>
    <n v="143.4"/>
    <n v="150.19999999999999"/>
    <n v="875.1"/>
  </r>
  <r>
    <x v="0"/>
    <x v="7"/>
    <s v="February"/>
    <x v="86"/>
    <n v="1769.6999999999998"/>
    <n v="603.29999999999995"/>
    <n v="452.8"/>
    <n v="291.06"/>
    <n v="152.30000000000001"/>
    <n v="156.19999999999999"/>
    <n v="136"/>
    <n v="161.9"/>
    <n v="148.4"/>
    <n v="150.4"/>
    <n v="889.66"/>
  </r>
  <r>
    <x v="1"/>
    <x v="7"/>
    <s v="February"/>
    <x v="86"/>
    <n v="1785.1"/>
    <n v="584.70000000000005"/>
    <n v="426"/>
    <n v="295.20000000000005"/>
    <n v="138.9"/>
    <n v="144.4"/>
    <n v="125.2"/>
    <n v="152.19999999999999"/>
    <n v="138.4"/>
    <n v="147.69999999999999"/>
    <n v="849.9"/>
  </r>
  <r>
    <x v="2"/>
    <x v="7"/>
    <s v="February"/>
    <x v="86"/>
    <n v="1775.1"/>
    <n v="593.20000000000005"/>
    <n v="442"/>
    <n v="301.20000000000005"/>
    <n v="147.19999999999999"/>
    <n v="151.69999999999999"/>
    <n v="130.30000000000001"/>
    <n v="156.19999999999999"/>
    <n v="143.6"/>
    <n v="149.1"/>
    <n v="878.50000000000011"/>
  </r>
  <r>
    <x v="0"/>
    <x v="7"/>
    <s v="March"/>
    <x v="87"/>
    <n v="1754.4999999999998"/>
    <n v="606.9"/>
    <n v="453.5"/>
    <n v="290.76"/>
    <n v="153.4"/>
    <n v="156.69999999999999"/>
    <n v="135.80000000000001"/>
    <n v="161.19999999999999"/>
    <n v="148.6"/>
    <n v="149.80000000000001"/>
    <n v="889.7600000000001"/>
  </r>
  <r>
    <x v="1"/>
    <x v="7"/>
    <s v="March"/>
    <x v="87"/>
    <n v="1766.6"/>
    <n v="588.40000000000009"/>
    <n v="427.1"/>
    <n v="295.3"/>
    <n v="141.4"/>
    <n v="145"/>
    <n v="124.6"/>
    <n v="152.5"/>
    <n v="138.69999999999999"/>
    <n v="147.30000000000001"/>
    <n v="852.5"/>
  </r>
  <r>
    <x v="2"/>
    <x v="7"/>
    <s v="March"/>
    <x v="87"/>
    <n v="1758.7"/>
    <n v="596.79999999999995"/>
    <n v="442.90000000000003"/>
    <n v="300.89999999999998"/>
    <n v="148.9"/>
    <n v="152.30000000000001"/>
    <n v="129.9"/>
    <n v="156.1"/>
    <n v="143.80000000000001"/>
    <n v="148.6"/>
    <n v="879.59999999999991"/>
  </r>
  <r>
    <x v="0"/>
    <x v="7"/>
    <s v="April"/>
    <x v="88"/>
    <n v="1781.37"/>
    <n v="561.08999999999992"/>
    <n v="419.65000000000003"/>
    <n v="275.75"/>
    <n v="148.4"/>
    <n v="154.30000000000001"/>
    <n v="126.98"/>
    <n v="140.94"/>
    <n v="134.02000000000001"/>
    <n v="139.35"/>
    <n v="826.08999999999992"/>
  </r>
  <r>
    <x v="1"/>
    <x v="7"/>
    <s v="April"/>
    <x v="88"/>
    <n v="1808.53"/>
    <n v="556.05999999999995"/>
    <n v="420.23"/>
    <n v="292.27"/>
    <n v="137.1"/>
    <n v="144.80000000000001"/>
    <n v="127.13"/>
    <n v="141.13"/>
    <n v="134.19999999999999"/>
    <n v="139.55000000000001"/>
    <n v="831.82999999999993"/>
  </r>
  <r>
    <x v="2"/>
    <x v="7"/>
    <s v="April"/>
    <x v="88"/>
    <n v="1791.74"/>
    <n v="560.02"/>
    <n v="420.87"/>
    <n v="292.46000000000004"/>
    <n v="144.1"/>
    <n v="150.69999999999999"/>
    <n v="127.3"/>
    <n v="141.33000000000001"/>
    <n v="134.4"/>
    <n v="139.75"/>
    <n v="839.59"/>
  </r>
  <r>
    <x v="0"/>
    <x v="7"/>
    <s v="May"/>
    <x v="89"/>
    <n v="1689.7699999999998"/>
    <n v="555.79"/>
    <n v="419.65000000000003"/>
    <n v="275.75"/>
    <n v="136.26"/>
    <n v="138.27000000000001"/>
    <n v="126.98"/>
    <n v="140.94"/>
    <n v="134.02000000000001"/>
    <n v="139.35"/>
    <n v="813.95"/>
  </r>
  <r>
    <x v="1"/>
    <x v="7"/>
    <s v="May"/>
    <x v="89"/>
    <n v="1691.2"/>
    <n v="556.63"/>
    <n v="420.23"/>
    <n v="275.92999999999995"/>
    <n v="136.47"/>
    <n v="138.47999999999999"/>
    <n v="127.13"/>
    <n v="141.13"/>
    <n v="134.19999999999999"/>
    <n v="139.55000000000001"/>
    <n v="814.8599999999999"/>
  </r>
  <r>
    <x v="2"/>
    <x v="7"/>
    <s v="May"/>
    <x v="89"/>
    <n v="1693.55"/>
    <n v="557.42000000000007"/>
    <n v="420.87"/>
    <n v="276.12"/>
    <n v="136.68"/>
    <n v="138.69999999999999"/>
    <n v="127.3"/>
    <n v="141.33000000000001"/>
    <n v="134.4"/>
    <n v="139.75"/>
    <n v="815.83"/>
  </r>
  <r>
    <x v="0"/>
    <x v="7"/>
    <s v="June"/>
    <x v="90"/>
    <n v="1808.9"/>
    <n v="628.9"/>
    <n v="458.79999999999995"/>
    <n v="290.95999999999998"/>
    <n v="144.9"/>
    <n v="158.19999999999999"/>
    <n v="141.4"/>
    <n v="161.80000000000001"/>
    <n v="151.69999999999999"/>
    <n v="152.69999999999999"/>
    <n v="890.76"/>
  </r>
  <r>
    <x v="1"/>
    <x v="7"/>
    <s v="June"/>
    <x v="90"/>
    <n v="1859.3999999999999"/>
    <n v="619"/>
    <n v="432.9"/>
    <n v="295.10000000000002"/>
    <n v="137.1"/>
    <n v="148.1"/>
    <n v="129.30000000000001"/>
    <n v="152.5"/>
    <n v="142"/>
    <n v="150.80000000000001"/>
    <n v="856"/>
  </r>
  <r>
    <x v="2"/>
    <x v="7"/>
    <s v="June"/>
    <x v="90"/>
    <n v="1827.4"/>
    <n v="622.79999999999995"/>
    <n v="448.29999999999995"/>
    <n v="301.10000000000002"/>
    <n v="141.9"/>
    <n v="154.4"/>
    <n v="135"/>
    <n v="156.4"/>
    <n v="147"/>
    <n v="151.80000000000001"/>
    <n v="881.4"/>
  </r>
  <r>
    <x v="0"/>
    <x v="7"/>
    <s v="July"/>
    <x v="91"/>
    <n v="1808.9"/>
    <n v="628.9"/>
    <n v="458.79999999999995"/>
    <n v="290.95999999999998"/>
    <n v="144.9"/>
    <n v="158.19999999999999"/>
    <n v="141.4"/>
    <n v="161.80000000000001"/>
    <n v="151.69999999999999"/>
    <n v="152.69999999999999"/>
    <n v="890.76"/>
  </r>
  <r>
    <x v="1"/>
    <x v="7"/>
    <s v="July"/>
    <x v="91"/>
    <n v="1859.3999999999999"/>
    <n v="619"/>
    <n v="432.9"/>
    <n v="295.10000000000002"/>
    <n v="137.1"/>
    <n v="148.1"/>
    <n v="129.30000000000001"/>
    <n v="152.5"/>
    <n v="142"/>
    <n v="150.80000000000001"/>
    <n v="856"/>
  </r>
  <r>
    <x v="2"/>
    <x v="7"/>
    <s v="July"/>
    <x v="91"/>
    <n v="1827.4"/>
    <n v="622.79999999999995"/>
    <n v="448.29999999999995"/>
    <n v="301.10000000000002"/>
    <n v="141.9"/>
    <n v="154.4"/>
    <n v="135"/>
    <n v="156.4"/>
    <n v="147"/>
    <n v="151.80000000000001"/>
    <n v="881.4"/>
  </r>
  <r>
    <x v="0"/>
    <x v="7"/>
    <s v="August"/>
    <x v="92"/>
    <n v="1835.1"/>
    <n v="630.19999999999993"/>
    <n v="458.7"/>
    <n v="291.15999999999997"/>
    <n v="145.80000000000001"/>
    <n v="158.80000000000001"/>
    <n v="143.6"/>
    <n v="162.69999999999999"/>
    <n v="153"/>
    <n v="154.69999999999999"/>
    <n v="896.26"/>
  </r>
  <r>
    <x v="1"/>
    <x v="7"/>
    <s v="August"/>
    <x v="92"/>
    <n v="1888.3999999999999"/>
    <n v="620.09999999999991"/>
    <n v="433"/>
    <n v="300"/>
    <n v="138.30000000000001"/>
    <n v="148.69999999999999"/>
    <n v="133.9"/>
    <n v="155.5"/>
    <n v="144.80000000000001"/>
    <n v="152.9"/>
    <n v="872.5"/>
  </r>
  <r>
    <x v="2"/>
    <x v="7"/>
    <s v="August"/>
    <x v="92"/>
    <n v="1854.6"/>
    <n v="623.5"/>
    <n v="448.2"/>
    <n v="303.89999999999998"/>
    <n v="143"/>
    <n v="155"/>
    <n v="138.5"/>
    <n v="158.5"/>
    <n v="149"/>
    <n v="153.9"/>
    <n v="892.9"/>
  </r>
  <r>
    <x v="0"/>
    <x v="7"/>
    <s v="September"/>
    <x v="93"/>
    <n v="1841.9999999999998"/>
    <n v="638.5"/>
    <n v="459.9"/>
    <n v="290.86"/>
    <n v="146.4"/>
    <n v="159.1"/>
    <n v="144.6"/>
    <n v="161.1"/>
    <n v="153.69999999999999"/>
    <n v="155.4"/>
    <n v="896.66000000000008"/>
  </r>
  <r>
    <x v="1"/>
    <x v="7"/>
    <s v="September"/>
    <x v="93"/>
    <n v="1903.9"/>
    <n v="628"/>
    <n v="434.6"/>
    <n v="301.70000000000005"/>
    <n v="137.19999999999999"/>
    <n v="150"/>
    <n v="135.1"/>
    <n v="154.9"/>
    <n v="146"/>
    <n v="154"/>
    <n v="874.9"/>
  </r>
  <r>
    <x v="2"/>
    <x v="7"/>
    <s v="September"/>
    <x v="93"/>
    <n v="1864.8"/>
    <n v="631.6"/>
    <n v="449.70000000000005"/>
    <n v="305"/>
    <n v="142.9"/>
    <n v="155.6"/>
    <n v="139.6"/>
    <n v="157.5"/>
    <n v="150"/>
    <n v="154.69999999999999"/>
    <n v="895"/>
  </r>
  <r>
    <x v="0"/>
    <x v="7"/>
    <s v="October"/>
    <x v="94"/>
    <n v="1883.5"/>
    <n v="638.70000000000005"/>
    <n v="461.29999999999995"/>
    <n v="291.26"/>
    <n v="146.80000000000001"/>
    <n v="159.5"/>
    <n v="146.4"/>
    <n v="162.5"/>
    <n v="154.30000000000001"/>
    <n v="157.5"/>
    <n v="901.26"/>
  </r>
  <r>
    <x v="1"/>
    <x v="7"/>
    <s v="October"/>
    <x v="94"/>
    <n v="1941"/>
    <n v="628"/>
    <n v="434.90000000000003"/>
    <n v="301.60000000000002"/>
    <n v="137.1"/>
    <n v="151"/>
    <n v="135.4"/>
    <n v="155.69999999999999"/>
    <n v="146.19999999999999"/>
    <n v="155.19999999999999"/>
    <n v="876"/>
  </r>
  <r>
    <x v="2"/>
    <x v="7"/>
    <s v="October"/>
    <x v="94"/>
    <n v="1904.6000000000004"/>
    <n v="631.79999999999995"/>
    <n v="450.59999999999997"/>
    <n v="305.2"/>
    <n v="143.1"/>
    <n v="156.30000000000001"/>
    <n v="140.6"/>
    <n v="158.5"/>
    <n v="150.4"/>
    <n v="156.4"/>
    <n v="897.8"/>
  </r>
  <r>
    <x v="0"/>
    <x v="7"/>
    <s v="November"/>
    <x v="95"/>
    <n v="1932.4000000000003"/>
    <n v="643.20000000000005"/>
    <n v="462.8"/>
    <n v="292.06"/>
    <n v="147.5"/>
    <n v="160.4"/>
    <n v="146.1"/>
    <n v="161.6"/>
    <n v="154.5"/>
    <n v="159.80000000000001"/>
    <n v="901.76"/>
  </r>
  <r>
    <x v="1"/>
    <x v="7"/>
    <s v="November"/>
    <x v="95"/>
    <n v="1979.2"/>
    <n v="632.6"/>
    <n v="436.3"/>
    <n v="303.10000000000002"/>
    <n v="137.30000000000001"/>
    <n v="152"/>
    <n v="135.19999999999999"/>
    <n v="156.4"/>
    <n v="146.6"/>
    <n v="156.69999999999999"/>
    <n v="878.6"/>
  </r>
  <r>
    <x v="2"/>
    <x v="7"/>
    <s v="November"/>
    <x v="95"/>
    <n v="1949.1000000000001"/>
    <n v="636.6"/>
    <n v="452.00000000000006"/>
    <n v="307.2"/>
    <n v="143.6"/>
    <n v="157.19999999999999"/>
    <n v="140.4"/>
    <n v="158.6"/>
    <n v="150.69999999999999"/>
    <n v="158.4"/>
    <n v="900.5"/>
  </r>
  <r>
    <x v="0"/>
    <x v="7"/>
    <s v="December"/>
    <x v="96"/>
    <n v="1947.1"/>
    <n v="647.5"/>
    <n v="464.90000000000003"/>
    <n v="292.65999999999997"/>
    <n v="148.69999999999999"/>
    <n v="161.6"/>
    <n v="146.4"/>
    <n v="162.9"/>
    <n v="155.19999999999999"/>
    <n v="160.69999999999999"/>
    <n v="905.8599999999999"/>
  </r>
  <r>
    <x v="1"/>
    <x v="7"/>
    <s v="December"/>
    <x v="96"/>
    <n v="1982.1000000000001"/>
    <n v="635.70000000000005"/>
    <n v="438.20000000000005"/>
    <n v="303.89999999999998"/>
    <n v="137.9"/>
    <n v="152.9"/>
    <n v="135.5"/>
    <n v="156.9"/>
    <n v="146.9"/>
    <n v="156.9"/>
    <n v="881.09999999999991"/>
  </r>
  <r>
    <x v="2"/>
    <x v="7"/>
    <s v="December"/>
    <x v="96"/>
    <n v="1959.9"/>
    <n v="640.20000000000005"/>
    <n v="454"/>
    <n v="308.10000000000002"/>
    <n v="144.6"/>
    <n v="158.30000000000001"/>
    <n v="140.69999999999999"/>
    <n v="159.4"/>
    <n v="151.19999999999999"/>
    <n v="158.9"/>
    <n v="904"/>
  </r>
  <r>
    <x v="0"/>
    <x v="8"/>
    <s v="January"/>
    <x v="97"/>
    <n v="1909.5999999999997"/>
    <n v="652"/>
    <n v="466.7"/>
    <n v="293.15999999999997"/>
    <n v="150.9"/>
    <n v="162.5"/>
    <n v="147.5"/>
    <n v="163.5"/>
    <n v="155.9"/>
    <n v="158.5"/>
    <n v="910.95999999999992"/>
  </r>
  <r>
    <x v="1"/>
    <x v="8"/>
    <s v="January"/>
    <x v="97"/>
    <n v="1951.1000000000001"/>
    <n v="640.79999999999995"/>
    <n v="440"/>
    <n v="303.39999999999998"/>
    <n v="142.9"/>
    <n v="154.1"/>
    <n v="136.9"/>
    <n v="156.1"/>
    <n v="147.6"/>
    <n v="156"/>
    <n v="886.9"/>
  </r>
  <r>
    <x v="2"/>
    <x v="8"/>
    <s v="January"/>
    <x v="97"/>
    <n v="1924.6999999999998"/>
    <n v="644.70000000000005"/>
    <n v="455.8"/>
    <n v="307.7"/>
    <n v="147.9"/>
    <n v="159.30000000000001"/>
    <n v="141.9"/>
    <n v="159.19999999999999"/>
    <n v="151.9"/>
    <n v="157.30000000000001"/>
    <n v="908.6"/>
  </r>
  <r>
    <x v="0"/>
    <x v="8"/>
    <s v="February"/>
    <x v="98"/>
    <n v="1865.3"/>
    <n v="658.7"/>
    <n v="471.4"/>
    <n v="294.06"/>
    <n v="154.4"/>
    <n v="164.3"/>
    <n v="150.19999999999999"/>
    <n v="163.6"/>
    <n v="157.19999999999999"/>
    <n v="156.69999999999999"/>
    <n v="919.46"/>
  </r>
  <r>
    <x v="1"/>
    <x v="8"/>
    <s v="February"/>
    <x v="98"/>
    <n v="1916.8"/>
    <n v="646.5"/>
    <n v="444.2"/>
    <n v="306.3"/>
    <n v="149.1"/>
    <n v="156.30000000000001"/>
    <n v="140.5"/>
    <n v="156.6"/>
    <n v="149.30000000000001"/>
    <n v="156.5"/>
    <n v="901.8"/>
  </r>
  <r>
    <x v="2"/>
    <x v="8"/>
    <s v="February"/>
    <x v="98"/>
    <n v="1883.8000000000002"/>
    <n v="651.1"/>
    <n v="460.40000000000003"/>
    <n v="310.70000000000005"/>
    <n v="152.4"/>
    <n v="161.30000000000001"/>
    <n v="145.1"/>
    <n v="159.5"/>
    <n v="153.4"/>
    <n v="156.6"/>
    <n v="921.1"/>
  </r>
  <r>
    <x v="0"/>
    <x v="8"/>
    <s v="March"/>
    <x v="99"/>
    <n v="1865.1000000000001"/>
    <n v="657.6"/>
    <n v="472.9"/>
    <n v="294.06"/>
    <n v="156"/>
    <n v="164.6"/>
    <n v="151.30000000000001"/>
    <n v="163.80000000000001"/>
    <n v="157.30000000000001"/>
    <n v="156.69999999999999"/>
    <n v="922.46"/>
  </r>
  <r>
    <x v="1"/>
    <x v="8"/>
    <s v="March"/>
    <x v="99"/>
    <n v="1913.7999999999997"/>
    <n v="647.69999999999993"/>
    <n v="446.4"/>
    <n v="307.10000000000002"/>
    <n v="154.80000000000001"/>
    <n v="156.9"/>
    <n v="141.69999999999999"/>
    <n v="157.6"/>
    <n v="150"/>
    <n v="156.9"/>
    <n v="911.2"/>
  </r>
  <r>
    <x v="2"/>
    <x v="8"/>
    <s v="March"/>
    <x v="99"/>
    <n v="1882.8999999999999"/>
    <n v="651"/>
    <n v="462.1"/>
    <n v="311.10000000000002"/>
    <n v="155.5"/>
    <n v="161.69999999999999"/>
    <n v="146.19999999999999"/>
    <n v="160.19999999999999"/>
    <n v="153.80000000000001"/>
    <n v="156.80000000000001"/>
    <n v="926.8"/>
  </r>
  <r>
    <x v="0"/>
    <x v="8"/>
    <s v="April"/>
    <x v="100"/>
    <n v="1887.6"/>
    <n v="661.90000000000009"/>
    <n v="475.69999999999993"/>
    <n v="294.76"/>
    <n v="156"/>
    <n v="165.3"/>
    <n v="151.69999999999999"/>
    <n v="164.1"/>
    <n v="158"/>
    <n v="157.6"/>
    <n v="924.56000000000006"/>
  </r>
  <r>
    <x v="1"/>
    <x v="8"/>
    <s v="April"/>
    <x v="100"/>
    <n v="1938.1"/>
    <n v="651.6"/>
    <n v="448.6"/>
    <n v="309"/>
    <n v="154.9"/>
    <n v="157.5"/>
    <n v="142.1"/>
    <n v="157.6"/>
    <n v="150.5"/>
    <n v="158"/>
    <n v="914.1"/>
  </r>
  <r>
    <x v="2"/>
    <x v="8"/>
    <s v="April"/>
    <x v="100"/>
    <n v="1906.5"/>
    <n v="655"/>
    <n v="464.6"/>
    <n v="313.20000000000005"/>
    <n v="155.6"/>
    <n v="162.30000000000001"/>
    <n v="146.6"/>
    <n v="160.30000000000001"/>
    <n v="154.4"/>
    <n v="157.80000000000001"/>
    <n v="930.1"/>
  </r>
  <r>
    <x v="0"/>
    <x v="8"/>
    <s v="May"/>
    <x v="101"/>
    <n v="1930.7"/>
    <n v="673.5"/>
    <n v="490.4"/>
    <n v="298.06"/>
    <n v="161.69999999999999"/>
    <n v="169.1"/>
    <n v="153.19999999999999"/>
    <n v="167.6"/>
    <n v="161.1"/>
    <n v="161.1"/>
    <n v="941.66000000000008"/>
  </r>
  <r>
    <x v="1"/>
    <x v="8"/>
    <s v="May"/>
    <x v="101"/>
    <n v="1972.7000000000003"/>
    <n v="660.3"/>
    <n v="450.79999999999995"/>
    <n v="311.7"/>
    <n v="155.5"/>
    <n v="160.4"/>
    <n v="145"/>
    <n v="156.6"/>
    <n v="152.30000000000001"/>
    <n v="159.5"/>
    <n v="921.10000000000014"/>
  </r>
  <r>
    <x v="2"/>
    <x v="8"/>
    <s v="May"/>
    <x v="101"/>
    <n v="1946.4000000000003"/>
    <n v="665.6"/>
    <n v="474.29999999999995"/>
    <n v="316.29999999999995"/>
    <n v="159.4"/>
    <n v="165.8"/>
    <n v="148.9"/>
    <n v="161.19999999999999"/>
    <n v="156.80000000000001"/>
    <n v="160.4"/>
    <n v="942.59999999999991"/>
  </r>
  <r>
    <x v="0"/>
    <x v="8"/>
    <s v="June"/>
    <x v="102"/>
    <n v="1957.1"/>
    <n v="674.4"/>
    <n v="489.80000000000007"/>
    <n v="298.45999999999998"/>
    <n v="162.1"/>
    <n v="169.7"/>
    <n v="154.19999999999999"/>
    <n v="166.8"/>
    <n v="161.5"/>
    <n v="162.1"/>
    <n v="943.06"/>
  </r>
  <r>
    <x v="1"/>
    <x v="8"/>
    <s v="June"/>
    <x v="102"/>
    <n v="2001.9"/>
    <n v="656.59999999999991"/>
    <n v="452.6"/>
    <n v="310.3"/>
    <n v="156.1"/>
    <n v="160.80000000000001"/>
    <n v="147.5"/>
    <n v="158.1"/>
    <n v="153.4"/>
    <n v="160.4"/>
    <n v="925.4"/>
  </r>
  <r>
    <x v="2"/>
    <x v="8"/>
    <s v="June"/>
    <x v="102"/>
    <n v="1973.8999999999999"/>
    <n v="664.5"/>
    <n v="474.7"/>
    <n v="315.3"/>
    <n v="159.80000000000001"/>
    <n v="166.3"/>
    <n v="150.69999999999999"/>
    <n v="161.69999999999999"/>
    <n v="157.6"/>
    <n v="161.30000000000001"/>
    <n v="945.1"/>
  </r>
  <r>
    <x v="0"/>
    <x v="8"/>
    <s v="July"/>
    <x v="103"/>
    <n v="1966.2"/>
    <n v="676.99999999999989"/>
    <n v="492.40000000000003"/>
    <n v="299.56"/>
    <n v="162.5"/>
    <n v="170.4"/>
    <n v="157.1"/>
    <n v="167.2"/>
    <n v="162.80000000000001"/>
    <n v="163.19999999999999"/>
    <n v="949.15999999999985"/>
  </r>
  <r>
    <x v="1"/>
    <x v="8"/>
    <s v="July"/>
    <x v="103"/>
    <n v="2018.4000000000003"/>
    <n v="659.69999999999993"/>
    <n v="455.3"/>
    <n v="312.2"/>
    <n v="157.69999999999999"/>
    <n v="161.5"/>
    <n v="149.5"/>
    <n v="160.30000000000001"/>
    <n v="155"/>
    <n v="161.80000000000001"/>
    <n v="934.7"/>
  </r>
  <r>
    <x v="2"/>
    <x v="8"/>
    <s v="July"/>
    <x v="103"/>
    <n v="1986.1000000000001"/>
    <n v="667.5"/>
    <n v="477.29999999999995"/>
    <n v="317.3"/>
    <n v="160.69999999999999"/>
    <n v="167"/>
    <n v="153.1"/>
    <n v="163.19999999999999"/>
    <n v="159"/>
    <n v="162.5"/>
    <n v="953.3"/>
  </r>
  <r>
    <x v="0"/>
    <x v="8"/>
    <s v="August"/>
    <x v="104"/>
    <n v="1963.2"/>
    <n v="679.2"/>
    <n v="495.90000000000003"/>
    <n v="300.15999999999997"/>
    <n v="163.1"/>
    <n v="171.1"/>
    <n v="157.69999999999999"/>
    <n v="167.5"/>
    <n v="163.30000000000001"/>
    <n v="163.6"/>
    <n v="951.76"/>
  </r>
  <r>
    <x v="1"/>
    <x v="8"/>
    <s v="August"/>
    <x v="104"/>
    <n v="2003.1"/>
    <n v="664.6"/>
    <n v="460.7"/>
    <n v="315.29999999999995"/>
    <n v="160.69999999999999"/>
    <n v="162.80000000000001"/>
    <n v="150.4"/>
    <n v="160.4"/>
    <n v="156"/>
    <n v="162.30000000000001"/>
    <n v="942.8"/>
  </r>
  <r>
    <x v="2"/>
    <x v="8"/>
    <s v="August"/>
    <x v="104"/>
    <n v="1979.3000000000002"/>
    <n v="672.4"/>
    <n v="483"/>
    <n v="319.60000000000002"/>
    <n v="162.6"/>
    <n v="168.4"/>
    <n v="154"/>
    <n v="163.80000000000001"/>
    <n v="160"/>
    <n v="163.19999999999999"/>
    <n v="960"/>
  </r>
  <r>
    <x v="0"/>
    <x v="8"/>
    <s v="September"/>
    <x v="105"/>
    <n v="1965.3"/>
    <n v="681.7"/>
    <n v="498.4"/>
    <n v="300.56"/>
    <n v="163.69999999999999"/>
    <n v="171.9"/>
    <n v="157.80000000000001"/>
    <n v="168.5"/>
    <n v="163.80000000000001"/>
    <n v="164"/>
    <n v="954.3599999999999"/>
  </r>
  <r>
    <x v="1"/>
    <x v="8"/>
    <s v="September"/>
    <x v="105"/>
    <n v="2003.1000000000001"/>
    <n v="664.80000000000007"/>
    <n v="460.79999999999995"/>
    <n v="315.39999999999998"/>
    <n v="160.80000000000001"/>
    <n v="162.80000000000001"/>
    <n v="150.5"/>
    <n v="160.30000000000001"/>
    <n v="156"/>
    <n v="162.30000000000001"/>
    <n v="943"/>
  </r>
  <r>
    <x v="2"/>
    <x v="8"/>
    <s v="September"/>
    <x v="105"/>
    <n v="1979.3"/>
    <n v="672.5"/>
    <n v="483.2"/>
    <n v="319.60000000000002"/>
    <n v="162.6"/>
    <n v="168.4"/>
    <n v="154"/>
    <n v="163.69999999999999"/>
    <n v="160"/>
    <n v="163.19999999999999"/>
    <n v="959.90000000000009"/>
  </r>
  <r>
    <x v="0"/>
    <x v="8"/>
    <s v="October"/>
    <x v="106"/>
    <n v="1995.3999999999999"/>
    <n v="684.30000000000007"/>
    <n v="502.00000000000006"/>
    <n v="301.26"/>
    <n v="165.5"/>
    <n v="172.5"/>
    <n v="159.5"/>
    <n v="169"/>
    <n v="164.7"/>
    <n v="166.3"/>
    <n v="959.96"/>
  </r>
  <r>
    <x v="1"/>
    <x v="8"/>
    <s v="October"/>
    <x v="106"/>
    <n v="2043.0000000000002"/>
    <n v="667.8"/>
    <n v="463.50000000000006"/>
    <n v="317.89999999999998"/>
    <n v="162.19999999999999"/>
    <n v="163.5"/>
    <n v="152.19999999999999"/>
    <n v="160.30000000000001"/>
    <n v="157"/>
    <n v="164.6"/>
    <n v="949.59999999999991"/>
  </r>
  <r>
    <x v="2"/>
    <x v="8"/>
    <s v="October"/>
    <x v="106"/>
    <n v="2012.3000000000002"/>
    <n v="675.3"/>
    <n v="486.3"/>
    <n v="322"/>
    <n v="164.2"/>
    <n v="169.1"/>
    <n v="155.69999999999999"/>
    <n v="163.9"/>
    <n v="161"/>
    <n v="165.5"/>
    <n v="966.8"/>
  </r>
  <r>
    <x v="0"/>
    <x v="8"/>
    <s v="November"/>
    <x v="107"/>
    <n v="2012.9"/>
    <n v="686.69999999999993"/>
    <n v="506.2"/>
    <n v="302.15999999999997"/>
    <n v="165.3"/>
    <n v="173.4"/>
    <n v="158.9"/>
    <n v="169.3"/>
    <n v="165.2"/>
    <n v="167.6"/>
    <n v="960.86000000000013"/>
  </r>
  <r>
    <x v="1"/>
    <x v="8"/>
    <s v="November"/>
    <x v="107"/>
    <n v="2061.7999999999997"/>
    <n v="671.6"/>
    <n v="467.3"/>
    <n v="319.39999999999998"/>
    <n v="161.6"/>
    <n v="164.2"/>
    <n v="151.19999999999999"/>
    <n v="160.80000000000001"/>
    <n v="157.30000000000001"/>
    <n v="165.6"/>
    <n v="950.3"/>
  </r>
  <r>
    <x v="2"/>
    <x v="8"/>
    <s v="November"/>
    <x v="107"/>
    <n v="2030.3999999999999"/>
    <n v="678.60000000000014"/>
    <n v="490.40000000000003"/>
    <n v="323.5"/>
    <n v="163.9"/>
    <n v="169.9"/>
    <n v="154.80000000000001"/>
    <n v="164.3"/>
    <n v="161.4"/>
    <n v="166.7"/>
    <n v="967.9"/>
  </r>
  <r>
    <x v="0"/>
    <x v="8"/>
    <s v="December"/>
    <x v="108"/>
    <n v="1998.4999999999998"/>
    <n v="687.8"/>
    <n v="510.3"/>
    <n v="303.15999999999997"/>
    <n v="165.6"/>
    <n v="174"/>
    <n v="160.1"/>
    <n v="169.7"/>
    <n v="166"/>
    <n v="167"/>
    <n v="964.56"/>
  </r>
  <r>
    <x v="1"/>
    <x v="8"/>
    <s v="December"/>
    <x v="108"/>
    <n v="2049.8000000000002"/>
    <n v="673.3"/>
    <n v="470.7"/>
    <n v="319.39999999999998"/>
    <n v="161.69999999999999"/>
    <n v="165.1"/>
    <n v="151.80000000000001"/>
    <n v="160.6"/>
    <n v="157.80000000000001"/>
    <n v="165.2"/>
    <n v="951.3"/>
  </r>
  <r>
    <x v="2"/>
    <x v="8"/>
    <s v="December"/>
    <x v="108"/>
    <n v="2016.7"/>
    <n v="679.80000000000007"/>
    <n v="494.2"/>
    <n v="323.60000000000002"/>
    <n v="164.1"/>
    <n v="170.6"/>
    <n v="155.69999999999999"/>
    <n v="164.4"/>
    <n v="162"/>
    <n v="166.2"/>
    <n v="969.80000000000007"/>
  </r>
  <r>
    <x v="0"/>
    <x v="9"/>
    <s v="January"/>
    <x v="109"/>
    <n v="1983.1999999999998"/>
    <n v="688.59999999999991"/>
    <n v="515.20000000000005"/>
    <n v="304.15999999999997"/>
    <n v="165.8"/>
    <n v="174.7"/>
    <n v="160.80000000000001"/>
    <n v="169.9"/>
    <n v="166.6"/>
    <n v="166.4"/>
    <n v="967.26"/>
  </r>
  <r>
    <x v="1"/>
    <x v="9"/>
    <s v="January"/>
    <x v="109"/>
    <n v="2030.0999999999997"/>
    <n v="674.2"/>
    <n v="475.4"/>
    <n v="321.3"/>
    <n v="161.6"/>
    <n v="166.1"/>
    <n v="152.69999999999999"/>
    <n v="161"/>
    <n v="158.6"/>
    <n v="165"/>
    <n v="955.19999999999993"/>
  </r>
  <r>
    <x v="2"/>
    <x v="9"/>
    <s v="January"/>
    <x v="109"/>
    <n v="1999.9"/>
    <n v="680.7"/>
    <n v="499.1"/>
    <n v="325.60000000000002"/>
    <n v="164.2"/>
    <n v="171.4"/>
    <n v="156.5"/>
    <n v="164.7"/>
    <n v="162.69999999999999"/>
    <n v="165.7"/>
    <n v="973.7"/>
  </r>
  <r>
    <x v="0"/>
    <x v="9"/>
    <s v="February"/>
    <x v="110"/>
    <n v="1979.9"/>
    <n v="692"/>
    <n v="518.79999999999995"/>
    <n v="304.95999999999998"/>
    <n v="167.4"/>
    <n v="175.3"/>
    <n v="161.19999999999999"/>
    <n v="170.3"/>
    <n v="167.3"/>
    <n v="166.7"/>
    <n v="971.15999999999985"/>
  </r>
  <r>
    <x v="1"/>
    <x v="9"/>
    <s v="February"/>
    <x v="110"/>
    <n v="2026.8"/>
    <n v="676.90000000000009"/>
    <n v="479.5"/>
    <n v="322.89999999999998"/>
    <n v="163"/>
    <n v="167.2"/>
    <n v="153.1"/>
    <n v="162"/>
    <n v="159.4"/>
    <n v="165.5"/>
    <n v="960.4"/>
  </r>
  <r>
    <x v="2"/>
    <x v="9"/>
    <s v="February"/>
    <x v="110"/>
    <n v="1996.5000000000002"/>
    <n v="684"/>
    <n v="502.80000000000007"/>
    <n v="327.3"/>
    <n v="165.7"/>
    <n v="172.2"/>
    <n v="156.9"/>
    <n v="165.4"/>
    <n v="163.5"/>
    <n v="166.1"/>
    <n v="978.8"/>
  </r>
  <r>
    <x v="0"/>
    <x v="9"/>
    <s v="March"/>
    <x v="111"/>
    <n v="2007.9"/>
    <n v="697.5"/>
    <n v="523.70000000000005"/>
    <n v="305.76"/>
    <n v="168.9"/>
    <n v="176"/>
    <n v="162"/>
    <n v="170.6"/>
    <n v="168.3"/>
    <n v="168.7"/>
    <n v="975.56"/>
  </r>
  <r>
    <x v="1"/>
    <x v="9"/>
    <s v="March"/>
    <x v="111"/>
    <n v="2039.2000000000003"/>
    <n v="682.2"/>
    <n v="484.6"/>
    <n v="323.89999999999998"/>
    <n v="164.5"/>
    <n v="168.2"/>
    <n v="154.19999999999999"/>
    <n v="162.69999999999999"/>
    <n v="160.6"/>
    <n v="166.5"/>
    <n v="965.9"/>
  </r>
  <r>
    <x v="2"/>
    <x v="9"/>
    <s v="March"/>
    <x v="111"/>
    <n v="2018.9000000000003"/>
    <n v="689.5"/>
    <n v="507.79999999999995"/>
    <n v="328.1"/>
    <n v="167.2"/>
    <n v="173"/>
    <n v="157.9"/>
    <n v="166"/>
    <n v="164.6"/>
    <n v="167.7"/>
    <n v="983.80000000000007"/>
  </r>
  <r>
    <x v="0"/>
    <x v="9"/>
    <s v="April"/>
    <x v="112"/>
    <n v="2034.1999999999998"/>
    <n v="701.40000000000009"/>
    <n v="529.70000000000005"/>
    <n v="306.95999999999998"/>
    <n v="173.3"/>
    <n v="177"/>
    <n v="166.2"/>
    <n v="170.9"/>
    <n v="170.2"/>
    <n v="170.8"/>
    <n v="987.56"/>
  </r>
  <r>
    <x v="1"/>
    <x v="9"/>
    <s v="April"/>
    <x v="112"/>
    <n v="2072.9"/>
    <n v="685.19999999999993"/>
    <n v="489.2"/>
    <n v="326.8"/>
    <n v="170.5"/>
    <n v="169"/>
    <n v="159.30000000000001"/>
    <n v="164"/>
    <n v="163.1"/>
    <n v="169.2"/>
    <n v="983.7"/>
  </r>
  <r>
    <x v="2"/>
    <x v="9"/>
    <s v="April"/>
    <x v="112"/>
    <n v="2048.1000000000004"/>
    <n v="693.3"/>
    <n v="513.20000000000005"/>
    <n v="331"/>
    <n v="172.2"/>
    <n v="174"/>
    <n v="162.6"/>
    <n v="166.9"/>
    <n v="166.8"/>
    <n v="170.1"/>
    <n v="999.5"/>
  </r>
  <r>
    <x v="0"/>
    <x v="9"/>
    <s v="May"/>
    <x v="113"/>
    <n v="2053.6000000000004"/>
    <n v="702.2"/>
    <n v="535.5"/>
    <n v="308.15999999999997"/>
    <n v="175.3"/>
    <n v="177.7"/>
    <n v="167.1"/>
    <n v="171.8"/>
    <n v="170.9"/>
    <n v="172.5"/>
    <n v="993.25999999999988"/>
  </r>
  <r>
    <x v="1"/>
    <x v="9"/>
    <s v="May"/>
    <x v="113"/>
    <n v="2103.7000000000003"/>
    <n v="687.40000000000009"/>
    <n v="493.7"/>
    <n v="328.6"/>
    <n v="173.5"/>
    <n v="170.1"/>
    <n v="159.4"/>
    <n v="165.2"/>
    <n v="163.80000000000001"/>
    <n v="170.8"/>
    <n v="990.5"/>
  </r>
  <r>
    <x v="2"/>
    <x v="9"/>
    <s v="May"/>
    <x v="113"/>
    <n v="2071.8000000000002"/>
    <n v="694.69999999999993"/>
    <n v="518.6"/>
    <n v="332.7"/>
    <n v="174.6"/>
    <n v="174.8"/>
    <n v="163"/>
    <n v="167.9"/>
    <n v="167.5"/>
    <n v="171.7"/>
    <n v="1005.6999999999999"/>
  </r>
  <r>
    <x v="0"/>
    <x v="9"/>
    <s v="June"/>
    <x v="114"/>
    <n v="2074.1"/>
    <n v="704.6"/>
    <n v="539.79999999999995"/>
    <n v="309.56"/>
    <n v="176.7"/>
    <n v="178.2"/>
    <n v="165.5"/>
    <n v="172.6"/>
    <n v="171"/>
    <n v="173.6"/>
    <n v="995.36"/>
  </r>
  <r>
    <x v="1"/>
    <x v="9"/>
    <s v="June"/>
    <x v="114"/>
    <n v="2128.4"/>
    <n v="690.7"/>
    <n v="498.4"/>
    <n v="328.9"/>
    <n v="174.9"/>
    <n v="170.9"/>
    <n v="157.19999999999999"/>
    <n v="166.5"/>
    <n v="163.80000000000001"/>
    <n v="171.4"/>
    <n v="991.3"/>
  </r>
  <r>
    <x v="2"/>
    <x v="9"/>
    <s v="June"/>
    <x v="114"/>
    <n v="2094"/>
    <n v="697.4"/>
    <n v="523"/>
    <n v="333.20000000000005"/>
    <n v="176"/>
    <n v="175.4"/>
    <n v="161.1"/>
    <n v="169"/>
    <n v="167.5"/>
    <n v="172.6"/>
    <n v="1006.8000000000001"/>
  </r>
  <r>
    <x v="0"/>
    <x v="9"/>
    <s v="July"/>
    <x v="115"/>
    <n v="2078"/>
    <n v="706"/>
    <n v="544"/>
    <n v="310.56"/>
    <n v="179.6"/>
    <n v="178.8"/>
    <n v="166.3"/>
    <n v="174.7"/>
    <n v="171.8"/>
    <n v="174.3"/>
    <n v="1002.96"/>
  </r>
  <r>
    <x v="1"/>
    <x v="9"/>
    <s v="July"/>
    <x v="115"/>
    <n v="2131.8000000000002"/>
    <n v="692.8"/>
    <n v="502"/>
    <n v="330.9"/>
    <n v="179.5"/>
    <n v="171.7"/>
    <n v="157.4"/>
    <n v="169.1"/>
    <n v="164.7"/>
    <n v="172.3"/>
    <n v="1001.5999999999999"/>
  </r>
  <r>
    <x v="2"/>
    <x v="9"/>
    <s v="July"/>
    <x v="115"/>
    <n v="2097.9"/>
    <n v="699"/>
    <n v="526.90000000000009"/>
    <n v="335.20000000000005"/>
    <n v="179.6"/>
    <n v="176.1"/>
    <n v="161.6"/>
    <n v="171.4"/>
    <n v="168.4"/>
    <n v="173.4"/>
    <n v="1016.2"/>
  </r>
  <r>
    <x v="0"/>
    <x v="9"/>
    <s v="August"/>
    <x v="116"/>
    <n v="2081"/>
    <n v="708.9"/>
    <n v="547.9"/>
    <n v="311.56"/>
    <n v="179.1"/>
    <n v="179.4"/>
    <n v="166.6"/>
    <n v="175.7"/>
    <n v="172.6"/>
    <n v="175.3"/>
    <n v="1005.5600000000001"/>
  </r>
  <r>
    <x v="1"/>
    <x v="9"/>
    <s v="August"/>
    <x v="116"/>
    <n v="2133.1999999999998"/>
    <n v="695.69999999999993"/>
    <n v="505.29999999999995"/>
    <n v="333.2"/>
    <n v="178.4"/>
    <n v="172.6"/>
    <n v="157.69999999999999"/>
    <n v="169.9"/>
    <n v="165.4"/>
    <n v="173.1"/>
    <n v="1004.5999999999999"/>
  </r>
  <r>
    <x v="2"/>
    <x v="9"/>
    <s v="August"/>
    <x v="116"/>
    <n v="2100.4"/>
    <n v="701.90000000000009"/>
    <n v="530.70000000000005"/>
    <n v="337.5"/>
    <n v="178.8"/>
    <n v="176.8"/>
    <n v="161.9"/>
    <n v="172.3"/>
    <n v="169.1"/>
    <n v="174.3"/>
    <n v="1019.6"/>
  </r>
  <r>
    <x v="0"/>
    <x v="9"/>
    <s v="September"/>
    <x v="117"/>
    <n v="2092.3999999999996"/>
    <n v="710.7"/>
    <n v="552.5"/>
    <n v="312.86"/>
    <n v="179.7"/>
    <n v="180.2"/>
    <n v="166.9"/>
    <n v="176.2"/>
    <n v="173.1"/>
    <n v="176.4"/>
    <n v="1008.7600000000001"/>
  </r>
  <r>
    <x v="1"/>
    <x v="9"/>
    <s v="September"/>
    <x v="117"/>
    <n v="2145.3000000000002"/>
    <n v="697.69999999999993"/>
    <n v="509.7"/>
    <n v="334.5"/>
    <n v="179.2"/>
    <n v="173.8"/>
    <n v="158.19999999999999"/>
    <n v="170.9"/>
    <n v="166.1"/>
    <n v="174.1"/>
    <n v="1008.9000000000001"/>
  </r>
  <r>
    <x v="2"/>
    <x v="9"/>
    <s v="September"/>
    <x v="117"/>
    <n v="2111.5"/>
    <n v="703.8"/>
    <n v="535.1"/>
    <n v="339"/>
    <n v="179.5"/>
    <n v="177.8"/>
    <n v="162.30000000000001"/>
    <n v="173.1"/>
    <n v="169.7"/>
    <n v="175.3"/>
    <n v="1023.5999999999999"/>
  </r>
  <r>
    <x v="0"/>
    <x v="9"/>
    <s v="October"/>
    <x v="118"/>
    <n v="2108.6999999999998"/>
    <n v="713.30000000000007"/>
    <n v="556.4"/>
    <n v="313.65999999999997"/>
    <n v="180.8"/>
    <n v="181.2"/>
    <n v="167.4"/>
    <n v="176.5"/>
    <n v="173.9"/>
    <n v="177.9"/>
    <n v="1012.26"/>
  </r>
  <r>
    <x v="1"/>
    <x v="9"/>
    <s v="October"/>
    <x v="118"/>
    <n v="2160.7000000000003"/>
    <n v="700.3"/>
    <n v="511.70000000000005"/>
    <n v="337.2"/>
    <n v="180"/>
    <n v="174.7"/>
    <n v="158.80000000000001"/>
    <n v="171.2"/>
    <n v="166.8"/>
    <n v="175.3"/>
    <n v="1014"/>
  </r>
  <r>
    <x v="2"/>
    <x v="9"/>
    <s v="October"/>
    <x v="118"/>
    <n v="2127.4"/>
    <n v="706.50000000000011"/>
    <n v="538.20000000000005"/>
    <n v="341.6"/>
    <n v="180.5"/>
    <n v="178.7"/>
    <n v="162.9"/>
    <n v="173.4"/>
    <n v="170.5"/>
    <n v="176.7"/>
    <n v="1028.9000000000001"/>
  </r>
  <r>
    <x v="0"/>
    <x v="9"/>
    <s v="November"/>
    <x v="119"/>
    <n v="2111.2999999999997"/>
    <n v="716.1"/>
    <n v="559.29999999999995"/>
    <n v="314.76"/>
    <n v="181.9"/>
    <n v="182.3"/>
    <n v="167.5"/>
    <n v="176.9"/>
    <n v="174.6"/>
    <n v="177.8"/>
    <n v="1015.66"/>
  </r>
  <r>
    <x v="1"/>
    <x v="9"/>
    <s v="November"/>
    <x v="119"/>
    <n v="2152.3000000000002"/>
    <n v="703.2"/>
    <n v="514.9"/>
    <n v="338.70000000000005"/>
    <n v="180.3"/>
    <n v="175.8"/>
    <n v="158.9"/>
    <n v="171.5"/>
    <n v="167.4"/>
    <n v="174.1"/>
    <n v="1016.8"/>
  </r>
  <r>
    <x v="2"/>
    <x v="9"/>
    <s v="November"/>
    <x v="119"/>
    <n v="2126.3999999999996"/>
    <n v="709.4"/>
    <n v="541.4"/>
    <n v="343.20000000000005"/>
    <n v="181.3"/>
    <n v="179.8"/>
    <n v="163"/>
    <n v="173.7"/>
    <n v="171.1"/>
    <n v="176.5"/>
    <n v="1032.3"/>
  </r>
  <r>
    <x v="0"/>
    <x v="9"/>
    <s v="December"/>
    <x v="120"/>
    <n v="2100.3000000000002"/>
    <n v="719.60000000000014"/>
    <n v="561.79999999999995"/>
    <n v="315.65999999999997"/>
    <n v="182.8"/>
    <n v="183.5"/>
    <n v="167.8"/>
    <n v="177.3"/>
    <n v="175.5"/>
    <n v="177.1"/>
    <n v="1019.06"/>
  </r>
  <r>
    <x v="1"/>
    <x v="9"/>
    <s v="December"/>
    <x v="120"/>
    <n v="2133"/>
    <n v="707"/>
    <n v="517.9"/>
    <n v="338"/>
    <n v="180.6"/>
    <n v="177.2"/>
    <n v="159.4"/>
    <n v="171.8"/>
    <n v="168.2"/>
    <n v="174.1"/>
    <n v="1018"/>
  </r>
  <r>
    <x v="2"/>
    <x v="9"/>
    <s v="December"/>
    <x v="120"/>
    <n v="2112.4"/>
    <n v="713"/>
    <n v="544"/>
    <n v="342.79999999999995"/>
    <n v="182"/>
    <n v="181.1"/>
    <n v="163.4"/>
    <n v="174.1"/>
    <n v="172"/>
    <n v="175.7"/>
    <n v="1034.3"/>
  </r>
  <r>
    <x v="0"/>
    <x v="10"/>
    <s v="January"/>
    <x v="121"/>
    <n v="2106.3000000000002"/>
    <n v="724"/>
    <n v="563.9"/>
    <n v="316.45999999999998"/>
    <n v="183.2"/>
    <n v="184.7"/>
    <n v="168.2"/>
    <n v="177.8"/>
    <n v="176.5"/>
    <n v="177.8"/>
    <n v="1022.1599999999999"/>
  </r>
  <r>
    <x v="1"/>
    <x v="10"/>
    <s v="January"/>
    <x v="121"/>
    <n v="2146.5"/>
    <n v="711.89999999999986"/>
    <n v="520.6"/>
    <n v="340.1"/>
    <n v="180.1"/>
    <n v="178.5"/>
    <n v="159.5"/>
    <n v="171.8"/>
    <n v="168.9"/>
    <n v="174.9"/>
    <n v="1020.4"/>
  </r>
  <r>
    <x v="2"/>
    <x v="10"/>
    <s v="January"/>
    <x v="121"/>
    <n v="2121.3000000000002"/>
    <n v="717.7"/>
    <n v="546.29999999999995"/>
    <n v="345"/>
    <n v="182"/>
    <n v="182.3"/>
    <n v="163.6"/>
    <n v="174.3"/>
    <n v="172.8"/>
    <n v="176.5"/>
    <n v="1037.7"/>
  </r>
  <r>
    <x v="0"/>
    <x v="10"/>
    <s v="February"/>
    <x v="122"/>
    <n v="2088.1"/>
    <n v="729.40000000000009"/>
    <n v="566.6"/>
    <n v="317.86"/>
    <n v="181.6"/>
    <n v="186.6"/>
    <n v="169"/>
    <n v="178.5"/>
    <n v="177.9"/>
    <n v="178"/>
    <n v="1024.8600000000001"/>
  </r>
  <r>
    <x v="1"/>
    <x v="10"/>
    <s v="February"/>
    <x v="122"/>
    <n v="2138.2999999999997"/>
    <n v="717.4"/>
    <n v="525.5"/>
    <n v="342.7"/>
    <n v="182.8"/>
    <n v="180.8"/>
    <n v="159.80000000000001"/>
    <n v="172.5"/>
    <n v="170"/>
    <n v="176.3"/>
    <n v="1027.8"/>
  </r>
  <r>
    <x v="2"/>
    <x v="10"/>
    <s v="February"/>
    <x v="122"/>
    <n v="2106.8000000000002"/>
    <n v="723.1"/>
    <n v="550"/>
    <n v="347.7"/>
    <n v="182.1"/>
    <n v="184.4"/>
    <n v="164.2"/>
    <n v="175"/>
    <n v="174.1"/>
    <n v="177.2"/>
    <n v="1043.0999999999999"/>
  </r>
  <r>
    <x v="0"/>
    <x v="10"/>
    <s v="March"/>
    <x v="123"/>
    <n v="2088.2000000000003"/>
    <n v="729.5"/>
    <n v="566.6"/>
    <n v="317.86"/>
    <n v="181.4"/>
    <n v="186.6"/>
    <n v="169"/>
    <n v="178.5"/>
    <n v="177.9"/>
    <n v="178"/>
    <n v="1024.6600000000001"/>
  </r>
  <r>
    <x v="1"/>
    <x v="10"/>
    <s v="March"/>
    <x v="123"/>
    <n v="2138.5"/>
    <n v="717.5"/>
    <n v="525.4"/>
    <n v="342.7"/>
    <n v="182.6"/>
    <n v="180.8"/>
    <n v="159.80000000000001"/>
    <n v="172.5"/>
    <n v="170"/>
    <n v="176.3"/>
    <n v="1027.5999999999999"/>
  </r>
  <r>
    <x v="2"/>
    <x v="10"/>
    <s v="March"/>
    <x v="123"/>
    <n v="2106.8999999999996"/>
    <n v="723.1"/>
    <n v="549.9"/>
    <n v="347.7"/>
    <n v="181.9"/>
    <n v="184.4"/>
    <n v="164.2"/>
    <n v="175"/>
    <n v="174.1"/>
    <n v="177.2"/>
    <n v="1042.8999999999999"/>
  </r>
  <r>
    <x v="0"/>
    <x v="10"/>
    <s v="April"/>
    <x v="124"/>
    <n v="2096"/>
    <n v="734.7"/>
    <n v="568.20000000000005"/>
    <n v="318.36"/>
    <n v="181.5"/>
    <n v="187.2"/>
    <n v="169.4"/>
    <n v="179.4"/>
    <n v="178.9"/>
    <n v="178.8"/>
    <n v="1027.56"/>
  </r>
  <r>
    <x v="1"/>
    <x v="10"/>
    <s v="April"/>
    <x v="124"/>
    <n v="2152.2000000000003"/>
    <n v="722.19999999999993"/>
    <n v="527.6"/>
    <n v="344.79999999999995"/>
    <n v="182.1"/>
    <n v="181.5"/>
    <n v="160.1"/>
    <n v="174.2"/>
    <n v="170.9"/>
    <n v="177.4"/>
    <n v="1032.1000000000001"/>
  </r>
  <r>
    <x v="2"/>
    <x v="10"/>
    <s v="April"/>
    <x v="124"/>
    <n v="2116.7000000000003"/>
    <n v="728.2"/>
    <n v="551.79999999999995"/>
    <n v="349.79999999999995"/>
    <n v="181.7"/>
    <n v="185"/>
    <n v="164.5"/>
    <n v="176.4"/>
    <n v="175"/>
    <n v="178.1"/>
    <n v="1047.4000000000001"/>
  </r>
  <r>
    <x v="0"/>
    <x v="10"/>
    <s v="May"/>
    <x v="125"/>
    <n v="2112.0000000000005"/>
    <n v="737.30000000000007"/>
    <n v="569.90000000000009"/>
    <n v="319.06"/>
    <n v="182.5"/>
    <n v="187.8"/>
    <n v="169.7"/>
    <n v="180.3"/>
    <n v="179.5"/>
    <n v="179.8"/>
    <n v="1031.06"/>
  </r>
  <r>
    <x v="1"/>
    <x v="10"/>
    <s v="May"/>
    <x v="125"/>
    <n v="2169.2000000000003"/>
    <n v="724.9"/>
    <n v="528.70000000000005"/>
    <n v="345.7"/>
    <n v="183.4"/>
    <n v="182.2"/>
    <n v="160.4"/>
    <n v="174.8"/>
    <n v="171.6"/>
    <n v="178.2"/>
    <n v="1035.8999999999999"/>
  </r>
  <r>
    <x v="2"/>
    <x v="10"/>
    <s v="May"/>
    <x v="125"/>
    <n v="2133.5"/>
    <n v="730.8"/>
    <n v="553.20000000000005"/>
    <n v="350.79999999999995"/>
    <n v="182.8"/>
    <n v="185.7"/>
    <n v="164.8"/>
    <n v="177.1"/>
    <n v="175.7"/>
    <n v="179.1"/>
    <n v="1051.1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DDEDC-76C3-4588-8FA5-F412142FC756}" name="PivotTable4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B30" firstHeaderRow="1" firstDataRow="1" firstDataCol="1" rowPageCount="2" colPageCount="1"/>
  <pivotFields count="13">
    <pivotField axis="axisPage" multipleItemSelectionAllowed="1" showAll="0">
      <items count="4">
        <item h="1" x="0"/>
        <item h="1" x="2"/>
        <item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Items count="1">
    <i/>
  </colItems>
  <pageFields count="2">
    <pageField fld="0" hier="-1"/>
    <pageField fld="1" hier="-1"/>
  </pageFields>
  <dataFields count="10">
    <dataField name="Average of Food" fld="3" subtotal="average" baseField="0" baseItem="0"/>
    <dataField name="Average of Luxary" fld="4" subtotal="average" baseField="0" baseItem="0"/>
    <dataField name="Average of Clothing" fld="5" subtotal="average" baseField="0" baseItem="0"/>
    <dataField name="Average of Housing" fld="6" subtotal="average" baseField="0" baseItem="0"/>
    <dataField name="Average of Fuel &amp; Light" fld="7" subtotal="average" baseField="0" baseItem="0"/>
    <dataField name="Average of Health" fld="8" subtotal="average" baseField="0" baseItem="0"/>
    <dataField name="Average of Transport and Communication" fld="9" subtotal="average" baseField="0" baseItem="0"/>
    <dataField name="Average of Education" fld="10" subtotal="average" baseField="0" baseItem="0"/>
    <dataField name="Average of Misc" fld="11" subtotal="average" baseField="0" baseItem="0"/>
    <dataField name="Average of General Index" fld="12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C0F9F-5E46-49E0-81E4-5E72044D4A8D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14" firstHeaderRow="1" firstDataRow="1" firstDataCol="1" rowPageCount="2" colPageCount="1"/>
  <pivotFields count="13">
    <pivotField axis="axisPage" multipleItemSelectionAllowed="1" showAll="0">
      <items count="4">
        <item x="0"/>
        <item h="1"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showAll="0"/>
    <pivotField dataField="1" numFmtId="2" showAll="0" avgSubtotal="1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Items count="1">
    <i/>
  </colItems>
  <pageFields count="2">
    <pageField fld="0" hier="-1"/>
    <pageField fld="1" hier="-1"/>
  </pageFields>
  <dataFields count="10">
    <dataField name="Average of Food" fld="3" subtotal="average" baseField="0" baseItem="0"/>
    <dataField name="Average of Luxary" fld="4" subtotal="average" baseField="0" baseItem="1"/>
    <dataField name="Average of Clothing" fld="5" subtotal="average" baseField="0" baseItem="2"/>
    <dataField name="Average of Housing" fld="6" subtotal="average" baseField="0" baseItem="3"/>
    <dataField name="Average of Fuel &amp; Light" fld="7" subtotal="average" baseField="0" baseItem="4"/>
    <dataField name="Average of Health" fld="8" subtotal="average" baseField="0" baseItem="5"/>
    <dataField name="Average of Transport and Communication" fld="9" subtotal="average" baseField="0" baseItem="6"/>
    <dataField name="Average of Education" fld="10" subtotal="average" baseField="0" baseItem="7"/>
    <dataField name="Average of Misc" fld="11" subtotal="average" baseField="0" baseItem="8"/>
    <dataField name="Average of General Index" fld="12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F74DA-933E-4810-BDFF-4B073838E0F3}" name="PivotTable5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0:B50" firstHeaderRow="1" firstDataRow="1" firstDataCol="1" rowPageCount="2" colPageCount="1"/>
  <pivotFields count="13">
    <pivotField axis="axisPage" multipleItemSelectionAllowed="1" showAll="0">
      <items count="4">
        <item h="1" x="0"/>
        <item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Items count="1">
    <i/>
  </colItems>
  <pageFields count="2">
    <pageField fld="0" hier="-1"/>
    <pageField fld="1" hier="-1"/>
  </pageFields>
  <dataFields count="10">
    <dataField name="Average of Food" fld="3" subtotal="average" baseField="0" baseItem="0"/>
    <dataField name="Average of Luxary" fld="4" subtotal="average" baseField="0" baseItem="0"/>
    <dataField name="Average of Clothing" fld="5" subtotal="average" baseField="0" baseItem="0"/>
    <dataField name="Average of Housing" fld="6" subtotal="average" baseField="0" baseItem="0"/>
    <dataField name="Average of Fuel &amp; Light" fld="7" subtotal="average" baseField="0" baseItem="0"/>
    <dataField name="Average of Health" fld="8" subtotal="average" baseField="0" baseItem="0"/>
    <dataField name="Average of Transport and Communication" fld="9" subtotal="average" baseField="0" baseItem="0"/>
    <dataField name="Average of Education" fld="10" subtotal="average" baseField="0" baseItem="0"/>
    <dataField name="Average of Misc" fld="11" subtotal="average" baseField="0" baseItem="0"/>
    <dataField name="Average of General Index" fld="12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08E77-DCBD-4A49-9B27-4C840080F36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2" firstHeaderRow="1" firstDataRow="1" firstDataCol="1" rowPageCount="1" colPageCount="1"/>
  <pivotFields count="13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t="default"/>
      </items>
    </pivotField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1"/>
  </rowFields>
  <row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hier="-1"/>
  </pageFields>
  <dataFields count="1">
    <dataField name="Average of General Index" fld="12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090F1-63E2-4972-9CC7-B3B68B984FC6}" name="PivotTable1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>
  <location ref="A3:M17" firstHeaderRow="0" firstDataRow="1" firstDataCol="1"/>
  <pivotFields count="31">
    <pivotField showAll="0"/>
    <pivotField showAll="0"/>
    <pivotField showAll="0"/>
    <pivotField axis="axisRow" showAll="0" sortType="ascending">
      <items count="127">
        <item h="1" x="3"/>
        <item h="1" x="7"/>
        <item h="1" x="12"/>
        <item h="1" x="1"/>
        <item h="1" x="0"/>
        <item h="1" x="6"/>
        <item h="1" x="5"/>
        <item h="1" x="2"/>
        <item h="1" x="4"/>
        <item h="1" x="11"/>
        <item h="1" x="10"/>
        <item h="1" x="9"/>
        <item h="1" x="8"/>
        <item h="1" x="17"/>
        <item h="1" x="21"/>
        <item h="1" x="25"/>
        <item h="1" x="14"/>
        <item h="1" x="13"/>
        <item h="1" x="20"/>
        <item h="1" x="19"/>
        <item h="1" x="15"/>
        <item h="1" x="16"/>
        <item h="1" x="18"/>
        <item h="1" x="24"/>
        <item h="1" x="23"/>
        <item h="1" x="22"/>
        <item h="1" x="29"/>
        <item h="1" x="33"/>
        <item h="1" x="37"/>
        <item h="1" x="27"/>
        <item h="1" x="26"/>
        <item h="1" x="32"/>
        <item h="1" x="31"/>
        <item h="1" x="28"/>
        <item h="1" x="30"/>
        <item h="1" x="36"/>
        <item h="1" x="35"/>
        <item h="1" x="34"/>
        <item h="1" x="41"/>
        <item h="1" x="45"/>
        <item h="1" x="49"/>
        <item h="1" x="39"/>
        <item h="1" x="38"/>
        <item h="1" x="44"/>
        <item h="1" x="43"/>
        <item h="1" x="40"/>
        <item h="1" x="42"/>
        <item h="1" x="48"/>
        <item h="1" x="47"/>
        <item h="1" x="46"/>
        <item h="1" x="53"/>
        <item h="1" x="57"/>
        <item h="1" x="61"/>
        <item h="1" x="51"/>
        <item h="1" x="50"/>
        <item h="1" x="56"/>
        <item h="1" x="55"/>
        <item h="1" x="52"/>
        <item h="1" x="54"/>
        <item h="1" x="60"/>
        <item h="1" x="59"/>
        <item h="1" x="58"/>
        <item h="1" x="65"/>
        <item h="1" x="69"/>
        <item h="1" x="73"/>
        <item h="1" x="63"/>
        <item h="1" x="62"/>
        <item h="1" x="68"/>
        <item h="1" x="67"/>
        <item h="1" x="64"/>
        <item h="1" x="66"/>
        <item h="1" x="72"/>
        <item h="1" x="71"/>
        <item h="1" x="70"/>
        <item h="1" x="80"/>
        <item h="1" x="84"/>
        <item h="1" x="75"/>
        <item h="1" x="74"/>
        <item h="1" x="79"/>
        <item h="1" x="78"/>
        <item h="1" x="76"/>
        <item h="1" x="77"/>
        <item h="1" x="83"/>
        <item h="1" x="82"/>
        <item h="1" x="81"/>
        <item h="1" x="88"/>
        <item h="1" x="92"/>
        <item h="1" x="96"/>
        <item h="1" x="86"/>
        <item h="1" x="85"/>
        <item h="1" x="91"/>
        <item h="1" x="90"/>
        <item h="1" x="87"/>
        <item h="1" x="89"/>
        <item h="1" x="95"/>
        <item h="1" x="94"/>
        <item h="1" x="93"/>
        <item h="1" x="100"/>
        <item h="1" x="104"/>
        <item h="1" x="108"/>
        <item h="1" x="98"/>
        <item h="1" x="97"/>
        <item h="1" x="103"/>
        <item h="1" x="102"/>
        <item h="1" x="99"/>
        <item h="1" x="101"/>
        <item h="1" x="107"/>
        <item h="1" x="106"/>
        <item h="1" x="105"/>
        <item h="1" x="112"/>
        <item x="116"/>
        <item x="120"/>
        <item h="1" x="110"/>
        <item h="1" x="109"/>
        <item x="115"/>
        <item x="114"/>
        <item h="1" x="111"/>
        <item x="113"/>
        <item x="119"/>
        <item x="118"/>
        <item x="117"/>
        <item x="124"/>
        <item x="122"/>
        <item x="121"/>
        <item x="123"/>
        <item x="125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numFmtId="2" showAll="0"/>
    <pivotField dataField="1"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3"/>
  </rowFields>
  <rowItems count="14">
    <i>
      <x v="110"/>
    </i>
    <i>
      <x v="111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Cereals and products cleaned" fld="4" subtotal="average" baseField="3" baseItem="110"/>
    <dataField name="Average of Meat and fish cleaned" fld="5" subtotal="average" baseField="3" baseItem="110"/>
    <dataField name="Average of Egg Cleaned" fld="6" subtotal="average" baseField="3" baseItem="110"/>
    <dataField name="Average of Milk and products Cleaned" fld="7" subtotal="average" baseField="3" baseItem="110"/>
    <dataField name="Average of Oils and fats Cleaned" fld="8" subtotal="average" baseField="3" baseItem="110"/>
    <dataField name="Average of Fruits Cleaned" fld="9" subtotal="average" baseField="3" baseItem="110"/>
    <dataField name="Average of Vegetables cleaned" fld="10" subtotal="average" baseField="3" baseItem="110"/>
    <dataField name="Average of Pulses and products cleaned" fld="11" subtotal="average" baseField="3" baseItem="110"/>
    <dataField name="Average of Sugar and Confectionery cleaned" fld="12" subtotal="average" baseField="3" baseItem="110"/>
    <dataField name="Average of Spices cleaned" fld="13" subtotal="average" baseField="3" baseItem="110"/>
    <dataField name="Average of Prepared meals, snacks, sweets Cleaned" fld="15" subtotal="average" baseField="3" baseItem="110"/>
    <dataField name="Average of Food and beverages cleaned" fld="16" subtotal="average" baseField="3" baseItem="1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35467-AC41-4BB4-AE9C-59C64E8E5EF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69" firstHeaderRow="0" firstDataRow="1" firstDataCol="1" rowPageCount="2" colPageCount="1"/>
  <pivotFields count="15">
    <pivotField axis="axisPage" multipleItemSelectionAllowed="1" showAll="0">
      <items count="4">
        <item h="1" x="0"/>
        <item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t="default"/>
      </items>
    </pivotField>
    <pivotField showAll="0"/>
    <pivotField axis="axisRow" showAll="0">
      <items count="127">
        <item x="3"/>
        <item x="7"/>
        <item x="12"/>
        <item x="1"/>
        <item x="0"/>
        <item x="6"/>
        <item x="5"/>
        <item x="2"/>
        <item x="4"/>
        <item x="11"/>
        <item x="10"/>
        <item x="9"/>
        <item x="8"/>
        <item x="17"/>
        <item x="21"/>
        <item x="25"/>
        <item x="14"/>
        <item x="13"/>
        <item x="20"/>
        <item x="19"/>
        <item x="15"/>
        <item x="16"/>
        <item x="18"/>
        <item x="24"/>
        <item x="23"/>
        <item x="22"/>
        <item x="29"/>
        <item x="33"/>
        <item x="37"/>
        <item x="27"/>
        <item x="26"/>
        <item x="32"/>
        <item x="31"/>
        <item x="28"/>
        <item x="30"/>
        <item x="36"/>
        <item x="35"/>
        <item x="34"/>
        <item x="41"/>
        <item x="45"/>
        <item x="49"/>
        <item x="39"/>
        <item x="38"/>
        <item x="44"/>
        <item x="43"/>
        <item x="40"/>
        <item x="42"/>
        <item x="48"/>
        <item x="47"/>
        <item x="46"/>
        <item x="53"/>
        <item x="57"/>
        <item x="61"/>
        <item x="51"/>
        <item x="50"/>
        <item x="56"/>
        <item x="55"/>
        <item x="52"/>
        <item x="54"/>
        <item x="60"/>
        <item x="59"/>
        <item x="58"/>
        <item x="65"/>
        <item x="69"/>
        <item x="73"/>
        <item x="63"/>
        <item x="62"/>
        <item x="68"/>
        <item x="67"/>
        <item x="64"/>
        <item x="66"/>
        <item x="72"/>
        <item x="71"/>
        <item x="70"/>
        <item x="80"/>
        <item x="84"/>
        <item x="75"/>
        <item x="74"/>
        <item x="79"/>
        <item x="78"/>
        <item x="76"/>
        <item x="77"/>
        <item x="83"/>
        <item x="82"/>
        <item x="81"/>
        <item x="88"/>
        <item x="92"/>
        <item x="96"/>
        <item x="86"/>
        <item x="85"/>
        <item x="91"/>
        <item x="90"/>
        <item x="87"/>
        <item x="89"/>
        <item x="95"/>
        <item x="94"/>
        <item x="93"/>
        <item x="100"/>
        <item x="104"/>
        <item x="108"/>
        <item x="98"/>
        <item x="97"/>
        <item x="103"/>
        <item x="102"/>
        <item x="99"/>
        <item x="101"/>
        <item x="107"/>
        <item x="106"/>
        <item x="105"/>
        <item x="112"/>
        <item x="116"/>
        <item x="120"/>
        <item x="110"/>
        <item x="109"/>
        <item x="115"/>
        <item x="114"/>
        <item x="111"/>
        <item x="113"/>
        <item x="119"/>
        <item x="118"/>
        <item x="117"/>
        <item x="124"/>
        <item x="122"/>
        <item x="121"/>
        <item x="123"/>
        <item x="125"/>
        <item t="default"/>
      </items>
    </pivotField>
    <pivotField dataField="1"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3"/>
  </rowFields>
  <rowItems count="65"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Average of Food" fld="4" subtotal="average" baseField="3" baseItem="0"/>
    <dataField name="Average of Health" fld="9" subtotal="average" baseField="3" baseItem="0"/>
    <dataField name="Average of Essential Services" fld="1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E3E0B-6948-414E-86DF-33978A629B7B}" name="PivotTable1" cacheId="1" dataOnRows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>
  <location ref="A4:AE32" firstHeaderRow="1" firstDataRow="2" firstDataCol="1" rowPageCount="2" colPageCount="1"/>
  <pivotFields count="31">
    <pivotField axis="axisPage" multipleItemSelectionAllowed="1" showAll="0">
      <items count="4">
        <item h="1" x="0"/>
        <item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showAll="0"/>
    <pivotField axis="axisCol" showAll="0">
      <items count="127">
        <item x="3"/>
        <item x="7"/>
        <item x="12"/>
        <item x="1"/>
        <item x="0"/>
        <item x="6"/>
        <item x="5"/>
        <item x="2"/>
        <item x="4"/>
        <item x="11"/>
        <item x="10"/>
        <item x="9"/>
        <item x="8"/>
        <item x="17"/>
        <item x="21"/>
        <item x="25"/>
        <item x="14"/>
        <item x="13"/>
        <item x="20"/>
        <item x="19"/>
        <item x="15"/>
        <item x="16"/>
        <item x="18"/>
        <item x="24"/>
        <item x="23"/>
        <item x="22"/>
        <item x="29"/>
        <item x="33"/>
        <item x="37"/>
        <item x="27"/>
        <item x="26"/>
        <item x="32"/>
        <item x="31"/>
        <item x="28"/>
        <item x="30"/>
        <item x="36"/>
        <item x="35"/>
        <item x="34"/>
        <item x="41"/>
        <item x="45"/>
        <item x="49"/>
        <item x="39"/>
        <item x="38"/>
        <item x="44"/>
        <item x="43"/>
        <item x="40"/>
        <item x="42"/>
        <item x="48"/>
        <item x="47"/>
        <item x="46"/>
        <item x="53"/>
        <item x="57"/>
        <item x="61"/>
        <item x="51"/>
        <item x="50"/>
        <item x="56"/>
        <item x="55"/>
        <item x="52"/>
        <item x="54"/>
        <item x="60"/>
        <item x="59"/>
        <item x="58"/>
        <item x="65"/>
        <item x="69"/>
        <item x="73"/>
        <item x="63"/>
        <item x="62"/>
        <item x="68"/>
        <item x="67"/>
        <item x="64"/>
        <item x="66"/>
        <item x="72"/>
        <item x="71"/>
        <item x="70"/>
        <item x="80"/>
        <item x="84"/>
        <item x="75"/>
        <item x="74"/>
        <item x="79"/>
        <item x="78"/>
        <item x="76"/>
        <item x="77"/>
        <item x="83"/>
        <item x="82"/>
        <item x="81"/>
        <item x="88"/>
        <item x="92"/>
        <item x="96"/>
        <item x="86"/>
        <item x="85"/>
        <item x="91"/>
        <item x="90"/>
        <item x="87"/>
        <item x="89"/>
        <item x="95"/>
        <item x="94"/>
        <item x="93"/>
        <item x="100"/>
        <item x="104"/>
        <item x="108"/>
        <item x="98"/>
        <item x="97"/>
        <item x="103"/>
        <item x="102"/>
        <item x="99"/>
        <item x="101"/>
        <item x="107"/>
        <item x="106"/>
        <item x="105"/>
        <item x="112"/>
        <item x="116"/>
        <item x="120"/>
        <item x="110"/>
        <item x="109"/>
        <item x="115"/>
        <item x="114"/>
        <item x="111"/>
        <item x="113"/>
        <item x="119"/>
        <item x="118"/>
        <item x="117"/>
        <item x="124"/>
        <item x="122"/>
        <item x="121"/>
        <item x="123"/>
        <item x="125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-2"/>
  </rowFields>
  <rowItems count="2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</rowItems>
  <colFields count="1">
    <field x="3"/>
  </colFields>
  <colItems count="30"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colItems>
  <pageFields count="2">
    <pageField fld="0" hier="-1"/>
    <pageField fld="1" hier="-1"/>
  </pageFields>
  <dataFields count="27">
    <dataField name="Average of Cereals and products cleaned" fld="4" subtotal="average" baseField="3" baseItem="0"/>
    <dataField name="Average of Meat and fish cleaned" fld="5" subtotal="average" baseField="3" baseItem="0"/>
    <dataField name="Average of Egg Cleaned" fld="6" subtotal="average" baseField="3" baseItem="0"/>
    <dataField name="Average of Milk and products Cleaned" fld="7" subtotal="average" baseField="3" baseItem="0"/>
    <dataField name="Average of Oils and fats Cleaned" fld="8" subtotal="average" baseField="3" baseItem="0"/>
    <dataField name="Average of Fruits Cleaned" fld="9" subtotal="average" baseField="3" baseItem="0"/>
    <dataField name="Average of Vegetables cleaned" fld="10" subtotal="average" baseField="3" baseItem="0"/>
    <dataField name="Average of Pulses and products cleaned" fld="11" subtotal="average" baseField="3" baseItem="0"/>
    <dataField name="Average of Sugar and Confectionery cleaned" fld="12" subtotal="average" baseField="3" baseItem="0"/>
    <dataField name="Average of Spices cleaned" fld="13" subtotal="average" baseField="3" baseItem="0"/>
    <dataField name="Average of Non-alcoholic beverages cleaned" fld="14" subtotal="average" baseField="3" baseItem="0"/>
    <dataField name="Average of Prepared meals, snacks, sweets Cleaned" fld="15" subtotal="average" baseField="3" baseItem="0"/>
    <dataField name="Average of Food and beverages cleaned" fld="16" subtotal="average" baseField="3" baseItem="0"/>
    <dataField name="Average of Pan, tobacco and intoxicants cleaned" fld="17" subtotal="average" baseField="3" baseItem="0"/>
    <dataField name="Average of Clothing Cleaned" fld="18" subtotal="average" baseField="3" baseItem="0"/>
    <dataField name="Average of Footwear cleaned" fld="19" subtotal="average" baseField="3" baseItem="0"/>
    <dataField name="Average of Clothing and footwear cleaned " fld="20" subtotal="average" baseField="3" baseItem="0"/>
    <dataField name="Average of Housing Cleaned" fld="21" subtotal="average" baseField="3" baseItem="0"/>
    <dataField name="Average of Fuel and light Cleaned" fld="22" subtotal="average" baseField="3" baseItem="0"/>
    <dataField name="Average of Household goods and services cleaned" fld="23" subtotal="average" baseField="3" baseItem="0"/>
    <dataField name="Average of Health Cleaned" fld="24" subtotal="average" baseField="3" baseItem="0"/>
    <dataField name="Average of Transport and communication Cleaned" fld="25" subtotal="average" baseField="3" baseItem="0"/>
    <dataField name="Average of Recreation and amusement cleaned" fld="26" subtotal="average" baseField="3" baseItem="0"/>
    <dataField name="Average of Education Cleaned" fld="27" subtotal="average" baseField="3" baseItem="0"/>
    <dataField name="Average of Personal care and effects cleaned" fld="28" subtotal="average" baseField="3" baseItem="0"/>
    <dataField name="Average of Miscellaneous Cleaned" fld="29" subtotal="average" baseField="3" baseItem="0"/>
    <dataField name="Average of General index Cleaned" fld="3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946E-D612-45CC-A447-B5BAA5138620}">
  <dimension ref="A1:BF373"/>
  <sheetViews>
    <sheetView workbookViewId="0">
      <selection sqref="A1:XFD1048576"/>
    </sheetView>
  </sheetViews>
  <sheetFormatPr defaultRowHeight="14.5" x14ac:dyDescent="0.35"/>
  <cols>
    <col min="1" max="1" width="10.90625" style="9" bestFit="1" customWidth="1"/>
    <col min="2" max="2" width="6.7265625" style="9" bestFit="1" customWidth="1"/>
    <col min="3" max="3" width="9.6328125" style="9" bestFit="1" customWidth="1"/>
    <col min="4" max="4" width="20.453125" style="9" bestFit="1" customWidth="1"/>
    <col min="5" max="5" width="13.81640625" style="9" bestFit="1" customWidth="1"/>
    <col min="6" max="6" width="5.90625" style="9" bestFit="1" customWidth="1"/>
    <col min="7" max="7" width="17.36328125" style="9" bestFit="1" customWidth="1"/>
    <col min="8" max="8" width="13.08984375" style="9" bestFit="1" customWidth="1"/>
    <col min="9" max="9" width="7.7265625" style="9" bestFit="1" customWidth="1"/>
    <col min="10" max="10" width="12.08984375" style="9" bestFit="1" customWidth="1"/>
    <col min="11" max="11" width="19.54296875" style="9" bestFit="1" customWidth="1"/>
    <col min="12" max="12" width="22.90625" style="9" bestFit="1" customWidth="1"/>
    <col min="13" max="13" width="8.453125" style="9" bestFit="1" customWidth="1"/>
    <col min="14" max="14" width="23.1796875" style="9" bestFit="1" customWidth="1"/>
    <col min="15" max="15" width="33" style="9" bestFit="1" customWidth="1"/>
    <col min="16" max="16" width="19.26953125" style="9" bestFit="1" customWidth="1"/>
    <col min="17" max="17" width="26.6328125" style="9" bestFit="1" customWidth="1"/>
    <col min="18" max="18" width="9.81640625" style="9" bestFit="1" customWidth="1"/>
    <col min="19" max="19" width="10.6328125" style="9" bestFit="1" customWidth="1"/>
    <col min="20" max="20" width="20.81640625" style="9" bestFit="1" customWidth="1"/>
    <col min="21" max="21" width="9.6328125" style="9" bestFit="1" customWidth="1"/>
    <col min="22" max="22" width="13.7265625" style="9" bestFit="1" customWidth="1"/>
    <col min="23" max="23" width="27.7265625" style="9" bestFit="1" customWidth="1"/>
    <col min="24" max="24" width="8.453125" style="9" bestFit="1" customWidth="1"/>
    <col min="25" max="25" width="27.54296875" style="9" bestFit="1" customWidth="1"/>
    <col min="26" max="26" width="25.54296875" style="9" bestFit="1" customWidth="1"/>
    <col min="27" max="27" width="11.1796875" style="9" bestFit="1" customWidth="1"/>
    <col min="28" max="28" width="23.81640625" style="9" bestFit="1" customWidth="1"/>
    <col min="29" max="29" width="14.7265625" style="9" bestFit="1" customWidth="1"/>
    <col min="30" max="30" width="14.08984375" style="9" bestFit="1" customWidth="1"/>
    <col min="31" max="31" width="5.54296875" style="9" bestFit="1" customWidth="1"/>
    <col min="32" max="32" width="26.7265625" style="9" customWidth="1"/>
    <col min="33" max="55" width="8.7265625" style="9"/>
    <col min="56" max="56" width="31.7265625" style="9" customWidth="1"/>
    <col min="57" max="57" width="15.08984375" style="9" customWidth="1"/>
    <col min="58" max="58" width="11.1796875" style="9" customWidth="1"/>
    <col min="59" max="16384" width="8.7265625" style="9"/>
  </cols>
  <sheetData>
    <row r="1" spans="1:58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F1" s="9" t="s">
        <v>256</v>
      </c>
      <c r="AG1" s="9" t="s">
        <v>4</v>
      </c>
      <c r="AH1" s="9" t="s">
        <v>5</v>
      </c>
      <c r="AI1" s="9" t="s">
        <v>6</v>
      </c>
      <c r="AJ1" s="9" t="s">
        <v>7</v>
      </c>
      <c r="AK1" s="9" t="s">
        <v>8</v>
      </c>
      <c r="AL1" s="9" t="s">
        <v>9</v>
      </c>
      <c r="AM1" s="9" t="s">
        <v>10</v>
      </c>
      <c r="AN1" s="9" t="s">
        <v>11</v>
      </c>
      <c r="AO1" s="9" t="s">
        <v>12</v>
      </c>
      <c r="AP1" s="9" t="s">
        <v>13</v>
      </c>
      <c r="AQ1" s="9" t="s">
        <v>14</v>
      </c>
      <c r="AR1" s="9" t="s">
        <v>15</v>
      </c>
      <c r="AS1" s="9" t="s">
        <v>16</v>
      </c>
      <c r="AT1" s="9" t="s">
        <v>17</v>
      </c>
      <c r="AU1" s="9" t="s">
        <v>18</v>
      </c>
      <c r="AV1" s="9" t="s">
        <v>19</v>
      </c>
      <c r="AW1" s="9" t="s">
        <v>20</v>
      </c>
      <c r="AX1" s="9" t="s">
        <v>21</v>
      </c>
      <c r="AY1" s="9" t="s">
        <v>22</v>
      </c>
      <c r="AZ1" s="9" t="s">
        <v>23</v>
      </c>
      <c r="BA1" s="9" t="s">
        <v>24</v>
      </c>
      <c r="BB1" s="9" t="s">
        <v>25</v>
      </c>
      <c r="BC1" s="9" t="s">
        <v>26</v>
      </c>
      <c r="BD1" s="9" t="s">
        <v>27</v>
      </c>
      <c r="BE1" s="9" t="s">
        <v>28</v>
      </c>
      <c r="BF1" s="9" t="s">
        <v>29</v>
      </c>
    </row>
    <row r="2" spans="1:58" x14ac:dyDescent="0.35">
      <c r="A2" s="9" t="s">
        <v>30</v>
      </c>
      <c r="B2" s="9">
        <v>2013</v>
      </c>
      <c r="C2" s="9" t="s">
        <v>31</v>
      </c>
      <c r="D2" s="9">
        <v>107.5</v>
      </c>
      <c r="E2" s="9">
        <v>106.3</v>
      </c>
      <c r="F2" s="9">
        <v>108.1</v>
      </c>
      <c r="G2" s="9">
        <v>104.9</v>
      </c>
      <c r="H2" s="9">
        <v>106.1</v>
      </c>
      <c r="I2" s="9">
        <v>103.9</v>
      </c>
      <c r="J2" s="9">
        <v>101.9</v>
      </c>
      <c r="K2" s="9">
        <v>106.1</v>
      </c>
      <c r="L2" s="9">
        <v>106.8</v>
      </c>
      <c r="M2" s="9">
        <v>103.1</v>
      </c>
      <c r="N2" s="9">
        <v>104.8</v>
      </c>
      <c r="O2" s="9">
        <v>106.7</v>
      </c>
      <c r="P2" s="9">
        <v>105.5</v>
      </c>
      <c r="Q2" s="9">
        <v>105.1</v>
      </c>
      <c r="R2" s="9">
        <v>106.5</v>
      </c>
      <c r="S2" s="9">
        <v>105.8</v>
      </c>
      <c r="T2" s="9">
        <v>106.4</v>
      </c>
      <c r="U2" s="9" t="s">
        <v>32</v>
      </c>
      <c r="V2" s="9">
        <v>105.5</v>
      </c>
      <c r="W2" s="9">
        <v>104.8</v>
      </c>
      <c r="X2" s="9">
        <v>104</v>
      </c>
      <c r="Y2" s="9">
        <v>103.3</v>
      </c>
      <c r="Z2" s="9">
        <v>103.4</v>
      </c>
      <c r="AA2" s="9">
        <v>103.8</v>
      </c>
      <c r="AB2" s="9">
        <v>104.7</v>
      </c>
      <c r="AC2" s="9">
        <v>104</v>
      </c>
      <c r="AD2" s="9">
        <v>105.1</v>
      </c>
    </row>
    <row r="3" spans="1:58" x14ac:dyDescent="0.35">
      <c r="A3" s="9" t="s">
        <v>33</v>
      </c>
      <c r="B3" s="9">
        <v>2013</v>
      </c>
      <c r="C3" s="9" t="s">
        <v>31</v>
      </c>
      <c r="D3" s="9">
        <v>110.5</v>
      </c>
      <c r="E3" s="9">
        <v>109.1</v>
      </c>
      <c r="F3" s="9">
        <v>113</v>
      </c>
      <c r="G3" s="9">
        <v>103.6</v>
      </c>
      <c r="H3" s="9">
        <v>103.4</v>
      </c>
      <c r="I3" s="9">
        <v>102.3</v>
      </c>
      <c r="J3" s="9">
        <v>102.9</v>
      </c>
      <c r="K3" s="9">
        <v>105.8</v>
      </c>
      <c r="L3" s="9">
        <v>105.1</v>
      </c>
      <c r="M3" s="9">
        <v>101.8</v>
      </c>
      <c r="N3" s="9">
        <v>105.1</v>
      </c>
      <c r="O3" s="9">
        <v>107.9</v>
      </c>
      <c r="P3" s="9">
        <v>105.9</v>
      </c>
      <c r="Q3" s="9">
        <v>105.2</v>
      </c>
      <c r="R3" s="9">
        <v>105.9</v>
      </c>
      <c r="S3" s="9">
        <v>105</v>
      </c>
      <c r="T3" s="9">
        <v>105.8</v>
      </c>
      <c r="U3" s="9">
        <v>100.3</v>
      </c>
      <c r="V3" s="9">
        <v>105.4</v>
      </c>
      <c r="W3" s="9">
        <v>104.8</v>
      </c>
      <c r="X3" s="9">
        <v>104.1</v>
      </c>
      <c r="Y3" s="9">
        <v>103.2</v>
      </c>
      <c r="Z3" s="9">
        <v>102.9</v>
      </c>
      <c r="AA3" s="9">
        <v>103.5</v>
      </c>
      <c r="AB3" s="9">
        <v>104.3</v>
      </c>
      <c r="AC3" s="9">
        <v>103.7</v>
      </c>
      <c r="AD3" s="9">
        <v>104</v>
      </c>
    </row>
    <row r="4" spans="1:58" x14ac:dyDescent="0.35">
      <c r="A4" s="9" t="s">
        <v>34</v>
      </c>
      <c r="B4" s="9">
        <v>2013</v>
      </c>
      <c r="C4" s="9" t="s">
        <v>31</v>
      </c>
      <c r="D4" s="9">
        <v>108.4</v>
      </c>
      <c r="E4" s="9">
        <v>107.3</v>
      </c>
      <c r="F4" s="9">
        <v>110</v>
      </c>
      <c r="G4" s="9">
        <v>104.4</v>
      </c>
      <c r="H4" s="9">
        <v>105.1</v>
      </c>
      <c r="I4" s="9">
        <v>103.2</v>
      </c>
      <c r="J4" s="9">
        <v>102.2</v>
      </c>
      <c r="K4" s="9">
        <v>106</v>
      </c>
      <c r="L4" s="9">
        <v>106.2</v>
      </c>
      <c r="M4" s="9">
        <v>102.7</v>
      </c>
      <c r="N4" s="9">
        <v>104.9</v>
      </c>
      <c r="O4" s="9">
        <v>107.3</v>
      </c>
      <c r="P4" s="9">
        <v>105.6</v>
      </c>
      <c r="Q4" s="9">
        <v>105.1</v>
      </c>
      <c r="R4" s="9">
        <v>106.3</v>
      </c>
      <c r="S4" s="9">
        <v>105.5</v>
      </c>
      <c r="T4" s="9">
        <v>106.2</v>
      </c>
      <c r="U4" s="9">
        <v>100.3</v>
      </c>
      <c r="V4" s="9">
        <v>105.5</v>
      </c>
      <c r="W4" s="9">
        <v>104.8</v>
      </c>
      <c r="X4" s="9">
        <v>104</v>
      </c>
      <c r="Y4" s="9">
        <v>103.2</v>
      </c>
      <c r="Z4" s="9">
        <v>103.1</v>
      </c>
      <c r="AA4" s="9">
        <v>103.6</v>
      </c>
      <c r="AB4" s="9">
        <v>104.5</v>
      </c>
      <c r="AC4" s="9">
        <v>103.9</v>
      </c>
      <c r="AD4" s="9">
        <v>104.6</v>
      </c>
    </row>
    <row r="5" spans="1:58" x14ac:dyDescent="0.35">
      <c r="A5" s="9" t="s">
        <v>30</v>
      </c>
      <c r="B5" s="9">
        <v>2013</v>
      </c>
      <c r="C5" s="9" t="s">
        <v>35</v>
      </c>
      <c r="D5" s="9">
        <v>109.2</v>
      </c>
      <c r="E5" s="9">
        <v>108.7</v>
      </c>
      <c r="F5" s="9">
        <v>110.2</v>
      </c>
      <c r="G5" s="9">
        <v>105.4</v>
      </c>
      <c r="H5" s="9">
        <v>106.7</v>
      </c>
      <c r="I5" s="9">
        <v>104</v>
      </c>
      <c r="J5" s="9">
        <v>102.4</v>
      </c>
      <c r="K5" s="9">
        <v>105.9</v>
      </c>
      <c r="L5" s="9">
        <v>105.7</v>
      </c>
      <c r="M5" s="9">
        <v>103.1</v>
      </c>
      <c r="N5" s="9">
        <v>105.1</v>
      </c>
      <c r="O5" s="9">
        <v>107.7</v>
      </c>
      <c r="P5" s="9">
        <v>106.3</v>
      </c>
      <c r="Q5" s="9">
        <v>105.6</v>
      </c>
      <c r="R5" s="9">
        <v>107.1</v>
      </c>
      <c r="S5" s="9">
        <v>106.3</v>
      </c>
      <c r="T5" s="9">
        <v>107</v>
      </c>
      <c r="U5" s="9" t="s">
        <v>32</v>
      </c>
      <c r="V5" s="9">
        <v>106.2</v>
      </c>
      <c r="W5" s="9">
        <v>105.2</v>
      </c>
      <c r="X5" s="9">
        <v>104.4</v>
      </c>
      <c r="Y5" s="9">
        <v>103.9</v>
      </c>
      <c r="Z5" s="9">
        <v>104</v>
      </c>
      <c r="AA5" s="9">
        <v>104.1</v>
      </c>
      <c r="AB5" s="9">
        <v>104.6</v>
      </c>
      <c r="AC5" s="9">
        <v>104.4</v>
      </c>
      <c r="AD5" s="9">
        <v>105.8</v>
      </c>
    </row>
    <row r="6" spans="1:58" x14ac:dyDescent="0.35">
      <c r="A6" s="9" t="s">
        <v>33</v>
      </c>
      <c r="B6" s="9">
        <v>2013</v>
      </c>
      <c r="C6" s="9" t="s">
        <v>35</v>
      </c>
      <c r="D6" s="9">
        <v>112.9</v>
      </c>
      <c r="E6" s="9">
        <v>112.9</v>
      </c>
      <c r="F6" s="9">
        <v>116.9</v>
      </c>
      <c r="G6" s="9">
        <v>104</v>
      </c>
      <c r="H6" s="9">
        <v>103.5</v>
      </c>
      <c r="I6" s="9">
        <v>103.1</v>
      </c>
      <c r="J6" s="9">
        <v>104.9</v>
      </c>
      <c r="K6" s="9">
        <v>104.1</v>
      </c>
      <c r="L6" s="9">
        <v>103.8</v>
      </c>
      <c r="M6" s="9">
        <v>102.3</v>
      </c>
      <c r="N6" s="9">
        <v>106</v>
      </c>
      <c r="O6" s="9">
        <v>109</v>
      </c>
      <c r="P6" s="9">
        <v>107.2</v>
      </c>
      <c r="Q6" s="9">
        <v>106</v>
      </c>
      <c r="R6" s="9">
        <v>106.6</v>
      </c>
      <c r="S6" s="9">
        <v>105.5</v>
      </c>
      <c r="T6" s="9">
        <v>106.4</v>
      </c>
      <c r="U6" s="9">
        <v>100.4</v>
      </c>
      <c r="V6" s="9">
        <v>105.7</v>
      </c>
      <c r="W6" s="9">
        <v>105.2</v>
      </c>
      <c r="X6" s="9">
        <v>104.7</v>
      </c>
      <c r="Y6" s="9">
        <v>104.4</v>
      </c>
      <c r="Z6" s="9">
        <v>103.3</v>
      </c>
      <c r="AA6" s="9">
        <v>103.7</v>
      </c>
      <c r="AB6" s="9">
        <v>104.3</v>
      </c>
      <c r="AC6" s="9">
        <v>104.3</v>
      </c>
      <c r="AD6" s="9">
        <v>104.7</v>
      </c>
    </row>
    <row r="7" spans="1:58" x14ac:dyDescent="0.35">
      <c r="A7" s="9" t="s">
        <v>34</v>
      </c>
      <c r="B7" s="9">
        <v>2013</v>
      </c>
      <c r="C7" s="9" t="s">
        <v>35</v>
      </c>
      <c r="D7" s="9">
        <v>110.4</v>
      </c>
      <c r="E7" s="9">
        <v>110.2</v>
      </c>
      <c r="F7" s="9">
        <v>112.8</v>
      </c>
      <c r="G7" s="9">
        <v>104.9</v>
      </c>
      <c r="H7" s="9">
        <v>105.5</v>
      </c>
      <c r="I7" s="9">
        <v>103.6</v>
      </c>
      <c r="J7" s="9">
        <v>103.2</v>
      </c>
      <c r="K7" s="9">
        <v>105.3</v>
      </c>
      <c r="L7" s="9">
        <v>105.1</v>
      </c>
      <c r="M7" s="9">
        <v>102.8</v>
      </c>
      <c r="N7" s="9">
        <v>105.5</v>
      </c>
      <c r="O7" s="9">
        <v>108.3</v>
      </c>
      <c r="P7" s="9">
        <v>106.6</v>
      </c>
      <c r="Q7" s="9">
        <v>105.7</v>
      </c>
      <c r="R7" s="9">
        <v>106.9</v>
      </c>
      <c r="S7" s="9">
        <v>106</v>
      </c>
      <c r="T7" s="9">
        <v>106.8</v>
      </c>
      <c r="U7" s="9">
        <v>100.4</v>
      </c>
      <c r="V7" s="9">
        <v>106</v>
      </c>
      <c r="W7" s="9">
        <v>105.2</v>
      </c>
      <c r="X7" s="9">
        <v>104.5</v>
      </c>
      <c r="Y7" s="9">
        <v>104.2</v>
      </c>
      <c r="Z7" s="9">
        <v>103.6</v>
      </c>
      <c r="AA7" s="9">
        <v>103.9</v>
      </c>
      <c r="AB7" s="9">
        <v>104.5</v>
      </c>
      <c r="AC7" s="9">
        <v>104.4</v>
      </c>
      <c r="AD7" s="9">
        <v>105.3</v>
      </c>
    </row>
    <row r="8" spans="1:58" x14ac:dyDescent="0.35">
      <c r="A8" s="9" t="s">
        <v>30</v>
      </c>
      <c r="B8" s="9">
        <v>2013</v>
      </c>
      <c r="C8" s="9" t="s">
        <v>36</v>
      </c>
      <c r="D8" s="9">
        <v>110.2</v>
      </c>
      <c r="E8" s="9">
        <v>108.8</v>
      </c>
      <c r="F8" s="9">
        <v>109.9</v>
      </c>
      <c r="G8" s="9">
        <v>105.6</v>
      </c>
      <c r="H8" s="9">
        <v>106.2</v>
      </c>
      <c r="I8" s="9">
        <v>105.7</v>
      </c>
      <c r="J8" s="9">
        <v>101.4</v>
      </c>
      <c r="K8" s="9">
        <v>105.7</v>
      </c>
      <c r="L8" s="9">
        <v>105</v>
      </c>
      <c r="M8" s="9">
        <v>103.3</v>
      </c>
      <c r="N8" s="9">
        <v>105.6</v>
      </c>
      <c r="O8" s="9">
        <v>108.2</v>
      </c>
      <c r="P8" s="9">
        <v>106.6</v>
      </c>
      <c r="Q8" s="9">
        <v>106.5</v>
      </c>
      <c r="R8" s="9">
        <v>107.6</v>
      </c>
      <c r="S8" s="9">
        <v>106.8</v>
      </c>
      <c r="T8" s="9">
        <v>107.5</v>
      </c>
      <c r="U8" s="9" t="s">
        <v>32</v>
      </c>
      <c r="V8" s="9">
        <v>106.1</v>
      </c>
      <c r="W8" s="9">
        <v>105.6</v>
      </c>
      <c r="X8" s="9">
        <v>104.7</v>
      </c>
      <c r="Y8" s="9">
        <v>104.6</v>
      </c>
      <c r="Z8" s="9">
        <v>104</v>
      </c>
      <c r="AA8" s="9">
        <v>104.3</v>
      </c>
      <c r="AB8" s="9">
        <v>104.3</v>
      </c>
      <c r="AC8" s="9">
        <v>104.6</v>
      </c>
      <c r="AD8" s="9">
        <v>106</v>
      </c>
    </row>
    <row r="9" spans="1:58" x14ac:dyDescent="0.35">
      <c r="A9" s="9" t="s">
        <v>33</v>
      </c>
      <c r="B9" s="9">
        <v>2013</v>
      </c>
      <c r="C9" s="9" t="s">
        <v>36</v>
      </c>
      <c r="D9" s="9">
        <v>113.9</v>
      </c>
      <c r="E9" s="9">
        <v>111.4</v>
      </c>
      <c r="F9" s="9">
        <v>113.2</v>
      </c>
      <c r="G9" s="9">
        <v>104.3</v>
      </c>
      <c r="H9" s="9">
        <v>102.7</v>
      </c>
      <c r="I9" s="9">
        <v>104.9</v>
      </c>
      <c r="J9" s="9">
        <v>103.8</v>
      </c>
      <c r="K9" s="9">
        <v>103.5</v>
      </c>
      <c r="L9" s="9">
        <v>102.6</v>
      </c>
      <c r="M9" s="9">
        <v>102.4</v>
      </c>
      <c r="N9" s="9">
        <v>107</v>
      </c>
      <c r="O9" s="9">
        <v>109.8</v>
      </c>
      <c r="P9" s="9">
        <v>107.3</v>
      </c>
      <c r="Q9" s="9">
        <v>106.8</v>
      </c>
      <c r="R9" s="9">
        <v>107.2</v>
      </c>
      <c r="S9" s="9">
        <v>106</v>
      </c>
      <c r="T9" s="9">
        <v>107</v>
      </c>
      <c r="U9" s="9">
        <v>100.4</v>
      </c>
      <c r="V9" s="9">
        <v>106</v>
      </c>
      <c r="W9" s="9">
        <v>105.7</v>
      </c>
      <c r="X9" s="9">
        <v>105.2</v>
      </c>
      <c r="Y9" s="9">
        <v>105.5</v>
      </c>
      <c r="Z9" s="9">
        <v>103.5</v>
      </c>
      <c r="AA9" s="9">
        <v>103.8</v>
      </c>
      <c r="AB9" s="9">
        <v>104.2</v>
      </c>
      <c r="AC9" s="9">
        <v>104.9</v>
      </c>
      <c r="AD9" s="9">
        <v>105</v>
      </c>
    </row>
    <row r="10" spans="1:58" x14ac:dyDescent="0.35">
      <c r="A10" s="9" t="s">
        <v>34</v>
      </c>
      <c r="B10" s="9">
        <v>2013</v>
      </c>
      <c r="C10" s="9" t="s">
        <v>36</v>
      </c>
      <c r="D10" s="9">
        <v>111.4</v>
      </c>
      <c r="E10" s="9">
        <v>109.7</v>
      </c>
      <c r="F10" s="9">
        <v>111.2</v>
      </c>
      <c r="G10" s="9">
        <v>105.1</v>
      </c>
      <c r="H10" s="9">
        <v>104.9</v>
      </c>
      <c r="I10" s="9">
        <v>105.3</v>
      </c>
      <c r="J10" s="9">
        <v>102.2</v>
      </c>
      <c r="K10" s="9">
        <v>105</v>
      </c>
      <c r="L10" s="9">
        <v>104.2</v>
      </c>
      <c r="M10" s="9">
        <v>103</v>
      </c>
      <c r="N10" s="9">
        <v>106.2</v>
      </c>
      <c r="O10" s="9">
        <v>108.9</v>
      </c>
      <c r="P10" s="9">
        <v>106.9</v>
      </c>
      <c r="Q10" s="9">
        <v>106.6</v>
      </c>
      <c r="R10" s="9">
        <v>107.4</v>
      </c>
      <c r="S10" s="9">
        <v>106.5</v>
      </c>
      <c r="T10" s="9">
        <v>107.3</v>
      </c>
      <c r="U10" s="9">
        <v>100.4</v>
      </c>
      <c r="V10" s="9">
        <v>106.1</v>
      </c>
      <c r="W10" s="9">
        <v>105.6</v>
      </c>
      <c r="X10" s="9">
        <v>104.9</v>
      </c>
      <c r="Y10" s="9">
        <v>105.1</v>
      </c>
      <c r="Z10" s="9">
        <v>103.7</v>
      </c>
      <c r="AA10" s="9">
        <v>104</v>
      </c>
      <c r="AB10" s="9">
        <v>104.3</v>
      </c>
      <c r="AC10" s="9">
        <v>104.7</v>
      </c>
      <c r="AD10" s="9">
        <v>105.5</v>
      </c>
    </row>
    <row r="11" spans="1:58" x14ac:dyDescent="0.35">
      <c r="A11" s="9" t="s">
        <v>30</v>
      </c>
      <c r="B11" s="9">
        <v>2013</v>
      </c>
      <c r="C11" s="9" t="s">
        <v>37</v>
      </c>
      <c r="D11" s="9">
        <v>110.2</v>
      </c>
      <c r="E11" s="9">
        <v>109.5</v>
      </c>
      <c r="F11" s="9">
        <v>106.9</v>
      </c>
      <c r="G11" s="9">
        <v>106.3</v>
      </c>
      <c r="H11" s="9">
        <v>105.7</v>
      </c>
      <c r="I11" s="9">
        <v>108.3</v>
      </c>
      <c r="J11" s="9">
        <v>103.4</v>
      </c>
      <c r="K11" s="9">
        <v>105.7</v>
      </c>
      <c r="L11" s="9">
        <v>104.2</v>
      </c>
      <c r="M11" s="9">
        <v>103.2</v>
      </c>
      <c r="N11" s="9">
        <v>106.5</v>
      </c>
      <c r="O11" s="9">
        <v>108.8</v>
      </c>
      <c r="P11" s="9">
        <v>107.1</v>
      </c>
      <c r="Q11" s="9">
        <v>107.1</v>
      </c>
      <c r="R11" s="9">
        <v>108.1</v>
      </c>
      <c r="S11" s="9">
        <v>107.4</v>
      </c>
      <c r="T11" s="9">
        <v>108</v>
      </c>
      <c r="U11" s="9" t="s">
        <v>32</v>
      </c>
      <c r="V11" s="9">
        <v>106.5</v>
      </c>
      <c r="W11" s="9">
        <v>106.1</v>
      </c>
      <c r="X11" s="9">
        <v>105.1</v>
      </c>
      <c r="Y11" s="9">
        <v>104.4</v>
      </c>
      <c r="Z11" s="9">
        <v>104.5</v>
      </c>
      <c r="AA11" s="9">
        <v>104.8</v>
      </c>
      <c r="AB11" s="9">
        <v>102.7</v>
      </c>
      <c r="AC11" s="9">
        <v>104.6</v>
      </c>
      <c r="AD11" s="9">
        <v>106.4</v>
      </c>
    </row>
    <row r="12" spans="1:58" x14ac:dyDescent="0.35">
      <c r="A12" s="9" t="s">
        <v>33</v>
      </c>
      <c r="B12" s="9">
        <v>2013</v>
      </c>
      <c r="C12" s="9" t="s">
        <v>37</v>
      </c>
      <c r="D12" s="9">
        <v>114.6</v>
      </c>
      <c r="E12" s="9">
        <v>113.4</v>
      </c>
      <c r="F12" s="9">
        <v>106</v>
      </c>
      <c r="G12" s="9">
        <v>104.7</v>
      </c>
      <c r="H12" s="9">
        <v>102.1</v>
      </c>
      <c r="I12" s="9">
        <v>109.5</v>
      </c>
      <c r="J12" s="9">
        <v>109.7</v>
      </c>
      <c r="K12" s="9">
        <v>104.6</v>
      </c>
      <c r="L12" s="9">
        <v>102</v>
      </c>
      <c r="M12" s="9">
        <v>103.5</v>
      </c>
      <c r="N12" s="9">
        <v>108.2</v>
      </c>
      <c r="O12" s="9">
        <v>110.6</v>
      </c>
      <c r="P12" s="9">
        <v>108.8</v>
      </c>
      <c r="Q12" s="9">
        <v>108.5</v>
      </c>
      <c r="R12" s="9">
        <v>107.9</v>
      </c>
      <c r="S12" s="9">
        <v>106.4</v>
      </c>
      <c r="T12" s="9">
        <v>107.7</v>
      </c>
      <c r="U12" s="9">
        <v>100.5</v>
      </c>
      <c r="V12" s="9">
        <v>106.4</v>
      </c>
      <c r="W12" s="9">
        <v>106.5</v>
      </c>
      <c r="X12" s="9">
        <v>105.7</v>
      </c>
      <c r="Y12" s="9">
        <v>105</v>
      </c>
      <c r="Z12" s="9">
        <v>104</v>
      </c>
      <c r="AA12" s="9">
        <v>105.2</v>
      </c>
      <c r="AB12" s="9">
        <v>103.2</v>
      </c>
      <c r="AC12" s="9">
        <v>105.1</v>
      </c>
      <c r="AD12" s="9">
        <v>105.7</v>
      </c>
    </row>
    <row r="13" spans="1:58" x14ac:dyDescent="0.35">
      <c r="A13" s="9" t="s">
        <v>34</v>
      </c>
      <c r="B13" s="9">
        <v>2013</v>
      </c>
      <c r="C13" s="9" t="s">
        <v>37</v>
      </c>
      <c r="D13" s="9">
        <v>111.6</v>
      </c>
      <c r="E13" s="9">
        <v>110.9</v>
      </c>
      <c r="F13" s="9">
        <v>106.6</v>
      </c>
      <c r="G13" s="9">
        <v>105.7</v>
      </c>
      <c r="H13" s="9">
        <v>104.4</v>
      </c>
      <c r="I13" s="9">
        <v>108.9</v>
      </c>
      <c r="J13" s="9">
        <v>105.5</v>
      </c>
      <c r="K13" s="9">
        <v>105.3</v>
      </c>
      <c r="L13" s="9">
        <v>103.5</v>
      </c>
      <c r="M13" s="9">
        <v>103.3</v>
      </c>
      <c r="N13" s="9">
        <v>107.2</v>
      </c>
      <c r="O13" s="9">
        <v>109.6</v>
      </c>
      <c r="P13" s="9">
        <v>107.7</v>
      </c>
      <c r="Q13" s="9">
        <v>107.5</v>
      </c>
      <c r="R13" s="9">
        <v>108</v>
      </c>
      <c r="S13" s="9">
        <v>107</v>
      </c>
      <c r="T13" s="9">
        <v>107.9</v>
      </c>
      <c r="U13" s="9">
        <v>100.5</v>
      </c>
      <c r="V13" s="9">
        <v>106.5</v>
      </c>
      <c r="W13" s="9">
        <v>106.3</v>
      </c>
      <c r="X13" s="9">
        <v>105.3</v>
      </c>
      <c r="Y13" s="9">
        <v>104.7</v>
      </c>
      <c r="Z13" s="9">
        <v>104.2</v>
      </c>
      <c r="AA13" s="9">
        <v>105</v>
      </c>
      <c r="AB13" s="9">
        <v>102.9</v>
      </c>
      <c r="AC13" s="9">
        <v>104.8</v>
      </c>
      <c r="AD13" s="9">
        <v>106.1</v>
      </c>
    </row>
    <row r="14" spans="1:58" x14ac:dyDescent="0.35">
      <c r="A14" s="9" t="s">
        <v>30</v>
      </c>
      <c r="B14" s="9">
        <v>2013</v>
      </c>
      <c r="C14" s="9" t="s">
        <v>38</v>
      </c>
      <c r="D14" s="9">
        <v>110.9</v>
      </c>
      <c r="E14" s="9">
        <v>109.8</v>
      </c>
      <c r="F14" s="9">
        <v>105.9</v>
      </c>
      <c r="G14" s="9">
        <v>107.5</v>
      </c>
      <c r="H14" s="9">
        <v>105.3</v>
      </c>
      <c r="I14" s="9">
        <v>108.1</v>
      </c>
      <c r="J14" s="9">
        <v>107.3</v>
      </c>
      <c r="K14" s="9">
        <v>106.1</v>
      </c>
      <c r="L14" s="9">
        <v>103.7</v>
      </c>
      <c r="M14" s="9">
        <v>104</v>
      </c>
      <c r="N14" s="9">
        <v>107.4</v>
      </c>
      <c r="O14" s="9">
        <v>109.9</v>
      </c>
      <c r="P14" s="9">
        <v>108.1</v>
      </c>
      <c r="Q14" s="9">
        <v>108.1</v>
      </c>
      <c r="R14" s="9">
        <v>108.8</v>
      </c>
      <c r="S14" s="9">
        <v>107.9</v>
      </c>
      <c r="T14" s="9">
        <v>108.6</v>
      </c>
      <c r="U14" s="9" t="s">
        <v>32</v>
      </c>
      <c r="V14" s="9">
        <v>107.5</v>
      </c>
      <c r="W14" s="9">
        <v>106.8</v>
      </c>
      <c r="X14" s="9">
        <v>105.7</v>
      </c>
      <c r="Y14" s="9">
        <v>104.1</v>
      </c>
      <c r="Z14" s="9">
        <v>105</v>
      </c>
      <c r="AA14" s="9">
        <v>105.5</v>
      </c>
      <c r="AB14" s="9">
        <v>102.1</v>
      </c>
      <c r="AC14" s="9">
        <v>104.8</v>
      </c>
      <c r="AD14" s="9">
        <v>107.2</v>
      </c>
    </row>
    <row r="15" spans="1:58" x14ac:dyDescent="0.35">
      <c r="A15" s="9" t="s">
        <v>33</v>
      </c>
      <c r="B15" s="9">
        <v>2013</v>
      </c>
      <c r="C15" s="9" t="s">
        <v>38</v>
      </c>
      <c r="D15" s="9">
        <v>115.4</v>
      </c>
      <c r="E15" s="9">
        <v>114.2</v>
      </c>
      <c r="F15" s="9">
        <v>102.7</v>
      </c>
      <c r="G15" s="9">
        <v>105.5</v>
      </c>
      <c r="H15" s="9">
        <v>101.5</v>
      </c>
      <c r="I15" s="9">
        <v>110.6</v>
      </c>
      <c r="J15" s="9">
        <v>123.7</v>
      </c>
      <c r="K15" s="9">
        <v>105.2</v>
      </c>
      <c r="L15" s="9">
        <v>101.9</v>
      </c>
      <c r="M15" s="9">
        <v>105</v>
      </c>
      <c r="N15" s="9">
        <v>109.1</v>
      </c>
      <c r="O15" s="9">
        <v>111.3</v>
      </c>
      <c r="P15" s="9">
        <v>111.1</v>
      </c>
      <c r="Q15" s="9">
        <v>109.8</v>
      </c>
      <c r="R15" s="9">
        <v>108.5</v>
      </c>
      <c r="S15" s="9">
        <v>106.7</v>
      </c>
      <c r="T15" s="9">
        <v>108.3</v>
      </c>
      <c r="U15" s="9">
        <v>100.5</v>
      </c>
      <c r="V15" s="9">
        <v>107.2</v>
      </c>
      <c r="W15" s="9">
        <v>107.1</v>
      </c>
      <c r="X15" s="9">
        <v>106.2</v>
      </c>
      <c r="Y15" s="9">
        <v>103.9</v>
      </c>
      <c r="Z15" s="9">
        <v>104.6</v>
      </c>
      <c r="AA15" s="9">
        <v>105.7</v>
      </c>
      <c r="AB15" s="9">
        <v>102.6</v>
      </c>
      <c r="AC15" s="9">
        <v>104.9</v>
      </c>
      <c r="AD15" s="9">
        <v>106.6</v>
      </c>
    </row>
    <row r="16" spans="1:58" x14ac:dyDescent="0.35">
      <c r="A16" s="9" t="s">
        <v>34</v>
      </c>
      <c r="B16" s="9">
        <v>2013</v>
      </c>
      <c r="C16" s="9" t="s">
        <v>38</v>
      </c>
      <c r="D16" s="9">
        <v>112.3</v>
      </c>
      <c r="E16" s="9">
        <v>111.3</v>
      </c>
      <c r="F16" s="9">
        <v>104.7</v>
      </c>
      <c r="G16" s="9">
        <v>106.8</v>
      </c>
      <c r="H16" s="9">
        <v>103.9</v>
      </c>
      <c r="I16" s="9">
        <v>109.3</v>
      </c>
      <c r="J16" s="9">
        <v>112.9</v>
      </c>
      <c r="K16" s="9">
        <v>105.8</v>
      </c>
      <c r="L16" s="9">
        <v>103.1</v>
      </c>
      <c r="M16" s="9">
        <v>104.3</v>
      </c>
      <c r="N16" s="9">
        <v>108.1</v>
      </c>
      <c r="O16" s="9">
        <v>110.5</v>
      </c>
      <c r="P16" s="9">
        <v>109.2</v>
      </c>
      <c r="Q16" s="9">
        <v>108.6</v>
      </c>
      <c r="R16" s="9">
        <v>108.7</v>
      </c>
      <c r="S16" s="9">
        <v>107.4</v>
      </c>
      <c r="T16" s="9">
        <v>108.5</v>
      </c>
      <c r="U16" s="9">
        <v>100.5</v>
      </c>
      <c r="V16" s="9">
        <v>107.4</v>
      </c>
      <c r="W16" s="9">
        <v>106.9</v>
      </c>
      <c r="X16" s="9">
        <v>105.9</v>
      </c>
      <c r="Y16" s="9">
        <v>104</v>
      </c>
      <c r="Z16" s="9">
        <v>104.8</v>
      </c>
      <c r="AA16" s="9">
        <v>105.6</v>
      </c>
      <c r="AB16" s="9">
        <v>102.3</v>
      </c>
      <c r="AC16" s="9">
        <v>104.8</v>
      </c>
      <c r="AD16" s="9">
        <v>106.9</v>
      </c>
    </row>
    <row r="17" spans="1:30" x14ac:dyDescent="0.35">
      <c r="A17" s="9" t="s">
        <v>30</v>
      </c>
      <c r="B17" s="9">
        <v>2013</v>
      </c>
      <c r="C17" s="9" t="s">
        <v>39</v>
      </c>
      <c r="D17" s="9">
        <v>112.3</v>
      </c>
      <c r="E17" s="9">
        <v>112.1</v>
      </c>
      <c r="F17" s="9">
        <v>108.1</v>
      </c>
      <c r="G17" s="9">
        <v>108.3</v>
      </c>
      <c r="H17" s="9">
        <v>105.9</v>
      </c>
      <c r="I17" s="9">
        <v>109.2</v>
      </c>
      <c r="J17" s="9">
        <v>118</v>
      </c>
      <c r="K17" s="9">
        <v>106.8</v>
      </c>
      <c r="L17" s="9">
        <v>104.1</v>
      </c>
      <c r="M17" s="9">
        <v>105.4</v>
      </c>
      <c r="N17" s="9">
        <v>108.2</v>
      </c>
      <c r="O17" s="9">
        <v>111</v>
      </c>
      <c r="P17" s="9">
        <v>110.6</v>
      </c>
      <c r="Q17" s="9">
        <v>109</v>
      </c>
      <c r="R17" s="9">
        <v>109.7</v>
      </c>
      <c r="S17" s="9">
        <v>108.8</v>
      </c>
      <c r="T17" s="9">
        <v>109.5</v>
      </c>
      <c r="U17" s="9" t="s">
        <v>32</v>
      </c>
      <c r="V17" s="9">
        <v>108.5</v>
      </c>
      <c r="W17" s="9">
        <v>107.5</v>
      </c>
      <c r="X17" s="9">
        <v>106.3</v>
      </c>
      <c r="Y17" s="9">
        <v>105</v>
      </c>
      <c r="Z17" s="9">
        <v>105.6</v>
      </c>
      <c r="AA17" s="9">
        <v>106.5</v>
      </c>
      <c r="AB17" s="9">
        <v>102.5</v>
      </c>
      <c r="AC17" s="9">
        <v>105.5</v>
      </c>
      <c r="AD17" s="9">
        <v>108.9</v>
      </c>
    </row>
    <row r="18" spans="1:30" x14ac:dyDescent="0.35">
      <c r="A18" s="9" t="s">
        <v>33</v>
      </c>
      <c r="B18" s="9">
        <v>2013</v>
      </c>
      <c r="C18" s="9" t="s">
        <v>39</v>
      </c>
      <c r="D18" s="9">
        <v>117</v>
      </c>
      <c r="E18" s="9">
        <v>120.1</v>
      </c>
      <c r="F18" s="9">
        <v>112.5</v>
      </c>
      <c r="G18" s="9">
        <v>107.3</v>
      </c>
      <c r="H18" s="9">
        <v>101.3</v>
      </c>
      <c r="I18" s="9">
        <v>112.4</v>
      </c>
      <c r="J18" s="9">
        <v>143.6</v>
      </c>
      <c r="K18" s="9">
        <v>105.4</v>
      </c>
      <c r="L18" s="9">
        <v>101.4</v>
      </c>
      <c r="M18" s="9">
        <v>106.4</v>
      </c>
      <c r="N18" s="9">
        <v>110</v>
      </c>
      <c r="O18" s="9">
        <v>112.2</v>
      </c>
      <c r="P18" s="9">
        <v>115</v>
      </c>
      <c r="Q18" s="9">
        <v>110.9</v>
      </c>
      <c r="R18" s="9">
        <v>109.2</v>
      </c>
      <c r="S18" s="9">
        <v>107.2</v>
      </c>
      <c r="T18" s="9">
        <v>108.9</v>
      </c>
      <c r="U18" s="9">
        <v>106.6</v>
      </c>
      <c r="V18" s="9">
        <v>108</v>
      </c>
      <c r="W18" s="9">
        <v>107.7</v>
      </c>
      <c r="X18" s="9">
        <v>106.5</v>
      </c>
      <c r="Y18" s="9">
        <v>105.2</v>
      </c>
      <c r="Z18" s="9">
        <v>105.2</v>
      </c>
      <c r="AA18" s="9">
        <v>108.1</v>
      </c>
      <c r="AB18" s="9">
        <v>103.3</v>
      </c>
      <c r="AC18" s="9">
        <v>106.1</v>
      </c>
      <c r="AD18" s="9">
        <v>109.7</v>
      </c>
    </row>
    <row r="19" spans="1:30" x14ac:dyDescent="0.35">
      <c r="A19" s="9" t="s">
        <v>34</v>
      </c>
      <c r="B19" s="9">
        <v>2013</v>
      </c>
      <c r="C19" s="9" t="s">
        <v>39</v>
      </c>
      <c r="D19" s="9">
        <v>113.8</v>
      </c>
      <c r="E19" s="9">
        <v>114.9</v>
      </c>
      <c r="F19" s="9">
        <v>109.8</v>
      </c>
      <c r="G19" s="9">
        <v>107.9</v>
      </c>
      <c r="H19" s="9">
        <v>104.2</v>
      </c>
      <c r="I19" s="9">
        <v>110.7</v>
      </c>
      <c r="J19" s="9">
        <v>126.7</v>
      </c>
      <c r="K19" s="9">
        <v>106.3</v>
      </c>
      <c r="L19" s="9">
        <v>103.2</v>
      </c>
      <c r="M19" s="9">
        <v>105.7</v>
      </c>
      <c r="N19" s="9">
        <v>109</v>
      </c>
      <c r="O19" s="9">
        <v>111.6</v>
      </c>
      <c r="P19" s="9">
        <v>112.2</v>
      </c>
      <c r="Q19" s="9">
        <v>109.5</v>
      </c>
      <c r="R19" s="9">
        <v>109.5</v>
      </c>
      <c r="S19" s="9">
        <v>108.1</v>
      </c>
      <c r="T19" s="9">
        <v>109.3</v>
      </c>
      <c r="U19" s="9">
        <v>106.6</v>
      </c>
      <c r="V19" s="9">
        <v>108.3</v>
      </c>
      <c r="W19" s="9">
        <v>107.6</v>
      </c>
      <c r="X19" s="9">
        <v>106.4</v>
      </c>
      <c r="Y19" s="9">
        <v>105.1</v>
      </c>
      <c r="Z19" s="9">
        <v>105.4</v>
      </c>
      <c r="AA19" s="9">
        <v>107.4</v>
      </c>
      <c r="AB19" s="9">
        <v>102.8</v>
      </c>
      <c r="AC19" s="9">
        <v>105.8</v>
      </c>
      <c r="AD19" s="9">
        <v>109.3</v>
      </c>
    </row>
    <row r="20" spans="1:30" x14ac:dyDescent="0.35">
      <c r="A20" s="9" t="s">
        <v>30</v>
      </c>
      <c r="B20" s="9">
        <v>2013</v>
      </c>
      <c r="C20" s="9" t="s">
        <v>40</v>
      </c>
      <c r="D20" s="9">
        <v>113.4</v>
      </c>
      <c r="E20" s="9">
        <v>114.9</v>
      </c>
      <c r="F20" s="9">
        <v>110.5</v>
      </c>
      <c r="G20" s="9">
        <v>109.3</v>
      </c>
      <c r="H20" s="9">
        <v>106.2</v>
      </c>
      <c r="I20" s="9">
        <v>110.3</v>
      </c>
      <c r="J20" s="9">
        <v>129.19999999999999</v>
      </c>
      <c r="K20" s="9">
        <v>107.1</v>
      </c>
      <c r="L20" s="9">
        <v>104.3</v>
      </c>
      <c r="M20" s="9">
        <v>106.4</v>
      </c>
      <c r="N20" s="9">
        <v>109.1</v>
      </c>
      <c r="O20" s="9">
        <v>112.1</v>
      </c>
      <c r="P20" s="9">
        <v>113.1</v>
      </c>
      <c r="Q20" s="9">
        <v>109.8</v>
      </c>
      <c r="R20" s="9">
        <v>110.5</v>
      </c>
      <c r="S20" s="9">
        <v>109.5</v>
      </c>
      <c r="T20" s="9">
        <v>110.3</v>
      </c>
      <c r="U20" s="9" t="s">
        <v>32</v>
      </c>
      <c r="V20" s="9">
        <v>109.5</v>
      </c>
      <c r="W20" s="9">
        <v>108.3</v>
      </c>
      <c r="X20" s="9">
        <v>106.9</v>
      </c>
      <c r="Y20" s="9">
        <v>106.8</v>
      </c>
      <c r="Z20" s="9">
        <v>106.4</v>
      </c>
      <c r="AA20" s="9">
        <v>107.8</v>
      </c>
      <c r="AB20" s="9">
        <v>102.5</v>
      </c>
      <c r="AC20" s="9">
        <v>106.5</v>
      </c>
      <c r="AD20" s="9">
        <v>110.7</v>
      </c>
    </row>
    <row r="21" spans="1:30" x14ac:dyDescent="0.35">
      <c r="A21" s="9" t="s">
        <v>33</v>
      </c>
      <c r="B21" s="9">
        <v>2013</v>
      </c>
      <c r="C21" s="9" t="s">
        <v>40</v>
      </c>
      <c r="D21" s="9">
        <v>117.8</v>
      </c>
      <c r="E21" s="9">
        <v>119.2</v>
      </c>
      <c r="F21" s="9">
        <v>114</v>
      </c>
      <c r="G21" s="9">
        <v>108.3</v>
      </c>
      <c r="H21" s="9">
        <v>101.1</v>
      </c>
      <c r="I21" s="9">
        <v>113.2</v>
      </c>
      <c r="J21" s="9">
        <v>160.9</v>
      </c>
      <c r="K21" s="9">
        <v>105.1</v>
      </c>
      <c r="L21" s="9">
        <v>101.3</v>
      </c>
      <c r="M21" s="9">
        <v>107.5</v>
      </c>
      <c r="N21" s="9">
        <v>110.4</v>
      </c>
      <c r="O21" s="9">
        <v>113.1</v>
      </c>
      <c r="P21" s="9">
        <v>117.5</v>
      </c>
      <c r="Q21" s="9">
        <v>111.7</v>
      </c>
      <c r="R21" s="9">
        <v>109.8</v>
      </c>
      <c r="S21" s="9">
        <v>107.8</v>
      </c>
      <c r="T21" s="9">
        <v>109.5</v>
      </c>
      <c r="U21" s="9">
        <v>107.7</v>
      </c>
      <c r="V21" s="9">
        <v>108.6</v>
      </c>
      <c r="W21" s="9">
        <v>108.1</v>
      </c>
      <c r="X21" s="9">
        <v>107.1</v>
      </c>
      <c r="Y21" s="9">
        <v>107.3</v>
      </c>
      <c r="Z21" s="9">
        <v>105.9</v>
      </c>
      <c r="AA21" s="9">
        <v>110.1</v>
      </c>
      <c r="AB21" s="9">
        <v>103.2</v>
      </c>
      <c r="AC21" s="9">
        <v>107.3</v>
      </c>
      <c r="AD21" s="9">
        <v>111.4</v>
      </c>
    </row>
    <row r="22" spans="1:30" x14ac:dyDescent="0.35">
      <c r="A22" s="9" t="s">
        <v>34</v>
      </c>
      <c r="B22" s="9">
        <v>2013</v>
      </c>
      <c r="C22" s="9" t="s">
        <v>40</v>
      </c>
      <c r="D22" s="9">
        <v>114.8</v>
      </c>
      <c r="E22" s="9">
        <v>116.4</v>
      </c>
      <c r="F22" s="9">
        <v>111.9</v>
      </c>
      <c r="G22" s="9">
        <v>108.9</v>
      </c>
      <c r="H22" s="9">
        <v>104.3</v>
      </c>
      <c r="I22" s="9">
        <v>111.7</v>
      </c>
      <c r="J22" s="9">
        <v>140</v>
      </c>
      <c r="K22" s="9">
        <v>106.4</v>
      </c>
      <c r="L22" s="9">
        <v>103.3</v>
      </c>
      <c r="M22" s="9">
        <v>106.8</v>
      </c>
      <c r="N22" s="9">
        <v>109.6</v>
      </c>
      <c r="O22" s="9">
        <v>112.6</v>
      </c>
      <c r="P22" s="9">
        <v>114.7</v>
      </c>
      <c r="Q22" s="9">
        <v>110.3</v>
      </c>
      <c r="R22" s="9">
        <v>110.2</v>
      </c>
      <c r="S22" s="9">
        <v>108.8</v>
      </c>
      <c r="T22" s="9">
        <v>110</v>
      </c>
      <c r="U22" s="9">
        <v>107.7</v>
      </c>
      <c r="V22" s="9">
        <v>109.2</v>
      </c>
      <c r="W22" s="9">
        <v>108.2</v>
      </c>
      <c r="X22" s="9">
        <v>107</v>
      </c>
      <c r="Y22" s="9">
        <v>107.1</v>
      </c>
      <c r="Z22" s="9">
        <v>106.1</v>
      </c>
      <c r="AA22" s="9">
        <v>109.1</v>
      </c>
      <c r="AB22" s="9">
        <v>102.8</v>
      </c>
      <c r="AC22" s="9">
        <v>106.9</v>
      </c>
      <c r="AD22" s="9">
        <v>111</v>
      </c>
    </row>
    <row r="23" spans="1:30" x14ac:dyDescent="0.35">
      <c r="A23" s="9" t="s">
        <v>30</v>
      </c>
      <c r="B23" s="9">
        <v>2013</v>
      </c>
      <c r="C23" s="9" t="s">
        <v>41</v>
      </c>
      <c r="D23" s="9">
        <v>114.3</v>
      </c>
      <c r="E23" s="9">
        <v>115.4</v>
      </c>
      <c r="F23" s="9">
        <v>111.1</v>
      </c>
      <c r="G23" s="9">
        <v>110</v>
      </c>
      <c r="H23" s="9">
        <v>106.4</v>
      </c>
      <c r="I23" s="9">
        <v>110.8</v>
      </c>
      <c r="J23" s="9">
        <v>138.9</v>
      </c>
      <c r="K23" s="9">
        <v>107.4</v>
      </c>
      <c r="L23" s="9">
        <v>104.1</v>
      </c>
      <c r="M23" s="9">
        <v>106.9</v>
      </c>
      <c r="N23" s="9">
        <v>109.7</v>
      </c>
      <c r="O23" s="9">
        <v>112.6</v>
      </c>
      <c r="P23" s="9">
        <v>114.9</v>
      </c>
      <c r="Q23" s="9">
        <v>110.7</v>
      </c>
      <c r="R23" s="9">
        <v>111.3</v>
      </c>
      <c r="S23" s="9">
        <v>110.2</v>
      </c>
      <c r="T23" s="9">
        <v>111.1</v>
      </c>
      <c r="U23" s="9" t="s">
        <v>32</v>
      </c>
      <c r="V23" s="9">
        <v>109.9</v>
      </c>
      <c r="W23" s="9">
        <v>108.7</v>
      </c>
      <c r="X23" s="9">
        <v>107.5</v>
      </c>
      <c r="Y23" s="9">
        <v>107.8</v>
      </c>
      <c r="Z23" s="9">
        <v>106.8</v>
      </c>
      <c r="AA23" s="9">
        <v>108.7</v>
      </c>
      <c r="AB23" s="9">
        <v>105</v>
      </c>
      <c r="AC23" s="9">
        <v>107.5</v>
      </c>
      <c r="AD23" s="9">
        <v>112.1</v>
      </c>
    </row>
    <row r="24" spans="1:30" x14ac:dyDescent="0.35">
      <c r="A24" s="9" t="s">
        <v>33</v>
      </c>
      <c r="B24" s="9">
        <v>2013</v>
      </c>
      <c r="C24" s="9" t="s">
        <v>41</v>
      </c>
      <c r="D24" s="9">
        <v>118.3</v>
      </c>
      <c r="E24" s="9">
        <v>120.4</v>
      </c>
      <c r="F24" s="9">
        <v>112.7</v>
      </c>
      <c r="G24" s="9">
        <v>108.9</v>
      </c>
      <c r="H24" s="9">
        <v>101.1</v>
      </c>
      <c r="I24" s="9">
        <v>108.7</v>
      </c>
      <c r="J24" s="9">
        <v>177</v>
      </c>
      <c r="K24" s="9">
        <v>104.7</v>
      </c>
      <c r="L24" s="9">
        <v>101</v>
      </c>
      <c r="M24" s="9">
        <v>108.5</v>
      </c>
      <c r="N24" s="9">
        <v>110.9</v>
      </c>
      <c r="O24" s="9">
        <v>114.3</v>
      </c>
      <c r="P24" s="9">
        <v>119.6</v>
      </c>
      <c r="Q24" s="9">
        <v>112.4</v>
      </c>
      <c r="R24" s="9">
        <v>110.6</v>
      </c>
      <c r="S24" s="9">
        <v>108.3</v>
      </c>
      <c r="T24" s="9">
        <v>110.2</v>
      </c>
      <c r="U24" s="9">
        <v>108.9</v>
      </c>
      <c r="V24" s="9">
        <v>109.3</v>
      </c>
      <c r="W24" s="9">
        <v>108.7</v>
      </c>
      <c r="X24" s="9">
        <v>107.6</v>
      </c>
      <c r="Y24" s="9">
        <v>108.1</v>
      </c>
      <c r="Z24" s="9">
        <v>106.5</v>
      </c>
      <c r="AA24" s="9">
        <v>110.8</v>
      </c>
      <c r="AB24" s="9">
        <v>106</v>
      </c>
      <c r="AC24" s="9">
        <v>108.3</v>
      </c>
      <c r="AD24" s="9">
        <v>112.7</v>
      </c>
    </row>
    <row r="25" spans="1:30" x14ac:dyDescent="0.35">
      <c r="A25" s="9" t="s">
        <v>34</v>
      </c>
      <c r="B25" s="9">
        <v>2013</v>
      </c>
      <c r="C25" s="9" t="s">
        <v>41</v>
      </c>
      <c r="D25" s="9">
        <v>115.6</v>
      </c>
      <c r="E25" s="9">
        <v>117.2</v>
      </c>
      <c r="F25" s="9">
        <v>111.7</v>
      </c>
      <c r="G25" s="9">
        <v>109.6</v>
      </c>
      <c r="H25" s="9">
        <v>104.5</v>
      </c>
      <c r="I25" s="9">
        <v>109.8</v>
      </c>
      <c r="J25" s="9">
        <v>151.80000000000001</v>
      </c>
      <c r="K25" s="9">
        <v>106.5</v>
      </c>
      <c r="L25" s="9">
        <v>103.1</v>
      </c>
      <c r="M25" s="9">
        <v>107.4</v>
      </c>
      <c r="N25" s="9">
        <v>110.2</v>
      </c>
      <c r="O25" s="9">
        <v>113.4</v>
      </c>
      <c r="P25" s="9">
        <v>116.6</v>
      </c>
      <c r="Q25" s="9">
        <v>111.2</v>
      </c>
      <c r="R25" s="9">
        <v>111</v>
      </c>
      <c r="S25" s="9">
        <v>109.4</v>
      </c>
      <c r="T25" s="9">
        <v>110.7</v>
      </c>
      <c r="U25" s="9">
        <v>108.9</v>
      </c>
      <c r="V25" s="9">
        <v>109.7</v>
      </c>
      <c r="W25" s="9">
        <v>108.7</v>
      </c>
      <c r="X25" s="9">
        <v>107.5</v>
      </c>
      <c r="Y25" s="9">
        <v>108</v>
      </c>
      <c r="Z25" s="9">
        <v>106.6</v>
      </c>
      <c r="AA25" s="9">
        <v>109.9</v>
      </c>
      <c r="AB25" s="9">
        <v>105.4</v>
      </c>
      <c r="AC25" s="9">
        <v>107.9</v>
      </c>
      <c r="AD25" s="9">
        <v>112.4</v>
      </c>
    </row>
    <row r="26" spans="1:30" x14ac:dyDescent="0.35">
      <c r="A26" s="9" t="s">
        <v>30</v>
      </c>
      <c r="B26" s="9">
        <v>2013</v>
      </c>
      <c r="C26" s="9" t="s">
        <v>42</v>
      </c>
      <c r="D26" s="9">
        <v>115.4</v>
      </c>
      <c r="E26" s="9">
        <v>115.7</v>
      </c>
      <c r="F26" s="9">
        <v>111.7</v>
      </c>
      <c r="G26" s="9">
        <v>111</v>
      </c>
      <c r="H26" s="9">
        <v>107.4</v>
      </c>
      <c r="I26" s="9">
        <v>110.9</v>
      </c>
      <c r="J26" s="9">
        <v>154</v>
      </c>
      <c r="K26" s="9">
        <v>108.1</v>
      </c>
      <c r="L26" s="9">
        <v>104.2</v>
      </c>
      <c r="M26" s="9">
        <v>107.9</v>
      </c>
      <c r="N26" s="9">
        <v>110.4</v>
      </c>
      <c r="O26" s="9">
        <v>114</v>
      </c>
      <c r="P26" s="9">
        <v>117.8</v>
      </c>
      <c r="Q26" s="9">
        <v>111.7</v>
      </c>
      <c r="R26" s="9">
        <v>112.7</v>
      </c>
      <c r="S26" s="9">
        <v>111.4</v>
      </c>
      <c r="T26" s="9">
        <v>112.5</v>
      </c>
      <c r="U26" s="9" t="s">
        <v>32</v>
      </c>
      <c r="V26" s="9">
        <v>111.1</v>
      </c>
      <c r="W26" s="9">
        <v>109.6</v>
      </c>
      <c r="X26" s="9">
        <v>108.3</v>
      </c>
      <c r="Y26" s="9">
        <v>109.3</v>
      </c>
      <c r="Z26" s="9">
        <v>107.7</v>
      </c>
      <c r="AA26" s="9">
        <v>109.8</v>
      </c>
      <c r="AB26" s="9">
        <v>106.7</v>
      </c>
      <c r="AC26" s="9">
        <v>108.7</v>
      </c>
      <c r="AD26" s="9">
        <v>114.2</v>
      </c>
    </row>
    <row r="27" spans="1:30" x14ac:dyDescent="0.35">
      <c r="A27" s="9" t="s">
        <v>33</v>
      </c>
      <c r="B27" s="9">
        <v>2013</v>
      </c>
      <c r="C27" s="9" t="s">
        <v>42</v>
      </c>
      <c r="D27" s="9">
        <v>118.6</v>
      </c>
      <c r="E27" s="9">
        <v>119.1</v>
      </c>
      <c r="F27" s="9">
        <v>113.2</v>
      </c>
      <c r="G27" s="9">
        <v>109.6</v>
      </c>
      <c r="H27" s="9">
        <v>101.7</v>
      </c>
      <c r="I27" s="9">
        <v>103.2</v>
      </c>
      <c r="J27" s="9">
        <v>174.3</v>
      </c>
      <c r="K27" s="9">
        <v>105.1</v>
      </c>
      <c r="L27" s="9">
        <v>100.8</v>
      </c>
      <c r="M27" s="9">
        <v>109.1</v>
      </c>
      <c r="N27" s="9">
        <v>111.1</v>
      </c>
      <c r="O27" s="9">
        <v>115.4</v>
      </c>
      <c r="P27" s="9">
        <v>119.2</v>
      </c>
      <c r="Q27" s="9">
        <v>112.9</v>
      </c>
      <c r="R27" s="9">
        <v>111.4</v>
      </c>
      <c r="S27" s="9">
        <v>109</v>
      </c>
      <c r="T27" s="9">
        <v>111.1</v>
      </c>
      <c r="U27" s="9">
        <v>109.7</v>
      </c>
      <c r="V27" s="9">
        <v>109.5</v>
      </c>
      <c r="W27" s="9">
        <v>109.6</v>
      </c>
      <c r="X27" s="9">
        <v>107.9</v>
      </c>
      <c r="Y27" s="9">
        <v>110.4</v>
      </c>
      <c r="Z27" s="9">
        <v>107.4</v>
      </c>
      <c r="AA27" s="9">
        <v>111.2</v>
      </c>
      <c r="AB27" s="9">
        <v>106.9</v>
      </c>
      <c r="AC27" s="9">
        <v>109.4</v>
      </c>
      <c r="AD27" s="9">
        <v>113.2</v>
      </c>
    </row>
    <row r="28" spans="1:30" x14ac:dyDescent="0.35">
      <c r="A28" s="9" t="s">
        <v>34</v>
      </c>
      <c r="B28" s="9">
        <v>2013</v>
      </c>
      <c r="C28" s="9" t="s">
        <v>42</v>
      </c>
      <c r="D28" s="9">
        <v>116.4</v>
      </c>
      <c r="E28" s="9">
        <v>116.9</v>
      </c>
      <c r="F28" s="9">
        <v>112.3</v>
      </c>
      <c r="G28" s="9">
        <v>110.5</v>
      </c>
      <c r="H28" s="9">
        <v>105.3</v>
      </c>
      <c r="I28" s="9">
        <v>107.3</v>
      </c>
      <c r="J28" s="9">
        <v>160.9</v>
      </c>
      <c r="K28" s="9">
        <v>107.1</v>
      </c>
      <c r="L28" s="9">
        <v>103.1</v>
      </c>
      <c r="M28" s="9">
        <v>108.3</v>
      </c>
      <c r="N28" s="9">
        <v>110.7</v>
      </c>
      <c r="O28" s="9">
        <v>114.6</v>
      </c>
      <c r="P28" s="9">
        <v>118.3</v>
      </c>
      <c r="Q28" s="9">
        <v>112</v>
      </c>
      <c r="R28" s="9">
        <v>112.2</v>
      </c>
      <c r="S28" s="9">
        <v>110.4</v>
      </c>
      <c r="T28" s="9">
        <v>111.9</v>
      </c>
      <c r="U28" s="9">
        <v>109.7</v>
      </c>
      <c r="V28" s="9">
        <v>110.5</v>
      </c>
      <c r="W28" s="9">
        <v>109.6</v>
      </c>
      <c r="X28" s="9">
        <v>108.1</v>
      </c>
      <c r="Y28" s="9">
        <v>109.9</v>
      </c>
      <c r="Z28" s="9">
        <v>107.5</v>
      </c>
      <c r="AA28" s="9">
        <v>110.6</v>
      </c>
      <c r="AB28" s="9">
        <v>106.8</v>
      </c>
      <c r="AC28" s="9">
        <v>109</v>
      </c>
      <c r="AD28" s="9">
        <v>113.7</v>
      </c>
    </row>
    <row r="29" spans="1:30" x14ac:dyDescent="0.35">
      <c r="A29" s="9" t="s">
        <v>30</v>
      </c>
      <c r="B29" s="9">
        <v>2013</v>
      </c>
      <c r="C29" s="9" t="s">
        <v>43</v>
      </c>
      <c r="D29" s="9">
        <v>116.3</v>
      </c>
      <c r="E29" s="9">
        <v>115.4</v>
      </c>
      <c r="F29" s="9">
        <v>112.6</v>
      </c>
      <c r="G29" s="9">
        <v>111.7</v>
      </c>
      <c r="H29" s="9">
        <v>107.7</v>
      </c>
      <c r="I29" s="9">
        <v>113.2</v>
      </c>
      <c r="J29" s="9">
        <v>164.9</v>
      </c>
      <c r="K29" s="9">
        <v>108.3</v>
      </c>
      <c r="L29" s="9">
        <v>103.9</v>
      </c>
      <c r="M29" s="9">
        <v>108.2</v>
      </c>
      <c r="N29" s="9">
        <v>111.1</v>
      </c>
      <c r="O29" s="9">
        <v>114.9</v>
      </c>
      <c r="P29" s="9">
        <v>119.8</v>
      </c>
      <c r="Q29" s="9">
        <v>112.2</v>
      </c>
      <c r="R29" s="9">
        <v>113.6</v>
      </c>
      <c r="S29" s="9">
        <v>112.3</v>
      </c>
      <c r="T29" s="9">
        <v>113.4</v>
      </c>
      <c r="U29" s="9" t="s">
        <v>32</v>
      </c>
      <c r="V29" s="9">
        <v>111.6</v>
      </c>
      <c r="W29" s="9">
        <v>110.4</v>
      </c>
      <c r="X29" s="9">
        <v>108.9</v>
      </c>
      <c r="Y29" s="9">
        <v>109.3</v>
      </c>
      <c r="Z29" s="9">
        <v>108.3</v>
      </c>
      <c r="AA29" s="9">
        <v>110.2</v>
      </c>
      <c r="AB29" s="9">
        <v>107.5</v>
      </c>
      <c r="AC29" s="9">
        <v>109.1</v>
      </c>
      <c r="AD29" s="9">
        <v>115.5</v>
      </c>
    </row>
    <row r="30" spans="1:30" x14ac:dyDescent="0.35">
      <c r="A30" s="9" t="s">
        <v>33</v>
      </c>
      <c r="B30" s="9">
        <v>2013</v>
      </c>
      <c r="C30" s="9" t="s">
        <v>43</v>
      </c>
      <c r="D30" s="9">
        <v>118.9</v>
      </c>
      <c r="E30" s="9">
        <v>118.1</v>
      </c>
      <c r="F30" s="9">
        <v>114.5</v>
      </c>
      <c r="G30" s="9">
        <v>110.4</v>
      </c>
      <c r="H30" s="9">
        <v>102.3</v>
      </c>
      <c r="I30" s="9">
        <v>106.2</v>
      </c>
      <c r="J30" s="9">
        <v>183.5</v>
      </c>
      <c r="K30" s="9">
        <v>105.3</v>
      </c>
      <c r="L30" s="9">
        <v>100.2</v>
      </c>
      <c r="M30" s="9">
        <v>109.6</v>
      </c>
      <c r="N30" s="9">
        <v>111.4</v>
      </c>
      <c r="O30" s="9">
        <v>116</v>
      </c>
      <c r="P30" s="9">
        <v>120.8</v>
      </c>
      <c r="Q30" s="9">
        <v>113.5</v>
      </c>
      <c r="R30" s="9">
        <v>112.5</v>
      </c>
      <c r="S30" s="9">
        <v>109.7</v>
      </c>
      <c r="T30" s="9">
        <v>112</v>
      </c>
      <c r="U30" s="9">
        <v>110.5</v>
      </c>
      <c r="V30" s="9">
        <v>109.7</v>
      </c>
      <c r="W30" s="9">
        <v>110.2</v>
      </c>
      <c r="X30" s="9">
        <v>108.2</v>
      </c>
      <c r="Y30" s="9">
        <v>109.7</v>
      </c>
      <c r="Z30" s="9">
        <v>108</v>
      </c>
      <c r="AA30" s="9">
        <v>111.3</v>
      </c>
      <c r="AB30" s="9">
        <v>107.3</v>
      </c>
      <c r="AC30" s="9">
        <v>109.4</v>
      </c>
      <c r="AD30" s="9">
        <v>114</v>
      </c>
    </row>
    <row r="31" spans="1:30" x14ac:dyDescent="0.35">
      <c r="A31" s="9" t="s">
        <v>34</v>
      </c>
      <c r="B31" s="9">
        <v>2013</v>
      </c>
      <c r="C31" s="9" t="s">
        <v>43</v>
      </c>
      <c r="D31" s="9">
        <v>117.1</v>
      </c>
      <c r="E31" s="9">
        <v>116.3</v>
      </c>
      <c r="F31" s="9">
        <v>113.3</v>
      </c>
      <c r="G31" s="9">
        <v>111.2</v>
      </c>
      <c r="H31" s="9">
        <v>105.7</v>
      </c>
      <c r="I31" s="9">
        <v>109.9</v>
      </c>
      <c r="J31" s="9">
        <v>171.2</v>
      </c>
      <c r="K31" s="9">
        <v>107.3</v>
      </c>
      <c r="L31" s="9">
        <v>102.7</v>
      </c>
      <c r="M31" s="9">
        <v>108.7</v>
      </c>
      <c r="N31" s="9">
        <v>111.2</v>
      </c>
      <c r="O31" s="9">
        <v>115.4</v>
      </c>
      <c r="P31" s="9">
        <v>120.2</v>
      </c>
      <c r="Q31" s="9">
        <v>112.5</v>
      </c>
      <c r="R31" s="9">
        <v>113.2</v>
      </c>
      <c r="S31" s="9">
        <v>111.2</v>
      </c>
      <c r="T31" s="9">
        <v>112.8</v>
      </c>
      <c r="U31" s="9">
        <v>110.5</v>
      </c>
      <c r="V31" s="9">
        <v>110.9</v>
      </c>
      <c r="W31" s="9">
        <v>110.3</v>
      </c>
      <c r="X31" s="9">
        <v>108.6</v>
      </c>
      <c r="Y31" s="9">
        <v>109.5</v>
      </c>
      <c r="Z31" s="9">
        <v>108.1</v>
      </c>
      <c r="AA31" s="9">
        <v>110.8</v>
      </c>
      <c r="AB31" s="9">
        <v>107.4</v>
      </c>
      <c r="AC31" s="9">
        <v>109.2</v>
      </c>
      <c r="AD31" s="9">
        <v>114.8</v>
      </c>
    </row>
    <row r="32" spans="1:30" x14ac:dyDescent="0.35">
      <c r="A32" s="9" t="s">
        <v>30</v>
      </c>
      <c r="B32" s="9">
        <v>2013</v>
      </c>
      <c r="C32" s="9" t="s">
        <v>44</v>
      </c>
      <c r="D32" s="9">
        <v>117.3</v>
      </c>
      <c r="E32" s="9">
        <v>114.9</v>
      </c>
      <c r="F32" s="9">
        <v>116.2</v>
      </c>
      <c r="G32" s="9">
        <v>112.8</v>
      </c>
      <c r="H32" s="9">
        <v>108.9</v>
      </c>
      <c r="I32" s="9">
        <v>116.6</v>
      </c>
      <c r="J32" s="9">
        <v>178.1</v>
      </c>
      <c r="K32" s="9">
        <v>109.1</v>
      </c>
      <c r="L32" s="9">
        <v>103.6</v>
      </c>
      <c r="M32" s="9">
        <v>109</v>
      </c>
      <c r="N32" s="9">
        <v>111.8</v>
      </c>
      <c r="O32" s="9">
        <v>116</v>
      </c>
      <c r="P32" s="9">
        <v>122.5</v>
      </c>
      <c r="Q32" s="9">
        <v>112.8</v>
      </c>
      <c r="R32" s="9">
        <v>114.6</v>
      </c>
      <c r="S32" s="9">
        <v>113.1</v>
      </c>
      <c r="T32" s="9">
        <v>114.4</v>
      </c>
      <c r="U32" s="9" t="s">
        <v>32</v>
      </c>
      <c r="V32" s="9">
        <v>112.6</v>
      </c>
      <c r="W32" s="9">
        <v>111.3</v>
      </c>
      <c r="X32" s="9">
        <v>109.7</v>
      </c>
      <c r="Y32" s="9">
        <v>109.6</v>
      </c>
      <c r="Z32" s="9">
        <v>108.7</v>
      </c>
      <c r="AA32" s="9">
        <v>111</v>
      </c>
      <c r="AB32" s="9">
        <v>108.2</v>
      </c>
      <c r="AC32" s="9">
        <v>109.8</v>
      </c>
      <c r="AD32" s="9">
        <v>117.4</v>
      </c>
    </row>
    <row r="33" spans="1:30" x14ac:dyDescent="0.35">
      <c r="A33" s="9" t="s">
        <v>33</v>
      </c>
      <c r="B33" s="9">
        <v>2013</v>
      </c>
      <c r="C33" s="9" t="s">
        <v>45</v>
      </c>
      <c r="D33" s="9">
        <v>119.8</v>
      </c>
      <c r="E33" s="9">
        <v>116.3</v>
      </c>
      <c r="F33" s="9">
        <v>122.6</v>
      </c>
      <c r="G33" s="9">
        <v>112</v>
      </c>
      <c r="H33" s="9">
        <v>103.2</v>
      </c>
      <c r="I33" s="9">
        <v>110</v>
      </c>
      <c r="J33" s="9">
        <v>192.8</v>
      </c>
      <c r="K33" s="9">
        <v>106.3</v>
      </c>
      <c r="L33" s="9">
        <v>99.5</v>
      </c>
      <c r="M33" s="9">
        <v>110.3</v>
      </c>
      <c r="N33" s="9">
        <v>111.8</v>
      </c>
      <c r="O33" s="9">
        <v>117.1</v>
      </c>
      <c r="P33" s="9">
        <v>122.9</v>
      </c>
      <c r="Q33" s="9">
        <v>114.1</v>
      </c>
      <c r="R33" s="9">
        <v>113.5</v>
      </c>
      <c r="S33" s="9">
        <v>110.3</v>
      </c>
      <c r="T33" s="9">
        <v>113</v>
      </c>
      <c r="U33" s="9">
        <v>111.1</v>
      </c>
      <c r="V33" s="9">
        <v>110</v>
      </c>
      <c r="W33" s="9">
        <v>110.9</v>
      </c>
      <c r="X33" s="9">
        <v>108.6</v>
      </c>
      <c r="Y33" s="9">
        <v>109.5</v>
      </c>
      <c r="Z33" s="9">
        <v>108.5</v>
      </c>
      <c r="AA33" s="9">
        <v>111.3</v>
      </c>
      <c r="AB33" s="9">
        <v>107.9</v>
      </c>
      <c r="AC33" s="9">
        <v>109.6</v>
      </c>
      <c r="AD33" s="9">
        <v>115</v>
      </c>
    </row>
    <row r="34" spans="1:30" x14ac:dyDescent="0.35">
      <c r="A34" s="9" t="s">
        <v>34</v>
      </c>
      <c r="B34" s="9">
        <v>2013</v>
      </c>
      <c r="C34" s="9" t="s">
        <v>45</v>
      </c>
      <c r="D34" s="9">
        <v>118.1</v>
      </c>
      <c r="E34" s="9">
        <v>115.4</v>
      </c>
      <c r="F34" s="9">
        <v>118.7</v>
      </c>
      <c r="G34" s="9">
        <v>112.5</v>
      </c>
      <c r="H34" s="9">
        <v>106.8</v>
      </c>
      <c r="I34" s="9">
        <v>113.5</v>
      </c>
      <c r="J34" s="9">
        <v>183.1</v>
      </c>
      <c r="K34" s="9">
        <v>108.2</v>
      </c>
      <c r="L34" s="9">
        <v>102.2</v>
      </c>
      <c r="M34" s="9">
        <v>109.4</v>
      </c>
      <c r="N34" s="9">
        <v>111.8</v>
      </c>
      <c r="O34" s="9">
        <v>116.5</v>
      </c>
      <c r="P34" s="9">
        <v>122.6</v>
      </c>
      <c r="Q34" s="9">
        <v>113.1</v>
      </c>
      <c r="R34" s="9">
        <v>114.2</v>
      </c>
      <c r="S34" s="9">
        <v>111.9</v>
      </c>
      <c r="T34" s="9">
        <v>113.8</v>
      </c>
      <c r="U34" s="9">
        <v>111.1</v>
      </c>
      <c r="V34" s="9">
        <v>111.6</v>
      </c>
      <c r="W34" s="9">
        <v>111.1</v>
      </c>
      <c r="X34" s="9">
        <v>109.3</v>
      </c>
      <c r="Y34" s="9">
        <v>109.5</v>
      </c>
      <c r="Z34" s="9">
        <v>108.6</v>
      </c>
      <c r="AA34" s="9">
        <v>111.2</v>
      </c>
      <c r="AB34" s="9">
        <v>108.1</v>
      </c>
      <c r="AC34" s="9">
        <v>109.7</v>
      </c>
      <c r="AD34" s="9">
        <v>116.3</v>
      </c>
    </row>
    <row r="35" spans="1:30" x14ac:dyDescent="0.35">
      <c r="A35" s="9" t="s">
        <v>30</v>
      </c>
      <c r="B35" s="9">
        <v>2013</v>
      </c>
      <c r="C35" s="9" t="s">
        <v>46</v>
      </c>
      <c r="D35" s="9">
        <v>118.4</v>
      </c>
      <c r="E35" s="9">
        <v>115.9</v>
      </c>
      <c r="F35" s="9">
        <v>120.4</v>
      </c>
      <c r="G35" s="9">
        <v>113.8</v>
      </c>
      <c r="H35" s="9">
        <v>109.5</v>
      </c>
      <c r="I35" s="9">
        <v>115.5</v>
      </c>
      <c r="J35" s="9">
        <v>145.69999999999999</v>
      </c>
      <c r="K35" s="9">
        <v>109.5</v>
      </c>
      <c r="L35" s="9">
        <v>102.9</v>
      </c>
      <c r="M35" s="9">
        <v>109.8</v>
      </c>
      <c r="N35" s="9">
        <v>112.1</v>
      </c>
      <c r="O35" s="9">
        <v>116.8</v>
      </c>
      <c r="P35" s="9">
        <v>118.7</v>
      </c>
      <c r="Q35" s="9">
        <v>113.6</v>
      </c>
      <c r="R35" s="9">
        <v>115.8</v>
      </c>
      <c r="S35" s="9">
        <v>114</v>
      </c>
      <c r="T35" s="9">
        <v>115.5</v>
      </c>
      <c r="U35" s="9" t="s">
        <v>32</v>
      </c>
      <c r="V35" s="9">
        <v>112.8</v>
      </c>
      <c r="W35" s="9">
        <v>112.1</v>
      </c>
      <c r="X35" s="9">
        <v>110.1</v>
      </c>
      <c r="Y35" s="9">
        <v>109.9</v>
      </c>
      <c r="Z35" s="9">
        <v>109.2</v>
      </c>
      <c r="AA35" s="9">
        <v>111.6</v>
      </c>
      <c r="AB35" s="9">
        <v>108.1</v>
      </c>
      <c r="AC35" s="9">
        <v>110.1</v>
      </c>
      <c r="AD35" s="9">
        <v>115.5</v>
      </c>
    </row>
    <row r="36" spans="1:30" x14ac:dyDescent="0.35">
      <c r="A36" s="9" t="s">
        <v>33</v>
      </c>
      <c r="B36" s="9">
        <v>2013</v>
      </c>
      <c r="C36" s="9" t="s">
        <v>46</v>
      </c>
      <c r="D36" s="9">
        <v>120.5</v>
      </c>
      <c r="E36" s="9">
        <v>118.1</v>
      </c>
      <c r="F36" s="9">
        <v>128.5</v>
      </c>
      <c r="G36" s="9">
        <v>112.8</v>
      </c>
      <c r="H36" s="9">
        <v>103.4</v>
      </c>
      <c r="I36" s="9">
        <v>110.7</v>
      </c>
      <c r="J36" s="9">
        <v>144.80000000000001</v>
      </c>
      <c r="K36" s="9">
        <v>107.1</v>
      </c>
      <c r="L36" s="9">
        <v>98.6</v>
      </c>
      <c r="M36" s="9">
        <v>111.9</v>
      </c>
      <c r="N36" s="9">
        <v>112.1</v>
      </c>
      <c r="O36" s="9">
        <v>118.1</v>
      </c>
      <c r="P36" s="9">
        <v>117.8</v>
      </c>
      <c r="Q36" s="9">
        <v>115</v>
      </c>
      <c r="R36" s="9">
        <v>114.2</v>
      </c>
      <c r="S36" s="9">
        <v>110.9</v>
      </c>
      <c r="T36" s="9">
        <v>113.7</v>
      </c>
      <c r="U36" s="9">
        <v>110.7</v>
      </c>
      <c r="V36" s="9">
        <v>110.4</v>
      </c>
      <c r="W36" s="9">
        <v>111.3</v>
      </c>
      <c r="X36" s="9">
        <v>109</v>
      </c>
      <c r="Y36" s="9">
        <v>109.7</v>
      </c>
      <c r="Z36" s="9">
        <v>108.9</v>
      </c>
      <c r="AA36" s="9">
        <v>111.4</v>
      </c>
      <c r="AB36" s="9">
        <v>107.7</v>
      </c>
      <c r="AC36" s="9">
        <v>109.8</v>
      </c>
      <c r="AD36" s="9">
        <v>113.3</v>
      </c>
    </row>
    <row r="37" spans="1:30" x14ac:dyDescent="0.35">
      <c r="A37" s="9" t="s">
        <v>34</v>
      </c>
      <c r="B37" s="9">
        <v>2013</v>
      </c>
      <c r="C37" s="9" t="s">
        <v>46</v>
      </c>
      <c r="D37" s="9">
        <v>119.1</v>
      </c>
      <c r="E37" s="9">
        <v>116.7</v>
      </c>
      <c r="F37" s="9">
        <v>123.5</v>
      </c>
      <c r="G37" s="9">
        <v>113.4</v>
      </c>
      <c r="H37" s="9">
        <v>107.3</v>
      </c>
      <c r="I37" s="9">
        <v>113.3</v>
      </c>
      <c r="J37" s="9">
        <v>145.4</v>
      </c>
      <c r="K37" s="9">
        <v>108.7</v>
      </c>
      <c r="L37" s="9">
        <v>101.5</v>
      </c>
      <c r="M37" s="9">
        <v>110.5</v>
      </c>
      <c r="N37" s="9">
        <v>112.1</v>
      </c>
      <c r="O37" s="9">
        <v>117.4</v>
      </c>
      <c r="P37" s="9">
        <v>118.4</v>
      </c>
      <c r="Q37" s="9">
        <v>114</v>
      </c>
      <c r="R37" s="9">
        <v>115.2</v>
      </c>
      <c r="S37" s="9">
        <v>112.7</v>
      </c>
      <c r="T37" s="9">
        <v>114.8</v>
      </c>
      <c r="U37" s="9">
        <v>110.7</v>
      </c>
      <c r="V37" s="9">
        <v>111.9</v>
      </c>
      <c r="W37" s="9">
        <v>111.7</v>
      </c>
      <c r="X37" s="9">
        <v>109.7</v>
      </c>
      <c r="Y37" s="9">
        <v>109.8</v>
      </c>
      <c r="Z37" s="9">
        <v>109</v>
      </c>
      <c r="AA37" s="9">
        <v>111.5</v>
      </c>
      <c r="AB37" s="9">
        <v>107.9</v>
      </c>
      <c r="AC37" s="9">
        <v>110</v>
      </c>
      <c r="AD37" s="9">
        <v>114.5</v>
      </c>
    </row>
    <row r="38" spans="1:30" x14ac:dyDescent="0.35">
      <c r="A38" s="9" t="s">
        <v>30</v>
      </c>
      <c r="B38" s="9">
        <v>2014</v>
      </c>
      <c r="C38" s="9" t="s">
        <v>31</v>
      </c>
      <c r="D38" s="9">
        <v>118.9</v>
      </c>
      <c r="E38" s="9">
        <v>117.1</v>
      </c>
      <c r="F38" s="9">
        <v>120.5</v>
      </c>
      <c r="G38" s="9">
        <v>114.4</v>
      </c>
      <c r="H38" s="9">
        <v>109</v>
      </c>
      <c r="I38" s="9">
        <v>115.5</v>
      </c>
      <c r="J38" s="9">
        <v>123.9</v>
      </c>
      <c r="K38" s="9">
        <v>109.6</v>
      </c>
      <c r="L38" s="9">
        <v>101.8</v>
      </c>
      <c r="M38" s="9">
        <v>110.2</v>
      </c>
      <c r="N38" s="9">
        <v>112.4</v>
      </c>
      <c r="O38" s="9">
        <v>117.3</v>
      </c>
      <c r="P38" s="9">
        <v>116</v>
      </c>
      <c r="Q38" s="9">
        <v>114</v>
      </c>
      <c r="R38" s="9">
        <v>116.5</v>
      </c>
      <c r="S38" s="9">
        <v>114.5</v>
      </c>
      <c r="T38" s="9">
        <v>116.2</v>
      </c>
      <c r="U38" s="9" t="s">
        <v>32</v>
      </c>
      <c r="V38" s="9">
        <v>113</v>
      </c>
      <c r="W38" s="9">
        <v>112.6</v>
      </c>
      <c r="X38" s="9">
        <v>110.6</v>
      </c>
      <c r="Y38" s="9">
        <v>110.5</v>
      </c>
      <c r="Z38" s="9">
        <v>109.6</v>
      </c>
      <c r="AA38" s="9">
        <v>111.8</v>
      </c>
      <c r="AB38" s="9">
        <v>108.3</v>
      </c>
      <c r="AC38" s="9">
        <v>110.6</v>
      </c>
      <c r="AD38" s="9">
        <v>114.2</v>
      </c>
    </row>
    <row r="39" spans="1:30" x14ac:dyDescent="0.35">
      <c r="A39" s="9" t="s">
        <v>33</v>
      </c>
      <c r="B39" s="9">
        <v>2014</v>
      </c>
      <c r="C39" s="9" t="s">
        <v>31</v>
      </c>
      <c r="D39" s="9">
        <v>121.2</v>
      </c>
      <c r="E39" s="9">
        <v>122</v>
      </c>
      <c r="F39" s="9">
        <v>129.9</v>
      </c>
      <c r="G39" s="9">
        <v>113.6</v>
      </c>
      <c r="H39" s="9">
        <v>102.9</v>
      </c>
      <c r="I39" s="9">
        <v>112.1</v>
      </c>
      <c r="J39" s="9">
        <v>118.9</v>
      </c>
      <c r="K39" s="9">
        <v>107.5</v>
      </c>
      <c r="L39" s="9">
        <v>96.9</v>
      </c>
      <c r="M39" s="9">
        <v>112.7</v>
      </c>
      <c r="N39" s="9">
        <v>112.1</v>
      </c>
      <c r="O39" s="9">
        <v>119</v>
      </c>
      <c r="P39" s="9">
        <v>115.5</v>
      </c>
      <c r="Q39" s="9">
        <v>115.7</v>
      </c>
      <c r="R39" s="9">
        <v>114.8</v>
      </c>
      <c r="S39" s="9">
        <v>111.3</v>
      </c>
      <c r="T39" s="9">
        <v>114.3</v>
      </c>
      <c r="U39" s="9">
        <v>111.6</v>
      </c>
      <c r="V39" s="9">
        <v>111</v>
      </c>
      <c r="W39" s="9">
        <v>111.9</v>
      </c>
      <c r="X39" s="9">
        <v>109.7</v>
      </c>
      <c r="Y39" s="9">
        <v>110.8</v>
      </c>
      <c r="Z39" s="9">
        <v>109.8</v>
      </c>
      <c r="AA39" s="9">
        <v>111.5</v>
      </c>
      <c r="AB39" s="9">
        <v>108</v>
      </c>
      <c r="AC39" s="9">
        <v>110.5</v>
      </c>
      <c r="AD39" s="9">
        <v>112.9</v>
      </c>
    </row>
    <row r="40" spans="1:30" x14ac:dyDescent="0.35">
      <c r="A40" s="9" t="s">
        <v>34</v>
      </c>
      <c r="B40" s="9">
        <v>2014</v>
      </c>
      <c r="C40" s="9" t="s">
        <v>31</v>
      </c>
      <c r="D40" s="9">
        <v>119.6</v>
      </c>
      <c r="E40" s="9">
        <v>118.8</v>
      </c>
      <c r="F40" s="9">
        <v>124.1</v>
      </c>
      <c r="G40" s="9">
        <v>114.1</v>
      </c>
      <c r="H40" s="9">
        <v>106.8</v>
      </c>
      <c r="I40" s="9">
        <v>113.9</v>
      </c>
      <c r="J40" s="9">
        <v>122.2</v>
      </c>
      <c r="K40" s="9">
        <v>108.9</v>
      </c>
      <c r="L40" s="9">
        <v>100.2</v>
      </c>
      <c r="M40" s="9">
        <v>111</v>
      </c>
      <c r="N40" s="9">
        <v>112.3</v>
      </c>
      <c r="O40" s="9">
        <v>118.1</v>
      </c>
      <c r="P40" s="9">
        <v>115.8</v>
      </c>
      <c r="Q40" s="9">
        <v>114.5</v>
      </c>
      <c r="R40" s="9">
        <v>115.8</v>
      </c>
      <c r="S40" s="9">
        <v>113.2</v>
      </c>
      <c r="T40" s="9">
        <v>115.4</v>
      </c>
      <c r="U40" s="9">
        <v>111.6</v>
      </c>
      <c r="V40" s="9">
        <v>112.2</v>
      </c>
      <c r="W40" s="9">
        <v>112.3</v>
      </c>
      <c r="X40" s="9">
        <v>110.3</v>
      </c>
      <c r="Y40" s="9">
        <v>110.7</v>
      </c>
      <c r="Z40" s="9">
        <v>109.7</v>
      </c>
      <c r="AA40" s="9">
        <v>111.6</v>
      </c>
      <c r="AB40" s="9">
        <v>108.2</v>
      </c>
      <c r="AC40" s="9">
        <v>110.6</v>
      </c>
      <c r="AD40" s="9">
        <v>113.6</v>
      </c>
    </row>
    <row r="41" spans="1:30" x14ac:dyDescent="0.35">
      <c r="A41" s="9" t="s">
        <v>30</v>
      </c>
      <c r="B41" s="9">
        <v>2014</v>
      </c>
      <c r="C41" s="9" t="s">
        <v>35</v>
      </c>
      <c r="D41" s="9">
        <v>119.4</v>
      </c>
      <c r="E41" s="9">
        <v>117.7</v>
      </c>
      <c r="F41" s="9">
        <v>121.2</v>
      </c>
      <c r="G41" s="9">
        <v>115</v>
      </c>
      <c r="H41" s="9">
        <v>109</v>
      </c>
      <c r="I41" s="9">
        <v>116.6</v>
      </c>
      <c r="J41" s="9">
        <v>116</v>
      </c>
      <c r="K41" s="9">
        <v>109.8</v>
      </c>
      <c r="L41" s="9">
        <v>101.1</v>
      </c>
      <c r="M41" s="9">
        <v>110.4</v>
      </c>
      <c r="N41" s="9">
        <v>112.9</v>
      </c>
      <c r="O41" s="9">
        <v>117.8</v>
      </c>
      <c r="P41" s="9">
        <v>115.3</v>
      </c>
      <c r="Q41" s="9">
        <v>114.2</v>
      </c>
      <c r="R41" s="9">
        <v>117.1</v>
      </c>
      <c r="S41" s="9">
        <v>114.5</v>
      </c>
      <c r="T41" s="9">
        <v>116.7</v>
      </c>
      <c r="U41" s="9" t="s">
        <v>32</v>
      </c>
      <c r="V41" s="9">
        <v>113.2</v>
      </c>
      <c r="W41" s="9">
        <v>112.9</v>
      </c>
      <c r="X41" s="9">
        <v>110.9</v>
      </c>
      <c r="Y41" s="9">
        <v>110.8</v>
      </c>
      <c r="Z41" s="9">
        <v>109.9</v>
      </c>
      <c r="AA41" s="9">
        <v>112</v>
      </c>
      <c r="AB41" s="9">
        <v>108.7</v>
      </c>
      <c r="AC41" s="9">
        <v>110.9</v>
      </c>
      <c r="AD41" s="9">
        <v>114</v>
      </c>
    </row>
    <row r="42" spans="1:30" x14ac:dyDescent="0.35">
      <c r="A42" s="9" t="s">
        <v>33</v>
      </c>
      <c r="B42" s="9">
        <v>2014</v>
      </c>
      <c r="C42" s="9" t="s">
        <v>35</v>
      </c>
      <c r="D42" s="9">
        <v>121.9</v>
      </c>
      <c r="E42" s="9">
        <v>122</v>
      </c>
      <c r="F42" s="9">
        <v>124.5</v>
      </c>
      <c r="G42" s="9">
        <v>115.2</v>
      </c>
      <c r="H42" s="9">
        <v>102.5</v>
      </c>
      <c r="I42" s="9">
        <v>114.1</v>
      </c>
      <c r="J42" s="9">
        <v>111.5</v>
      </c>
      <c r="K42" s="9">
        <v>108.2</v>
      </c>
      <c r="L42" s="9">
        <v>95.4</v>
      </c>
      <c r="M42" s="9">
        <v>113.5</v>
      </c>
      <c r="N42" s="9">
        <v>112.1</v>
      </c>
      <c r="O42" s="9">
        <v>119.9</v>
      </c>
      <c r="P42" s="9">
        <v>115.2</v>
      </c>
      <c r="Q42" s="9">
        <v>116.2</v>
      </c>
      <c r="R42" s="9">
        <v>115.3</v>
      </c>
      <c r="S42" s="9">
        <v>111.7</v>
      </c>
      <c r="T42" s="9">
        <v>114.7</v>
      </c>
      <c r="U42" s="9">
        <v>112.5</v>
      </c>
      <c r="V42" s="9">
        <v>111.1</v>
      </c>
      <c r="W42" s="9">
        <v>112.6</v>
      </c>
      <c r="X42" s="9">
        <v>110.4</v>
      </c>
      <c r="Y42" s="9">
        <v>111.3</v>
      </c>
      <c r="Z42" s="9">
        <v>110.3</v>
      </c>
      <c r="AA42" s="9">
        <v>111.6</v>
      </c>
      <c r="AB42" s="9">
        <v>108.7</v>
      </c>
      <c r="AC42" s="9">
        <v>111</v>
      </c>
      <c r="AD42" s="9">
        <v>113.1</v>
      </c>
    </row>
    <row r="43" spans="1:30" x14ac:dyDescent="0.35">
      <c r="A43" s="9" t="s">
        <v>34</v>
      </c>
      <c r="B43" s="9">
        <v>2014</v>
      </c>
      <c r="C43" s="9" t="s">
        <v>35</v>
      </c>
      <c r="D43" s="9">
        <v>120.2</v>
      </c>
      <c r="E43" s="9">
        <v>119.2</v>
      </c>
      <c r="F43" s="9">
        <v>122.5</v>
      </c>
      <c r="G43" s="9">
        <v>115.1</v>
      </c>
      <c r="H43" s="9">
        <v>106.6</v>
      </c>
      <c r="I43" s="9">
        <v>115.4</v>
      </c>
      <c r="J43" s="9">
        <v>114.5</v>
      </c>
      <c r="K43" s="9">
        <v>109.3</v>
      </c>
      <c r="L43" s="9">
        <v>99.2</v>
      </c>
      <c r="M43" s="9">
        <v>111.4</v>
      </c>
      <c r="N43" s="9">
        <v>112.6</v>
      </c>
      <c r="O43" s="9">
        <v>118.8</v>
      </c>
      <c r="P43" s="9">
        <v>115.3</v>
      </c>
      <c r="Q43" s="9">
        <v>114.7</v>
      </c>
      <c r="R43" s="9">
        <v>116.4</v>
      </c>
      <c r="S43" s="9">
        <v>113.3</v>
      </c>
      <c r="T43" s="9">
        <v>115.9</v>
      </c>
      <c r="U43" s="9">
        <v>112.5</v>
      </c>
      <c r="V43" s="9">
        <v>112.4</v>
      </c>
      <c r="W43" s="9">
        <v>112.8</v>
      </c>
      <c r="X43" s="9">
        <v>110.7</v>
      </c>
      <c r="Y43" s="9">
        <v>111.1</v>
      </c>
      <c r="Z43" s="9">
        <v>110.1</v>
      </c>
      <c r="AA43" s="9">
        <v>111.8</v>
      </c>
      <c r="AB43" s="9">
        <v>108.7</v>
      </c>
      <c r="AC43" s="9">
        <v>110.9</v>
      </c>
      <c r="AD43" s="9">
        <v>113.6</v>
      </c>
    </row>
    <row r="44" spans="1:30" x14ac:dyDescent="0.35">
      <c r="A44" s="9" t="s">
        <v>30</v>
      </c>
      <c r="B44" s="9">
        <v>2014</v>
      </c>
      <c r="C44" s="9" t="s">
        <v>36</v>
      </c>
      <c r="D44" s="9">
        <v>120.1</v>
      </c>
      <c r="E44" s="9">
        <v>118.1</v>
      </c>
      <c r="F44" s="9">
        <v>120.7</v>
      </c>
      <c r="G44" s="9">
        <v>116.1</v>
      </c>
      <c r="H44" s="9">
        <v>109.3</v>
      </c>
      <c r="I44" s="9">
        <v>119.6</v>
      </c>
      <c r="J44" s="9">
        <v>117.9</v>
      </c>
      <c r="K44" s="9">
        <v>110.2</v>
      </c>
      <c r="L44" s="9">
        <v>101.2</v>
      </c>
      <c r="M44" s="9">
        <v>110.7</v>
      </c>
      <c r="N44" s="9">
        <v>113</v>
      </c>
      <c r="O44" s="9">
        <v>118.3</v>
      </c>
      <c r="P44" s="9">
        <v>116.2</v>
      </c>
      <c r="Q44" s="9">
        <v>114.6</v>
      </c>
      <c r="R44" s="9">
        <v>117.5</v>
      </c>
      <c r="S44" s="9">
        <v>114.9</v>
      </c>
      <c r="T44" s="9">
        <v>117.2</v>
      </c>
      <c r="U44" s="9" t="s">
        <v>32</v>
      </c>
      <c r="V44" s="9">
        <v>113.4</v>
      </c>
      <c r="W44" s="9">
        <v>113.4</v>
      </c>
      <c r="X44" s="9">
        <v>111.4</v>
      </c>
      <c r="Y44" s="9">
        <v>111.2</v>
      </c>
      <c r="Z44" s="9">
        <v>110.2</v>
      </c>
      <c r="AA44" s="9">
        <v>112.4</v>
      </c>
      <c r="AB44" s="9">
        <v>108.9</v>
      </c>
      <c r="AC44" s="9">
        <v>111.3</v>
      </c>
      <c r="AD44" s="9">
        <v>114.6</v>
      </c>
    </row>
    <row r="45" spans="1:30" x14ac:dyDescent="0.35">
      <c r="A45" s="9" t="s">
        <v>33</v>
      </c>
      <c r="B45" s="9">
        <v>2014</v>
      </c>
      <c r="C45" s="9" t="s">
        <v>36</v>
      </c>
      <c r="D45" s="9">
        <v>122.1</v>
      </c>
      <c r="E45" s="9">
        <v>121.4</v>
      </c>
      <c r="F45" s="9">
        <v>121.5</v>
      </c>
      <c r="G45" s="9">
        <v>116.2</v>
      </c>
      <c r="H45" s="9">
        <v>102.8</v>
      </c>
      <c r="I45" s="9">
        <v>117.7</v>
      </c>
      <c r="J45" s="9">
        <v>113.3</v>
      </c>
      <c r="K45" s="9">
        <v>108.9</v>
      </c>
      <c r="L45" s="9">
        <v>96.3</v>
      </c>
      <c r="M45" s="9">
        <v>114.1</v>
      </c>
      <c r="N45" s="9">
        <v>112.2</v>
      </c>
      <c r="O45" s="9">
        <v>120.5</v>
      </c>
      <c r="P45" s="9">
        <v>116</v>
      </c>
      <c r="Q45" s="9">
        <v>116.7</v>
      </c>
      <c r="R45" s="9">
        <v>115.8</v>
      </c>
      <c r="S45" s="9">
        <v>112.1</v>
      </c>
      <c r="T45" s="9">
        <v>115.2</v>
      </c>
      <c r="U45" s="9">
        <v>113.2</v>
      </c>
      <c r="V45" s="9">
        <v>110.9</v>
      </c>
      <c r="W45" s="9">
        <v>113</v>
      </c>
      <c r="X45" s="9">
        <v>110.8</v>
      </c>
      <c r="Y45" s="9">
        <v>111.6</v>
      </c>
      <c r="Z45" s="9">
        <v>110.9</v>
      </c>
      <c r="AA45" s="9">
        <v>111.8</v>
      </c>
      <c r="AB45" s="9">
        <v>109.2</v>
      </c>
      <c r="AC45" s="9">
        <v>111.4</v>
      </c>
      <c r="AD45" s="9">
        <v>113.7</v>
      </c>
    </row>
    <row r="46" spans="1:30" x14ac:dyDescent="0.35">
      <c r="A46" s="9" t="s">
        <v>34</v>
      </c>
      <c r="B46" s="9">
        <v>2014</v>
      </c>
      <c r="C46" s="9" t="s">
        <v>47</v>
      </c>
      <c r="D46" s="9">
        <v>120.7</v>
      </c>
      <c r="E46" s="9">
        <v>119.3</v>
      </c>
      <c r="F46" s="9">
        <v>121</v>
      </c>
      <c r="G46" s="9">
        <v>116.1</v>
      </c>
      <c r="H46" s="9">
        <v>106.9</v>
      </c>
      <c r="I46" s="9">
        <v>118.7</v>
      </c>
      <c r="J46" s="9">
        <v>116.3</v>
      </c>
      <c r="K46" s="9">
        <v>109.8</v>
      </c>
      <c r="L46" s="9">
        <v>99.6</v>
      </c>
      <c r="M46" s="9">
        <v>111.8</v>
      </c>
      <c r="N46" s="9">
        <v>112.7</v>
      </c>
      <c r="O46" s="9">
        <v>119.3</v>
      </c>
      <c r="P46" s="9">
        <v>116.1</v>
      </c>
      <c r="Q46" s="9">
        <v>115.2</v>
      </c>
      <c r="R46" s="9">
        <v>116.8</v>
      </c>
      <c r="S46" s="9">
        <v>113.7</v>
      </c>
      <c r="T46" s="9">
        <v>116.4</v>
      </c>
      <c r="U46" s="9">
        <v>113.2</v>
      </c>
      <c r="V46" s="9">
        <v>112.5</v>
      </c>
      <c r="W46" s="9">
        <v>113.2</v>
      </c>
      <c r="X46" s="9">
        <v>111.2</v>
      </c>
      <c r="Y46" s="9">
        <v>111.4</v>
      </c>
      <c r="Z46" s="9">
        <v>110.6</v>
      </c>
      <c r="AA46" s="9">
        <v>112</v>
      </c>
      <c r="AB46" s="9">
        <v>109</v>
      </c>
      <c r="AC46" s="9">
        <v>111.3</v>
      </c>
      <c r="AD46" s="9">
        <v>114.2</v>
      </c>
    </row>
    <row r="47" spans="1:30" x14ac:dyDescent="0.35">
      <c r="A47" s="9" t="s">
        <v>30</v>
      </c>
      <c r="B47" s="9">
        <v>2014</v>
      </c>
      <c r="C47" s="9" t="s">
        <v>37</v>
      </c>
      <c r="D47" s="9">
        <v>120.2</v>
      </c>
      <c r="E47" s="9">
        <v>118.9</v>
      </c>
      <c r="F47" s="9">
        <v>118.1</v>
      </c>
      <c r="G47" s="9">
        <v>117</v>
      </c>
      <c r="H47" s="9">
        <v>109.7</v>
      </c>
      <c r="I47" s="9">
        <v>125.5</v>
      </c>
      <c r="J47" s="9">
        <v>120.5</v>
      </c>
      <c r="K47" s="9">
        <v>111</v>
      </c>
      <c r="L47" s="9">
        <v>102.6</v>
      </c>
      <c r="M47" s="9">
        <v>111.2</v>
      </c>
      <c r="N47" s="9">
        <v>113.5</v>
      </c>
      <c r="O47" s="9">
        <v>118.7</v>
      </c>
      <c r="P47" s="9">
        <v>117.2</v>
      </c>
      <c r="Q47" s="9">
        <v>115.4</v>
      </c>
      <c r="R47" s="9">
        <v>118.1</v>
      </c>
      <c r="S47" s="9">
        <v>116.1</v>
      </c>
      <c r="T47" s="9">
        <v>117.8</v>
      </c>
      <c r="U47" s="9" t="s">
        <v>32</v>
      </c>
      <c r="V47" s="9">
        <v>113.4</v>
      </c>
      <c r="W47" s="9">
        <v>113.7</v>
      </c>
      <c r="X47" s="9">
        <v>111.8</v>
      </c>
      <c r="Y47" s="9">
        <v>111.2</v>
      </c>
      <c r="Z47" s="9">
        <v>110.5</v>
      </c>
      <c r="AA47" s="9">
        <v>113</v>
      </c>
      <c r="AB47" s="9">
        <v>108.9</v>
      </c>
      <c r="AC47" s="9">
        <v>111.5</v>
      </c>
      <c r="AD47" s="9">
        <v>115.4</v>
      </c>
    </row>
    <row r="48" spans="1:30" x14ac:dyDescent="0.35">
      <c r="A48" s="9" t="s">
        <v>33</v>
      </c>
      <c r="B48" s="9">
        <v>2014</v>
      </c>
      <c r="C48" s="9" t="s">
        <v>37</v>
      </c>
      <c r="D48" s="9">
        <v>122.5</v>
      </c>
      <c r="E48" s="9">
        <v>121.7</v>
      </c>
      <c r="F48" s="9">
        <v>113.3</v>
      </c>
      <c r="G48" s="9">
        <v>117</v>
      </c>
      <c r="H48" s="9">
        <v>103.1</v>
      </c>
      <c r="I48" s="9">
        <v>126.7</v>
      </c>
      <c r="J48" s="9">
        <v>121.2</v>
      </c>
      <c r="K48" s="9">
        <v>111</v>
      </c>
      <c r="L48" s="9">
        <v>100.3</v>
      </c>
      <c r="M48" s="9">
        <v>115.3</v>
      </c>
      <c r="N48" s="9">
        <v>112.7</v>
      </c>
      <c r="O48" s="9">
        <v>121</v>
      </c>
      <c r="P48" s="9">
        <v>118.2</v>
      </c>
      <c r="Q48" s="9">
        <v>117.6</v>
      </c>
      <c r="R48" s="9">
        <v>116.3</v>
      </c>
      <c r="S48" s="9">
        <v>112.5</v>
      </c>
      <c r="T48" s="9">
        <v>115.7</v>
      </c>
      <c r="U48" s="9">
        <v>113.9</v>
      </c>
      <c r="V48" s="9">
        <v>110.9</v>
      </c>
      <c r="W48" s="9">
        <v>113.4</v>
      </c>
      <c r="X48" s="9">
        <v>111</v>
      </c>
      <c r="Y48" s="9">
        <v>111.2</v>
      </c>
      <c r="Z48" s="9">
        <v>111.2</v>
      </c>
      <c r="AA48" s="9">
        <v>112.5</v>
      </c>
      <c r="AB48" s="9">
        <v>109.1</v>
      </c>
      <c r="AC48" s="9">
        <v>111.4</v>
      </c>
      <c r="AD48" s="9">
        <v>114.7</v>
      </c>
    </row>
    <row r="49" spans="1:30" x14ac:dyDescent="0.35">
      <c r="A49" s="9" t="s">
        <v>34</v>
      </c>
      <c r="B49" s="9">
        <v>2014</v>
      </c>
      <c r="C49" s="9" t="s">
        <v>37</v>
      </c>
      <c r="D49" s="9">
        <v>120.9</v>
      </c>
      <c r="E49" s="9">
        <v>119.9</v>
      </c>
      <c r="F49" s="9">
        <v>116.2</v>
      </c>
      <c r="G49" s="9">
        <v>117</v>
      </c>
      <c r="H49" s="9">
        <v>107.3</v>
      </c>
      <c r="I49" s="9">
        <v>126.1</v>
      </c>
      <c r="J49" s="9">
        <v>120.7</v>
      </c>
      <c r="K49" s="9">
        <v>111</v>
      </c>
      <c r="L49" s="9">
        <v>101.8</v>
      </c>
      <c r="M49" s="9">
        <v>112.6</v>
      </c>
      <c r="N49" s="9">
        <v>113.2</v>
      </c>
      <c r="O49" s="9">
        <v>119.8</v>
      </c>
      <c r="P49" s="9">
        <v>117.6</v>
      </c>
      <c r="Q49" s="9">
        <v>116</v>
      </c>
      <c r="R49" s="9">
        <v>117.4</v>
      </c>
      <c r="S49" s="9">
        <v>114.6</v>
      </c>
      <c r="T49" s="9">
        <v>117</v>
      </c>
      <c r="U49" s="9">
        <v>113.9</v>
      </c>
      <c r="V49" s="9">
        <v>112.5</v>
      </c>
      <c r="W49" s="9">
        <v>113.6</v>
      </c>
      <c r="X49" s="9">
        <v>111.5</v>
      </c>
      <c r="Y49" s="9">
        <v>111.2</v>
      </c>
      <c r="Z49" s="9">
        <v>110.9</v>
      </c>
      <c r="AA49" s="9">
        <v>112.7</v>
      </c>
      <c r="AB49" s="9">
        <v>109</v>
      </c>
      <c r="AC49" s="9">
        <v>111.5</v>
      </c>
      <c r="AD49" s="9">
        <v>115.1</v>
      </c>
    </row>
    <row r="50" spans="1:30" x14ac:dyDescent="0.35">
      <c r="A50" s="9" t="s">
        <v>30</v>
      </c>
      <c r="B50" s="9">
        <v>2014</v>
      </c>
      <c r="C50" s="9" t="s">
        <v>38</v>
      </c>
      <c r="D50" s="9">
        <v>120.3</v>
      </c>
      <c r="E50" s="9">
        <v>120.2</v>
      </c>
      <c r="F50" s="9">
        <v>116.9</v>
      </c>
      <c r="G50" s="9">
        <v>118</v>
      </c>
      <c r="H50" s="9">
        <v>110.1</v>
      </c>
      <c r="I50" s="9">
        <v>126.3</v>
      </c>
      <c r="J50" s="9">
        <v>123.9</v>
      </c>
      <c r="K50" s="9">
        <v>111.5</v>
      </c>
      <c r="L50" s="9">
        <v>103.5</v>
      </c>
      <c r="M50" s="9">
        <v>111.6</v>
      </c>
      <c r="N50" s="9">
        <v>114.2</v>
      </c>
      <c r="O50" s="9">
        <v>119.2</v>
      </c>
      <c r="P50" s="9">
        <v>118.2</v>
      </c>
      <c r="Q50" s="9">
        <v>116.3</v>
      </c>
      <c r="R50" s="9">
        <v>118.7</v>
      </c>
      <c r="S50" s="9">
        <v>116.8</v>
      </c>
      <c r="T50" s="9">
        <v>118.5</v>
      </c>
      <c r="U50" s="9" t="s">
        <v>32</v>
      </c>
      <c r="V50" s="9">
        <v>113.4</v>
      </c>
      <c r="W50" s="9">
        <v>114.1</v>
      </c>
      <c r="X50" s="9">
        <v>112.1</v>
      </c>
      <c r="Y50" s="9">
        <v>111.4</v>
      </c>
      <c r="Z50" s="9">
        <v>110.9</v>
      </c>
      <c r="AA50" s="9">
        <v>113.1</v>
      </c>
      <c r="AB50" s="9">
        <v>108.9</v>
      </c>
      <c r="AC50" s="9">
        <v>111.8</v>
      </c>
      <c r="AD50" s="9">
        <v>116</v>
      </c>
    </row>
    <row r="51" spans="1:30" x14ac:dyDescent="0.35">
      <c r="A51" s="9" t="s">
        <v>33</v>
      </c>
      <c r="B51" s="9">
        <v>2014</v>
      </c>
      <c r="C51" s="9" t="s">
        <v>38</v>
      </c>
      <c r="D51" s="9">
        <v>122.7</v>
      </c>
      <c r="E51" s="9">
        <v>124.1</v>
      </c>
      <c r="F51" s="9">
        <v>114.2</v>
      </c>
      <c r="G51" s="9">
        <v>119.1</v>
      </c>
      <c r="H51" s="9">
        <v>103.5</v>
      </c>
      <c r="I51" s="9">
        <v>129.19999999999999</v>
      </c>
      <c r="J51" s="9">
        <v>127</v>
      </c>
      <c r="K51" s="9">
        <v>112.6</v>
      </c>
      <c r="L51" s="9">
        <v>101.3</v>
      </c>
      <c r="M51" s="9">
        <v>117</v>
      </c>
      <c r="N51" s="9">
        <v>112.9</v>
      </c>
      <c r="O51" s="9">
        <v>121.7</v>
      </c>
      <c r="P51" s="9">
        <v>120</v>
      </c>
      <c r="Q51" s="9">
        <v>118.3</v>
      </c>
      <c r="R51" s="9">
        <v>116.8</v>
      </c>
      <c r="S51" s="9">
        <v>112.9</v>
      </c>
      <c r="T51" s="9">
        <v>116.2</v>
      </c>
      <c r="U51" s="9">
        <v>114.3</v>
      </c>
      <c r="V51" s="9">
        <v>111.1</v>
      </c>
      <c r="W51" s="9">
        <v>114.1</v>
      </c>
      <c r="X51" s="9">
        <v>111.2</v>
      </c>
      <c r="Y51" s="9">
        <v>111.3</v>
      </c>
      <c r="Z51" s="9">
        <v>111.5</v>
      </c>
      <c r="AA51" s="9">
        <v>112.9</v>
      </c>
      <c r="AB51" s="9">
        <v>109.3</v>
      </c>
      <c r="AC51" s="9">
        <v>111.7</v>
      </c>
      <c r="AD51" s="9">
        <v>115.6</v>
      </c>
    </row>
    <row r="52" spans="1:30" x14ac:dyDescent="0.35">
      <c r="A52" s="9" t="s">
        <v>34</v>
      </c>
      <c r="B52" s="9">
        <v>2014</v>
      </c>
      <c r="C52" s="9" t="s">
        <v>38</v>
      </c>
      <c r="D52" s="9">
        <v>121.1</v>
      </c>
      <c r="E52" s="9">
        <v>121.6</v>
      </c>
      <c r="F52" s="9">
        <v>115.9</v>
      </c>
      <c r="G52" s="9">
        <v>118.4</v>
      </c>
      <c r="H52" s="9">
        <v>107.7</v>
      </c>
      <c r="I52" s="9">
        <v>127.7</v>
      </c>
      <c r="J52" s="9">
        <v>125</v>
      </c>
      <c r="K52" s="9">
        <v>111.9</v>
      </c>
      <c r="L52" s="9">
        <v>102.8</v>
      </c>
      <c r="M52" s="9">
        <v>113.4</v>
      </c>
      <c r="N52" s="9">
        <v>113.7</v>
      </c>
      <c r="O52" s="9">
        <v>120.4</v>
      </c>
      <c r="P52" s="9">
        <v>118.9</v>
      </c>
      <c r="Q52" s="9">
        <v>116.8</v>
      </c>
      <c r="R52" s="9">
        <v>118</v>
      </c>
      <c r="S52" s="9">
        <v>115.2</v>
      </c>
      <c r="T52" s="9">
        <v>117.6</v>
      </c>
      <c r="U52" s="9">
        <v>114.3</v>
      </c>
      <c r="V52" s="9">
        <v>112.5</v>
      </c>
      <c r="W52" s="9">
        <v>114.1</v>
      </c>
      <c r="X52" s="9">
        <v>111.8</v>
      </c>
      <c r="Y52" s="9">
        <v>111.3</v>
      </c>
      <c r="Z52" s="9">
        <v>111.2</v>
      </c>
      <c r="AA52" s="9">
        <v>113</v>
      </c>
      <c r="AB52" s="9">
        <v>109.1</v>
      </c>
      <c r="AC52" s="9">
        <v>111.8</v>
      </c>
      <c r="AD52" s="9">
        <v>115.8</v>
      </c>
    </row>
    <row r="53" spans="1:30" x14ac:dyDescent="0.35">
      <c r="A53" s="9" t="s">
        <v>30</v>
      </c>
      <c r="B53" s="9">
        <v>2014</v>
      </c>
      <c r="C53" s="9" t="s">
        <v>39</v>
      </c>
      <c r="D53" s="9">
        <v>120.7</v>
      </c>
      <c r="E53" s="9">
        <v>121.6</v>
      </c>
      <c r="F53" s="9">
        <v>116.1</v>
      </c>
      <c r="G53" s="9">
        <v>119.3</v>
      </c>
      <c r="H53" s="9">
        <v>110.3</v>
      </c>
      <c r="I53" s="9">
        <v>125.8</v>
      </c>
      <c r="J53" s="9">
        <v>129.30000000000001</v>
      </c>
      <c r="K53" s="9">
        <v>112.2</v>
      </c>
      <c r="L53" s="9">
        <v>103.6</v>
      </c>
      <c r="M53" s="9">
        <v>112.3</v>
      </c>
      <c r="N53" s="9">
        <v>114.9</v>
      </c>
      <c r="O53" s="9">
        <v>120.1</v>
      </c>
      <c r="P53" s="9">
        <v>119.5</v>
      </c>
      <c r="Q53" s="9">
        <v>117.3</v>
      </c>
      <c r="R53" s="9">
        <v>119.7</v>
      </c>
      <c r="S53" s="9">
        <v>117.3</v>
      </c>
      <c r="T53" s="9">
        <v>119.3</v>
      </c>
      <c r="U53" s="9" t="s">
        <v>32</v>
      </c>
      <c r="V53" s="9">
        <v>114.4</v>
      </c>
      <c r="W53" s="9">
        <v>114.9</v>
      </c>
      <c r="X53" s="9">
        <v>112.8</v>
      </c>
      <c r="Y53" s="9">
        <v>112.2</v>
      </c>
      <c r="Z53" s="9">
        <v>111.4</v>
      </c>
      <c r="AA53" s="9">
        <v>114.3</v>
      </c>
      <c r="AB53" s="9">
        <v>108</v>
      </c>
      <c r="AC53" s="9">
        <v>112.3</v>
      </c>
      <c r="AD53" s="9">
        <v>117</v>
      </c>
    </row>
    <row r="54" spans="1:30" x14ac:dyDescent="0.35">
      <c r="A54" s="9" t="s">
        <v>33</v>
      </c>
      <c r="B54" s="9">
        <v>2014</v>
      </c>
      <c r="C54" s="9" t="s">
        <v>39</v>
      </c>
      <c r="D54" s="9">
        <v>123.1</v>
      </c>
      <c r="E54" s="9">
        <v>125.9</v>
      </c>
      <c r="F54" s="9">
        <v>115.4</v>
      </c>
      <c r="G54" s="9">
        <v>120.4</v>
      </c>
      <c r="H54" s="9">
        <v>103.4</v>
      </c>
      <c r="I54" s="9">
        <v>131.19999999999999</v>
      </c>
      <c r="J54" s="9">
        <v>137.5</v>
      </c>
      <c r="K54" s="9">
        <v>112.8</v>
      </c>
      <c r="L54" s="9">
        <v>101.4</v>
      </c>
      <c r="M54" s="9">
        <v>118.3</v>
      </c>
      <c r="N54" s="9">
        <v>113.2</v>
      </c>
      <c r="O54" s="9">
        <v>122.4</v>
      </c>
      <c r="P54" s="9">
        <v>122</v>
      </c>
      <c r="Q54" s="9">
        <v>119</v>
      </c>
      <c r="R54" s="9">
        <v>117.4</v>
      </c>
      <c r="S54" s="9">
        <v>113.2</v>
      </c>
      <c r="T54" s="9">
        <v>116.7</v>
      </c>
      <c r="U54" s="9">
        <v>113.9</v>
      </c>
      <c r="V54" s="9">
        <v>111.2</v>
      </c>
      <c r="W54" s="9">
        <v>114.3</v>
      </c>
      <c r="X54" s="9">
        <v>111.4</v>
      </c>
      <c r="Y54" s="9">
        <v>111.5</v>
      </c>
      <c r="Z54" s="9">
        <v>111.8</v>
      </c>
      <c r="AA54" s="9">
        <v>115.1</v>
      </c>
      <c r="AB54" s="9">
        <v>108.7</v>
      </c>
      <c r="AC54" s="9">
        <v>112.2</v>
      </c>
      <c r="AD54" s="9">
        <v>116.4</v>
      </c>
    </row>
    <row r="55" spans="1:30" x14ac:dyDescent="0.35">
      <c r="A55" s="9" t="s">
        <v>34</v>
      </c>
      <c r="B55" s="9">
        <v>2014</v>
      </c>
      <c r="C55" s="9" t="s">
        <v>39</v>
      </c>
      <c r="D55" s="9">
        <v>121.5</v>
      </c>
      <c r="E55" s="9">
        <v>123.1</v>
      </c>
      <c r="F55" s="9">
        <v>115.8</v>
      </c>
      <c r="G55" s="9">
        <v>119.7</v>
      </c>
      <c r="H55" s="9">
        <v>107.8</v>
      </c>
      <c r="I55" s="9">
        <v>128.30000000000001</v>
      </c>
      <c r="J55" s="9">
        <v>132.1</v>
      </c>
      <c r="K55" s="9">
        <v>112.4</v>
      </c>
      <c r="L55" s="9">
        <v>102.9</v>
      </c>
      <c r="M55" s="9">
        <v>114.3</v>
      </c>
      <c r="N55" s="9">
        <v>114.2</v>
      </c>
      <c r="O55" s="9">
        <v>121.2</v>
      </c>
      <c r="P55" s="9">
        <v>120.4</v>
      </c>
      <c r="Q55" s="9">
        <v>117.8</v>
      </c>
      <c r="R55" s="9">
        <v>118.8</v>
      </c>
      <c r="S55" s="9">
        <v>115.6</v>
      </c>
      <c r="T55" s="9">
        <v>118.3</v>
      </c>
      <c r="U55" s="9">
        <v>113.9</v>
      </c>
      <c r="V55" s="9">
        <v>113.2</v>
      </c>
      <c r="W55" s="9">
        <v>114.6</v>
      </c>
      <c r="X55" s="9">
        <v>112.3</v>
      </c>
      <c r="Y55" s="9">
        <v>111.8</v>
      </c>
      <c r="Z55" s="9">
        <v>111.6</v>
      </c>
      <c r="AA55" s="9">
        <v>114.8</v>
      </c>
      <c r="AB55" s="9">
        <v>108.3</v>
      </c>
      <c r="AC55" s="9">
        <v>112.3</v>
      </c>
      <c r="AD55" s="9">
        <v>116.7</v>
      </c>
    </row>
    <row r="56" spans="1:30" x14ac:dyDescent="0.35">
      <c r="A56" s="9" t="s">
        <v>30</v>
      </c>
      <c r="B56" s="9">
        <v>2014</v>
      </c>
      <c r="C56" s="9" t="s">
        <v>40</v>
      </c>
      <c r="D56" s="9">
        <v>121.7</v>
      </c>
      <c r="E56" s="9">
        <v>122.5</v>
      </c>
      <c r="F56" s="9">
        <v>117.7</v>
      </c>
      <c r="G56" s="9">
        <v>120.6</v>
      </c>
      <c r="H56" s="9">
        <v>110.4</v>
      </c>
      <c r="I56" s="9">
        <v>129.1</v>
      </c>
      <c r="J56" s="9">
        <v>150.1</v>
      </c>
      <c r="K56" s="9">
        <v>113.2</v>
      </c>
      <c r="L56" s="9">
        <v>104.8</v>
      </c>
      <c r="M56" s="9">
        <v>113.3</v>
      </c>
      <c r="N56" s="9">
        <v>115.6</v>
      </c>
      <c r="O56" s="9">
        <v>120.9</v>
      </c>
      <c r="P56" s="9">
        <v>123.3</v>
      </c>
      <c r="Q56" s="9">
        <v>118</v>
      </c>
      <c r="R56" s="9">
        <v>120.7</v>
      </c>
      <c r="S56" s="9">
        <v>118.3</v>
      </c>
      <c r="T56" s="9">
        <v>120.3</v>
      </c>
      <c r="U56" s="9" t="s">
        <v>32</v>
      </c>
      <c r="V56" s="9">
        <v>115.3</v>
      </c>
      <c r="W56" s="9">
        <v>115.4</v>
      </c>
      <c r="X56" s="9">
        <v>113.4</v>
      </c>
      <c r="Y56" s="9">
        <v>113.2</v>
      </c>
      <c r="Z56" s="9">
        <v>111.8</v>
      </c>
      <c r="AA56" s="9">
        <v>115.5</v>
      </c>
      <c r="AB56" s="9">
        <v>108.8</v>
      </c>
      <c r="AC56" s="9">
        <v>113.1</v>
      </c>
      <c r="AD56" s="9">
        <v>119.5</v>
      </c>
    </row>
    <row r="57" spans="1:30" x14ac:dyDescent="0.35">
      <c r="A57" s="9" t="s">
        <v>33</v>
      </c>
      <c r="B57" s="9">
        <v>2014</v>
      </c>
      <c r="C57" s="9" t="s">
        <v>40</v>
      </c>
      <c r="D57" s="9">
        <v>123.8</v>
      </c>
      <c r="E57" s="9">
        <v>126.4</v>
      </c>
      <c r="F57" s="9">
        <v>118</v>
      </c>
      <c r="G57" s="9">
        <v>121.6</v>
      </c>
      <c r="H57" s="9">
        <v>103.5</v>
      </c>
      <c r="I57" s="9">
        <v>133.69999999999999</v>
      </c>
      <c r="J57" s="9">
        <v>172.4</v>
      </c>
      <c r="K57" s="9">
        <v>113.1</v>
      </c>
      <c r="L57" s="9">
        <v>102.7</v>
      </c>
      <c r="M57" s="9">
        <v>120</v>
      </c>
      <c r="N57" s="9">
        <v>113.8</v>
      </c>
      <c r="O57" s="9">
        <v>123.4</v>
      </c>
      <c r="P57" s="9">
        <v>127.1</v>
      </c>
      <c r="Q57" s="9">
        <v>121</v>
      </c>
      <c r="R57" s="9">
        <v>118</v>
      </c>
      <c r="S57" s="9">
        <v>113.6</v>
      </c>
      <c r="T57" s="9">
        <v>117.4</v>
      </c>
      <c r="U57" s="9">
        <v>114.8</v>
      </c>
      <c r="V57" s="9">
        <v>111.6</v>
      </c>
      <c r="W57" s="9">
        <v>114.9</v>
      </c>
      <c r="X57" s="9">
        <v>111.5</v>
      </c>
      <c r="Y57" s="9">
        <v>113</v>
      </c>
      <c r="Z57" s="9">
        <v>112.4</v>
      </c>
      <c r="AA57" s="9">
        <v>117.8</v>
      </c>
      <c r="AB57" s="9">
        <v>109.7</v>
      </c>
      <c r="AC57" s="9">
        <v>113.5</v>
      </c>
      <c r="AD57" s="9">
        <v>118.9</v>
      </c>
    </row>
    <row r="58" spans="1:30" x14ac:dyDescent="0.35">
      <c r="A58" s="9" t="s">
        <v>34</v>
      </c>
      <c r="B58" s="9">
        <v>2014</v>
      </c>
      <c r="C58" s="9" t="s">
        <v>40</v>
      </c>
      <c r="D58" s="9">
        <v>122.4</v>
      </c>
      <c r="E58" s="9">
        <v>123.9</v>
      </c>
      <c r="F58" s="9">
        <v>117.8</v>
      </c>
      <c r="G58" s="9">
        <v>121</v>
      </c>
      <c r="H58" s="9">
        <v>107.9</v>
      </c>
      <c r="I58" s="9">
        <v>131.19999999999999</v>
      </c>
      <c r="J58" s="9">
        <v>157.69999999999999</v>
      </c>
      <c r="K58" s="9">
        <v>113.2</v>
      </c>
      <c r="L58" s="9">
        <v>104.1</v>
      </c>
      <c r="M58" s="9">
        <v>115.5</v>
      </c>
      <c r="N58" s="9">
        <v>114.8</v>
      </c>
      <c r="O58" s="9">
        <v>122.1</v>
      </c>
      <c r="P58" s="9">
        <v>124.7</v>
      </c>
      <c r="Q58" s="9">
        <v>118.8</v>
      </c>
      <c r="R58" s="9">
        <v>119.6</v>
      </c>
      <c r="S58" s="9">
        <v>116.3</v>
      </c>
      <c r="T58" s="9">
        <v>119.1</v>
      </c>
      <c r="U58" s="9">
        <v>114.8</v>
      </c>
      <c r="V58" s="9">
        <v>113.9</v>
      </c>
      <c r="W58" s="9">
        <v>115.2</v>
      </c>
      <c r="X58" s="9">
        <v>112.7</v>
      </c>
      <c r="Y58" s="9">
        <v>113.1</v>
      </c>
      <c r="Z58" s="9">
        <v>112.1</v>
      </c>
      <c r="AA58" s="9">
        <v>116.8</v>
      </c>
      <c r="AB58" s="9">
        <v>109.2</v>
      </c>
      <c r="AC58" s="9">
        <v>113.3</v>
      </c>
      <c r="AD58" s="9">
        <v>119.2</v>
      </c>
    </row>
    <row r="59" spans="1:30" x14ac:dyDescent="0.35">
      <c r="A59" s="9" t="s">
        <v>30</v>
      </c>
      <c r="B59" s="9">
        <v>2014</v>
      </c>
      <c r="C59" s="9" t="s">
        <v>41</v>
      </c>
      <c r="D59" s="9">
        <v>121.8</v>
      </c>
      <c r="E59" s="9">
        <v>122.8</v>
      </c>
      <c r="F59" s="9">
        <v>117.8</v>
      </c>
      <c r="G59" s="9">
        <v>121.9</v>
      </c>
      <c r="H59" s="9">
        <v>110.6</v>
      </c>
      <c r="I59" s="9">
        <v>129.69999999999999</v>
      </c>
      <c r="J59" s="9">
        <v>161.1</v>
      </c>
      <c r="K59" s="9">
        <v>114.1</v>
      </c>
      <c r="L59" s="9">
        <v>105.1</v>
      </c>
      <c r="M59" s="9">
        <v>114.6</v>
      </c>
      <c r="N59" s="9">
        <v>115.8</v>
      </c>
      <c r="O59" s="9">
        <v>121.7</v>
      </c>
      <c r="P59" s="9">
        <v>125.3</v>
      </c>
      <c r="Q59" s="9">
        <v>118.8</v>
      </c>
      <c r="R59" s="9">
        <v>120.9</v>
      </c>
      <c r="S59" s="9">
        <v>118.8</v>
      </c>
      <c r="T59" s="9">
        <v>120.7</v>
      </c>
      <c r="U59" s="9" t="s">
        <v>32</v>
      </c>
      <c r="V59" s="9">
        <v>115.4</v>
      </c>
      <c r="W59" s="9">
        <v>115.9</v>
      </c>
      <c r="X59" s="9">
        <v>114</v>
      </c>
      <c r="Y59" s="9">
        <v>113.2</v>
      </c>
      <c r="Z59" s="9">
        <v>112.2</v>
      </c>
      <c r="AA59" s="9">
        <v>116.2</v>
      </c>
      <c r="AB59" s="9">
        <v>109.4</v>
      </c>
      <c r="AC59" s="9">
        <v>113.5</v>
      </c>
      <c r="AD59" s="9">
        <v>120.7</v>
      </c>
    </row>
    <row r="60" spans="1:30" x14ac:dyDescent="0.35">
      <c r="A60" s="9" t="s">
        <v>33</v>
      </c>
      <c r="B60" s="9">
        <v>2014</v>
      </c>
      <c r="C60" s="9" t="s">
        <v>41</v>
      </c>
      <c r="D60" s="9">
        <v>124.8</v>
      </c>
      <c r="E60" s="9">
        <v>127.3</v>
      </c>
      <c r="F60" s="9">
        <v>116.5</v>
      </c>
      <c r="G60" s="9">
        <v>122.2</v>
      </c>
      <c r="H60" s="9">
        <v>103.6</v>
      </c>
      <c r="I60" s="9">
        <v>132.69999999999999</v>
      </c>
      <c r="J60" s="9">
        <v>181.9</v>
      </c>
      <c r="K60" s="9">
        <v>115.2</v>
      </c>
      <c r="L60" s="9">
        <v>102.7</v>
      </c>
      <c r="M60" s="9">
        <v>122.1</v>
      </c>
      <c r="N60" s="9">
        <v>114.4</v>
      </c>
      <c r="O60" s="9">
        <v>124.7</v>
      </c>
      <c r="P60" s="9">
        <v>128.9</v>
      </c>
      <c r="Q60" s="9">
        <v>123</v>
      </c>
      <c r="R60" s="9">
        <v>118.6</v>
      </c>
      <c r="S60" s="9">
        <v>114.1</v>
      </c>
      <c r="T60" s="9">
        <v>117.9</v>
      </c>
      <c r="U60" s="9">
        <v>115.5</v>
      </c>
      <c r="V60" s="9">
        <v>111.8</v>
      </c>
      <c r="W60" s="9">
        <v>115.3</v>
      </c>
      <c r="X60" s="9">
        <v>112.2</v>
      </c>
      <c r="Y60" s="9">
        <v>112.5</v>
      </c>
      <c r="Z60" s="9">
        <v>112.9</v>
      </c>
      <c r="AA60" s="9">
        <v>119.2</v>
      </c>
      <c r="AB60" s="9">
        <v>110.5</v>
      </c>
      <c r="AC60" s="9">
        <v>113.9</v>
      </c>
      <c r="AD60" s="9">
        <v>119.9</v>
      </c>
    </row>
    <row r="61" spans="1:30" x14ac:dyDescent="0.35">
      <c r="A61" s="9" t="s">
        <v>34</v>
      </c>
      <c r="B61" s="9">
        <v>2014</v>
      </c>
      <c r="C61" s="9" t="s">
        <v>41</v>
      </c>
      <c r="D61" s="9">
        <v>122.7</v>
      </c>
      <c r="E61" s="9">
        <v>124.4</v>
      </c>
      <c r="F61" s="9">
        <v>117.3</v>
      </c>
      <c r="G61" s="9">
        <v>122</v>
      </c>
      <c r="H61" s="9">
        <v>108</v>
      </c>
      <c r="I61" s="9">
        <v>131.1</v>
      </c>
      <c r="J61" s="9">
        <v>168.2</v>
      </c>
      <c r="K61" s="9">
        <v>114.5</v>
      </c>
      <c r="L61" s="9">
        <v>104.3</v>
      </c>
      <c r="M61" s="9">
        <v>117.1</v>
      </c>
      <c r="N61" s="9">
        <v>115.2</v>
      </c>
      <c r="O61" s="9">
        <v>123.1</v>
      </c>
      <c r="P61" s="9">
        <v>126.6</v>
      </c>
      <c r="Q61" s="9">
        <v>119.9</v>
      </c>
      <c r="R61" s="9">
        <v>120</v>
      </c>
      <c r="S61" s="9">
        <v>116.8</v>
      </c>
      <c r="T61" s="9">
        <v>119.6</v>
      </c>
      <c r="U61" s="9">
        <v>115.5</v>
      </c>
      <c r="V61" s="9">
        <v>114</v>
      </c>
      <c r="W61" s="9">
        <v>115.6</v>
      </c>
      <c r="X61" s="9">
        <v>113.3</v>
      </c>
      <c r="Y61" s="9">
        <v>112.8</v>
      </c>
      <c r="Z61" s="9">
        <v>112.6</v>
      </c>
      <c r="AA61" s="9">
        <v>118</v>
      </c>
      <c r="AB61" s="9">
        <v>109.9</v>
      </c>
      <c r="AC61" s="9">
        <v>113.7</v>
      </c>
      <c r="AD61" s="9">
        <v>120.3</v>
      </c>
    </row>
    <row r="62" spans="1:30" x14ac:dyDescent="0.35">
      <c r="A62" s="9" t="s">
        <v>30</v>
      </c>
      <c r="B62" s="9">
        <v>2014</v>
      </c>
      <c r="C62" s="9" t="s">
        <v>42</v>
      </c>
      <c r="D62" s="9">
        <v>122.3</v>
      </c>
      <c r="E62" s="9">
        <v>122.4</v>
      </c>
      <c r="F62" s="9">
        <v>117.8</v>
      </c>
      <c r="G62" s="9">
        <v>122.7</v>
      </c>
      <c r="H62" s="9">
        <v>110.4</v>
      </c>
      <c r="I62" s="9">
        <v>129.80000000000001</v>
      </c>
      <c r="J62" s="9">
        <v>158.80000000000001</v>
      </c>
      <c r="K62" s="9">
        <v>115</v>
      </c>
      <c r="L62" s="9">
        <v>104.7</v>
      </c>
      <c r="M62" s="9">
        <v>114.9</v>
      </c>
      <c r="N62" s="9">
        <v>116.5</v>
      </c>
      <c r="O62" s="9">
        <v>122.6</v>
      </c>
      <c r="P62" s="9">
        <v>125.3</v>
      </c>
      <c r="Q62" s="9">
        <v>119.5</v>
      </c>
      <c r="R62" s="9">
        <v>121.7</v>
      </c>
      <c r="S62" s="9">
        <v>119.2</v>
      </c>
      <c r="T62" s="9">
        <v>121.3</v>
      </c>
      <c r="U62" s="9" t="s">
        <v>32</v>
      </c>
      <c r="V62" s="9">
        <v>115.8</v>
      </c>
      <c r="W62" s="9">
        <v>116.7</v>
      </c>
      <c r="X62" s="9">
        <v>114.5</v>
      </c>
      <c r="Y62" s="9">
        <v>112.8</v>
      </c>
      <c r="Z62" s="9">
        <v>112.6</v>
      </c>
      <c r="AA62" s="9">
        <v>116.6</v>
      </c>
      <c r="AB62" s="9">
        <v>109.1</v>
      </c>
      <c r="AC62" s="9">
        <v>113.7</v>
      </c>
      <c r="AD62" s="9">
        <v>120.9</v>
      </c>
    </row>
    <row r="63" spans="1:30" x14ac:dyDescent="0.35">
      <c r="A63" s="9" t="s">
        <v>33</v>
      </c>
      <c r="B63" s="9">
        <v>2014</v>
      </c>
      <c r="C63" s="9" t="s">
        <v>42</v>
      </c>
      <c r="D63" s="9">
        <v>124.2</v>
      </c>
      <c r="E63" s="9">
        <v>125.4</v>
      </c>
      <c r="F63" s="9">
        <v>116.4</v>
      </c>
      <c r="G63" s="9">
        <v>122.7</v>
      </c>
      <c r="H63" s="9">
        <v>103.5</v>
      </c>
      <c r="I63" s="9">
        <v>124.5</v>
      </c>
      <c r="J63" s="9">
        <v>168.6</v>
      </c>
      <c r="K63" s="9">
        <v>116.9</v>
      </c>
      <c r="L63" s="9">
        <v>101.9</v>
      </c>
      <c r="M63" s="9">
        <v>122.9</v>
      </c>
      <c r="N63" s="9">
        <v>114.8</v>
      </c>
      <c r="O63" s="9">
        <v>125.2</v>
      </c>
      <c r="P63" s="9">
        <v>126.7</v>
      </c>
      <c r="Q63" s="9">
        <v>124.3</v>
      </c>
      <c r="R63" s="9">
        <v>119.2</v>
      </c>
      <c r="S63" s="9">
        <v>114.5</v>
      </c>
      <c r="T63" s="9">
        <v>118.4</v>
      </c>
      <c r="U63" s="9">
        <v>116.1</v>
      </c>
      <c r="V63" s="9">
        <v>111.8</v>
      </c>
      <c r="W63" s="9">
        <v>115.5</v>
      </c>
      <c r="X63" s="9">
        <v>112.3</v>
      </c>
      <c r="Y63" s="9">
        <v>111.2</v>
      </c>
      <c r="Z63" s="9">
        <v>113.4</v>
      </c>
      <c r="AA63" s="9">
        <v>120</v>
      </c>
      <c r="AB63" s="9">
        <v>110</v>
      </c>
      <c r="AC63" s="9">
        <v>113.6</v>
      </c>
      <c r="AD63" s="9">
        <v>119.2</v>
      </c>
    </row>
    <row r="64" spans="1:30" x14ac:dyDescent="0.35">
      <c r="A64" s="9" t="s">
        <v>34</v>
      </c>
      <c r="B64" s="9">
        <v>2014</v>
      </c>
      <c r="C64" s="9" t="s">
        <v>42</v>
      </c>
      <c r="D64" s="9">
        <v>122.9</v>
      </c>
      <c r="E64" s="9">
        <v>123.5</v>
      </c>
      <c r="F64" s="9">
        <v>117.3</v>
      </c>
      <c r="G64" s="9">
        <v>122.7</v>
      </c>
      <c r="H64" s="9">
        <v>107.9</v>
      </c>
      <c r="I64" s="9">
        <v>127.3</v>
      </c>
      <c r="J64" s="9">
        <v>162.1</v>
      </c>
      <c r="K64" s="9">
        <v>115.6</v>
      </c>
      <c r="L64" s="9">
        <v>103.8</v>
      </c>
      <c r="M64" s="9">
        <v>117.6</v>
      </c>
      <c r="N64" s="9">
        <v>115.8</v>
      </c>
      <c r="O64" s="9">
        <v>123.8</v>
      </c>
      <c r="P64" s="9">
        <v>125.8</v>
      </c>
      <c r="Q64" s="9">
        <v>120.8</v>
      </c>
      <c r="R64" s="9">
        <v>120.7</v>
      </c>
      <c r="S64" s="9">
        <v>117.2</v>
      </c>
      <c r="T64" s="9">
        <v>120.1</v>
      </c>
      <c r="U64" s="9">
        <v>116.1</v>
      </c>
      <c r="V64" s="9">
        <v>114.3</v>
      </c>
      <c r="W64" s="9">
        <v>116.1</v>
      </c>
      <c r="X64" s="9">
        <v>113.7</v>
      </c>
      <c r="Y64" s="9">
        <v>112</v>
      </c>
      <c r="Z64" s="9">
        <v>113.1</v>
      </c>
      <c r="AA64" s="9">
        <v>118.6</v>
      </c>
      <c r="AB64" s="9">
        <v>109.5</v>
      </c>
      <c r="AC64" s="9">
        <v>113.7</v>
      </c>
      <c r="AD64" s="9">
        <v>120.1</v>
      </c>
    </row>
    <row r="65" spans="1:30" x14ac:dyDescent="0.35">
      <c r="A65" s="9" t="s">
        <v>30</v>
      </c>
      <c r="B65" s="9">
        <v>2014</v>
      </c>
      <c r="C65" s="9" t="s">
        <v>43</v>
      </c>
      <c r="D65" s="9">
        <v>122.6</v>
      </c>
      <c r="E65" s="9">
        <v>122.5</v>
      </c>
      <c r="F65" s="9">
        <v>118.3</v>
      </c>
      <c r="G65" s="9">
        <v>123.2</v>
      </c>
      <c r="H65" s="9">
        <v>110.5</v>
      </c>
      <c r="I65" s="9">
        <v>128.9</v>
      </c>
      <c r="J65" s="9">
        <v>155.30000000000001</v>
      </c>
      <c r="K65" s="9">
        <v>115.5</v>
      </c>
      <c r="L65" s="9">
        <v>104</v>
      </c>
      <c r="M65" s="9">
        <v>115.3</v>
      </c>
      <c r="N65" s="9">
        <v>116.8</v>
      </c>
      <c r="O65" s="9">
        <v>123.2</v>
      </c>
      <c r="P65" s="9">
        <v>125.1</v>
      </c>
      <c r="Q65" s="9">
        <v>120</v>
      </c>
      <c r="R65" s="9">
        <v>122.7</v>
      </c>
      <c r="S65" s="9">
        <v>120.3</v>
      </c>
      <c r="T65" s="9">
        <v>122.3</v>
      </c>
      <c r="U65" s="9" t="s">
        <v>32</v>
      </c>
      <c r="V65" s="9">
        <v>116.4</v>
      </c>
      <c r="W65" s="9">
        <v>117.5</v>
      </c>
      <c r="X65" s="9">
        <v>115.3</v>
      </c>
      <c r="Y65" s="9">
        <v>112.6</v>
      </c>
      <c r="Z65" s="9">
        <v>113</v>
      </c>
      <c r="AA65" s="9">
        <v>116.9</v>
      </c>
      <c r="AB65" s="9">
        <v>109.3</v>
      </c>
      <c r="AC65" s="9">
        <v>114</v>
      </c>
      <c r="AD65" s="9">
        <v>121</v>
      </c>
    </row>
    <row r="66" spans="1:30" x14ac:dyDescent="0.35">
      <c r="A66" s="9" t="s">
        <v>33</v>
      </c>
      <c r="B66" s="9">
        <v>2014</v>
      </c>
      <c r="C66" s="9" t="s">
        <v>43</v>
      </c>
      <c r="D66" s="9">
        <v>124.6</v>
      </c>
      <c r="E66" s="9">
        <v>126.1</v>
      </c>
      <c r="F66" s="9">
        <v>117.8</v>
      </c>
      <c r="G66" s="9">
        <v>123.1</v>
      </c>
      <c r="H66" s="9">
        <v>103.5</v>
      </c>
      <c r="I66" s="9">
        <v>123.5</v>
      </c>
      <c r="J66" s="9">
        <v>159.6</v>
      </c>
      <c r="K66" s="9">
        <v>117.4</v>
      </c>
      <c r="L66" s="9">
        <v>101.2</v>
      </c>
      <c r="M66" s="9">
        <v>123.8</v>
      </c>
      <c r="N66" s="9">
        <v>115.2</v>
      </c>
      <c r="O66" s="9">
        <v>125.9</v>
      </c>
      <c r="P66" s="9">
        <v>125.8</v>
      </c>
      <c r="Q66" s="9">
        <v>124.3</v>
      </c>
      <c r="R66" s="9">
        <v>119.6</v>
      </c>
      <c r="S66" s="9">
        <v>114.9</v>
      </c>
      <c r="T66" s="9">
        <v>118.9</v>
      </c>
      <c r="U66" s="9">
        <v>116.7</v>
      </c>
      <c r="V66" s="9">
        <v>112</v>
      </c>
      <c r="W66" s="9">
        <v>115.8</v>
      </c>
      <c r="X66" s="9">
        <v>112.6</v>
      </c>
      <c r="Y66" s="9">
        <v>111</v>
      </c>
      <c r="Z66" s="9">
        <v>113.6</v>
      </c>
      <c r="AA66" s="9">
        <v>120.2</v>
      </c>
      <c r="AB66" s="9">
        <v>110.1</v>
      </c>
      <c r="AC66" s="9">
        <v>113.7</v>
      </c>
      <c r="AD66" s="9">
        <v>119.1</v>
      </c>
    </row>
    <row r="67" spans="1:30" x14ac:dyDescent="0.35">
      <c r="A67" s="9" t="s">
        <v>34</v>
      </c>
      <c r="B67" s="9">
        <v>2014</v>
      </c>
      <c r="C67" s="9" t="s">
        <v>43</v>
      </c>
      <c r="D67" s="9">
        <v>123.2</v>
      </c>
      <c r="E67" s="9">
        <v>123.8</v>
      </c>
      <c r="F67" s="9">
        <v>118.1</v>
      </c>
      <c r="G67" s="9">
        <v>123.2</v>
      </c>
      <c r="H67" s="9">
        <v>107.9</v>
      </c>
      <c r="I67" s="9">
        <v>126.4</v>
      </c>
      <c r="J67" s="9">
        <v>156.80000000000001</v>
      </c>
      <c r="K67" s="9">
        <v>116.1</v>
      </c>
      <c r="L67" s="9">
        <v>103.1</v>
      </c>
      <c r="M67" s="9">
        <v>118.1</v>
      </c>
      <c r="N67" s="9">
        <v>116.1</v>
      </c>
      <c r="O67" s="9">
        <v>124.5</v>
      </c>
      <c r="P67" s="9">
        <v>125.4</v>
      </c>
      <c r="Q67" s="9">
        <v>121.1</v>
      </c>
      <c r="R67" s="9">
        <v>121.5</v>
      </c>
      <c r="S67" s="9">
        <v>118.1</v>
      </c>
      <c r="T67" s="9">
        <v>121</v>
      </c>
      <c r="U67" s="9">
        <v>116.7</v>
      </c>
      <c r="V67" s="9">
        <v>114.7</v>
      </c>
      <c r="W67" s="9">
        <v>116.7</v>
      </c>
      <c r="X67" s="9">
        <v>114.3</v>
      </c>
      <c r="Y67" s="9">
        <v>111.8</v>
      </c>
      <c r="Z67" s="9">
        <v>113.3</v>
      </c>
      <c r="AA67" s="9">
        <v>118.8</v>
      </c>
      <c r="AB67" s="9">
        <v>109.6</v>
      </c>
      <c r="AC67" s="9">
        <v>113.9</v>
      </c>
      <c r="AD67" s="9">
        <v>120.1</v>
      </c>
    </row>
    <row r="68" spans="1:30" x14ac:dyDescent="0.35">
      <c r="A68" s="9" t="s">
        <v>30</v>
      </c>
      <c r="B68" s="9">
        <v>2014</v>
      </c>
      <c r="C68" s="9" t="s">
        <v>45</v>
      </c>
      <c r="D68" s="9">
        <v>122.7</v>
      </c>
      <c r="E68" s="9">
        <v>122.6</v>
      </c>
      <c r="F68" s="9">
        <v>119.9</v>
      </c>
      <c r="G68" s="9">
        <v>124</v>
      </c>
      <c r="H68" s="9">
        <v>110.5</v>
      </c>
      <c r="I68" s="9">
        <v>128.80000000000001</v>
      </c>
      <c r="J68" s="9">
        <v>152</v>
      </c>
      <c r="K68" s="9">
        <v>116.2</v>
      </c>
      <c r="L68" s="9">
        <v>103.3</v>
      </c>
      <c r="M68" s="9">
        <v>115.8</v>
      </c>
      <c r="N68" s="9">
        <v>116.8</v>
      </c>
      <c r="O68" s="9">
        <v>124.5</v>
      </c>
      <c r="P68" s="9">
        <v>124.9</v>
      </c>
      <c r="Q68" s="9">
        <v>120.8</v>
      </c>
      <c r="R68" s="9">
        <v>123.3</v>
      </c>
      <c r="S68" s="9">
        <v>120.5</v>
      </c>
      <c r="T68" s="9">
        <v>122.9</v>
      </c>
      <c r="U68" s="9" t="s">
        <v>32</v>
      </c>
      <c r="V68" s="9">
        <v>117.3</v>
      </c>
      <c r="W68" s="9">
        <v>118.1</v>
      </c>
      <c r="X68" s="9">
        <v>115.9</v>
      </c>
      <c r="Y68" s="9">
        <v>112</v>
      </c>
      <c r="Z68" s="9">
        <v>113.3</v>
      </c>
      <c r="AA68" s="9">
        <v>117.2</v>
      </c>
      <c r="AB68" s="9">
        <v>108.8</v>
      </c>
      <c r="AC68" s="9">
        <v>114.1</v>
      </c>
      <c r="AD68" s="9">
        <v>121.1</v>
      </c>
    </row>
    <row r="69" spans="1:30" x14ac:dyDescent="0.35">
      <c r="A69" s="9" t="s">
        <v>33</v>
      </c>
      <c r="B69" s="9">
        <v>2014</v>
      </c>
      <c r="C69" s="9" t="s">
        <v>45</v>
      </c>
      <c r="D69" s="9">
        <v>124.5</v>
      </c>
      <c r="E69" s="9">
        <v>125.6</v>
      </c>
      <c r="F69" s="9">
        <v>122.7</v>
      </c>
      <c r="G69" s="9">
        <v>124.6</v>
      </c>
      <c r="H69" s="9">
        <v>103.2</v>
      </c>
      <c r="I69" s="9">
        <v>122.2</v>
      </c>
      <c r="J69" s="9">
        <v>153.19999999999999</v>
      </c>
      <c r="K69" s="9">
        <v>119.3</v>
      </c>
      <c r="L69" s="9">
        <v>99.8</v>
      </c>
      <c r="M69" s="9">
        <v>124.6</v>
      </c>
      <c r="N69" s="9">
        <v>115.8</v>
      </c>
      <c r="O69" s="9">
        <v>126.9</v>
      </c>
      <c r="P69" s="9">
        <v>125.4</v>
      </c>
      <c r="Q69" s="9">
        <v>125.8</v>
      </c>
      <c r="R69" s="9">
        <v>120.3</v>
      </c>
      <c r="S69" s="9">
        <v>115.4</v>
      </c>
      <c r="T69" s="9">
        <v>119.5</v>
      </c>
      <c r="U69" s="9">
        <v>117.1</v>
      </c>
      <c r="V69" s="9">
        <v>112.6</v>
      </c>
      <c r="W69" s="9">
        <v>116.4</v>
      </c>
      <c r="X69" s="9">
        <v>113</v>
      </c>
      <c r="Y69" s="9">
        <v>109.7</v>
      </c>
      <c r="Z69" s="9">
        <v>114</v>
      </c>
      <c r="AA69" s="9">
        <v>120.3</v>
      </c>
      <c r="AB69" s="9">
        <v>109.6</v>
      </c>
      <c r="AC69" s="9">
        <v>113.4</v>
      </c>
      <c r="AD69" s="9">
        <v>119</v>
      </c>
    </row>
    <row r="70" spans="1:30" x14ac:dyDescent="0.35">
      <c r="A70" s="9" t="s">
        <v>34</v>
      </c>
      <c r="B70" s="9">
        <v>2014</v>
      </c>
      <c r="C70" s="9" t="s">
        <v>45</v>
      </c>
      <c r="D70" s="9">
        <v>123.3</v>
      </c>
      <c r="E70" s="9">
        <v>123.7</v>
      </c>
      <c r="F70" s="9">
        <v>121</v>
      </c>
      <c r="G70" s="9">
        <v>124.2</v>
      </c>
      <c r="H70" s="9">
        <v>107.8</v>
      </c>
      <c r="I70" s="9">
        <v>125.7</v>
      </c>
      <c r="J70" s="9">
        <v>152.4</v>
      </c>
      <c r="K70" s="9">
        <v>117.2</v>
      </c>
      <c r="L70" s="9">
        <v>102.1</v>
      </c>
      <c r="M70" s="9">
        <v>118.7</v>
      </c>
      <c r="N70" s="9">
        <v>116.4</v>
      </c>
      <c r="O70" s="9">
        <v>125.6</v>
      </c>
      <c r="P70" s="9">
        <v>125.1</v>
      </c>
      <c r="Q70" s="9">
        <v>122.1</v>
      </c>
      <c r="R70" s="9">
        <v>122.1</v>
      </c>
      <c r="S70" s="9">
        <v>118.4</v>
      </c>
      <c r="T70" s="9">
        <v>121.6</v>
      </c>
      <c r="U70" s="9">
        <v>117.1</v>
      </c>
      <c r="V70" s="9">
        <v>115.5</v>
      </c>
      <c r="W70" s="9">
        <v>117.3</v>
      </c>
      <c r="X70" s="9">
        <v>114.8</v>
      </c>
      <c r="Y70" s="9">
        <v>110.8</v>
      </c>
      <c r="Z70" s="9">
        <v>113.7</v>
      </c>
      <c r="AA70" s="9">
        <v>119</v>
      </c>
      <c r="AB70" s="9">
        <v>109.1</v>
      </c>
      <c r="AC70" s="9">
        <v>113.8</v>
      </c>
      <c r="AD70" s="9">
        <v>120.1</v>
      </c>
    </row>
    <row r="71" spans="1:30" x14ac:dyDescent="0.35">
      <c r="A71" s="9" t="s">
        <v>30</v>
      </c>
      <c r="B71" s="9">
        <v>2014</v>
      </c>
      <c r="C71" s="9" t="s">
        <v>46</v>
      </c>
      <c r="D71" s="9">
        <v>122.4</v>
      </c>
      <c r="E71" s="9">
        <v>122.4</v>
      </c>
      <c r="F71" s="9">
        <v>121.8</v>
      </c>
      <c r="G71" s="9">
        <v>124.2</v>
      </c>
      <c r="H71" s="9">
        <v>110.2</v>
      </c>
      <c r="I71" s="9">
        <v>128.6</v>
      </c>
      <c r="J71" s="9">
        <v>140.30000000000001</v>
      </c>
      <c r="K71" s="9">
        <v>116.3</v>
      </c>
      <c r="L71" s="9">
        <v>102</v>
      </c>
      <c r="M71" s="9">
        <v>116</v>
      </c>
      <c r="N71" s="9">
        <v>117.3</v>
      </c>
      <c r="O71" s="9">
        <v>124.8</v>
      </c>
      <c r="P71" s="9">
        <v>123.3</v>
      </c>
      <c r="Q71" s="9">
        <v>121.7</v>
      </c>
      <c r="R71" s="9">
        <v>123.8</v>
      </c>
      <c r="S71" s="9">
        <v>120.6</v>
      </c>
      <c r="T71" s="9">
        <v>123.3</v>
      </c>
      <c r="U71" s="9" t="s">
        <v>32</v>
      </c>
      <c r="V71" s="9">
        <v>117.4</v>
      </c>
      <c r="W71" s="9">
        <v>118.2</v>
      </c>
      <c r="X71" s="9">
        <v>116.2</v>
      </c>
      <c r="Y71" s="9">
        <v>111.5</v>
      </c>
      <c r="Z71" s="9">
        <v>113.3</v>
      </c>
      <c r="AA71" s="9">
        <v>117.7</v>
      </c>
      <c r="AB71" s="9">
        <v>109.4</v>
      </c>
      <c r="AC71" s="9">
        <v>114.2</v>
      </c>
      <c r="AD71" s="9">
        <v>120.3</v>
      </c>
    </row>
    <row r="72" spans="1:30" x14ac:dyDescent="0.35">
      <c r="A72" s="9" t="s">
        <v>33</v>
      </c>
      <c r="B72" s="9">
        <v>2014</v>
      </c>
      <c r="C72" s="9" t="s">
        <v>46</v>
      </c>
      <c r="D72" s="9">
        <v>124</v>
      </c>
      <c r="E72" s="9">
        <v>124.7</v>
      </c>
      <c r="F72" s="9">
        <v>126.3</v>
      </c>
      <c r="G72" s="9">
        <v>124.9</v>
      </c>
      <c r="H72" s="9">
        <v>103</v>
      </c>
      <c r="I72" s="9">
        <v>122.3</v>
      </c>
      <c r="J72" s="9">
        <v>141</v>
      </c>
      <c r="K72" s="9">
        <v>120.1</v>
      </c>
      <c r="L72" s="9">
        <v>97.8</v>
      </c>
      <c r="M72" s="9">
        <v>125.4</v>
      </c>
      <c r="N72" s="9">
        <v>116.1</v>
      </c>
      <c r="O72" s="9">
        <v>127.6</v>
      </c>
      <c r="P72" s="9">
        <v>124</v>
      </c>
      <c r="Q72" s="9">
        <v>126.4</v>
      </c>
      <c r="R72" s="9">
        <v>120.7</v>
      </c>
      <c r="S72" s="9">
        <v>115.8</v>
      </c>
      <c r="T72" s="9">
        <v>120</v>
      </c>
      <c r="U72" s="9">
        <v>116.5</v>
      </c>
      <c r="V72" s="9">
        <v>113</v>
      </c>
      <c r="W72" s="9">
        <v>116.8</v>
      </c>
      <c r="X72" s="9">
        <v>113.2</v>
      </c>
      <c r="Y72" s="9">
        <v>108.8</v>
      </c>
      <c r="Z72" s="9">
        <v>114.3</v>
      </c>
      <c r="AA72" s="9">
        <v>120.7</v>
      </c>
      <c r="AB72" s="9">
        <v>110.4</v>
      </c>
      <c r="AC72" s="9">
        <v>113.4</v>
      </c>
      <c r="AD72" s="9">
        <v>118.4</v>
      </c>
    </row>
    <row r="73" spans="1:30" x14ac:dyDescent="0.35">
      <c r="A73" s="9" t="s">
        <v>34</v>
      </c>
      <c r="B73" s="9">
        <v>2014</v>
      </c>
      <c r="C73" s="9" t="s">
        <v>46</v>
      </c>
      <c r="D73" s="9">
        <v>122.9</v>
      </c>
      <c r="E73" s="9">
        <v>123.2</v>
      </c>
      <c r="F73" s="9">
        <v>123.5</v>
      </c>
      <c r="G73" s="9">
        <v>124.5</v>
      </c>
      <c r="H73" s="9">
        <v>107.6</v>
      </c>
      <c r="I73" s="9">
        <v>125.7</v>
      </c>
      <c r="J73" s="9">
        <v>140.5</v>
      </c>
      <c r="K73" s="9">
        <v>117.6</v>
      </c>
      <c r="L73" s="9">
        <v>100.6</v>
      </c>
      <c r="M73" s="9">
        <v>119.1</v>
      </c>
      <c r="N73" s="9">
        <v>116.8</v>
      </c>
      <c r="O73" s="9">
        <v>126.1</v>
      </c>
      <c r="P73" s="9">
        <v>123.6</v>
      </c>
      <c r="Q73" s="9">
        <v>123</v>
      </c>
      <c r="R73" s="9">
        <v>122.6</v>
      </c>
      <c r="S73" s="9">
        <v>118.6</v>
      </c>
      <c r="T73" s="9">
        <v>122</v>
      </c>
      <c r="U73" s="9">
        <v>116.5</v>
      </c>
      <c r="V73" s="9">
        <v>115.7</v>
      </c>
      <c r="W73" s="9">
        <v>117.5</v>
      </c>
      <c r="X73" s="9">
        <v>115.1</v>
      </c>
      <c r="Y73" s="9">
        <v>110.1</v>
      </c>
      <c r="Z73" s="9">
        <v>113.9</v>
      </c>
      <c r="AA73" s="9">
        <v>119.5</v>
      </c>
      <c r="AB73" s="9">
        <v>109.8</v>
      </c>
      <c r="AC73" s="9">
        <v>113.8</v>
      </c>
      <c r="AD73" s="9">
        <v>119.4</v>
      </c>
    </row>
    <row r="74" spans="1:30" x14ac:dyDescent="0.35">
      <c r="A74" s="9" t="s">
        <v>30</v>
      </c>
      <c r="B74" s="9">
        <v>2015</v>
      </c>
      <c r="C74" s="9" t="s">
        <v>31</v>
      </c>
      <c r="D74" s="9">
        <v>123.1</v>
      </c>
      <c r="E74" s="9">
        <v>123.1</v>
      </c>
      <c r="F74" s="9">
        <v>122.1</v>
      </c>
      <c r="G74" s="9">
        <v>124.9</v>
      </c>
      <c r="H74" s="9">
        <v>111</v>
      </c>
      <c r="I74" s="9">
        <v>130.4</v>
      </c>
      <c r="J74" s="9">
        <v>132.30000000000001</v>
      </c>
      <c r="K74" s="9">
        <v>117.2</v>
      </c>
      <c r="L74" s="9">
        <v>100.5</v>
      </c>
      <c r="M74" s="9">
        <v>117.2</v>
      </c>
      <c r="N74" s="9">
        <v>117.9</v>
      </c>
      <c r="O74" s="9">
        <v>125.6</v>
      </c>
      <c r="P74" s="9">
        <v>122.8</v>
      </c>
      <c r="Q74" s="9">
        <v>122.7</v>
      </c>
      <c r="R74" s="9">
        <v>124.4</v>
      </c>
      <c r="S74" s="9">
        <v>121.6</v>
      </c>
      <c r="T74" s="9">
        <v>124</v>
      </c>
      <c r="U74" s="9" t="s">
        <v>32</v>
      </c>
      <c r="V74" s="9">
        <v>118.4</v>
      </c>
      <c r="W74" s="9">
        <v>118.9</v>
      </c>
      <c r="X74" s="9">
        <v>116.6</v>
      </c>
      <c r="Y74" s="9">
        <v>111</v>
      </c>
      <c r="Z74" s="9">
        <v>114</v>
      </c>
      <c r="AA74" s="9">
        <v>118.2</v>
      </c>
      <c r="AB74" s="9">
        <v>110.2</v>
      </c>
      <c r="AC74" s="9">
        <v>114.5</v>
      </c>
      <c r="AD74" s="9">
        <v>120.3</v>
      </c>
    </row>
    <row r="75" spans="1:30" x14ac:dyDescent="0.35">
      <c r="A75" s="9" t="s">
        <v>33</v>
      </c>
      <c r="B75" s="9">
        <v>2015</v>
      </c>
      <c r="C75" s="9" t="s">
        <v>31</v>
      </c>
      <c r="D75" s="9">
        <v>124</v>
      </c>
      <c r="E75" s="9">
        <v>125.5</v>
      </c>
      <c r="F75" s="9">
        <v>126.6</v>
      </c>
      <c r="G75" s="9">
        <v>125.2</v>
      </c>
      <c r="H75" s="9">
        <v>104.3</v>
      </c>
      <c r="I75" s="9">
        <v>121.3</v>
      </c>
      <c r="J75" s="9">
        <v>134.4</v>
      </c>
      <c r="K75" s="9">
        <v>122.9</v>
      </c>
      <c r="L75" s="9">
        <v>96.1</v>
      </c>
      <c r="M75" s="9">
        <v>126.6</v>
      </c>
      <c r="N75" s="9">
        <v>116.5</v>
      </c>
      <c r="O75" s="9">
        <v>128</v>
      </c>
      <c r="P75" s="9">
        <v>123.5</v>
      </c>
      <c r="Q75" s="9">
        <v>127.4</v>
      </c>
      <c r="R75" s="9">
        <v>121</v>
      </c>
      <c r="S75" s="9">
        <v>116.1</v>
      </c>
      <c r="T75" s="9">
        <v>120.2</v>
      </c>
      <c r="U75" s="9">
        <v>117.3</v>
      </c>
      <c r="V75" s="9">
        <v>113.4</v>
      </c>
      <c r="W75" s="9">
        <v>117.2</v>
      </c>
      <c r="X75" s="9">
        <v>113.7</v>
      </c>
      <c r="Y75" s="9">
        <v>107.9</v>
      </c>
      <c r="Z75" s="9">
        <v>114.6</v>
      </c>
      <c r="AA75" s="9">
        <v>120.8</v>
      </c>
      <c r="AB75" s="9">
        <v>111.4</v>
      </c>
      <c r="AC75" s="9">
        <v>113.4</v>
      </c>
      <c r="AD75" s="9">
        <v>118.5</v>
      </c>
    </row>
    <row r="76" spans="1:30" x14ac:dyDescent="0.35">
      <c r="A76" s="9" t="s">
        <v>34</v>
      </c>
      <c r="B76" s="9">
        <v>2015</v>
      </c>
      <c r="C76" s="9" t="s">
        <v>31</v>
      </c>
      <c r="D76" s="9">
        <v>123.4</v>
      </c>
      <c r="E76" s="9">
        <v>123.9</v>
      </c>
      <c r="F76" s="9">
        <v>123.8</v>
      </c>
      <c r="G76" s="9">
        <v>125</v>
      </c>
      <c r="H76" s="9">
        <v>108.5</v>
      </c>
      <c r="I76" s="9">
        <v>126.2</v>
      </c>
      <c r="J76" s="9">
        <v>133</v>
      </c>
      <c r="K76" s="9">
        <v>119.1</v>
      </c>
      <c r="L76" s="9">
        <v>99</v>
      </c>
      <c r="M76" s="9">
        <v>120.3</v>
      </c>
      <c r="N76" s="9">
        <v>117.3</v>
      </c>
      <c r="O76" s="9">
        <v>126.7</v>
      </c>
      <c r="P76" s="9">
        <v>123.1</v>
      </c>
      <c r="Q76" s="9">
        <v>124</v>
      </c>
      <c r="R76" s="9">
        <v>123.1</v>
      </c>
      <c r="S76" s="9">
        <v>119.3</v>
      </c>
      <c r="T76" s="9">
        <v>122.5</v>
      </c>
      <c r="U76" s="9">
        <v>117.3</v>
      </c>
      <c r="V76" s="9">
        <v>116.5</v>
      </c>
      <c r="W76" s="9">
        <v>118.1</v>
      </c>
      <c r="X76" s="9">
        <v>115.5</v>
      </c>
      <c r="Y76" s="9">
        <v>109.4</v>
      </c>
      <c r="Z76" s="9">
        <v>114.3</v>
      </c>
      <c r="AA76" s="9">
        <v>119.7</v>
      </c>
      <c r="AB76" s="9">
        <v>110.7</v>
      </c>
      <c r="AC76" s="9">
        <v>114</v>
      </c>
      <c r="AD76" s="9">
        <v>119.5</v>
      </c>
    </row>
    <row r="77" spans="1:30" x14ac:dyDescent="0.35">
      <c r="A77" s="9" t="s">
        <v>30</v>
      </c>
      <c r="B77" s="9">
        <v>2015</v>
      </c>
      <c r="C77" s="9" t="s">
        <v>35</v>
      </c>
      <c r="D77" s="9">
        <v>123.4</v>
      </c>
      <c r="E77" s="9">
        <v>124.4</v>
      </c>
      <c r="F77" s="9">
        <v>122.1</v>
      </c>
      <c r="G77" s="9">
        <v>125.8</v>
      </c>
      <c r="H77" s="9">
        <v>111.5</v>
      </c>
      <c r="I77" s="9">
        <v>129.4</v>
      </c>
      <c r="J77" s="9">
        <v>128.19999999999999</v>
      </c>
      <c r="K77" s="9">
        <v>118.8</v>
      </c>
      <c r="L77" s="9">
        <v>100</v>
      </c>
      <c r="M77" s="9">
        <v>118.6</v>
      </c>
      <c r="N77" s="9">
        <v>118.8</v>
      </c>
      <c r="O77" s="9">
        <v>126.8</v>
      </c>
      <c r="P77" s="9">
        <v>122.8</v>
      </c>
      <c r="Q77" s="9">
        <v>124.2</v>
      </c>
      <c r="R77" s="9">
        <v>125.4</v>
      </c>
      <c r="S77" s="9">
        <v>122.7</v>
      </c>
      <c r="T77" s="9">
        <v>125</v>
      </c>
      <c r="U77" s="9" t="s">
        <v>32</v>
      </c>
      <c r="V77" s="9">
        <v>120</v>
      </c>
      <c r="W77" s="9">
        <v>119.6</v>
      </c>
      <c r="X77" s="9">
        <v>117.7</v>
      </c>
      <c r="Y77" s="9">
        <v>110.9</v>
      </c>
      <c r="Z77" s="9">
        <v>114.8</v>
      </c>
      <c r="AA77" s="9">
        <v>118.7</v>
      </c>
      <c r="AB77" s="9">
        <v>110.8</v>
      </c>
      <c r="AC77" s="9">
        <v>115</v>
      </c>
      <c r="AD77" s="9">
        <v>120.6</v>
      </c>
    </row>
    <row r="78" spans="1:30" x14ac:dyDescent="0.35">
      <c r="A78" s="9" t="s">
        <v>33</v>
      </c>
      <c r="B78" s="9">
        <v>2015</v>
      </c>
      <c r="C78" s="9" t="s">
        <v>35</v>
      </c>
      <c r="D78" s="9">
        <v>124.3</v>
      </c>
      <c r="E78" s="9">
        <v>126.5</v>
      </c>
      <c r="F78" s="9">
        <v>119.5</v>
      </c>
      <c r="G78" s="9">
        <v>125.6</v>
      </c>
      <c r="H78" s="9">
        <v>104.9</v>
      </c>
      <c r="I78" s="9">
        <v>121.6</v>
      </c>
      <c r="J78" s="9">
        <v>131.80000000000001</v>
      </c>
      <c r="K78" s="9">
        <v>125.1</v>
      </c>
      <c r="L78" s="9">
        <v>95</v>
      </c>
      <c r="M78" s="9">
        <v>127.7</v>
      </c>
      <c r="N78" s="9">
        <v>116.8</v>
      </c>
      <c r="O78" s="9">
        <v>128.6</v>
      </c>
      <c r="P78" s="9">
        <v>123.7</v>
      </c>
      <c r="Q78" s="9">
        <v>128.1</v>
      </c>
      <c r="R78" s="9">
        <v>121.3</v>
      </c>
      <c r="S78" s="9">
        <v>116.5</v>
      </c>
      <c r="T78" s="9">
        <v>120.6</v>
      </c>
      <c r="U78" s="9">
        <v>118.1</v>
      </c>
      <c r="V78" s="9">
        <v>114</v>
      </c>
      <c r="W78" s="9">
        <v>117.7</v>
      </c>
      <c r="X78" s="9">
        <v>114.1</v>
      </c>
      <c r="Y78" s="9">
        <v>106.8</v>
      </c>
      <c r="Z78" s="9">
        <v>114.9</v>
      </c>
      <c r="AA78" s="9">
        <v>120.4</v>
      </c>
      <c r="AB78" s="9">
        <v>111.7</v>
      </c>
      <c r="AC78" s="9">
        <v>113.2</v>
      </c>
      <c r="AD78" s="9">
        <v>118.7</v>
      </c>
    </row>
    <row r="79" spans="1:30" x14ac:dyDescent="0.35">
      <c r="A79" s="9" t="s">
        <v>34</v>
      </c>
      <c r="B79" s="9">
        <v>2015</v>
      </c>
      <c r="C79" s="9" t="s">
        <v>35</v>
      </c>
      <c r="D79" s="9">
        <v>123.7</v>
      </c>
      <c r="E79" s="9">
        <v>125.1</v>
      </c>
      <c r="F79" s="9">
        <v>121.1</v>
      </c>
      <c r="G79" s="9">
        <v>125.7</v>
      </c>
      <c r="H79" s="9">
        <v>109.1</v>
      </c>
      <c r="I79" s="9">
        <v>125.8</v>
      </c>
      <c r="J79" s="9">
        <v>129.4</v>
      </c>
      <c r="K79" s="9">
        <v>120.9</v>
      </c>
      <c r="L79" s="9">
        <v>98.3</v>
      </c>
      <c r="M79" s="9">
        <v>121.6</v>
      </c>
      <c r="N79" s="9">
        <v>118</v>
      </c>
      <c r="O79" s="9">
        <v>127.6</v>
      </c>
      <c r="P79" s="9">
        <v>123.1</v>
      </c>
      <c r="Q79" s="9">
        <v>125.2</v>
      </c>
      <c r="R79" s="9">
        <v>123.8</v>
      </c>
      <c r="S79" s="9">
        <v>120.1</v>
      </c>
      <c r="T79" s="9">
        <v>123.3</v>
      </c>
      <c r="U79" s="9">
        <v>118.1</v>
      </c>
      <c r="V79" s="9">
        <v>117.7</v>
      </c>
      <c r="W79" s="9">
        <v>118.7</v>
      </c>
      <c r="X79" s="9">
        <v>116.3</v>
      </c>
      <c r="Y79" s="9">
        <v>108.7</v>
      </c>
      <c r="Z79" s="9">
        <v>114.9</v>
      </c>
      <c r="AA79" s="9">
        <v>119.7</v>
      </c>
      <c r="AB79" s="9">
        <v>111.2</v>
      </c>
      <c r="AC79" s="9">
        <v>114.1</v>
      </c>
      <c r="AD79" s="9">
        <v>119.7</v>
      </c>
    </row>
    <row r="80" spans="1:30" x14ac:dyDescent="0.35">
      <c r="A80" s="9" t="s">
        <v>30</v>
      </c>
      <c r="B80" s="9">
        <v>2015</v>
      </c>
      <c r="C80" s="9" t="s">
        <v>36</v>
      </c>
      <c r="D80" s="9">
        <v>123.3</v>
      </c>
      <c r="E80" s="9">
        <v>124.7</v>
      </c>
      <c r="F80" s="9">
        <v>118.9</v>
      </c>
      <c r="G80" s="9">
        <v>126</v>
      </c>
      <c r="H80" s="9">
        <v>111.8</v>
      </c>
      <c r="I80" s="9">
        <v>130.9</v>
      </c>
      <c r="J80" s="9">
        <v>128</v>
      </c>
      <c r="K80" s="9">
        <v>119.9</v>
      </c>
      <c r="L80" s="9">
        <v>98.9</v>
      </c>
      <c r="M80" s="9">
        <v>119.4</v>
      </c>
      <c r="N80" s="9">
        <v>118.9</v>
      </c>
      <c r="O80" s="9">
        <v>127.7</v>
      </c>
      <c r="P80" s="9">
        <v>123.1</v>
      </c>
      <c r="Q80" s="9">
        <v>124.7</v>
      </c>
      <c r="R80" s="9">
        <v>126</v>
      </c>
      <c r="S80" s="9">
        <v>122.9</v>
      </c>
      <c r="T80" s="9">
        <v>125.5</v>
      </c>
      <c r="U80" s="9" t="s">
        <v>32</v>
      </c>
      <c r="V80" s="9">
        <v>120.6</v>
      </c>
      <c r="W80" s="9">
        <v>120.2</v>
      </c>
      <c r="X80" s="9">
        <v>118.2</v>
      </c>
      <c r="Y80" s="9">
        <v>111.6</v>
      </c>
      <c r="Z80" s="9">
        <v>115.5</v>
      </c>
      <c r="AA80" s="9">
        <v>119.4</v>
      </c>
      <c r="AB80" s="9">
        <v>110.8</v>
      </c>
      <c r="AC80" s="9">
        <v>115.5</v>
      </c>
      <c r="AD80" s="9">
        <v>121.1</v>
      </c>
    </row>
    <row r="81" spans="1:30" x14ac:dyDescent="0.35">
      <c r="A81" s="9" t="s">
        <v>33</v>
      </c>
      <c r="B81" s="9">
        <v>2015</v>
      </c>
      <c r="C81" s="9" t="s">
        <v>36</v>
      </c>
      <c r="D81" s="9">
        <v>124</v>
      </c>
      <c r="E81" s="9">
        <v>126.7</v>
      </c>
      <c r="F81" s="9">
        <v>113.5</v>
      </c>
      <c r="G81" s="9">
        <v>125.9</v>
      </c>
      <c r="H81" s="9">
        <v>104.8</v>
      </c>
      <c r="I81" s="9">
        <v>123.8</v>
      </c>
      <c r="J81" s="9">
        <v>131.4</v>
      </c>
      <c r="K81" s="9">
        <v>127.2</v>
      </c>
      <c r="L81" s="9">
        <v>93.2</v>
      </c>
      <c r="M81" s="9">
        <v>127.4</v>
      </c>
      <c r="N81" s="9">
        <v>117</v>
      </c>
      <c r="O81" s="9">
        <v>129.19999999999999</v>
      </c>
      <c r="P81" s="9">
        <v>123.9</v>
      </c>
      <c r="Q81" s="9">
        <v>128.80000000000001</v>
      </c>
      <c r="R81" s="9">
        <v>121.7</v>
      </c>
      <c r="S81" s="9">
        <v>116.9</v>
      </c>
      <c r="T81" s="9">
        <v>120.9</v>
      </c>
      <c r="U81" s="9">
        <v>118.6</v>
      </c>
      <c r="V81" s="9">
        <v>114.4</v>
      </c>
      <c r="W81" s="9">
        <v>118</v>
      </c>
      <c r="X81" s="9">
        <v>114.3</v>
      </c>
      <c r="Y81" s="9">
        <v>108.4</v>
      </c>
      <c r="Z81" s="9">
        <v>115.4</v>
      </c>
      <c r="AA81" s="9">
        <v>120.6</v>
      </c>
      <c r="AB81" s="9">
        <v>111.3</v>
      </c>
      <c r="AC81" s="9">
        <v>113.8</v>
      </c>
      <c r="AD81" s="9">
        <v>119.1</v>
      </c>
    </row>
    <row r="82" spans="1:30" x14ac:dyDescent="0.35">
      <c r="A82" s="9" t="s">
        <v>34</v>
      </c>
      <c r="B82" s="9">
        <v>2015</v>
      </c>
      <c r="C82" s="9" t="s">
        <v>36</v>
      </c>
      <c r="D82" s="9">
        <v>123.5</v>
      </c>
      <c r="E82" s="9">
        <v>125.4</v>
      </c>
      <c r="F82" s="9">
        <v>116.8</v>
      </c>
      <c r="G82" s="9">
        <v>126</v>
      </c>
      <c r="H82" s="9">
        <v>109.2</v>
      </c>
      <c r="I82" s="9">
        <v>127.6</v>
      </c>
      <c r="J82" s="9">
        <v>129.19999999999999</v>
      </c>
      <c r="K82" s="9">
        <v>122.4</v>
      </c>
      <c r="L82" s="9">
        <v>97</v>
      </c>
      <c r="M82" s="9">
        <v>122.1</v>
      </c>
      <c r="N82" s="9">
        <v>118.1</v>
      </c>
      <c r="O82" s="9">
        <v>128.4</v>
      </c>
      <c r="P82" s="9">
        <v>123.4</v>
      </c>
      <c r="Q82" s="9">
        <v>125.8</v>
      </c>
      <c r="R82" s="9">
        <v>124.3</v>
      </c>
      <c r="S82" s="9">
        <v>120.4</v>
      </c>
      <c r="T82" s="9">
        <v>123.7</v>
      </c>
      <c r="U82" s="9">
        <v>118.6</v>
      </c>
      <c r="V82" s="9">
        <v>118.3</v>
      </c>
      <c r="W82" s="9">
        <v>119.2</v>
      </c>
      <c r="X82" s="9">
        <v>116.7</v>
      </c>
      <c r="Y82" s="9">
        <v>109.9</v>
      </c>
      <c r="Z82" s="9">
        <v>115.4</v>
      </c>
      <c r="AA82" s="9">
        <v>120.1</v>
      </c>
      <c r="AB82" s="9">
        <v>111</v>
      </c>
      <c r="AC82" s="9">
        <v>114.7</v>
      </c>
      <c r="AD82" s="9">
        <v>120.2</v>
      </c>
    </row>
    <row r="83" spans="1:30" x14ac:dyDescent="0.35">
      <c r="A83" s="9" t="s">
        <v>30</v>
      </c>
      <c r="B83" s="9">
        <v>2015</v>
      </c>
      <c r="C83" s="9" t="s">
        <v>37</v>
      </c>
      <c r="D83" s="9">
        <v>123.3</v>
      </c>
      <c r="E83" s="9">
        <v>125.5</v>
      </c>
      <c r="F83" s="9">
        <v>117.2</v>
      </c>
      <c r="G83" s="9">
        <v>126.8</v>
      </c>
      <c r="H83" s="9">
        <v>111.9</v>
      </c>
      <c r="I83" s="9">
        <v>134.19999999999999</v>
      </c>
      <c r="J83" s="9">
        <v>127.5</v>
      </c>
      <c r="K83" s="9">
        <v>121.5</v>
      </c>
      <c r="L83" s="9">
        <v>97.8</v>
      </c>
      <c r="M83" s="9">
        <v>119.8</v>
      </c>
      <c r="N83" s="9">
        <v>119.4</v>
      </c>
      <c r="O83" s="9">
        <v>128.69999999999999</v>
      </c>
      <c r="P83" s="9">
        <v>123.6</v>
      </c>
      <c r="Q83" s="9">
        <v>125.7</v>
      </c>
      <c r="R83" s="9">
        <v>126.4</v>
      </c>
      <c r="S83" s="9">
        <v>123.3</v>
      </c>
      <c r="T83" s="9">
        <v>126</v>
      </c>
      <c r="U83" s="9" t="s">
        <v>32</v>
      </c>
      <c r="V83" s="9">
        <v>121.2</v>
      </c>
      <c r="W83" s="9">
        <v>120.9</v>
      </c>
      <c r="X83" s="9">
        <v>118.6</v>
      </c>
      <c r="Y83" s="9">
        <v>111.9</v>
      </c>
      <c r="Z83" s="9">
        <v>116.2</v>
      </c>
      <c r="AA83" s="9">
        <v>119.9</v>
      </c>
      <c r="AB83" s="9">
        <v>111.6</v>
      </c>
      <c r="AC83" s="9">
        <v>116</v>
      </c>
      <c r="AD83" s="9">
        <v>121.5</v>
      </c>
    </row>
    <row r="84" spans="1:30" x14ac:dyDescent="0.35">
      <c r="A84" s="9" t="s">
        <v>33</v>
      </c>
      <c r="B84" s="9">
        <v>2015</v>
      </c>
      <c r="C84" s="9" t="s">
        <v>37</v>
      </c>
      <c r="D84" s="9">
        <v>123.8</v>
      </c>
      <c r="E84" s="9">
        <v>128.19999999999999</v>
      </c>
      <c r="F84" s="9">
        <v>110</v>
      </c>
      <c r="G84" s="9">
        <v>126.3</v>
      </c>
      <c r="H84" s="9">
        <v>104.5</v>
      </c>
      <c r="I84" s="9">
        <v>130.6</v>
      </c>
      <c r="J84" s="9">
        <v>130.80000000000001</v>
      </c>
      <c r="K84" s="9">
        <v>131.30000000000001</v>
      </c>
      <c r="L84" s="9">
        <v>91.6</v>
      </c>
      <c r="M84" s="9">
        <v>127.7</v>
      </c>
      <c r="N84" s="9">
        <v>117.2</v>
      </c>
      <c r="O84" s="9">
        <v>129.5</v>
      </c>
      <c r="P84" s="9">
        <v>124.6</v>
      </c>
      <c r="Q84" s="9">
        <v>130.1</v>
      </c>
      <c r="R84" s="9">
        <v>122.1</v>
      </c>
      <c r="S84" s="9">
        <v>117.2</v>
      </c>
      <c r="T84" s="9">
        <v>121.3</v>
      </c>
      <c r="U84" s="9">
        <v>119.2</v>
      </c>
      <c r="V84" s="9">
        <v>114.7</v>
      </c>
      <c r="W84" s="9">
        <v>118.4</v>
      </c>
      <c r="X84" s="9">
        <v>114.6</v>
      </c>
      <c r="Y84" s="9">
        <v>108.4</v>
      </c>
      <c r="Z84" s="9">
        <v>115.6</v>
      </c>
      <c r="AA84" s="9">
        <v>121.7</v>
      </c>
      <c r="AB84" s="9">
        <v>111.8</v>
      </c>
      <c r="AC84" s="9">
        <v>114.2</v>
      </c>
      <c r="AD84" s="9">
        <v>119.7</v>
      </c>
    </row>
    <row r="85" spans="1:30" x14ac:dyDescent="0.35">
      <c r="A85" s="9" t="s">
        <v>34</v>
      </c>
      <c r="B85" s="9">
        <v>2015</v>
      </c>
      <c r="C85" s="9" t="s">
        <v>37</v>
      </c>
      <c r="D85" s="9">
        <v>123.5</v>
      </c>
      <c r="E85" s="9">
        <v>126.4</v>
      </c>
      <c r="F85" s="9">
        <v>114.4</v>
      </c>
      <c r="G85" s="9">
        <v>126.6</v>
      </c>
      <c r="H85" s="9">
        <v>109.2</v>
      </c>
      <c r="I85" s="9">
        <v>132.5</v>
      </c>
      <c r="J85" s="9">
        <v>128.6</v>
      </c>
      <c r="K85" s="9">
        <v>124.8</v>
      </c>
      <c r="L85" s="9">
        <v>95.7</v>
      </c>
      <c r="M85" s="9">
        <v>122.4</v>
      </c>
      <c r="N85" s="9">
        <v>118.5</v>
      </c>
      <c r="O85" s="9">
        <v>129.1</v>
      </c>
      <c r="P85" s="9">
        <v>124</v>
      </c>
      <c r="Q85" s="9">
        <v>126.9</v>
      </c>
      <c r="R85" s="9">
        <v>124.7</v>
      </c>
      <c r="S85" s="9">
        <v>120.8</v>
      </c>
      <c r="T85" s="9">
        <v>124.1</v>
      </c>
      <c r="U85" s="9">
        <v>119.2</v>
      </c>
      <c r="V85" s="9">
        <v>118.7</v>
      </c>
      <c r="W85" s="9">
        <v>119.7</v>
      </c>
      <c r="X85" s="9">
        <v>117.1</v>
      </c>
      <c r="Y85" s="9">
        <v>110.1</v>
      </c>
      <c r="Z85" s="9">
        <v>115.9</v>
      </c>
      <c r="AA85" s="9">
        <v>121</v>
      </c>
      <c r="AB85" s="9">
        <v>111.7</v>
      </c>
      <c r="AC85" s="9">
        <v>115.1</v>
      </c>
      <c r="AD85" s="9">
        <v>120.7</v>
      </c>
    </row>
    <row r="86" spans="1:30" x14ac:dyDescent="0.35">
      <c r="A86" s="9" t="s">
        <v>30</v>
      </c>
      <c r="B86" s="9">
        <v>2015</v>
      </c>
      <c r="C86" s="9" t="s">
        <v>38</v>
      </c>
      <c r="D86" s="9">
        <v>123.5</v>
      </c>
      <c r="E86" s="9">
        <v>127.1</v>
      </c>
      <c r="F86" s="9">
        <v>117.3</v>
      </c>
      <c r="G86" s="9">
        <v>127.7</v>
      </c>
      <c r="H86" s="9">
        <v>112.5</v>
      </c>
      <c r="I86" s="9">
        <v>134.1</v>
      </c>
      <c r="J86" s="9">
        <v>128.5</v>
      </c>
      <c r="K86" s="9">
        <v>124.3</v>
      </c>
      <c r="L86" s="9">
        <v>97.6</v>
      </c>
      <c r="M86" s="9">
        <v>120.7</v>
      </c>
      <c r="N86" s="9">
        <v>120.2</v>
      </c>
      <c r="O86" s="9">
        <v>129.80000000000001</v>
      </c>
      <c r="P86" s="9">
        <v>124.4</v>
      </c>
      <c r="Q86" s="9">
        <v>126.7</v>
      </c>
      <c r="R86" s="9">
        <v>127.3</v>
      </c>
      <c r="S86" s="9">
        <v>124.1</v>
      </c>
      <c r="T86" s="9">
        <v>126.8</v>
      </c>
      <c r="U86" s="9" t="s">
        <v>32</v>
      </c>
      <c r="V86" s="9">
        <v>121.9</v>
      </c>
      <c r="W86" s="9">
        <v>121.5</v>
      </c>
      <c r="X86" s="9">
        <v>119.4</v>
      </c>
      <c r="Y86" s="9">
        <v>113.3</v>
      </c>
      <c r="Z86" s="9">
        <v>116.7</v>
      </c>
      <c r="AA86" s="9">
        <v>120.5</v>
      </c>
      <c r="AB86" s="9">
        <v>112.3</v>
      </c>
      <c r="AC86" s="9">
        <v>116.9</v>
      </c>
      <c r="AD86" s="9">
        <v>122.4</v>
      </c>
    </row>
    <row r="87" spans="1:30" x14ac:dyDescent="0.35">
      <c r="A87" s="9" t="s">
        <v>33</v>
      </c>
      <c r="B87" s="9">
        <v>2015</v>
      </c>
      <c r="C87" s="9" t="s">
        <v>38</v>
      </c>
      <c r="D87" s="9">
        <v>123.8</v>
      </c>
      <c r="E87" s="9">
        <v>129.69999999999999</v>
      </c>
      <c r="F87" s="9">
        <v>111.3</v>
      </c>
      <c r="G87" s="9">
        <v>126.6</v>
      </c>
      <c r="H87" s="9">
        <v>105.2</v>
      </c>
      <c r="I87" s="9">
        <v>130.80000000000001</v>
      </c>
      <c r="J87" s="9">
        <v>135.6</v>
      </c>
      <c r="K87" s="9">
        <v>142.6</v>
      </c>
      <c r="L87" s="9">
        <v>90.8</v>
      </c>
      <c r="M87" s="9">
        <v>128.80000000000001</v>
      </c>
      <c r="N87" s="9">
        <v>117.7</v>
      </c>
      <c r="O87" s="9">
        <v>129.9</v>
      </c>
      <c r="P87" s="9">
        <v>126.1</v>
      </c>
      <c r="Q87" s="9">
        <v>131.30000000000001</v>
      </c>
      <c r="R87" s="9">
        <v>122.4</v>
      </c>
      <c r="S87" s="9">
        <v>117.4</v>
      </c>
      <c r="T87" s="9">
        <v>121.6</v>
      </c>
      <c r="U87" s="9">
        <v>119.6</v>
      </c>
      <c r="V87" s="9">
        <v>114.9</v>
      </c>
      <c r="W87" s="9">
        <v>118.7</v>
      </c>
      <c r="X87" s="9">
        <v>114.9</v>
      </c>
      <c r="Y87" s="9">
        <v>110.8</v>
      </c>
      <c r="Z87" s="9">
        <v>116</v>
      </c>
      <c r="AA87" s="9">
        <v>122</v>
      </c>
      <c r="AB87" s="9">
        <v>112.4</v>
      </c>
      <c r="AC87" s="9">
        <v>115.2</v>
      </c>
      <c r="AD87" s="9">
        <v>120.7</v>
      </c>
    </row>
    <row r="88" spans="1:30" x14ac:dyDescent="0.35">
      <c r="A88" s="9" t="s">
        <v>34</v>
      </c>
      <c r="B88" s="9">
        <v>2015</v>
      </c>
      <c r="C88" s="9" t="s">
        <v>38</v>
      </c>
      <c r="D88" s="9">
        <v>123.6</v>
      </c>
      <c r="E88" s="9">
        <v>128</v>
      </c>
      <c r="F88" s="9">
        <v>115</v>
      </c>
      <c r="G88" s="9">
        <v>127.3</v>
      </c>
      <c r="H88" s="9">
        <v>109.8</v>
      </c>
      <c r="I88" s="9">
        <v>132.6</v>
      </c>
      <c r="J88" s="9">
        <v>130.9</v>
      </c>
      <c r="K88" s="9">
        <v>130.5</v>
      </c>
      <c r="L88" s="9">
        <v>95.3</v>
      </c>
      <c r="M88" s="9">
        <v>123.4</v>
      </c>
      <c r="N88" s="9">
        <v>119.2</v>
      </c>
      <c r="O88" s="9">
        <v>129.80000000000001</v>
      </c>
      <c r="P88" s="9">
        <v>125</v>
      </c>
      <c r="Q88" s="9">
        <v>127.9</v>
      </c>
      <c r="R88" s="9">
        <v>125.4</v>
      </c>
      <c r="S88" s="9">
        <v>121.3</v>
      </c>
      <c r="T88" s="9">
        <v>124.7</v>
      </c>
      <c r="U88" s="9">
        <v>119.6</v>
      </c>
      <c r="V88" s="9">
        <v>119.2</v>
      </c>
      <c r="W88" s="9">
        <v>120.2</v>
      </c>
      <c r="X88" s="9">
        <v>117.7</v>
      </c>
      <c r="Y88" s="9">
        <v>112</v>
      </c>
      <c r="Z88" s="9">
        <v>116.3</v>
      </c>
      <c r="AA88" s="9">
        <v>121.4</v>
      </c>
      <c r="AB88" s="9">
        <v>112.3</v>
      </c>
      <c r="AC88" s="9">
        <v>116.1</v>
      </c>
      <c r="AD88" s="9">
        <v>121.6</v>
      </c>
    </row>
    <row r="89" spans="1:30" x14ac:dyDescent="0.35">
      <c r="A89" s="9" t="s">
        <v>30</v>
      </c>
      <c r="B89" s="9">
        <v>2015</v>
      </c>
      <c r="C89" s="9" t="s">
        <v>39</v>
      </c>
      <c r="D89" s="9">
        <v>124.1</v>
      </c>
      <c r="E89" s="9">
        <v>130.4</v>
      </c>
      <c r="F89" s="9">
        <v>122.1</v>
      </c>
      <c r="G89" s="9">
        <v>128.69999999999999</v>
      </c>
      <c r="H89" s="9">
        <v>114.1</v>
      </c>
      <c r="I89" s="9">
        <v>133.19999999999999</v>
      </c>
      <c r="J89" s="9">
        <v>135.19999999999999</v>
      </c>
      <c r="K89" s="9">
        <v>131.9</v>
      </c>
      <c r="L89" s="9">
        <v>96.3</v>
      </c>
      <c r="M89" s="9">
        <v>123</v>
      </c>
      <c r="N89" s="9">
        <v>121.1</v>
      </c>
      <c r="O89" s="9">
        <v>131.19999999999999</v>
      </c>
      <c r="P89" s="9">
        <v>126.6</v>
      </c>
      <c r="Q89" s="9">
        <v>128.19999999999999</v>
      </c>
      <c r="R89" s="9">
        <v>128.4</v>
      </c>
      <c r="S89" s="9">
        <v>125.1</v>
      </c>
      <c r="T89" s="9">
        <v>128</v>
      </c>
      <c r="U89" s="9" t="s">
        <v>32</v>
      </c>
      <c r="V89" s="9">
        <v>122.6</v>
      </c>
      <c r="W89" s="9">
        <v>122.8</v>
      </c>
      <c r="X89" s="9">
        <v>120.4</v>
      </c>
      <c r="Y89" s="9">
        <v>114.2</v>
      </c>
      <c r="Z89" s="9">
        <v>117.9</v>
      </c>
      <c r="AA89" s="9">
        <v>122</v>
      </c>
      <c r="AB89" s="9">
        <v>113</v>
      </c>
      <c r="AC89" s="9">
        <v>117.9</v>
      </c>
      <c r="AD89" s="9">
        <v>124.1</v>
      </c>
    </row>
    <row r="90" spans="1:30" x14ac:dyDescent="0.35">
      <c r="A90" s="9" t="s">
        <v>33</v>
      </c>
      <c r="B90" s="9">
        <v>2015</v>
      </c>
      <c r="C90" s="9" t="s">
        <v>39</v>
      </c>
      <c r="D90" s="9">
        <v>123.6</v>
      </c>
      <c r="E90" s="9">
        <v>134.4</v>
      </c>
      <c r="F90" s="9">
        <v>120.9</v>
      </c>
      <c r="G90" s="9">
        <v>127.3</v>
      </c>
      <c r="H90" s="9">
        <v>106</v>
      </c>
      <c r="I90" s="9">
        <v>132.30000000000001</v>
      </c>
      <c r="J90" s="9">
        <v>146.69999999999999</v>
      </c>
      <c r="K90" s="9">
        <v>148.1</v>
      </c>
      <c r="L90" s="9">
        <v>89.8</v>
      </c>
      <c r="M90" s="9">
        <v>130.5</v>
      </c>
      <c r="N90" s="9">
        <v>118</v>
      </c>
      <c r="O90" s="9">
        <v>130.5</v>
      </c>
      <c r="P90" s="9">
        <v>128.5</v>
      </c>
      <c r="Q90" s="9">
        <v>132.1</v>
      </c>
      <c r="R90" s="9">
        <v>123.2</v>
      </c>
      <c r="S90" s="9">
        <v>117.6</v>
      </c>
      <c r="T90" s="9">
        <v>122.3</v>
      </c>
      <c r="U90" s="9">
        <v>119</v>
      </c>
      <c r="V90" s="9">
        <v>115.1</v>
      </c>
      <c r="W90" s="9">
        <v>119.2</v>
      </c>
      <c r="X90" s="9">
        <v>115.4</v>
      </c>
      <c r="Y90" s="9">
        <v>111.7</v>
      </c>
      <c r="Z90" s="9">
        <v>116.2</v>
      </c>
      <c r="AA90" s="9">
        <v>123.8</v>
      </c>
      <c r="AB90" s="9">
        <v>112.5</v>
      </c>
      <c r="AC90" s="9">
        <v>116</v>
      </c>
      <c r="AD90" s="9">
        <v>121.7</v>
      </c>
    </row>
    <row r="91" spans="1:30" x14ac:dyDescent="0.35">
      <c r="A91" s="9" t="s">
        <v>34</v>
      </c>
      <c r="B91" s="9">
        <v>2015</v>
      </c>
      <c r="C91" s="9" t="s">
        <v>39</v>
      </c>
      <c r="D91" s="9">
        <v>123.9</v>
      </c>
      <c r="E91" s="9">
        <v>131.80000000000001</v>
      </c>
      <c r="F91" s="9">
        <v>121.6</v>
      </c>
      <c r="G91" s="9">
        <v>128.19999999999999</v>
      </c>
      <c r="H91" s="9">
        <v>111.1</v>
      </c>
      <c r="I91" s="9">
        <v>132.80000000000001</v>
      </c>
      <c r="J91" s="9">
        <v>139.1</v>
      </c>
      <c r="K91" s="9">
        <v>137.4</v>
      </c>
      <c r="L91" s="9">
        <v>94.1</v>
      </c>
      <c r="M91" s="9">
        <v>125.5</v>
      </c>
      <c r="N91" s="9">
        <v>119.8</v>
      </c>
      <c r="O91" s="9">
        <v>130.9</v>
      </c>
      <c r="P91" s="9">
        <v>127.3</v>
      </c>
      <c r="Q91" s="9">
        <v>129.19999999999999</v>
      </c>
      <c r="R91" s="9">
        <v>126.4</v>
      </c>
      <c r="S91" s="9">
        <v>122</v>
      </c>
      <c r="T91" s="9">
        <v>125.7</v>
      </c>
      <c r="U91" s="9">
        <v>119</v>
      </c>
      <c r="V91" s="9">
        <v>119.8</v>
      </c>
      <c r="W91" s="9">
        <v>121.1</v>
      </c>
      <c r="X91" s="9">
        <v>118.5</v>
      </c>
      <c r="Y91" s="9">
        <v>112.9</v>
      </c>
      <c r="Z91" s="9">
        <v>116.9</v>
      </c>
      <c r="AA91" s="9">
        <v>123.1</v>
      </c>
      <c r="AB91" s="9">
        <v>112.8</v>
      </c>
      <c r="AC91" s="9">
        <v>117</v>
      </c>
      <c r="AD91" s="9">
        <v>123</v>
      </c>
    </row>
    <row r="92" spans="1:30" x14ac:dyDescent="0.35">
      <c r="A92" s="9" t="s">
        <v>30</v>
      </c>
      <c r="B92" s="9">
        <v>2015</v>
      </c>
      <c r="C92" s="9" t="s">
        <v>40</v>
      </c>
      <c r="D92" s="9">
        <v>124</v>
      </c>
      <c r="E92" s="9">
        <v>131.5</v>
      </c>
      <c r="F92" s="9">
        <v>122</v>
      </c>
      <c r="G92" s="9">
        <v>128.69999999999999</v>
      </c>
      <c r="H92" s="9">
        <v>113.5</v>
      </c>
      <c r="I92" s="9">
        <v>133.30000000000001</v>
      </c>
      <c r="J92" s="9">
        <v>140.80000000000001</v>
      </c>
      <c r="K92" s="9">
        <v>133.80000000000001</v>
      </c>
      <c r="L92" s="9">
        <v>94.1</v>
      </c>
      <c r="M92" s="9">
        <v>123.4</v>
      </c>
      <c r="N92" s="9">
        <v>121</v>
      </c>
      <c r="O92" s="9">
        <v>131.69999999999999</v>
      </c>
      <c r="P92" s="9">
        <v>127.5</v>
      </c>
      <c r="Q92" s="9">
        <v>129.4</v>
      </c>
      <c r="R92" s="9">
        <v>128.80000000000001</v>
      </c>
      <c r="S92" s="9">
        <v>125.5</v>
      </c>
      <c r="T92" s="9">
        <v>128.30000000000001</v>
      </c>
      <c r="U92" s="9" t="s">
        <v>32</v>
      </c>
      <c r="V92" s="9">
        <v>123</v>
      </c>
      <c r="W92" s="9">
        <v>123</v>
      </c>
      <c r="X92" s="9">
        <v>120.8</v>
      </c>
      <c r="Y92" s="9">
        <v>114.1</v>
      </c>
      <c r="Z92" s="9">
        <v>118</v>
      </c>
      <c r="AA92" s="9">
        <v>122.9</v>
      </c>
      <c r="AB92" s="9">
        <v>112.7</v>
      </c>
      <c r="AC92" s="9">
        <v>118.1</v>
      </c>
      <c r="AD92" s="9">
        <v>124.7</v>
      </c>
    </row>
    <row r="93" spans="1:30" x14ac:dyDescent="0.35">
      <c r="A93" s="9" t="s">
        <v>33</v>
      </c>
      <c r="B93" s="9">
        <v>2015</v>
      </c>
      <c r="C93" s="9" t="s">
        <v>40</v>
      </c>
      <c r="D93" s="9">
        <v>123.2</v>
      </c>
      <c r="E93" s="9">
        <v>134.30000000000001</v>
      </c>
      <c r="F93" s="9">
        <v>119.5</v>
      </c>
      <c r="G93" s="9">
        <v>127.7</v>
      </c>
      <c r="H93" s="9">
        <v>106.3</v>
      </c>
      <c r="I93" s="9">
        <v>132.80000000000001</v>
      </c>
      <c r="J93" s="9">
        <v>153.5</v>
      </c>
      <c r="K93" s="9">
        <v>149.5</v>
      </c>
      <c r="L93" s="9">
        <v>85.7</v>
      </c>
      <c r="M93" s="9">
        <v>131.5</v>
      </c>
      <c r="N93" s="9">
        <v>118.3</v>
      </c>
      <c r="O93" s="9">
        <v>131.1</v>
      </c>
      <c r="P93" s="9">
        <v>129.5</v>
      </c>
      <c r="Q93" s="9">
        <v>133.1</v>
      </c>
      <c r="R93" s="9">
        <v>123.5</v>
      </c>
      <c r="S93" s="9">
        <v>117.9</v>
      </c>
      <c r="T93" s="9">
        <v>122.7</v>
      </c>
      <c r="U93" s="9">
        <v>119.9</v>
      </c>
      <c r="V93" s="9">
        <v>115.3</v>
      </c>
      <c r="W93" s="9">
        <v>119.5</v>
      </c>
      <c r="X93" s="9">
        <v>116</v>
      </c>
      <c r="Y93" s="9">
        <v>111.5</v>
      </c>
      <c r="Z93" s="9">
        <v>116.6</v>
      </c>
      <c r="AA93" s="9">
        <v>125.4</v>
      </c>
      <c r="AB93" s="9">
        <v>111.7</v>
      </c>
      <c r="AC93" s="9">
        <v>116.3</v>
      </c>
      <c r="AD93" s="9">
        <v>122.4</v>
      </c>
    </row>
    <row r="94" spans="1:30" x14ac:dyDescent="0.35">
      <c r="A94" s="9" t="s">
        <v>34</v>
      </c>
      <c r="B94" s="9">
        <v>2015</v>
      </c>
      <c r="C94" s="9" t="s">
        <v>40</v>
      </c>
      <c r="D94" s="9">
        <v>123.7</v>
      </c>
      <c r="E94" s="9">
        <v>132.5</v>
      </c>
      <c r="F94" s="9">
        <v>121</v>
      </c>
      <c r="G94" s="9">
        <v>128.30000000000001</v>
      </c>
      <c r="H94" s="9">
        <v>110.9</v>
      </c>
      <c r="I94" s="9">
        <v>133.1</v>
      </c>
      <c r="J94" s="9">
        <v>145.1</v>
      </c>
      <c r="K94" s="9">
        <v>139.1</v>
      </c>
      <c r="L94" s="9">
        <v>91.3</v>
      </c>
      <c r="M94" s="9">
        <v>126.1</v>
      </c>
      <c r="N94" s="9">
        <v>119.9</v>
      </c>
      <c r="O94" s="9">
        <v>131.4</v>
      </c>
      <c r="P94" s="9">
        <v>128.19999999999999</v>
      </c>
      <c r="Q94" s="9">
        <v>130.4</v>
      </c>
      <c r="R94" s="9">
        <v>126.7</v>
      </c>
      <c r="S94" s="9">
        <v>122.3</v>
      </c>
      <c r="T94" s="9">
        <v>126.1</v>
      </c>
      <c r="U94" s="9">
        <v>119.9</v>
      </c>
      <c r="V94" s="9">
        <v>120.1</v>
      </c>
      <c r="W94" s="9">
        <v>121.3</v>
      </c>
      <c r="X94" s="9">
        <v>119</v>
      </c>
      <c r="Y94" s="9">
        <v>112.7</v>
      </c>
      <c r="Z94" s="9">
        <v>117.2</v>
      </c>
      <c r="AA94" s="9">
        <v>124.4</v>
      </c>
      <c r="AB94" s="9">
        <v>112.3</v>
      </c>
      <c r="AC94" s="9">
        <v>117.2</v>
      </c>
      <c r="AD94" s="9">
        <v>123.6</v>
      </c>
    </row>
    <row r="95" spans="1:30" x14ac:dyDescent="0.35">
      <c r="A95" s="9" t="s">
        <v>30</v>
      </c>
      <c r="B95" s="9">
        <v>2015</v>
      </c>
      <c r="C95" s="9" t="s">
        <v>41</v>
      </c>
      <c r="D95" s="9">
        <v>124.7</v>
      </c>
      <c r="E95" s="9">
        <v>131.30000000000001</v>
      </c>
      <c r="F95" s="9">
        <v>121.3</v>
      </c>
      <c r="G95" s="9">
        <v>128.80000000000001</v>
      </c>
      <c r="H95" s="9">
        <v>114</v>
      </c>
      <c r="I95" s="9">
        <v>134.19999999999999</v>
      </c>
      <c r="J95" s="9">
        <v>153.6</v>
      </c>
      <c r="K95" s="9">
        <v>137.9</v>
      </c>
      <c r="L95" s="9">
        <v>93.1</v>
      </c>
      <c r="M95" s="9">
        <v>123.9</v>
      </c>
      <c r="N95" s="9">
        <v>121.5</v>
      </c>
      <c r="O95" s="9">
        <v>132.5</v>
      </c>
      <c r="P95" s="9">
        <v>129.80000000000001</v>
      </c>
      <c r="Q95" s="9">
        <v>130.1</v>
      </c>
      <c r="R95" s="9">
        <v>129.5</v>
      </c>
      <c r="S95" s="9">
        <v>126.3</v>
      </c>
      <c r="T95" s="9">
        <v>129</v>
      </c>
      <c r="U95" s="9" t="s">
        <v>32</v>
      </c>
      <c r="V95" s="9">
        <v>123.8</v>
      </c>
      <c r="W95" s="9">
        <v>123.7</v>
      </c>
      <c r="X95" s="9">
        <v>121.1</v>
      </c>
      <c r="Y95" s="9">
        <v>113.6</v>
      </c>
      <c r="Z95" s="9">
        <v>118.5</v>
      </c>
      <c r="AA95" s="9">
        <v>123.6</v>
      </c>
      <c r="AB95" s="9">
        <v>112.5</v>
      </c>
      <c r="AC95" s="9">
        <v>118.2</v>
      </c>
      <c r="AD95" s="9">
        <v>126.1</v>
      </c>
    </row>
    <row r="96" spans="1:30" x14ac:dyDescent="0.35">
      <c r="A96" s="9" t="s">
        <v>33</v>
      </c>
      <c r="B96" s="9">
        <v>2015</v>
      </c>
      <c r="C96" s="9" t="s">
        <v>41</v>
      </c>
      <c r="D96" s="9">
        <v>123.1</v>
      </c>
      <c r="E96" s="9">
        <v>131.69999999999999</v>
      </c>
      <c r="F96" s="9">
        <v>118.1</v>
      </c>
      <c r="G96" s="9">
        <v>128</v>
      </c>
      <c r="H96" s="9">
        <v>106.8</v>
      </c>
      <c r="I96" s="9">
        <v>130.1</v>
      </c>
      <c r="J96" s="9">
        <v>165.5</v>
      </c>
      <c r="K96" s="9">
        <v>156</v>
      </c>
      <c r="L96" s="9">
        <v>85.3</v>
      </c>
      <c r="M96" s="9">
        <v>132.69999999999999</v>
      </c>
      <c r="N96" s="9">
        <v>118.8</v>
      </c>
      <c r="O96" s="9">
        <v>131.69999999999999</v>
      </c>
      <c r="P96" s="9">
        <v>131.1</v>
      </c>
      <c r="Q96" s="9">
        <v>134.19999999999999</v>
      </c>
      <c r="R96" s="9">
        <v>123.7</v>
      </c>
      <c r="S96" s="9">
        <v>118.2</v>
      </c>
      <c r="T96" s="9">
        <v>122.9</v>
      </c>
      <c r="U96" s="9">
        <v>120.9</v>
      </c>
      <c r="V96" s="9">
        <v>115.3</v>
      </c>
      <c r="W96" s="9">
        <v>120</v>
      </c>
      <c r="X96" s="9">
        <v>116.6</v>
      </c>
      <c r="Y96" s="9">
        <v>109.9</v>
      </c>
      <c r="Z96" s="9">
        <v>117.2</v>
      </c>
      <c r="AA96" s="9">
        <v>126.2</v>
      </c>
      <c r="AB96" s="9">
        <v>112</v>
      </c>
      <c r="AC96" s="9">
        <v>116.2</v>
      </c>
      <c r="AD96" s="9">
        <v>123.2</v>
      </c>
    </row>
    <row r="97" spans="1:30" x14ac:dyDescent="0.35">
      <c r="A97" s="9" t="s">
        <v>34</v>
      </c>
      <c r="B97" s="9">
        <v>2015</v>
      </c>
      <c r="C97" s="9" t="s">
        <v>41</v>
      </c>
      <c r="D97" s="9">
        <v>124.2</v>
      </c>
      <c r="E97" s="9">
        <v>131.4</v>
      </c>
      <c r="F97" s="9">
        <v>120.1</v>
      </c>
      <c r="G97" s="9">
        <v>128.5</v>
      </c>
      <c r="H97" s="9">
        <v>111.4</v>
      </c>
      <c r="I97" s="9">
        <v>132.30000000000001</v>
      </c>
      <c r="J97" s="9">
        <v>157.6</v>
      </c>
      <c r="K97" s="9">
        <v>144</v>
      </c>
      <c r="L97" s="9">
        <v>90.5</v>
      </c>
      <c r="M97" s="9">
        <v>126.8</v>
      </c>
      <c r="N97" s="9">
        <v>120.4</v>
      </c>
      <c r="O97" s="9">
        <v>132.1</v>
      </c>
      <c r="P97" s="9">
        <v>130.30000000000001</v>
      </c>
      <c r="Q97" s="9">
        <v>131.19999999999999</v>
      </c>
      <c r="R97" s="9">
        <v>127.2</v>
      </c>
      <c r="S97" s="9">
        <v>122.9</v>
      </c>
      <c r="T97" s="9">
        <v>126.6</v>
      </c>
      <c r="U97" s="9">
        <v>120.9</v>
      </c>
      <c r="V97" s="9">
        <v>120.6</v>
      </c>
      <c r="W97" s="9">
        <v>122</v>
      </c>
      <c r="X97" s="9">
        <v>119.4</v>
      </c>
      <c r="Y97" s="9">
        <v>111.7</v>
      </c>
      <c r="Z97" s="9">
        <v>117.8</v>
      </c>
      <c r="AA97" s="9">
        <v>125.1</v>
      </c>
      <c r="AB97" s="9">
        <v>112.3</v>
      </c>
      <c r="AC97" s="9">
        <v>117.2</v>
      </c>
      <c r="AD97" s="9">
        <v>124.8</v>
      </c>
    </row>
    <row r="98" spans="1:30" x14ac:dyDescent="0.35">
      <c r="A98" s="9" t="s">
        <v>30</v>
      </c>
      <c r="B98" s="9">
        <v>2015</v>
      </c>
      <c r="C98" s="9" t="s">
        <v>42</v>
      </c>
      <c r="D98" s="9">
        <v>125.1</v>
      </c>
      <c r="E98" s="9">
        <v>131.1</v>
      </c>
      <c r="F98" s="9">
        <v>120.7</v>
      </c>
      <c r="G98" s="9">
        <v>129.19999999999999</v>
      </c>
      <c r="H98" s="9">
        <v>114.7</v>
      </c>
      <c r="I98" s="9">
        <v>132.30000000000001</v>
      </c>
      <c r="J98" s="9">
        <v>158.9</v>
      </c>
      <c r="K98" s="9">
        <v>142.1</v>
      </c>
      <c r="L98" s="9">
        <v>92.5</v>
      </c>
      <c r="M98" s="9">
        <v>125.4</v>
      </c>
      <c r="N98" s="9">
        <v>121.9</v>
      </c>
      <c r="O98" s="9">
        <v>132.69999999999999</v>
      </c>
      <c r="P98" s="9">
        <v>131</v>
      </c>
      <c r="Q98" s="9">
        <v>131</v>
      </c>
      <c r="R98" s="9">
        <v>130.4</v>
      </c>
      <c r="S98" s="9">
        <v>126.8</v>
      </c>
      <c r="T98" s="9">
        <v>129.9</v>
      </c>
      <c r="U98" s="9" t="s">
        <v>32</v>
      </c>
      <c r="V98" s="9">
        <v>123.7</v>
      </c>
      <c r="W98" s="9">
        <v>124.5</v>
      </c>
      <c r="X98" s="9">
        <v>121.4</v>
      </c>
      <c r="Y98" s="9">
        <v>113.8</v>
      </c>
      <c r="Z98" s="9">
        <v>119.6</v>
      </c>
      <c r="AA98" s="9">
        <v>124.5</v>
      </c>
      <c r="AB98" s="9">
        <v>113.7</v>
      </c>
      <c r="AC98" s="9">
        <v>118.8</v>
      </c>
      <c r="AD98" s="9">
        <v>127</v>
      </c>
    </row>
    <row r="99" spans="1:30" x14ac:dyDescent="0.35">
      <c r="A99" s="9" t="s">
        <v>33</v>
      </c>
      <c r="B99" s="9">
        <v>2015</v>
      </c>
      <c r="C99" s="9" t="s">
        <v>42</v>
      </c>
      <c r="D99" s="9">
        <v>123.4</v>
      </c>
      <c r="E99" s="9">
        <v>129</v>
      </c>
      <c r="F99" s="9">
        <v>115.6</v>
      </c>
      <c r="G99" s="9">
        <v>128.30000000000001</v>
      </c>
      <c r="H99" s="9">
        <v>107</v>
      </c>
      <c r="I99" s="9">
        <v>124</v>
      </c>
      <c r="J99" s="9">
        <v>168.5</v>
      </c>
      <c r="K99" s="9">
        <v>165.4</v>
      </c>
      <c r="L99" s="9">
        <v>86.3</v>
      </c>
      <c r="M99" s="9">
        <v>134.4</v>
      </c>
      <c r="N99" s="9">
        <v>119.1</v>
      </c>
      <c r="O99" s="9">
        <v>132.30000000000001</v>
      </c>
      <c r="P99" s="9">
        <v>131.5</v>
      </c>
      <c r="Q99" s="9">
        <v>134.69999999999999</v>
      </c>
      <c r="R99" s="9">
        <v>124</v>
      </c>
      <c r="S99" s="9">
        <v>118.6</v>
      </c>
      <c r="T99" s="9">
        <v>123.2</v>
      </c>
      <c r="U99" s="9">
        <v>121.6</v>
      </c>
      <c r="V99" s="9">
        <v>115.1</v>
      </c>
      <c r="W99" s="9">
        <v>120.4</v>
      </c>
      <c r="X99" s="9">
        <v>117.1</v>
      </c>
      <c r="Y99" s="9">
        <v>109.1</v>
      </c>
      <c r="Z99" s="9">
        <v>117.3</v>
      </c>
      <c r="AA99" s="9">
        <v>126.5</v>
      </c>
      <c r="AB99" s="9">
        <v>112.9</v>
      </c>
      <c r="AC99" s="9">
        <v>116.2</v>
      </c>
      <c r="AD99" s="9">
        <v>123.5</v>
      </c>
    </row>
    <row r="100" spans="1:30" x14ac:dyDescent="0.35">
      <c r="A100" s="9" t="s">
        <v>34</v>
      </c>
      <c r="B100" s="9">
        <v>2015</v>
      </c>
      <c r="C100" s="9" t="s">
        <v>42</v>
      </c>
      <c r="D100" s="9">
        <v>124.6</v>
      </c>
      <c r="E100" s="9">
        <v>130.4</v>
      </c>
      <c r="F100" s="9">
        <v>118.7</v>
      </c>
      <c r="G100" s="9">
        <v>128.9</v>
      </c>
      <c r="H100" s="9">
        <v>111.9</v>
      </c>
      <c r="I100" s="9">
        <v>128.4</v>
      </c>
      <c r="J100" s="9">
        <v>162.19999999999999</v>
      </c>
      <c r="K100" s="9">
        <v>150</v>
      </c>
      <c r="L100" s="9">
        <v>90.4</v>
      </c>
      <c r="M100" s="9">
        <v>128.4</v>
      </c>
      <c r="N100" s="9">
        <v>120.7</v>
      </c>
      <c r="O100" s="9">
        <v>132.5</v>
      </c>
      <c r="P100" s="9">
        <v>131.19999999999999</v>
      </c>
      <c r="Q100" s="9">
        <v>132</v>
      </c>
      <c r="R100" s="9">
        <v>127.9</v>
      </c>
      <c r="S100" s="9">
        <v>123.4</v>
      </c>
      <c r="T100" s="9">
        <v>127.2</v>
      </c>
      <c r="U100" s="9">
        <v>121.6</v>
      </c>
      <c r="V100" s="9">
        <v>120.4</v>
      </c>
      <c r="W100" s="9">
        <v>122.6</v>
      </c>
      <c r="X100" s="9">
        <v>119.8</v>
      </c>
      <c r="Y100" s="9">
        <v>111.3</v>
      </c>
      <c r="Z100" s="9">
        <v>118.3</v>
      </c>
      <c r="AA100" s="9">
        <v>125.7</v>
      </c>
      <c r="AB100" s="9">
        <v>113.4</v>
      </c>
      <c r="AC100" s="9">
        <v>117.5</v>
      </c>
      <c r="AD100" s="9">
        <v>125.4</v>
      </c>
    </row>
    <row r="101" spans="1:30" x14ac:dyDescent="0.35">
      <c r="A101" s="9" t="s">
        <v>30</v>
      </c>
      <c r="B101" s="9">
        <v>2015</v>
      </c>
      <c r="C101" s="9" t="s">
        <v>43</v>
      </c>
      <c r="D101" s="9">
        <v>125.6</v>
      </c>
      <c r="E101" s="9">
        <v>130.4</v>
      </c>
      <c r="F101" s="9">
        <v>120.8</v>
      </c>
      <c r="G101" s="9">
        <v>129.4</v>
      </c>
      <c r="H101" s="9">
        <v>115.8</v>
      </c>
      <c r="I101" s="9">
        <v>133.19999999999999</v>
      </c>
      <c r="J101" s="9">
        <v>157.69999999999999</v>
      </c>
      <c r="K101" s="9">
        <v>154.19999999999999</v>
      </c>
      <c r="L101" s="9">
        <v>93.7</v>
      </c>
      <c r="M101" s="9">
        <v>126.6</v>
      </c>
      <c r="N101" s="9">
        <v>122.3</v>
      </c>
      <c r="O101" s="9">
        <v>133.1</v>
      </c>
      <c r="P101" s="9">
        <v>131.80000000000001</v>
      </c>
      <c r="Q101" s="9">
        <v>131.5</v>
      </c>
      <c r="R101" s="9">
        <v>131.1</v>
      </c>
      <c r="S101" s="9">
        <v>127.3</v>
      </c>
      <c r="T101" s="9">
        <v>130.6</v>
      </c>
      <c r="U101" s="9" t="s">
        <v>32</v>
      </c>
      <c r="V101" s="9">
        <v>124.4</v>
      </c>
      <c r="W101" s="9">
        <v>125.1</v>
      </c>
      <c r="X101" s="9">
        <v>122</v>
      </c>
      <c r="Y101" s="9">
        <v>113.8</v>
      </c>
      <c r="Z101" s="9">
        <v>120.1</v>
      </c>
      <c r="AA101" s="9">
        <v>125.1</v>
      </c>
      <c r="AB101" s="9">
        <v>114.2</v>
      </c>
      <c r="AC101" s="9">
        <v>119.2</v>
      </c>
      <c r="AD101" s="9">
        <v>127.7</v>
      </c>
    </row>
    <row r="102" spans="1:30" x14ac:dyDescent="0.35">
      <c r="A102" s="9" t="s">
        <v>33</v>
      </c>
      <c r="B102" s="9">
        <v>2015</v>
      </c>
      <c r="C102" s="9" t="s">
        <v>43</v>
      </c>
      <c r="D102" s="9">
        <v>123.6</v>
      </c>
      <c r="E102" s="9">
        <v>128.6</v>
      </c>
      <c r="F102" s="9">
        <v>115.9</v>
      </c>
      <c r="G102" s="9">
        <v>128.5</v>
      </c>
      <c r="H102" s="9">
        <v>109</v>
      </c>
      <c r="I102" s="9">
        <v>124.1</v>
      </c>
      <c r="J102" s="9">
        <v>165.8</v>
      </c>
      <c r="K102" s="9">
        <v>187.2</v>
      </c>
      <c r="L102" s="9">
        <v>89.4</v>
      </c>
      <c r="M102" s="9">
        <v>135.80000000000001</v>
      </c>
      <c r="N102" s="9">
        <v>119.4</v>
      </c>
      <c r="O102" s="9">
        <v>132.9</v>
      </c>
      <c r="P102" s="9">
        <v>132.6</v>
      </c>
      <c r="Q102" s="9">
        <v>135.30000000000001</v>
      </c>
      <c r="R102" s="9">
        <v>124.4</v>
      </c>
      <c r="S102" s="9">
        <v>118.8</v>
      </c>
      <c r="T102" s="9">
        <v>123.6</v>
      </c>
      <c r="U102" s="9">
        <v>122.4</v>
      </c>
      <c r="V102" s="9">
        <v>114.9</v>
      </c>
      <c r="W102" s="9">
        <v>120.7</v>
      </c>
      <c r="X102" s="9">
        <v>117.7</v>
      </c>
      <c r="Y102" s="9">
        <v>109.3</v>
      </c>
      <c r="Z102" s="9">
        <v>117.7</v>
      </c>
      <c r="AA102" s="9">
        <v>126.5</v>
      </c>
      <c r="AB102" s="9">
        <v>113.5</v>
      </c>
      <c r="AC102" s="9">
        <v>116.5</v>
      </c>
      <c r="AD102" s="9">
        <v>124.2</v>
      </c>
    </row>
    <row r="103" spans="1:30" x14ac:dyDescent="0.35">
      <c r="A103" s="9" t="s">
        <v>34</v>
      </c>
      <c r="B103" s="9">
        <v>2015</v>
      </c>
      <c r="C103" s="9" t="s">
        <v>43</v>
      </c>
      <c r="D103" s="9">
        <v>125</v>
      </c>
      <c r="E103" s="9">
        <v>129.80000000000001</v>
      </c>
      <c r="F103" s="9">
        <v>118.9</v>
      </c>
      <c r="G103" s="9">
        <v>129.1</v>
      </c>
      <c r="H103" s="9">
        <v>113.3</v>
      </c>
      <c r="I103" s="9">
        <v>129</v>
      </c>
      <c r="J103" s="9">
        <v>160.4</v>
      </c>
      <c r="K103" s="9">
        <v>165.3</v>
      </c>
      <c r="L103" s="9">
        <v>92.3</v>
      </c>
      <c r="M103" s="9">
        <v>129.69999999999999</v>
      </c>
      <c r="N103" s="9">
        <v>121.1</v>
      </c>
      <c r="O103" s="9">
        <v>133</v>
      </c>
      <c r="P103" s="9">
        <v>132.1</v>
      </c>
      <c r="Q103" s="9">
        <v>132.5</v>
      </c>
      <c r="R103" s="9">
        <v>128.5</v>
      </c>
      <c r="S103" s="9">
        <v>123.8</v>
      </c>
      <c r="T103" s="9">
        <v>127.8</v>
      </c>
      <c r="U103" s="9">
        <v>122.4</v>
      </c>
      <c r="V103" s="9">
        <v>120.8</v>
      </c>
      <c r="W103" s="9">
        <v>123</v>
      </c>
      <c r="X103" s="9">
        <v>120.4</v>
      </c>
      <c r="Y103" s="9">
        <v>111.4</v>
      </c>
      <c r="Z103" s="9">
        <v>118.7</v>
      </c>
      <c r="AA103" s="9">
        <v>125.9</v>
      </c>
      <c r="AB103" s="9">
        <v>113.9</v>
      </c>
      <c r="AC103" s="9">
        <v>117.9</v>
      </c>
      <c r="AD103" s="9">
        <v>126.1</v>
      </c>
    </row>
    <row r="104" spans="1:30" x14ac:dyDescent="0.35">
      <c r="A104" s="9" t="s">
        <v>30</v>
      </c>
      <c r="B104" s="9">
        <v>2015</v>
      </c>
      <c r="C104" s="9" t="s">
        <v>45</v>
      </c>
      <c r="D104" s="9">
        <v>126.1</v>
      </c>
      <c r="E104" s="9">
        <v>130.6</v>
      </c>
      <c r="F104" s="9">
        <v>121.7</v>
      </c>
      <c r="G104" s="9">
        <v>129.5</v>
      </c>
      <c r="H104" s="9">
        <v>117.8</v>
      </c>
      <c r="I104" s="9">
        <v>132.1</v>
      </c>
      <c r="J104" s="9">
        <v>155.19999999999999</v>
      </c>
      <c r="K104" s="9">
        <v>160.80000000000001</v>
      </c>
      <c r="L104" s="9">
        <v>94.5</v>
      </c>
      <c r="M104" s="9">
        <v>128.30000000000001</v>
      </c>
      <c r="N104" s="9">
        <v>123.1</v>
      </c>
      <c r="O104" s="9">
        <v>134.19999999999999</v>
      </c>
      <c r="P104" s="9">
        <v>132.4</v>
      </c>
      <c r="Q104" s="9">
        <v>132.19999999999999</v>
      </c>
      <c r="R104" s="9">
        <v>132.1</v>
      </c>
      <c r="S104" s="9">
        <v>128.19999999999999</v>
      </c>
      <c r="T104" s="9">
        <v>131.5</v>
      </c>
      <c r="U104" s="9" t="s">
        <v>32</v>
      </c>
      <c r="V104" s="9">
        <v>125.6</v>
      </c>
      <c r="W104" s="9">
        <v>125.6</v>
      </c>
      <c r="X104" s="9">
        <v>122.6</v>
      </c>
      <c r="Y104" s="9">
        <v>114</v>
      </c>
      <c r="Z104" s="9">
        <v>120.9</v>
      </c>
      <c r="AA104" s="9">
        <v>125.8</v>
      </c>
      <c r="AB104" s="9">
        <v>114.2</v>
      </c>
      <c r="AC104" s="9">
        <v>119.6</v>
      </c>
      <c r="AD104" s="9">
        <v>128.30000000000001</v>
      </c>
    </row>
    <row r="105" spans="1:30" x14ac:dyDescent="0.35">
      <c r="A105" s="9" t="s">
        <v>33</v>
      </c>
      <c r="B105" s="9">
        <v>2015</v>
      </c>
      <c r="C105" s="9" t="s">
        <v>45</v>
      </c>
      <c r="D105" s="9">
        <v>124</v>
      </c>
      <c r="E105" s="9">
        <v>129.80000000000001</v>
      </c>
      <c r="F105" s="9">
        <v>121.5</v>
      </c>
      <c r="G105" s="9">
        <v>128.6</v>
      </c>
      <c r="H105" s="9">
        <v>110</v>
      </c>
      <c r="I105" s="9">
        <v>123.7</v>
      </c>
      <c r="J105" s="9">
        <v>164.6</v>
      </c>
      <c r="K105" s="9">
        <v>191.6</v>
      </c>
      <c r="L105" s="9">
        <v>90.8</v>
      </c>
      <c r="M105" s="9">
        <v>137.1</v>
      </c>
      <c r="N105" s="9">
        <v>119.8</v>
      </c>
      <c r="O105" s="9">
        <v>133.69999999999999</v>
      </c>
      <c r="P105" s="9">
        <v>133.30000000000001</v>
      </c>
      <c r="Q105" s="9">
        <v>137.6</v>
      </c>
      <c r="R105" s="9">
        <v>125</v>
      </c>
      <c r="S105" s="9">
        <v>119.3</v>
      </c>
      <c r="T105" s="9">
        <v>124.2</v>
      </c>
      <c r="U105" s="9">
        <v>122.9</v>
      </c>
      <c r="V105" s="9">
        <v>115.1</v>
      </c>
      <c r="W105" s="9">
        <v>121</v>
      </c>
      <c r="X105" s="9">
        <v>118.1</v>
      </c>
      <c r="Y105" s="9">
        <v>109.3</v>
      </c>
      <c r="Z105" s="9">
        <v>117.9</v>
      </c>
      <c r="AA105" s="9">
        <v>126.6</v>
      </c>
      <c r="AB105" s="9">
        <v>113.3</v>
      </c>
      <c r="AC105" s="9">
        <v>116.6</v>
      </c>
      <c r="AD105" s="9">
        <v>124.6</v>
      </c>
    </row>
    <row r="106" spans="1:30" x14ac:dyDescent="0.35">
      <c r="A106" s="9" t="s">
        <v>34</v>
      </c>
      <c r="B106" s="9">
        <v>2015</v>
      </c>
      <c r="C106" s="9" t="s">
        <v>45</v>
      </c>
      <c r="D106" s="9">
        <v>125.4</v>
      </c>
      <c r="E106" s="9">
        <v>130.30000000000001</v>
      </c>
      <c r="F106" s="9">
        <v>121.6</v>
      </c>
      <c r="G106" s="9">
        <v>129.19999999999999</v>
      </c>
      <c r="H106" s="9">
        <v>114.9</v>
      </c>
      <c r="I106" s="9">
        <v>128.19999999999999</v>
      </c>
      <c r="J106" s="9">
        <v>158.4</v>
      </c>
      <c r="K106" s="9">
        <v>171.2</v>
      </c>
      <c r="L106" s="9">
        <v>93.3</v>
      </c>
      <c r="M106" s="9">
        <v>131.19999999999999</v>
      </c>
      <c r="N106" s="9">
        <v>121.7</v>
      </c>
      <c r="O106" s="9">
        <v>134</v>
      </c>
      <c r="P106" s="9">
        <v>132.69999999999999</v>
      </c>
      <c r="Q106" s="9">
        <v>133.6</v>
      </c>
      <c r="R106" s="9">
        <v>129.30000000000001</v>
      </c>
      <c r="S106" s="9">
        <v>124.5</v>
      </c>
      <c r="T106" s="9">
        <v>128.6</v>
      </c>
      <c r="U106" s="9">
        <v>122.9</v>
      </c>
      <c r="V106" s="9">
        <v>121.6</v>
      </c>
      <c r="W106" s="9">
        <v>123.4</v>
      </c>
      <c r="X106" s="9">
        <v>120.9</v>
      </c>
      <c r="Y106" s="9">
        <v>111.5</v>
      </c>
      <c r="Z106" s="9">
        <v>119.2</v>
      </c>
      <c r="AA106" s="9">
        <v>126.3</v>
      </c>
      <c r="AB106" s="9">
        <v>113.8</v>
      </c>
      <c r="AC106" s="9">
        <v>118.1</v>
      </c>
      <c r="AD106" s="9">
        <v>126.6</v>
      </c>
    </row>
    <row r="107" spans="1:30" x14ac:dyDescent="0.35">
      <c r="A107" s="9" t="s">
        <v>30</v>
      </c>
      <c r="B107" s="9">
        <v>2015</v>
      </c>
      <c r="C107" s="9" t="s">
        <v>46</v>
      </c>
      <c r="D107" s="9">
        <v>126.3</v>
      </c>
      <c r="E107" s="9">
        <v>131.30000000000001</v>
      </c>
      <c r="F107" s="9">
        <v>123.3</v>
      </c>
      <c r="G107" s="9">
        <v>129.80000000000001</v>
      </c>
      <c r="H107" s="9">
        <v>118.3</v>
      </c>
      <c r="I107" s="9">
        <v>131.6</v>
      </c>
      <c r="J107" s="9">
        <v>145.5</v>
      </c>
      <c r="K107" s="9">
        <v>162.1</v>
      </c>
      <c r="L107" s="9">
        <v>95.4</v>
      </c>
      <c r="M107" s="9">
        <v>128.9</v>
      </c>
      <c r="N107" s="9">
        <v>123.3</v>
      </c>
      <c r="O107" s="9">
        <v>135.1</v>
      </c>
      <c r="P107" s="9">
        <v>131.4</v>
      </c>
      <c r="Q107" s="9">
        <v>133.1</v>
      </c>
      <c r="R107" s="9">
        <v>132.5</v>
      </c>
      <c r="S107" s="9">
        <v>128.5</v>
      </c>
      <c r="T107" s="9">
        <v>131.9</v>
      </c>
      <c r="U107" s="9" t="s">
        <v>32</v>
      </c>
      <c r="V107" s="9">
        <v>125.7</v>
      </c>
      <c r="W107" s="9">
        <v>126</v>
      </c>
      <c r="X107" s="9">
        <v>123.1</v>
      </c>
      <c r="Y107" s="9">
        <v>114</v>
      </c>
      <c r="Z107" s="9">
        <v>121.6</v>
      </c>
      <c r="AA107" s="9">
        <v>125.6</v>
      </c>
      <c r="AB107" s="9">
        <v>114.1</v>
      </c>
      <c r="AC107" s="9">
        <v>119.8</v>
      </c>
      <c r="AD107" s="9">
        <v>127.9</v>
      </c>
    </row>
    <row r="108" spans="1:30" x14ac:dyDescent="0.35">
      <c r="A108" s="9" t="s">
        <v>33</v>
      </c>
      <c r="B108" s="9">
        <v>2015</v>
      </c>
      <c r="C108" s="9" t="s">
        <v>46</v>
      </c>
      <c r="D108" s="9">
        <v>124.3</v>
      </c>
      <c r="E108" s="9">
        <v>131.69999999999999</v>
      </c>
      <c r="F108" s="9">
        <v>127.1</v>
      </c>
      <c r="G108" s="9">
        <v>128.6</v>
      </c>
      <c r="H108" s="9">
        <v>110</v>
      </c>
      <c r="I108" s="9">
        <v>120.8</v>
      </c>
      <c r="J108" s="9">
        <v>149</v>
      </c>
      <c r="K108" s="9">
        <v>190.1</v>
      </c>
      <c r="L108" s="9">
        <v>92.7</v>
      </c>
      <c r="M108" s="9">
        <v>138.6</v>
      </c>
      <c r="N108" s="9">
        <v>120.2</v>
      </c>
      <c r="O108" s="9">
        <v>134.19999999999999</v>
      </c>
      <c r="P108" s="9">
        <v>131.5</v>
      </c>
      <c r="Q108" s="9">
        <v>138.19999999999999</v>
      </c>
      <c r="R108" s="9">
        <v>125.4</v>
      </c>
      <c r="S108" s="9">
        <v>119.5</v>
      </c>
      <c r="T108" s="9">
        <v>124.5</v>
      </c>
      <c r="U108" s="9">
        <v>122.4</v>
      </c>
      <c r="V108" s="9">
        <v>116</v>
      </c>
      <c r="W108" s="9">
        <v>121</v>
      </c>
      <c r="X108" s="9">
        <v>118.6</v>
      </c>
      <c r="Y108" s="9">
        <v>109.3</v>
      </c>
      <c r="Z108" s="9">
        <v>118.1</v>
      </c>
      <c r="AA108" s="9">
        <v>126.6</v>
      </c>
      <c r="AB108" s="9">
        <v>113.2</v>
      </c>
      <c r="AC108" s="9">
        <v>116.7</v>
      </c>
      <c r="AD108" s="9">
        <v>124</v>
      </c>
    </row>
    <row r="109" spans="1:30" x14ac:dyDescent="0.35">
      <c r="A109" s="9" t="s">
        <v>34</v>
      </c>
      <c r="B109" s="9">
        <v>2015</v>
      </c>
      <c r="C109" s="9" t="s">
        <v>46</v>
      </c>
      <c r="D109" s="9">
        <v>125.7</v>
      </c>
      <c r="E109" s="9">
        <v>131.4</v>
      </c>
      <c r="F109" s="9">
        <v>124.8</v>
      </c>
      <c r="G109" s="9">
        <v>129.4</v>
      </c>
      <c r="H109" s="9">
        <v>115.3</v>
      </c>
      <c r="I109" s="9">
        <v>126.6</v>
      </c>
      <c r="J109" s="9">
        <v>146.69999999999999</v>
      </c>
      <c r="K109" s="9">
        <v>171.5</v>
      </c>
      <c r="L109" s="9">
        <v>94.5</v>
      </c>
      <c r="M109" s="9">
        <v>132.1</v>
      </c>
      <c r="N109" s="9">
        <v>122</v>
      </c>
      <c r="O109" s="9">
        <v>134.69999999999999</v>
      </c>
      <c r="P109" s="9">
        <v>131.4</v>
      </c>
      <c r="Q109" s="9">
        <v>134.5</v>
      </c>
      <c r="R109" s="9">
        <v>129.69999999999999</v>
      </c>
      <c r="S109" s="9">
        <v>124.8</v>
      </c>
      <c r="T109" s="9">
        <v>129</v>
      </c>
      <c r="U109" s="9">
        <v>122.4</v>
      </c>
      <c r="V109" s="9">
        <v>122</v>
      </c>
      <c r="W109" s="9">
        <v>123.6</v>
      </c>
      <c r="X109" s="9">
        <v>121.4</v>
      </c>
      <c r="Y109" s="9">
        <v>111.5</v>
      </c>
      <c r="Z109" s="9">
        <v>119.6</v>
      </c>
      <c r="AA109" s="9">
        <v>126.2</v>
      </c>
      <c r="AB109" s="9">
        <v>113.7</v>
      </c>
      <c r="AC109" s="9">
        <v>118.3</v>
      </c>
      <c r="AD109" s="9">
        <v>126.1</v>
      </c>
    </row>
    <row r="110" spans="1:30" x14ac:dyDescent="0.35">
      <c r="A110" s="9" t="s">
        <v>30</v>
      </c>
      <c r="B110" s="9">
        <v>2016</v>
      </c>
      <c r="C110" s="9" t="s">
        <v>31</v>
      </c>
      <c r="D110" s="9">
        <v>126.8</v>
      </c>
      <c r="E110" s="9">
        <v>133.19999999999999</v>
      </c>
      <c r="F110" s="9">
        <v>126.5</v>
      </c>
      <c r="G110" s="9">
        <v>130.30000000000001</v>
      </c>
      <c r="H110" s="9">
        <v>118.9</v>
      </c>
      <c r="I110" s="9">
        <v>131.6</v>
      </c>
      <c r="J110" s="9">
        <v>140.1</v>
      </c>
      <c r="K110" s="9">
        <v>163.80000000000001</v>
      </c>
      <c r="L110" s="9">
        <v>97.7</v>
      </c>
      <c r="M110" s="9">
        <v>129.6</v>
      </c>
      <c r="N110" s="9">
        <v>124.3</v>
      </c>
      <c r="O110" s="9">
        <v>135.9</v>
      </c>
      <c r="P110" s="9">
        <v>131.4</v>
      </c>
      <c r="Q110" s="9">
        <v>133.6</v>
      </c>
      <c r="R110" s="9">
        <v>133.19999999999999</v>
      </c>
      <c r="S110" s="9">
        <v>128.9</v>
      </c>
      <c r="T110" s="9">
        <v>132.6</v>
      </c>
      <c r="U110" s="9" t="s">
        <v>32</v>
      </c>
      <c r="V110" s="9">
        <v>126.2</v>
      </c>
      <c r="W110" s="9">
        <v>126.6</v>
      </c>
      <c r="X110" s="9">
        <v>123.7</v>
      </c>
      <c r="Y110" s="9">
        <v>113.6</v>
      </c>
      <c r="Z110" s="9">
        <v>121.4</v>
      </c>
      <c r="AA110" s="9">
        <v>126.2</v>
      </c>
      <c r="AB110" s="9">
        <v>114.9</v>
      </c>
      <c r="AC110" s="9">
        <v>120.1</v>
      </c>
      <c r="AD110" s="9">
        <v>128.1</v>
      </c>
    </row>
    <row r="111" spans="1:30" x14ac:dyDescent="0.35">
      <c r="A111" s="9" t="s">
        <v>33</v>
      </c>
      <c r="B111" s="9">
        <v>2016</v>
      </c>
      <c r="C111" s="9" t="s">
        <v>31</v>
      </c>
      <c r="D111" s="9">
        <v>124.7</v>
      </c>
      <c r="E111" s="9">
        <v>135.9</v>
      </c>
      <c r="F111" s="9">
        <v>132</v>
      </c>
      <c r="G111" s="9">
        <v>129.19999999999999</v>
      </c>
      <c r="H111" s="9">
        <v>109.7</v>
      </c>
      <c r="I111" s="9">
        <v>119</v>
      </c>
      <c r="J111" s="9">
        <v>144.1</v>
      </c>
      <c r="K111" s="9">
        <v>184.2</v>
      </c>
      <c r="L111" s="9">
        <v>96.7</v>
      </c>
      <c r="M111" s="9">
        <v>139.5</v>
      </c>
      <c r="N111" s="9">
        <v>120.5</v>
      </c>
      <c r="O111" s="9">
        <v>134.69999999999999</v>
      </c>
      <c r="P111" s="9">
        <v>131.19999999999999</v>
      </c>
      <c r="Q111" s="9">
        <v>139.5</v>
      </c>
      <c r="R111" s="9">
        <v>125.8</v>
      </c>
      <c r="S111" s="9">
        <v>119.8</v>
      </c>
      <c r="T111" s="9">
        <v>124.9</v>
      </c>
      <c r="U111" s="9">
        <v>123.4</v>
      </c>
      <c r="V111" s="9">
        <v>116.9</v>
      </c>
      <c r="W111" s="9">
        <v>121.6</v>
      </c>
      <c r="X111" s="9">
        <v>119.1</v>
      </c>
      <c r="Y111" s="9">
        <v>108.9</v>
      </c>
      <c r="Z111" s="9">
        <v>118.5</v>
      </c>
      <c r="AA111" s="9">
        <v>126.4</v>
      </c>
      <c r="AB111" s="9">
        <v>114</v>
      </c>
      <c r="AC111" s="9">
        <v>116.8</v>
      </c>
      <c r="AD111" s="9">
        <v>124.2</v>
      </c>
    </row>
    <row r="112" spans="1:30" x14ac:dyDescent="0.35">
      <c r="A112" s="9" t="s">
        <v>34</v>
      </c>
      <c r="B112" s="9">
        <v>2016</v>
      </c>
      <c r="C112" s="9" t="s">
        <v>31</v>
      </c>
      <c r="D112" s="9">
        <v>126.1</v>
      </c>
      <c r="E112" s="9">
        <v>134.1</v>
      </c>
      <c r="F112" s="9">
        <v>128.6</v>
      </c>
      <c r="G112" s="9">
        <v>129.9</v>
      </c>
      <c r="H112" s="9">
        <v>115.5</v>
      </c>
      <c r="I112" s="9">
        <v>125.7</v>
      </c>
      <c r="J112" s="9">
        <v>141.5</v>
      </c>
      <c r="K112" s="9">
        <v>170.7</v>
      </c>
      <c r="L112" s="9">
        <v>97.4</v>
      </c>
      <c r="M112" s="9">
        <v>132.9</v>
      </c>
      <c r="N112" s="9">
        <v>122.7</v>
      </c>
      <c r="O112" s="9">
        <v>135.30000000000001</v>
      </c>
      <c r="P112" s="9">
        <v>131.30000000000001</v>
      </c>
      <c r="Q112" s="9">
        <v>135.19999999999999</v>
      </c>
      <c r="R112" s="9">
        <v>130.30000000000001</v>
      </c>
      <c r="S112" s="9">
        <v>125.1</v>
      </c>
      <c r="T112" s="9">
        <v>129.5</v>
      </c>
      <c r="U112" s="9">
        <v>123.4</v>
      </c>
      <c r="V112" s="9">
        <v>122.7</v>
      </c>
      <c r="W112" s="9">
        <v>124.2</v>
      </c>
      <c r="X112" s="9">
        <v>122</v>
      </c>
      <c r="Y112" s="9">
        <v>111.1</v>
      </c>
      <c r="Z112" s="9">
        <v>119.8</v>
      </c>
      <c r="AA112" s="9">
        <v>126.3</v>
      </c>
      <c r="AB112" s="9">
        <v>114.5</v>
      </c>
      <c r="AC112" s="9">
        <v>118.5</v>
      </c>
      <c r="AD112" s="9">
        <v>126.3</v>
      </c>
    </row>
    <row r="113" spans="1:30" x14ac:dyDescent="0.35">
      <c r="A113" s="9" t="s">
        <v>30</v>
      </c>
      <c r="B113" s="9">
        <v>2016</v>
      </c>
      <c r="C113" s="9" t="s">
        <v>35</v>
      </c>
      <c r="D113" s="9">
        <v>127.1</v>
      </c>
      <c r="E113" s="9">
        <v>133.69999999999999</v>
      </c>
      <c r="F113" s="9">
        <v>127.7</v>
      </c>
      <c r="G113" s="9">
        <v>130.69999999999999</v>
      </c>
      <c r="H113" s="9">
        <v>118.5</v>
      </c>
      <c r="I113" s="9">
        <v>130.4</v>
      </c>
      <c r="J113" s="9">
        <v>130.9</v>
      </c>
      <c r="K113" s="9">
        <v>162.80000000000001</v>
      </c>
      <c r="L113" s="9">
        <v>98.7</v>
      </c>
      <c r="M113" s="9">
        <v>130.6</v>
      </c>
      <c r="N113" s="9">
        <v>124.8</v>
      </c>
      <c r="O113" s="9">
        <v>136.4</v>
      </c>
      <c r="P113" s="9">
        <v>130.30000000000001</v>
      </c>
      <c r="Q113" s="9">
        <v>134.4</v>
      </c>
      <c r="R113" s="9">
        <v>133.9</v>
      </c>
      <c r="S113" s="9">
        <v>129.80000000000001</v>
      </c>
      <c r="T113" s="9">
        <v>133.4</v>
      </c>
      <c r="U113" s="9" t="s">
        <v>32</v>
      </c>
      <c r="V113" s="9">
        <v>127.5</v>
      </c>
      <c r="W113" s="9">
        <v>127.1</v>
      </c>
      <c r="X113" s="9">
        <v>124.3</v>
      </c>
      <c r="Y113" s="9">
        <v>113.9</v>
      </c>
      <c r="Z113" s="9">
        <v>122.3</v>
      </c>
      <c r="AA113" s="9">
        <v>127.1</v>
      </c>
      <c r="AB113" s="9">
        <v>116.8</v>
      </c>
      <c r="AC113" s="9">
        <v>120.9</v>
      </c>
      <c r="AD113" s="9">
        <v>127.9</v>
      </c>
    </row>
    <row r="114" spans="1:30" x14ac:dyDescent="0.35">
      <c r="A114" s="9" t="s">
        <v>33</v>
      </c>
      <c r="B114" s="9">
        <v>2016</v>
      </c>
      <c r="C114" s="9" t="s">
        <v>35</v>
      </c>
      <c r="D114" s="9">
        <v>124.8</v>
      </c>
      <c r="E114" s="9">
        <v>135.1</v>
      </c>
      <c r="F114" s="9">
        <v>130.30000000000001</v>
      </c>
      <c r="G114" s="9">
        <v>129.6</v>
      </c>
      <c r="H114" s="9">
        <v>108.4</v>
      </c>
      <c r="I114" s="9">
        <v>118.6</v>
      </c>
      <c r="J114" s="9">
        <v>129.19999999999999</v>
      </c>
      <c r="K114" s="9">
        <v>176.4</v>
      </c>
      <c r="L114" s="9">
        <v>99.1</v>
      </c>
      <c r="M114" s="9">
        <v>139.69999999999999</v>
      </c>
      <c r="N114" s="9">
        <v>120.6</v>
      </c>
      <c r="O114" s="9">
        <v>135.19999999999999</v>
      </c>
      <c r="P114" s="9">
        <v>129.1</v>
      </c>
      <c r="Q114" s="9">
        <v>140</v>
      </c>
      <c r="R114" s="9">
        <v>126.2</v>
      </c>
      <c r="S114" s="9">
        <v>120.1</v>
      </c>
      <c r="T114" s="9">
        <v>125.3</v>
      </c>
      <c r="U114" s="9">
        <v>124.4</v>
      </c>
      <c r="V114" s="9">
        <v>116</v>
      </c>
      <c r="W114" s="9">
        <v>121.8</v>
      </c>
      <c r="X114" s="9">
        <v>119.5</v>
      </c>
      <c r="Y114" s="9">
        <v>109.1</v>
      </c>
      <c r="Z114" s="9">
        <v>118.8</v>
      </c>
      <c r="AA114" s="9">
        <v>126.3</v>
      </c>
      <c r="AB114" s="9">
        <v>116.2</v>
      </c>
      <c r="AC114" s="9">
        <v>117.2</v>
      </c>
      <c r="AD114" s="9">
        <v>123.8</v>
      </c>
    </row>
    <row r="115" spans="1:30" x14ac:dyDescent="0.35">
      <c r="A115" s="9" t="s">
        <v>34</v>
      </c>
      <c r="B115" s="9">
        <v>2016</v>
      </c>
      <c r="C115" s="9" t="s">
        <v>35</v>
      </c>
      <c r="D115" s="9">
        <v>126.4</v>
      </c>
      <c r="E115" s="9">
        <v>134.19999999999999</v>
      </c>
      <c r="F115" s="9">
        <v>128.69999999999999</v>
      </c>
      <c r="G115" s="9">
        <v>130.30000000000001</v>
      </c>
      <c r="H115" s="9">
        <v>114.8</v>
      </c>
      <c r="I115" s="9">
        <v>124.9</v>
      </c>
      <c r="J115" s="9">
        <v>130.30000000000001</v>
      </c>
      <c r="K115" s="9">
        <v>167.4</v>
      </c>
      <c r="L115" s="9">
        <v>98.8</v>
      </c>
      <c r="M115" s="9">
        <v>133.6</v>
      </c>
      <c r="N115" s="9">
        <v>123</v>
      </c>
      <c r="O115" s="9">
        <v>135.80000000000001</v>
      </c>
      <c r="P115" s="9">
        <v>129.9</v>
      </c>
      <c r="Q115" s="9">
        <v>135.9</v>
      </c>
      <c r="R115" s="9">
        <v>130.9</v>
      </c>
      <c r="S115" s="9">
        <v>125.8</v>
      </c>
      <c r="T115" s="9">
        <v>130.19999999999999</v>
      </c>
      <c r="U115" s="9">
        <v>124.4</v>
      </c>
      <c r="V115" s="9">
        <v>123.1</v>
      </c>
      <c r="W115" s="9">
        <v>124.6</v>
      </c>
      <c r="X115" s="9">
        <v>122.5</v>
      </c>
      <c r="Y115" s="9">
        <v>111.4</v>
      </c>
      <c r="Z115" s="9">
        <v>120.3</v>
      </c>
      <c r="AA115" s="9">
        <v>126.6</v>
      </c>
      <c r="AB115" s="9">
        <v>116.6</v>
      </c>
      <c r="AC115" s="9">
        <v>119.1</v>
      </c>
      <c r="AD115" s="9">
        <v>126</v>
      </c>
    </row>
    <row r="116" spans="1:30" x14ac:dyDescent="0.35">
      <c r="A116" s="9" t="s">
        <v>30</v>
      </c>
      <c r="B116" s="9">
        <v>2016</v>
      </c>
      <c r="C116" s="9" t="s">
        <v>36</v>
      </c>
      <c r="D116" s="9">
        <v>127.3</v>
      </c>
      <c r="E116" s="9">
        <v>134.4</v>
      </c>
      <c r="F116" s="9">
        <v>125.1</v>
      </c>
      <c r="G116" s="9">
        <v>130.5</v>
      </c>
      <c r="H116" s="9">
        <v>118.3</v>
      </c>
      <c r="I116" s="9">
        <v>131.69999999999999</v>
      </c>
      <c r="J116" s="9">
        <v>130.69999999999999</v>
      </c>
      <c r="K116" s="9">
        <v>161.19999999999999</v>
      </c>
      <c r="L116" s="9">
        <v>100.4</v>
      </c>
      <c r="M116" s="9">
        <v>130.80000000000001</v>
      </c>
      <c r="N116" s="9">
        <v>124.9</v>
      </c>
      <c r="O116" s="9">
        <v>137</v>
      </c>
      <c r="P116" s="9">
        <v>130.4</v>
      </c>
      <c r="Q116" s="9">
        <v>135</v>
      </c>
      <c r="R116" s="9">
        <v>134.4</v>
      </c>
      <c r="S116" s="9">
        <v>130.19999999999999</v>
      </c>
      <c r="T116" s="9">
        <v>133.80000000000001</v>
      </c>
      <c r="U116" s="9" t="s">
        <v>32</v>
      </c>
      <c r="V116" s="9">
        <v>127</v>
      </c>
      <c r="W116" s="9">
        <v>127.7</v>
      </c>
      <c r="X116" s="9">
        <v>124.8</v>
      </c>
      <c r="Y116" s="9">
        <v>113.6</v>
      </c>
      <c r="Z116" s="9">
        <v>122.5</v>
      </c>
      <c r="AA116" s="9">
        <v>127.5</v>
      </c>
      <c r="AB116" s="9">
        <v>117.4</v>
      </c>
      <c r="AC116" s="9">
        <v>121.1</v>
      </c>
      <c r="AD116" s="9">
        <v>128</v>
      </c>
    </row>
    <row r="117" spans="1:30" x14ac:dyDescent="0.35">
      <c r="A117" s="9" t="s">
        <v>33</v>
      </c>
      <c r="B117" s="9">
        <v>2016</v>
      </c>
      <c r="C117" s="9" t="s">
        <v>36</v>
      </c>
      <c r="D117" s="9">
        <v>124.8</v>
      </c>
      <c r="E117" s="9">
        <v>136.30000000000001</v>
      </c>
      <c r="F117" s="9">
        <v>123.7</v>
      </c>
      <c r="G117" s="9">
        <v>129.69999999999999</v>
      </c>
      <c r="H117" s="9">
        <v>107.9</v>
      </c>
      <c r="I117" s="9">
        <v>119.9</v>
      </c>
      <c r="J117" s="9">
        <v>128.1</v>
      </c>
      <c r="K117" s="9">
        <v>170.3</v>
      </c>
      <c r="L117" s="9">
        <v>101.8</v>
      </c>
      <c r="M117" s="9">
        <v>140.1</v>
      </c>
      <c r="N117" s="9">
        <v>120.7</v>
      </c>
      <c r="O117" s="9">
        <v>135.4</v>
      </c>
      <c r="P117" s="9">
        <v>128.9</v>
      </c>
      <c r="Q117" s="9">
        <v>140.6</v>
      </c>
      <c r="R117" s="9">
        <v>126.4</v>
      </c>
      <c r="S117" s="9">
        <v>120.3</v>
      </c>
      <c r="T117" s="9">
        <v>125.5</v>
      </c>
      <c r="U117" s="9">
        <v>124.9</v>
      </c>
      <c r="V117" s="9">
        <v>114.8</v>
      </c>
      <c r="W117" s="9">
        <v>122.3</v>
      </c>
      <c r="X117" s="9">
        <v>119.7</v>
      </c>
      <c r="Y117" s="9">
        <v>108.5</v>
      </c>
      <c r="Z117" s="9">
        <v>119.1</v>
      </c>
      <c r="AA117" s="9">
        <v>126.4</v>
      </c>
      <c r="AB117" s="9">
        <v>117.1</v>
      </c>
      <c r="AC117" s="9">
        <v>117.3</v>
      </c>
      <c r="AD117" s="9">
        <v>123.8</v>
      </c>
    </row>
    <row r="118" spans="1:30" x14ac:dyDescent="0.35">
      <c r="A118" s="9" t="s">
        <v>34</v>
      </c>
      <c r="B118" s="9">
        <v>2016</v>
      </c>
      <c r="C118" s="9" t="s">
        <v>36</v>
      </c>
      <c r="D118" s="9">
        <v>126.5</v>
      </c>
      <c r="E118" s="9">
        <v>135.1</v>
      </c>
      <c r="F118" s="9">
        <v>124.6</v>
      </c>
      <c r="G118" s="9">
        <v>130.19999999999999</v>
      </c>
      <c r="H118" s="9">
        <v>114.5</v>
      </c>
      <c r="I118" s="9">
        <v>126.2</v>
      </c>
      <c r="J118" s="9">
        <v>129.80000000000001</v>
      </c>
      <c r="K118" s="9">
        <v>164.3</v>
      </c>
      <c r="L118" s="9">
        <v>100.9</v>
      </c>
      <c r="M118" s="9">
        <v>133.9</v>
      </c>
      <c r="N118" s="9">
        <v>123.1</v>
      </c>
      <c r="O118" s="9">
        <v>136.30000000000001</v>
      </c>
      <c r="P118" s="9">
        <v>129.80000000000001</v>
      </c>
      <c r="Q118" s="9">
        <v>136.5</v>
      </c>
      <c r="R118" s="9">
        <v>131.30000000000001</v>
      </c>
      <c r="S118" s="9">
        <v>126.1</v>
      </c>
      <c r="T118" s="9">
        <v>130.5</v>
      </c>
      <c r="U118" s="9">
        <v>124.9</v>
      </c>
      <c r="V118" s="9">
        <v>122.4</v>
      </c>
      <c r="W118" s="9">
        <v>125.1</v>
      </c>
      <c r="X118" s="9">
        <v>122.9</v>
      </c>
      <c r="Y118" s="9">
        <v>110.9</v>
      </c>
      <c r="Z118" s="9">
        <v>120.6</v>
      </c>
      <c r="AA118" s="9">
        <v>126.9</v>
      </c>
      <c r="AB118" s="9">
        <v>117.3</v>
      </c>
      <c r="AC118" s="9">
        <v>119.3</v>
      </c>
      <c r="AD118" s="9">
        <v>126</v>
      </c>
    </row>
    <row r="119" spans="1:30" x14ac:dyDescent="0.35">
      <c r="A119" s="9" t="s">
        <v>30</v>
      </c>
      <c r="B119" s="9">
        <v>2016</v>
      </c>
      <c r="C119" s="9" t="s">
        <v>37</v>
      </c>
      <c r="D119" s="9">
        <v>127.4</v>
      </c>
      <c r="E119" s="9">
        <v>135.4</v>
      </c>
      <c r="F119" s="9">
        <v>123.4</v>
      </c>
      <c r="G119" s="9">
        <v>131.30000000000001</v>
      </c>
      <c r="H119" s="9">
        <v>118.2</v>
      </c>
      <c r="I119" s="9">
        <v>138.1</v>
      </c>
      <c r="J119" s="9">
        <v>134.1</v>
      </c>
      <c r="K119" s="9">
        <v>162.69999999999999</v>
      </c>
      <c r="L119" s="9">
        <v>105</v>
      </c>
      <c r="M119" s="9">
        <v>131.4</v>
      </c>
      <c r="N119" s="9">
        <v>125.4</v>
      </c>
      <c r="O119" s="9">
        <v>137.4</v>
      </c>
      <c r="P119" s="9">
        <v>131.80000000000001</v>
      </c>
      <c r="Q119" s="9">
        <v>135.5</v>
      </c>
      <c r="R119" s="9">
        <v>135</v>
      </c>
      <c r="S119" s="9">
        <v>130.6</v>
      </c>
      <c r="T119" s="9">
        <v>134.4</v>
      </c>
      <c r="U119" s="9" t="s">
        <v>32</v>
      </c>
      <c r="V119" s="9">
        <v>127</v>
      </c>
      <c r="W119" s="9">
        <v>128</v>
      </c>
      <c r="X119" s="9">
        <v>125.2</v>
      </c>
      <c r="Y119" s="9">
        <v>114.4</v>
      </c>
      <c r="Z119" s="9">
        <v>123.2</v>
      </c>
      <c r="AA119" s="9">
        <v>127.9</v>
      </c>
      <c r="AB119" s="9">
        <v>118.4</v>
      </c>
      <c r="AC119" s="9">
        <v>121.7</v>
      </c>
      <c r="AD119" s="9">
        <v>129</v>
      </c>
    </row>
    <row r="120" spans="1:30" x14ac:dyDescent="0.35">
      <c r="A120" s="9" t="s">
        <v>33</v>
      </c>
      <c r="B120" s="9">
        <v>2016</v>
      </c>
      <c r="C120" s="9" t="s">
        <v>37</v>
      </c>
      <c r="D120" s="9">
        <v>124.9</v>
      </c>
      <c r="E120" s="9">
        <v>139.30000000000001</v>
      </c>
      <c r="F120" s="9">
        <v>119.9</v>
      </c>
      <c r="G120" s="9">
        <v>130.19999999999999</v>
      </c>
      <c r="H120" s="9">
        <v>108.9</v>
      </c>
      <c r="I120" s="9">
        <v>131.1</v>
      </c>
      <c r="J120" s="9">
        <v>136.80000000000001</v>
      </c>
      <c r="K120" s="9">
        <v>176.9</v>
      </c>
      <c r="L120" s="9">
        <v>109.1</v>
      </c>
      <c r="M120" s="9">
        <v>140.4</v>
      </c>
      <c r="N120" s="9">
        <v>121.1</v>
      </c>
      <c r="O120" s="9">
        <v>135.9</v>
      </c>
      <c r="P120" s="9">
        <v>131.80000000000001</v>
      </c>
      <c r="Q120" s="9">
        <v>141.5</v>
      </c>
      <c r="R120" s="9">
        <v>126.8</v>
      </c>
      <c r="S120" s="9">
        <v>120.5</v>
      </c>
      <c r="T120" s="9">
        <v>125.8</v>
      </c>
      <c r="U120" s="9">
        <v>125.6</v>
      </c>
      <c r="V120" s="9">
        <v>114.6</v>
      </c>
      <c r="W120" s="9">
        <v>122.8</v>
      </c>
      <c r="X120" s="9">
        <v>120</v>
      </c>
      <c r="Y120" s="9">
        <v>110</v>
      </c>
      <c r="Z120" s="9">
        <v>119.5</v>
      </c>
      <c r="AA120" s="9">
        <v>127.6</v>
      </c>
      <c r="AB120" s="9">
        <v>117.6</v>
      </c>
      <c r="AC120" s="9">
        <v>118.2</v>
      </c>
      <c r="AD120" s="9">
        <v>125.3</v>
      </c>
    </row>
    <row r="121" spans="1:30" x14ac:dyDescent="0.35">
      <c r="A121" s="9" t="s">
        <v>34</v>
      </c>
      <c r="B121" s="9">
        <v>2016</v>
      </c>
      <c r="C121" s="9" t="s">
        <v>37</v>
      </c>
      <c r="D121" s="9">
        <v>126.6</v>
      </c>
      <c r="E121" s="9">
        <v>136.80000000000001</v>
      </c>
      <c r="F121" s="9">
        <v>122</v>
      </c>
      <c r="G121" s="9">
        <v>130.9</v>
      </c>
      <c r="H121" s="9">
        <v>114.8</v>
      </c>
      <c r="I121" s="9">
        <v>134.80000000000001</v>
      </c>
      <c r="J121" s="9">
        <v>135</v>
      </c>
      <c r="K121" s="9">
        <v>167.5</v>
      </c>
      <c r="L121" s="9">
        <v>106.4</v>
      </c>
      <c r="M121" s="9">
        <v>134.4</v>
      </c>
      <c r="N121" s="9">
        <v>123.6</v>
      </c>
      <c r="O121" s="9">
        <v>136.69999999999999</v>
      </c>
      <c r="P121" s="9">
        <v>131.80000000000001</v>
      </c>
      <c r="Q121" s="9">
        <v>137.1</v>
      </c>
      <c r="R121" s="9">
        <v>131.80000000000001</v>
      </c>
      <c r="S121" s="9">
        <v>126.4</v>
      </c>
      <c r="T121" s="9">
        <v>131</v>
      </c>
      <c r="U121" s="9">
        <v>125.6</v>
      </c>
      <c r="V121" s="9">
        <v>122.3</v>
      </c>
      <c r="W121" s="9">
        <v>125.5</v>
      </c>
      <c r="X121" s="9">
        <v>123.2</v>
      </c>
      <c r="Y121" s="9">
        <v>112.1</v>
      </c>
      <c r="Z121" s="9">
        <v>121.1</v>
      </c>
      <c r="AA121" s="9">
        <v>127.7</v>
      </c>
      <c r="AB121" s="9">
        <v>118.1</v>
      </c>
      <c r="AC121" s="9">
        <v>120</v>
      </c>
      <c r="AD121" s="9">
        <v>127.3</v>
      </c>
    </row>
    <row r="122" spans="1:30" x14ac:dyDescent="0.35">
      <c r="A122" s="9" t="s">
        <v>30</v>
      </c>
      <c r="B122" s="9">
        <v>2016</v>
      </c>
      <c r="C122" s="9" t="s">
        <v>38</v>
      </c>
      <c r="D122" s="9">
        <v>127.6</v>
      </c>
      <c r="E122" s="9">
        <v>137.5</v>
      </c>
      <c r="F122" s="9">
        <v>124.4</v>
      </c>
      <c r="G122" s="9">
        <v>132.4</v>
      </c>
      <c r="H122" s="9">
        <v>118.2</v>
      </c>
      <c r="I122" s="9">
        <v>138.1</v>
      </c>
      <c r="J122" s="9">
        <v>141.80000000000001</v>
      </c>
      <c r="K122" s="9">
        <v>166</v>
      </c>
      <c r="L122" s="9">
        <v>107.5</v>
      </c>
      <c r="M122" s="9">
        <v>132.19999999999999</v>
      </c>
      <c r="N122" s="9">
        <v>126.1</v>
      </c>
      <c r="O122" s="9">
        <v>138.30000000000001</v>
      </c>
      <c r="P122" s="9">
        <v>133.6</v>
      </c>
      <c r="Q122" s="9">
        <v>136</v>
      </c>
      <c r="R122" s="9">
        <v>135.4</v>
      </c>
      <c r="S122" s="9">
        <v>131.1</v>
      </c>
      <c r="T122" s="9">
        <v>134.80000000000001</v>
      </c>
      <c r="U122" s="9" t="s">
        <v>32</v>
      </c>
      <c r="V122" s="9">
        <v>127.4</v>
      </c>
      <c r="W122" s="9">
        <v>128.5</v>
      </c>
      <c r="X122" s="9">
        <v>125.8</v>
      </c>
      <c r="Y122" s="9">
        <v>115.1</v>
      </c>
      <c r="Z122" s="9">
        <v>123.6</v>
      </c>
      <c r="AA122" s="9">
        <v>129.1</v>
      </c>
      <c r="AB122" s="9">
        <v>119.7</v>
      </c>
      <c r="AC122" s="9">
        <v>122.5</v>
      </c>
      <c r="AD122" s="9">
        <v>130.30000000000001</v>
      </c>
    </row>
    <row r="123" spans="1:30" x14ac:dyDescent="0.35">
      <c r="A123" s="9" t="s">
        <v>33</v>
      </c>
      <c r="B123" s="9">
        <v>2016</v>
      </c>
      <c r="C123" s="9" t="s">
        <v>38</v>
      </c>
      <c r="D123" s="9">
        <v>125</v>
      </c>
      <c r="E123" s="9">
        <v>142.1</v>
      </c>
      <c r="F123" s="9">
        <v>127</v>
      </c>
      <c r="G123" s="9">
        <v>130.4</v>
      </c>
      <c r="H123" s="9">
        <v>109.6</v>
      </c>
      <c r="I123" s="9">
        <v>133.5</v>
      </c>
      <c r="J123" s="9">
        <v>151.4</v>
      </c>
      <c r="K123" s="9">
        <v>182.8</v>
      </c>
      <c r="L123" s="9">
        <v>111.1</v>
      </c>
      <c r="M123" s="9">
        <v>141.5</v>
      </c>
      <c r="N123" s="9">
        <v>121.5</v>
      </c>
      <c r="O123" s="9">
        <v>136.30000000000001</v>
      </c>
      <c r="P123" s="9">
        <v>134.6</v>
      </c>
      <c r="Q123" s="9">
        <v>142.19999999999999</v>
      </c>
      <c r="R123" s="9">
        <v>127.2</v>
      </c>
      <c r="S123" s="9">
        <v>120.7</v>
      </c>
      <c r="T123" s="9">
        <v>126.2</v>
      </c>
      <c r="U123" s="9">
        <v>126</v>
      </c>
      <c r="V123" s="9">
        <v>115</v>
      </c>
      <c r="W123" s="9">
        <v>123.2</v>
      </c>
      <c r="X123" s="9">
        <v>120.3</v>
      </c>
      <c r="Y123" s="9">
        <v>110.7</v>
      </c>
      <c r="Z123" s="9">
        <v>119.8</v>
      </c>
      <c r="AA123" s="9">
        <v>128</v>
      </c>
      <c r="AB123" s="9">
        <v>118.5</v>
      </c>
      <c r="AC123" s="9">
        <v>118.7</v>
      </c>
      <c r="AD123" s="9">
        <v>126.6</v>
      </c>
    </row>
    <row r="124" spans="1:30" x14ac:dyDescent="0.35">
      <c r="A124" s="9" t="s">
        <v>34</v>
      </c>
      <c r="B124" s="9">
        <v>2016</v>
      </c>
      <c r="C124" s="9" t="s">
        <v>38</v>
      </c>
      <c r="D124" s="9">
        <v>126.8</v>
      </c>
      <c r="E124" s="9">
        <v>139.1</v>
      </c>
      <c r="F124" s="9">
        <v>125.4</v>
      </c>
      <c r="G124" s="9">
        <v>131.69999999999999</v>
      </c>
      <c r="H124" s="9">
        <v>115</v>
      </c>
      <c r="I124" s="9">
        <v>136</v>
      </c>
      <c r="J124" s="9">
        <v>145.1</v>
      </c>
      <c r="K124" s="9">
        <v>171.7</v>
      </c>
      <c r="L124" s="9">
        <v>108.7</v>
      </c>
      <c r="M124" s="9">
        <v>135.30000000000001</v>
      </c>
      <c r="N124" s="9">
        <v>124.2</v>
      </c>
      <c r="O124" s="9">
        <v>137.4</v>
      </c>
      <c r="P124" s="9">
        <v>134</v>
      </c>
      <c r="Q124" s="9">
        <v>137.69999999999999</v>
      </c>
      <c r="R124" s="9">
        <v>132.19999999999999</v>
      </c>
      <c r="S124" s="9">
        <v>126.8</v>
      </c>
      <c r="T124" s="9">
        <v>131.4</v>
      </c>
      <c r="U124" s="9">
        <v>126</v>
      </c>
      <c r="V124" s="9">
        <v>122.7</v>
      </c>
      <c r="W124" s="9">
        <v>126</v>
      </c>
      <c r="X124" s="9">
        <v>123.7</v>
      </c>
      <c r="Y124" s="9">
        <v>112.8</v>
      </c>
      <c r="Z124" s="9">
        <v>121.5</v>
      </c>
      <c r="AA124" s="9">
        <v>128.5</v>
      </c>
      <c r="AB124" s="9">
        <v>119.2</v>
      </c>
      <c r="AC124" s="9">
        <v>120.7</v>
      </c>
      <c r="AD124" s="9">
        <v>128.6</v>
      </c>
    </row>
    <row r="125" spans="1:30" x14ac:dyDescent="0.35">
      <c r="A125" s="9" t="s">
        <v>30</v>
      </c>
      <c r="B125" s="9">
        <v>2016</v>
      </c>
      <c r="C125" s="9" t="s">
        <v>39</v>
      </c>
      <c r="D125" s="9">
        <v>128.6</v>
      </c>
      <c r="E125" s="9">
        <v>138.6</v>
      </c>
      <c r="F125" s="9">
        <v>126.6</v>
      </c>
      <c r="G125" s="9">
        <v>133.6</v>
      </c>
      <c r="H125" s="9">
        <v>118.6</v>
      </c>
      <c r="I125" s="9">
        <v>137.4</v>
      </c>
      <c r="J125" s="9">
        <v>152.5</v>
      </c>
      <c r="K125" s="9">
        <v>169.2</v>
      </c>
      <c r="L125" s="9">
        <v>108.8</v>
      </c>
      <c r="M125" s="9">
        <v>133.1</v>
      </c>
      <c r="N125" s="9">
        <v>126.4</v>
      </c>
      <c r="O125" s="9">
        <v>139.19999999999999</v>
      </c>
      <c r="P125" s="9">
        <v>136</v>
      </c>
      <c r="Q125" s="9">
        <v>137.19999999999999</v>
      </c>
      <c r="R125" s="9">
        <v>136.30000000000001</v>
      </c>
      <c r="S125" s="9">
        <v>131.6</v>
      </c>
      <c r="T125" s="9">
        <v>135.6</v>
      </c>
      <c r="U125" s="9" t="s">
        <v>32</v>
      </c>
      <c r="V125" s="9">
        <v>128</v>
      </c>
      <c r="W125" s="9">
        <v>129.30000000000001</v>
      </c>
      <c r="X125" s="9">
        <v>126.2</v>
      </c>
      <c r="Y125" s="9">
        <v>116.3</v>
      </c>
      <c r="Z125" s="9">
        <v>124.1</v>
      </c>
      <c r="AA125" s="9">
        <v>130.19999999999999</v>
      </c>
      <c r="AB125" s="9">
        <v>119.9</v>
      </c>
      <c r="AC125" s="9">
        <v>123.3</v>
      </c>
      <c r="AD125" s="9">
        <v>131.9</v>
      </c>
    </row>
    <row r="126" spans="1:30" x14ac:dyDescent="0.35">
      <c r="A126" s="9" t="s">
        <v>33</v>
      </c>
      <c r="B126" s="9">
        <v>2016</v>
      </c>
      <c r="C126" s="9" t="s">
        <v>39</v>
      </c>
      <c r="D126" s="9">
        <v>125.9</v>
      </c>
      <c r="E126" s="9">
        <v>143.9</v>
      </c>
      <c r="F126" s="9">
        <v>130.9</v>
      </c>
      <c r="G126" s="9">
        <v>131</v>
      </c>
      <c r="H126" s="9">
        <v>110.2</v>
      </c>
      <c r="I126" s="9">
        <v>135.5</v>
      </c>
      <c r="J126" s="9">
        <v>173.7</v>
      </c>
      <c r="K126" s="9">
        <v>184.4</v>
      </c>
      <c r="L126" s="9">
        <v>112</v>
      </c>
      <c r="M126" s="9">
        <v>142.80000000000001</v>
      </c>
      <c r="N126" s="9">
        <v>121.6</v>
      </c>
      <c r="O126" s="9">
        <v>136.9</v>
      </c>
      <c r="P126" s="9">
        <v>138.19999999999999</v>
      </c>
      <c r="Q126" s="9">
        <v>142.69999999999999</v>
      </c>
      <c r="R126" s="9">
        <v>127.6</v>
      </c>
      <c r="S126" s="9">
        <v>121.1</v>
      </c>
      <c r="T126" s="9">
        <v>126.6</v>
      </c>
      <c r="U126" s="9">
        <v>125.5</v>
      </c>
      <c r="V126" s="9">
        <v>115.5</v>
      </c>
      <c r="W126" s="9">
        <v>123.2</v>
      </c>
      <c r="X126" s="9">
        <v>120.6</v>
      </c>
      <c r="Y126" s="9">
        <v>112.3</v>
      </c>
      <c r="Z126" s="9">
        <v>119.9</v>
      </c>
      <c r="AA126" s="9">
        <v>129.30000000000001</v>
      </c>
      <c r="AB126" s="9">
        <v>118.8</v>
      </c>
      <c r="AC126" s="9">
        <v>119.6</v>
      </c>
      <c r="AD126" s="9">
        <v>128.1</v>
      </c>
    </row>
    <row r="127" spans="1:30" x14ac:dyDescent="0.35">
      <c r="A127" s="9" t="s">
        <v>34</v>
      </c>
      <c r="B127" s="9">
        <v>2016</v>
      </c>
      <c r="C127" s="9" t="s">
        <v>39</v>
      </c>
      <c r="D127" s="9">
        <v>127.7</v>
      </c>
      <c r="E127" s="9">
        <v>140.5</v>
      </c>
      <c r="F127" s="9">
        <v>128.30000000000001</v>
      </c>
      <c r="G127" s="9">
        <v>132.6</v>
      </c>
      <c r="H127" s="9">
        <v>115.5</v>
      </c>
      <c r="I127" s="9">
        <v>136.5</v>
      </c>
      <c r="J127" s="9">
        <v>159.69999999999999</v>
      </c>
      <c r="K127" s="9">
        <v>174.3</v>
      </c>
      <c r="L127" s="9">
        <v>109.9</v>
      </c>
      <c r="M127" s="9">
        <v>136.30000000000001</v>
      </c>
      <c r="N127" s="9">
        <v>124.4</v>
      </c>
      <c r="O127" s="9">
        <v>138.1</v>
      </c>
      <c r="P127" s="9">
        <v>136.80000000000001</v>
      </c>
      <c r="Q127" s="9">
        <v>138.69999999999999</v>
      </c>
      <c r="R127" s="9">
        <v>132.9</v>
      </c>
      <c r="S127" s="9">
        <v>127.2</v>
      </c>
      <c r="T127" s="9">
        <v>132</v>
      </c>
      <c r="U127" s="9">
        <v>125.5</v>
      </c>
      <c r="V127" s="9">
        <v>123.3</v>
      </c>
      <c r="W127" s="9">
        <v>126.4</v>
      </c>
      <c r="X127" s="9">
        <v>124.1</v>
      </c>
      <c r="Y127" s="9">
        <v>114.2</v>
      </c>
      <c r="Z127" s="9">
        <v>121.7</v>
      </c>
      <c r="AA127" s="9">
        <v>129.69999999999999</v>
      </c>
      <c r="AB127" s="9">
        <v>119.4</v>
      </c>
      <c r="AC127" s="9">
        <v>121.5</v>
      </c>
      <c r="AD127" s="9">
        <v>130.1</v>
      </c>
    </row>
    <row r="128" spans="1:30" x14ac:dyDescent="0.35">
      <c r="A128" s="9" t="s">
        <v>30</v>
      </c>
      <c r="B128" s="9">
        <v>2016</v>
      </c>
      <c r="C128" s="9" t="s">
        <v>40</v>
      </c>
      <c r="D128" s="9">
        <v>129.30000000000001</v>
      </c>
      <c r="E128" s="9">
        <v>139.5</v>
      </c>
      <c r="F128" s="9">
        <v>129.6</v>
      </c>
      <c r="G128" s="9">
        <v>134.5</v>
      </c>
      <c r="H128" s="9">
        <v>119.5</v>
      </c>
      <c r="I128" s="9">
        <v>138.5</v>
      </c>
      <c r="J128" s="9">
        <v>158.19999999999999</v>
      </c>
      <c r="K128" s="9">
        <v>171.8</v>
      </c>
      <c r="L128" s="9">
        <v>110.3</v>
      </c>
      <c r="M128" s="9">
        <v>134.30000000000001</v>
      </c>
      <c r="N128" s="9">
        <v>127.3</v>
      </c>
      <c r="O128" s="9">
        <v>139.9</v>
      </c>
      <c r="P128" s="9">
        <v>137.6</v>
      </c>
      <c r="Q128" s="9">
        <v>138</v>
      </c>
      <c r="R128" s="9">
        <v>137.19999999999999</v>
      </c>
      <c r="S128" s="9">
        <v>132.19999999999999</v>
      </c>
      <c r="T128" s="9">
        <v>136.5</v>
      </c>
      <c r="U128" s="9" t="s">
        <v>32</v>
      </c>
      <c r="V128" s="9">
        <v>128.19999999999999</v>
      </c>
      <c r="W128" s="9">
        <v>130</v>
      </c>
      <c r="X128" s="9">
        <v>126.7</v>
      </c>
      <c r="Y128" s="9">
        <v>116.4</v>
      </c>
      <c r="Z128" s="9">
        <v>125.2</v>
      </c>
      <c r="AA128" s="9">
        <v>130.80000000000001</v>
      </c>
      <c r="AB128" s="9">
        <v>120.9</v>
      </c>
      <c r="AC128" s="9">
        <v>123.8</v>
      </c>
      <c r="AD128" s="9">
        <v>133</v>
      </c>
    </row>
    <row r="129" spans="1:30" x14ac:dyDescent="0.35">
      <c r="A129" s="9" t="s">
        <v>33</v>
      </c>
      <c r="B129" s="9">
        <v>2016</v>
      </c>
      <c r="C129" s="9" t="s">
        <v>40</v>
      </c>
      <c r="D129" s="9">
        <v>126.8</v>
      </c>
      <c r="E129" s="9">
        <v>144.19999999999999</v>
      </c>
      <c r="F129" s="9">
        <v>136.6</v>
      </c>
      <c r="G129" s="9">
        <v>131.80000000000001</v>
      </c>
      <c r="H129" s="9">
        <v>111</v>
      </c>
      <c r="I129" s="9">
        <v>137</v>
      </c>
      <c r="J129" s="9">
        <v>179.5</v>
      </c>
      <c r="K129" s="9">
        <v>188.4</v>
      </c>
      <c r="L129" s="9">
        <v>113.3</v>
      </c>
      <c r="M129" s="9">
        <v>143.9</v>
      </c>
      <c r="N129" s="9">
        <v>121.7</v>
      </c>
      <c r="O129" s="9">
        <v>137.5</v>
      </c>
      <c r="P129" s="9">
        <v>139.80000000000001</v>
      </c>
      <c r="Q129" s="9">
        <v>142.9</v>
      </c>
      <c r="R129" s="9">
        <v>127.9</v>
      </c>
      <c r="S129" s="9">
        <v>121.1</v>
      </c>
      <c r="T129" s="9">
        <v>126.9</v>
      </c>
      <c r="U129" s="9">
        <v>126.4</v>
      </c>
      <c r="V129" s="9">
        <v>115.5</v>
      </c>
      <c r="W129" s="9">
        <v>123.5</v>
      </c>
      <c r="X129" s="9">
        <v>120.9</v>
      </c>
      <c r="Y129" s="9">
        <v>111.7</v>
      </c>
      <c r="Z129" s="9">
        <v>120.3</v>
      </c>
      <c r="AA129" s="9">
        <v>130.80000000000001</v>
      </c>
      <c r="AB129" s="9">
        <v>120</v>
      </c>
      <c r="AC129" s="9">
        <v>119.9</v>
      </c>
      <c r="AD129" s="9">
        <v>129</v>
      </c>
    </row>
    <row r="130" spans="1:30" x14ac:dyDescent="0.35">
      <c r="A130" s="9" t="s">
        <v>34</v>
      </c>
      <c r="B130" s="9">
        <v>2016</v>
      </c>
      <c r="C130" s="9" t="s">
        <v>40</v>
      </c>
      <c r="D130" s="9">
        <v>128.5</v>
      </c>
      <c r="E130" s="9">
        <v>141.19999999999999</v>
      </c>
      <c r="F130" s="9">
        <v>132.30000000000001</v>
      </c>
      <c r="G130" s="9">
        <v>133.5</v>
      </c>
      <c r="H130" s="9">
        <v>116.4</v>
      </c>
      <c r="I130" s="9">
        <v>137.80000000000001</v>
      </c>
      <c r="J130" s="9">
        <v>165.4</v>
      </c>
      <c r="K130" s="9">
        <v>177.4</v>
      </c>
      <c r="L130" s="9">
        <v>111.3</v>
      </c>
      <c r="M130" s="9">
        <v>137.5</v>
      </c>
      <c r="N130" s="9">
        <v>125</v>
      </c>
      <c r="O130" s="9">
        <v>138.80000000000001</v>
      </c>
      <c r="P130" s="9">
        <v>138.4</v>
      </c>
      <c r="Q130" s="9">
        <v>139.30000000000001</v>
      </c>
      <c r="R130" s="9">
        <v>133.5</v>
      </c>
      <c r="S130" s="9">
        <v>127.6</v>
      </c>
      <c r="T130" s="9">
        <v>132.69999999999999</v>
      </c>
      <c r="U130" s="9">
        <v>126.4</v>
      </c>
      <c r="V130" s="9">
        <v>123.4</v>
      </c>
      <c r="W130" s="9">
        <v>126.9</v>
      </c>
      <c r="X130" s="9">
        <v>124.5</v>
      </c>
      <c r="Y130" s="9">
        <v>113.9</v>
      </c>
      <c r="Z130" s="9">
        <v>122.4</v>
      </c>
      <c r="AA130" s="9">
        <v>130.80000000000001</v>
      </c>
      <c r="AB130" s="9">
        <v>120.5</v>
      </c>
      <c r="AC130" s="9">
        <v>121.9</v>
      </c>
      <c r="AD130" s="9">
        <v>131.1</v>
      </c>
    </row>
    <row r="131" spans="1:30" x14ac:dyDescent="0.35">
      <c r="A131" s="9" t="s">
        <v>30</v>
      </c>
      <c r="B131" s="9">
        <v>2016</v>
      </c>
      <c r="C131" s="9" t="s">
        <v>41</v>
      </c>
      <c r="D131" s="9">
        <v>130.1</v>
      </c>
      <c r="E131" s="9">
        <v>138.80000000000001</v>
      </c>
      <c r="F131" s="9">
        <v>130.30000000000001</v>
      </c>
      <c r="G131" s="9">
        <v>135.30000000000001</v>
      </c>
      <c r="H131" s="9">
        <v>119.9</v>
      </c>
      <c r="I131" s="9">
        <v>140.19999999999999</v>
      </c>
      <c r="J131" s="9">
        <v>156.9</v>
      </c>
      <c r="K131" s="9">
        <v>172.2</v>
      </c>
      <c r="L131" s="9">
        <v>112.1</v>
      </c>
      <c r="M131" s="9">
        <v>134.9</v>
      </c>
      <c r="N131" s="9">
        <v>128.1</v>
      </c>
      <c r="O131" s="9">
        <v>140.69999999999999</v>
      </c>
      <c r="P131" s="9">
        <v>138</v>
      </c>
      <c r="Q131" s="9">
        <v>138.9</v>
      </c>
      <c r="R131" s="9">
        <v>137.80000000000001</v>
      </c>
      <c r="S131" s="9">
        <v>133</v>
      </c>
      <c r="T131" s="9">
        <v>137.1</v>
      </c>
      <c r="U131" s="9" t="s">
        <v>32</v>
      </c>
      <c r="V131" s="9">
        <v>129.1</v>
      </c>
      <c r="W131" s="9">
        <v>130.6</v>
      </c>
      <c r="X131" s="9">
        <v>127</v>
      </c>
      <c r="Y131" s="9">
        <v>116</v>
      </c>
      <c r="Z131" s="9">
        <v>125.5</v>
      </c>
      <c r="AA131" s="9">
        <v>131.9</v>
      </c>
      <c r="AB131" s="9">
        <v>122</v>
      </c>
      <c r="AC131" s="9">
        <v>124.2</v>
      </c>
      <c r="AD131" s="9">
        <v>133.5</v>
      </c>
    </row>
    <row r="132" spans="1:30" x14ac:dyDescent="0.35">
      <c r="A132" s="9" t="s">
        <v>33</v>
      </c>
      <c r="B132" s="9">
        <v>2016</v>
      </c>
      <c r="C132" s="9" t="s">
        <v>41</v>
      </c>
      <c r="D132" s="9">
        <v>127.6</v>
      </c>
      <c r="E132" s="9">
        <v>140.30000000000001</v>
      </c>
      <c r="F132" s="9">
        <v>133.69999999999999</v>
      </c>
      <c r="G132" s="9">
        <v>132.19999999999999</v>
      </c>
      <c r="H132" s="9">
        <v>111.8</v>
      </c>
      <c r="I132" s="9">
        <v>135.80000000000001</v>
      </c>
      <c r="J132" s="9">
        <v>163.5</v>
      </c>
      <c r="K132" s="9">
        <v>182.3</v>
      </c>
      <c r="L132" s="9">
        <v>114.6</v>
      </c>
      <c r="M132" s="9">
        <v>144.6</v>
      </c>
      <c r="N132" s="9">
        <v>121.9</v>
      </c>
      <c r="O132" s="9">
        <v>138.1</v>
      </c>
      <c r="P132" s="9">
        <v>137.6</v>
      </c>
      <c r="Q132" s="9">
        <v>143.6</v>
      </c>
      <c r="R132" s="9">
        <v>128.30000000000001</v>
      </c>
      <c r="S132" s="9">
        <v>121.4</v>
      </c>
      <c r="T132" s="9">
        <v>127.3</v>
      </c>
      <c r="U132" s="9">
        <v>127.3</v>
      </c>
      <c r="V132" s="9">
        <v>114.7</v>
      </c>
      <c r="W132" s="9">
        <v>123.9</v>
      </c>
      <c r="X132" s="9">
        <v>121.2</v>
      </c>
      <c r="Y132" s="9">
        <v>110.4</v>
      </c>
      <c r="Z132" s="9">
        <v>120.6</v>
      </c>
      <c r="AA132" s="9">
        <v>131.5</v>
      </c>
      <c r="AB132" s="9">
        <v>120.9</v>
      </c>
      <c r="AC132" s="9">
        <v>119.9</v>
      </c>
      <c r="AD132" s="9">
        <v>128.4</v>
      </c>
    </row>
    <row r="133" spans="1:30" x14ac:dyDescent="0.35">
      <c r="A133" s="9" t="s">
        <v>34</v>
      </c>
      <c r="B133" s="9">
        <v>2016</v>
      </c>
      <c r="C133" s="9" t="s">
        <v>41</v>
      </c>
      <c r="D133" s="9">
        <v>129.30000000000001</v>
      </c>
      <c r="E133" s="9">
        <v>139.30000000000001</v>
      </c>
      <c r="F133" s="9">
        <v>131.6</v>
      </c>
      <c r="G133" s="9">
        <v>134.1</v>
      </c>
      <c r="H133" s="9">
        <v>116.9</v>
      </c>
      <c r="I133" s="9">
        <v>138.1</v>
      </c>
      <c r="J133" s="9">
        <v>159.1</v>
      </c>
      <c r="K133" s="9">
        <v>175.6</v>
      </c>
      <c r="L133" s="9">
        <v>112.9</v>
      </c>
      <c r="M133" s="9">
        <v>138.1</v>
      </c>
      <c r="N133" s="9">
        <v>125.5</v>
      </c>
      <c r="O133" s="9">
        <v>139.5</v>
      </c>
      <c r="P133" s="9">
        <v>137.9</v>
      </c>
      <c r="Q133" s="9">
        <v>140.19999999999999</v>
      </c>
      <c r="R133" s="9">
        <v>134.1</v>
      </c>
      <c r="S133" s="9">
        <v>128.19999999999999</v>
      </c>
      <c r="T133" s="9">
        <v>133.19999999999999</v>
      </c>
      <c r="U133" s="9">
        <v>127.3</v>
      </c>
      <c r="V133" s="9">
        <v>123.6</v>
      </c>
      <c r="W133" s="9">
        <v>127.4</v>
      </c>
      <c r="X133" s="9">
        <v>124.8</v>
      </c>
      <c r="Y133" s="9">
        <v>113.1</v>
      </c>
      <c r="Z133" s="9">
        <v>122.7</v>
      </c>
      <c r="AA133" s="9">
        <v>131.69999999999999</v>
      </c>
      <c r="AB133" s="9">
        <v>121.5</v>
      </c>
      <c r="AC133" s="9">
        <v>122.1</v>
      </c>
      <c r="AD133" s="9">
        <v>131.1</v>
      </c>
    </row>
    <row r="134" spans="1:30" x14ac:dyDescent="0.35">
      <c r="A134" s="9" t="s">
        <v>30</v>
      </c>
      <c r="B134" s="9">
        <v>2016</v>
      </c>
      <c r="C134" s="9" t="s">
        <v>42</v>
      </c>
      <c r="D134" s="9">
        <v>130.80000000000001</v>
      </c>
      <c r="E134" s="9">
        <v>138.19999999999999</v>
      </c>
      <c r="F134" s="9">
        <v>130.5</v>
      </c>
      <c r="G134" s="9">
        <v>135.5</v>
      </c>
      <c r="H134" s="9">
        <v>120.2</v>
      </c>
      <c r="I134" s="9">
        <v>139.19999999999999</v>
      </c>
      <c r="J134" s="9">
        <v>149.5</v>
      </c>
      <c r="K134" s="9">
        <v>170.4</v>
      </c>
      <c r="L134" s="9">
        <v>113.1</v>
      </c>
      <c r="M134" s="9">
        <v>135.80000000000001</v>
      </c>
      <c r="N134" s="9">
        <v>128.80000000000001</v>
      </c>
      <c r="O134" s="9">
        <v>141.5</v>
      </c>
      <c r="P134" s="9">
        <v>137.19999999999999</v>
      </c>
      <c r="Q134" s="9">
        <v>139.9</v>
      </c>
      <c r="R134" s="9">
        <v>138.5</v>
      </c>
      <c r="S134" s="9">
        <v>133.5</v>
      </c>
      <c r="T134" s="9">
        <v>137.80000000000001</v>
      </c>
      <c r="U134" s="9" t="s">
        <v>32</v>
      </c>
      <c r="V134" s="9">
        <v>129.69999999999999</v>
      </c>
      <c r="W134" s="9">
        <v>131.1</v>
      </c>
      <c r="X134" s="9">
        <v>127.8</v>
      </c>
      <c r="Y134" s="9">
        <v>117</v>
      </c>
      <c r="Z134" s="9">
        <v>125.7</v>
      </c>
      <c r="AA134" s="9">
        <v>132.19999999999999</v>
      </c>
      <c r="AB134" s="9">
        <v>122.8</v>
      </c>
      <c r="AC134" s="9">
        <v>124.9</v>
      </c>
      <c r="AD134" s="9">
        <v>133.4</v>
      </c>
    </row>
    <row r="135" spans="1:30" x14ac:dyDescent="0.35">
      <c r="A135" s="9" t="s">
        <v>33</v>
      </c>
      <c r="B135" s="9">
        <v>2016</v>
      </c>
      <c r="C135" s="9" t="s">
        <v>42</v>
      </c>
      <c r="D135" s="9">
        <v>128.1</v>
      </c>
      <c r="E135" s="9">
        <v>137.69999999999999</v>
      </c>
      <c r="F135" s="9">
        <v>130.6</v>
      </c>
      <c r="G135" s="9">
        <v>132.6</v>
      </c>
      <c r="H135" s="9">
        <v>111.9</v>
      </c>
      <c r="I135" s="9">
        <v>132.5</v>
      </c>
      <c r="J135" s="9">
        <v>152.9</v>
      </c>
      <c r="K135" s="9">
        <v>173.6</v>
      </c>
      <c r="L135" s="9">
        <v>115.1</v>
      </c>
      <c r="M135" s="9">
        <v>144.80000000000001</v>
      </c>
      <c r="N135" s="9">
        <v>122.1</v>
      </c>
      <c r="O135" s="9">
        <v>138.80000000000001</v>
      </c>
      <c r="P135" s="9">
        <v>135.69999999999999</v>
      </c>
      <c r="Q135" s="9">
        <v>143.9</v>
      </c>
      <c r="R135" s="9">
        <v>128.69999999999999</v>
      </c>
      <c r="S135" s="9">
        <v>121.6</v>
      </c>
      <c r="T135" s="9">
        <v>127.7</v>
      </c>
      <c r="U135" s="9">
        <v>127.9</v>
      </c>
      <c r="V135" s="9">
        <v>114.8</v>
      </c>
      <c r="W135" s="9">
        <v>124.3</v>
      </c>
      <c r="X135" s="9">
        <v>121.4</v>
      </c>
      <c r="Y135" s="9">
        <v>111.8</v>
      </c>
      <c r="Z135" s="9">
        <v>120.8</v>
      </c>
      <c r="AA135" s="9">
        <v>131.6</v>
      </c>
      <c r="AB135" s="9">
        <v>121.2</v>
      </c>
      <c r="AC135" s="9">
        <v>120.5</v>
      </c>
      <c r="AD135" s="9">
        <v>128</v>
      </c>
    </row>
    <row r="136" spans="1:30" x14ac:dyDescent="0.35">
      <c r="A136" s="9" t="s">
        <v>34</v>
      </c>
      <c r="B136" s="9">
        <v>2016</v>
      </c>
      <c r="C136" s="9" t="s">
        <v>42</v>
      </c>
      <c r="D136" s="9">
        <v>129.9</v>
      </c>
      <c r="E136" s="9">
        <v>138</v>
      </c>
      <c r="F136" s="9">
        <v>130.5</v>
      </c>
      <c r="G136" s="9">
        <v>134.4</v>
      </c>
      <c r="H136" s="9">
        <v>117.2</v>
      </c>
      <c r="I136" s="9">
        <v>136.1</v>
      </c>
      <c r="J136" s="9">
        <v>150.69999999999999</v>
      </c>
      <c r="K136" s="9">
        <v>171.5</v>
      </c>
      <c r="L136" s="9">
        <v>113.8</v>
      </c>
      <c r="M136" s="9">
        <v>138.80000000000001</v>
      </c>
      <c r="N136" s="9">
        <v>126</v>
      </c>
      <c r="O136" s="9">
        <v>140.19999999999999</v>
      </c>
      <c r="P136" s="9">
        <v>136.6</v>
      </c>
      <c r="Q136" s="9">
        <v>141</v>
      </c>
      <c r="R136" s="9">
        <v>134.6</v>
      </c>
      <c r="S136" s="9">
        <v>128.6</v>
      </c>
      <c r="T136" s="9">
        <v>133.80000000000001</v>
      </c>
      <c r="U136" s="9">
        <v>127.9</v>
      </c>
      <c r="V136" s="9">
        <v>124.1</v>
      </c>
      <c r="W136" s="9">
        <v>127.9</v>
      </c>
      <c r="X136" s="9">
        <v>125.4</v>
      </c>
      <c r="Y136" s="9">
        <v>114.3</v>
      </c>
      <c r="Z136" s="9">
        <v>122.9</v>
      </c>
      <c r="AA136" s="9">
        <v>131.80000000000001</v>
      </c>
      <c r="AB136" s="9">
        <v>122.1</v>
      </c>
      <c r="AC136" s="9">
        <v>122.8</v>
      </c>
      <c r="AD136" s="9">
        <v>130.9</v>
      </c>
    </row>
    <row r="137" spans="1:30" x14ac:dyDescent="0.35">
      <c r="A137" s="9" t="s">
        <v>30</v>
      </c>
      <c r="B137" s="9">
        <v>2016</v>
      </c>
      <c r="C137" s="9" t="s">
        <v>43</v>
      </c>
      <c r="D137" s="9">
        <v>131.30000000000001</v>
      </c>
      <c r="E137" s="9">
        <v>137.6</v>
      </c>
      <c r="F137" s="9">
        <v>130.1</v>
      </c>
      <c r="G137" s="9">
        <v>136</v>
      </c>
      <c r="H137" s="9">
        <v>120.8</v>
      </c>
      <c r="I137" s="9">
        <v>138.4</v>
      </c>
      <c r="J137" s="9">
        <v>149.19999999999999</v>
      </c>
      <c r="K137" s="9">
        <v>170.2</v>
      </c>
      <c r="L137" s="9">
        <v>113.4</v>
      </c>
      <c r="M137" s="9">
        <v>136.30000000000001</v>
      </c>
      <c r="N137" s="9">
        <v>128.69999999999999</v>
      </c>
      <c r="O137" s="9">
        <v>142.4</v>
      </c>
      <c r="P137" s="9">
        <v>137.4</v>
      </c>
      <c r="Q137" s="9">
        <v>140.9</v>
      </c>
      <c r="R137" s="9">
        <v>139.6</v>
      </c>
      <c r="S137" s="9">
        <v>134.30000000000001</v>
      </c>
      <c r="T137" s="9">
        <v>138.80000000000001</v>
      </c>
      <c r="U137" s="9" t="s">
        <v>32</v>
      </c>
      <c r="V137" s="9">
        <v>129.80000000000001</v>
      </c>
      <c r="W137" s="9">
        <v>131.80000000000001</v>
      </c>
      <c r="X137" s="9">
        <v>128.69999999999999</v>
      </c>
      <c r="Y137" s="9">
        <v>117.8</v>
      </c>
      <c r="Z137" s="9">
        <v>126.5</v>
      </c>
      <c r="AA137" s="9">
        <v>133</v>
      </c>
      <c r="AB137" s="9">
        <v>123</v>
      </c>
      <c r="AC137" s="9">
        <v>125.7</v>
      </c>
      <c r="AD137" s="9">
        <v>133.80000000000001</v>
      </c>
    </row>
    <row r="138" spans="1:30" x14ac:dyDescent="0.35">
      <c r="A138" s="9" t="s">
        <v>33</v>
      </c>
      <c r="B138" s="9">
        <v>2016</v>
      </c>
      <c r="C138" s="9" t="s">
        <v>43</v>
      </c>
      <c r="D138" s="9">
        <v>128.69999999999999</v>
      </c>
      <c r="E138" s="9">
        <v>138.4</v>
      </c>
      <c r="F138" s="9">
        <v>130.30000000000001</v>
      </c>
      <c r="G138" s="9">
        <v>132.69999999999999</v>
      </c>
      <c r="H138" s="9">
        <v>112.5</v>
      </c>
      <c r="I138" s="9">
        <v>130.4</v>
      </c>
      <c r="J138" s="9">
        <v>155.1</v>
      </c>
      <c r="K138" s="9">
        <v>175.7</v>
      </c>
      <c r="L138" s="9">
        <v>115.4</v>
      </c>
      <c r="M138" s="9">
        <v>145.30000000000001</v>
      </c>
      <c r="N138" s="9">
        <v>122.5</v>
      </c>
      <c r="O138" s="9">
        <v>139.6</v>
      </c>
      <c r="P138" s="9">
        <v>136.30000000000001</v>
      </c>
      <c r="Q138" s="9">
        <v>144.30000000000001</v>
      </c>
      <c r="R138" s="9">
        <v>129.1</v>
      </c>
      <c r="S138" s="9">
        <v>121.9</v>
      </c>
      <c r="T138" s="9">
        <v>128</v>
      </c>
      <c r="U138" s="9">
        <v>128.69999999999999</v>
      </c>
      <c r="V138" s="9">
        <v>115.2</v>
      </c>
      <c r="W138" s="9">
        <v>124.5</v>
      </c>
      <c r="X138" s="9">
        <v>121.8</v>
      </c>
      <c r="Y138" s="9">
        <v>112.8</v>
      </c>
      <c r="Z138" s="9">
        <v>121.2</v>
      </c>
      <c r="AA138" s="9">
        <v>131.9</v>
      </c>
      <c r="AB138" s="9">
        <v>120.8</v>
      </c>
      <c r="AC138" s="9">
        <v>120.9</v>
      </c>
      <c r="AD138" s="9">
        <v>128.6</v>
      </c>
    </row>
    <row r="139" spans="1:30" x14ac:dyDescent="0.35">
      <c r="A139" s="9" t="s">
        <v>34</v>
      </c>
      <c r="B139" s="9">
        <v>2016</v>
      </c>
      <c r="C139" s="9" t="s">
        <v>43</v>
      </c>
      <c r="D139" s="9">
        <v>130.5</v>
      </c>
      <c r="E139" s="9">
        <v>137.9</v>
      </c>
      <c r="F139" s="9">
        <v>130.19999999999999</v>
      </c>
      <c r="G139" s="9">
        <v>134.80000000000001</v>
      </c>
      <c r="H139" s="9">
        <v>117.8</v>
      </c>
      <c r="I139" s="9">
        <v>134.69999999999999</v>
      </c>
      <c r="J139" s="9">
        <v>151.19999999999999</v>
      </c>
      <c r="K139" s="9">
        <v>172.1</v>
      </c>
      <c r="L139" s="9">
        <v>114.1</v>
      </c>
      <c r="M139" s="9">
        <v>139.30000000000001</v>
      </c>
      <c r="N139" s="9">
        <v>126.1</v>
      </c>
      <c r="O139" s="9">
        <v>141.1</v>
      </c>
      <c r="P139" s="9">
        <v>137</v>
      </c>
      <c r="Q139" s="9">
        <v>141.80000000000001</v>
      </c>
      <c r="R139" s="9">
        <v>135.5</v>
      </c>
      <c r="S139" s="9">
        <v>129.1</v>
      </c>
      <c r="T139" s="9">
        <v>134.5</v>
      </c>
      <c r="U139" s="9">
        <v>128.69999999999999</v>
      </c>
      <c r="V139" s="9">
        <v>124.3</v>
      </c>
      <c r="W139" s="9">
        <v>128.4</v>
      </c>
      <c r="X139" s="9">
        <v>126.1</v>
      </c>
      <c r="Y139" s="9">
        <v>115.2</v>
      </c>
      <c r="Z139" s="9">
        <v>123.5</v>
      </c>
      <c r="AA139" s="9">
        <v>132.4</v>
      </c>
      <c r="AB139" s="9">
        <v>122.1</v>
      </c>
      <c r="AC139" s="9">
        <v>123.4</v>
      </c>
      <c r="AD139" s="9">
        <v>131.4</v>
      </c>
    </row>
    <row r="140" spans="1:30" x14ac:dyDescent="0.35">
      <c r="A140" s="9" t="s">
        <v>30</v>
      </c>
      <c r="B140" s="9">
        <v>2016</v>
      </c>
      <c r="C140" s="9" t="s">
        <v>45</v>
      </c>
      <c r="D140" s="9">
        <v>132</v>
      </c>
      <c r="E140" s="9">
        <v>137.4</v>
      </c>
      <c r="F140" s="9">
        <v>130.6</v>
      </c>
      <c r="G140" s="9">
        <v>136.19999999999999</v>
      </c>
      <c r="H140" s="9">
        <v>121.1</v>
      </c>
      <c r="I140" s="9">
        <v>136.9</v>
      </c>
      <c r="J140" s="9">
        <v>141.80000000000001</v>
      </c>
      <c r="K140" s="9">
        <v>170</v>
      </c>
      <c r="L140" s="9">
        <v>113.4</v>
      </c>
      <c r="M140" s="9">
        <v>136.80000000000001</v>
      </c>
      <c r="N140" s="9">
        <v>128.69999999999999</v>
      </c>
      <c r="O140" s="9">
        <v>143.1</v>
      </c>
      <c r="P140" s="9">
        <v>136.6</v>
      </c>
      <c r="Q140" s="9">
        <v>141.19999999999999</v>
      </c>
      <c r="R140" s="9">
        <v>139.9</v>
      </c>
      <c r="S140" s="9">
        <v>134.5</v>
      </c>
      <c r="T140" s="9">
        <v>139.19999999999999</v>
      </c>
      <c r="U140" s="9" t="s">
        <v>32</v>
      </c>
      <c r="V140" s="9">
        <v>130.30000000000001</v>
      </c>
      <c r="W140" s="9">
        <v>132.1</v>
      </c>
      <c r="X140" s="9">
        <v>129.1</v>
      </c>
      <c r="Y140" s="9">
        <v>118.2</v>
      </c>
      <c r="Z140" s="9">
        <v>126.9</v>
      </c>
      <c r="AA140" s="9">
        <v>133.69999999999999</v>
      </c>
      <c r="AB140" s="9">
        <v>123.5</v>
      </c>
      <c r="AC140" s="9">
        <v>126.1</v>
      </c>
      <c r="AD140" s="9">
        <v>133.6</v>
      </c>
    </row>
    <row r="141" spans="1:30" x14ac:dyDescent="0.35">
      <c r="A141" s="9" t="s">
        <v>33</v>
      </c>
      <c r="B141" s="9">
        <v>2016</v>
      </c>
      <c r="C141" s="9" t="s">
        <v>45</v>
      </c>
      <c r="D141" s="9">
        <v>130.19999999999999</v>
      </c>
      <c r="E141" s="9">
        <v>138.5</v>
      </c>
      <c r="F141" s="9">
        <v>134.1</v>
      </c>
      <c r="G141" s="9">
        <v>132.9</v>
      </c>
      <c r="H141" s="9">
        <v>112.6</v>
      </c>
      <c r="I141" s="9">
        <v>130.80000000000001</v>
      </c>
      <c r="J141" s="9">
        <v>142</v>
      </c>
      <c r="K141" s="9">
        <v>174.9</v>
      </c>
      <c r="L141" s="9">
        <v>115.6</v>
      </c>
      <c r="M141" s="9">
        <v>145.4</v>
      </c>
      <c r="N141" s="9">
        <v>122.7</v>
      </c>
      <c r="O141" s="9">
        <v>140.30000000000001</v>
      </c>
      <c r="P141" s="9">
        <v>135.19999999999999</v>
      </c>
      <c r="Q141" s="9">
        <v>144.30000000000001</v>
      </c>
      <c r="R141" s="9">
        <v>129.6</v>
      </c>
      <c r="S141" s="9">
        <v>122.1</v>
      </c>
      <c r="T141" s="9">
        <v>128.5</v>
      </c>
      <c r="U141" s="9">
        <v>129.1</v>
      </c>
      <c r="V141" s="9">
        <v>116.2</v>
      </c>
      <c r="W141" s="9">
        <v>124.7</v>
      </c>
      <c r="X141" s="9">
        <v>122.1</v>
      </c>
      <c r="Y141" s="9">
        <v>113.4</v>
      </c>
      <c r="Z141" s="9">
        <v>121.7</v>
      </c>
      <c r="AA141" s="9">
        <v>132.1</v>
      </c>
      <c r="AB141" s="9">
        <v>121.3</v>
      </c>
      <c r="AC141" s="9">
        <v>121.3</v>
      </c>
      <c r="AD141" s="9">
        <v>128.5</v>
      </c>
    </row>
    <row r="142" spans="1:30" x14ac:dyDescent="0.35">
      <c r="A142" s="9" t="s">
        <v>34</v>
      </c>
      <c r="B142" s="9">
        <v>2016</v>
      </c>
      <c r="C142" s="9" t="s">
        <v>45</v>
      </c>
      <c r="D142" s="9">
        <v>131.4</v>
      </c>
      <c r="E142" s="9">
        <v>137.80000000000001</v>
      </c>
      <c r="F142" s="9">
        <v>132</v>
      </c>
      <c r="G142" s="9">
        <v>135</v>
      </c>
      <c r="H142" s="9">
        <v>118</v>
      </c>
      <c r="I142" s="9">
        <v>134.1</v>
      </c>
      <c r="J142" s="9">
        <v>141.9</v>
      </c>
      <c r="K142" s="9">
        <v>171.7</v>
      </c>
      <c r="L142" s="9">
        <v>114.1</v>
      </c>
      <c r="M142" s="9">
        <v>139.69999999999999</v>
      </c>
      <c r="N142" s="9">
        <v>126.2</v>
      </c>
      <c r="O142" s="9">
        <v>141.80000000000001</v>
      </c>
      <c r="P142" s="9">
        <v>136.1</v>
      </c>
      <c r="Q142" s="9">
        <v>142</v>
      </c>
      <c r="R142" s="9">
        <v>135.80000000000001</v>
      </c>
      <c r="S142" s="9">
        <v>129.30000000000001</v>
      </c>
      <c r="T142" s="9">
        <v>135</v>
      </c>
      <c r="U142" s="9">
        <v>129.1</v>
      </c>
      <c r="V142" s="9">
        <v>125</v>
      </c>
      <c r="W142" s="9">
        <v>128.6</v>
      </c>
      <c r="X142" s="9">
        <v>126.4</v>
      </c>
      <c r="Y142" s="9">
        <v>115.7</v>
      </c>
      <c r="Z142" s="9">
        <v>124</v>
      </c>
      <c r="AA142" s="9">
        <v>132.80000000000001</v>
      </c>
      <c r="AB142" s="9">
        <v>122.6</v>
      </c>
      <c r="AC142" s="9">
        <v>123.8</v>
      </c>
      <c r="AD142" s="9">
        <v>131.19999999999999</v>
      </c>
    </row>
    <row r="143" spans="1:30" x14ac:dyDescent="0.35">
      <c r="A143" s="9" t="s">
        <v>30</v>
      </c>
      <c r="B143" s="9">
        <v>2016</v>
      </c>
      <c r="C143" s="9" t="s">
        <v>46</v>
      </c>
      <c r="D143" s="9">
        <v>132.6</v>
      </c>
      <c r="E143" s="9">
        <v>137.30000000000001</v>
      </c>
      <c r="F143" s="9">
        <v>131.6</v>
      </c>
      <c r="G143" s="9">
        <v>136.30000000000001</v>
      </c>
      <c r="H143" s="9">
        <v>121.6</v>
      </c>
      <c r="I143" s="9">
        <v>135.6</v>
      </c>
      <c r="J143" s="9">
        <v>127.5</v>
      </c>
      <c r="K143" s="9">
        <v>167.9</v>
      </c>
      <c r="L143" s="9">
        <v>113.8</v>
      </c>
      <c r="M143" s="9">
        <v>137.5</v>
      </c>
      <c r="N143" s="9">
        <v>129.1</v>
      </c>
      <c r="O143" s="9">
        <v>143.6</v>
      </c>
      <c r="P143" s="9">
        <v>134.69999999999999</v>
      </c>
      <c r="Q143" s="9">
        <v>142.4</v>
      </c>
      <c r="R143" s="9">
        <v>140.4</v>
      </c>
      <c r="S143" s="9">
        <v>135.19999999999999</v>
      </c>
      <c r="T143" s="9">
        <v>139.69999999999999</v>
      </c>
      <c r="U143" s="9" t="s">
        <v>32</v>
      </c>
      <c r="V143" s="9">
        <v>132</v>
      </c>
      <c r="W143" s="9">
        <v>132.9</v>
      </c>
      <c r="X143" s="9">
        <v>129.69999999999999</v>
      </c>
      <c r="Y143" s="9">
        <v>118.6</v>
      </c>
      <c r="Z143" s="9">
        <v>127.3</v>
      </c>
      <c r="AA143" s="9">
        <v>134.19999999999999</v>
      </c>
      <c r="AB143" s="9">
        <v>121.9</v>
      </c>
      <c r="AC143" s="9">
        <v>126.3</v>
      </c>
      <c r="AD143" s="9">
        <v>132.80000000000001</v>
      </c>
    </row>
    <row r="144" spans="1:30" x14ac:dyDescent="0.35">
      <c r="A144" s="9" t="s">
        <v>33</v>
      </c>
      <c r="B144" s="9">
        <v>2016</v>
      </c>
      <c r="C144" s="9" t="s">
        <v>46</v>
      </c>
      <c r="D144" s="9">
        <v>131.6</v>
      </c>
      <c r="E144" s="9">
        <v>138.19999999999999</v>
      </c>
      <c r="F144" s="9">
        <v>134.9</v>
      </c>
      <c r="G144" s="9">
        <v>133.1</v>
      </c>
      <c r="H144" s="9">
        <v>113.5</v>
      </c>
      <c r="I144" s="9">
        <v>129.30000000000001</v>
      </c>
      <c r="J144" s="9">
        <v>121.1</v>
      </c>
      <c r="K144" s="9">
        <v>170.3</v>
      </c>
      <c r="L144" s="9">
        <v>115.5</v>
      </c>
      <c r="M144" s="9">
        <v>145.5</v>
      </c>
      <c r="N144" s="9">
        <v>123.1</v>
      </c>
      <c r="O144" s="9">
        <v>140.9</v>
      </c>
      <c r="P144" s="9">
        <v>132.80000000000001</v>
      </c>
      <c r="Q144" s="9">
        <v>145</v>
      </c>
      <c r="R144" s="9">
        <v>130</v>
      </c>
      <c r="S144" s="9">
        <v>122.2</v>
      </c>
      <c r="T144" s="9">
        <v>128.80000000000001</v>
      </c>
      <c r="U144" s="9">
        <v>128.5</v>
      </c>
      <c r="V144" s="9">
        <v>117.8</v>
      </c>
      <c r="W144" s="9">
        <v>125</v>
      </c>
      <c r="X144" s="9">
        <v>122.3</v>
      </c>
      <c r="Y144" s="9">
        <v>113.7</v>
      </c>
      <c r="Z144" s="9">
        <v>121.8</v>
      </c>
      <c r="AA144" s="9">
        <v>132.30000000000001</v>
      </c>
      <c r="AB144" s="9">
        <v>119.9</v>
      </c>
      <c r="AC144" s="9">
        <v>121.4</v>
      </c>
      <c r="AD144" s="9">
        <v>127.6</v>
      </c>
    </row>
    <row r="145" spans="1:30" x14ac:dyDescent="0.35">
      <c r="A145" s="9" t="s">
        <v>34</v>
      </c>
      <c r="B145" s="9">
        <v>2016</v>
      </c>
      <c r="C145" s="9" t="s">
        <v>46</v>
      </c>
      <c r="D145" s="9">
        <v>132.30000000000001</v>
      </c>
      <c r="E145" s="9">
        <v>137.6</v>
      </c>
      <c r="F145" s="9">
        <v>132.9</v>
      </c>
      <c r="G145" s="9">
        <v>135.1</v>
      </c>
      <c r="H145" s="9">
        <v>118.6</v>
      </c>
      <c r="I145" s="9">
        <v>132.69999999999999</v>
      </c>
      <c r="J145" s="9">
        <v>125.3</v>
      </c>
      <c r="K145" s="9">
        <v>168.7</v>
      </c>
      <c r="L145" s="9">
        <v>114.4</v>
      </c>
      <c r="M145" s="9">
        <v>140.19999999999999</v>
      </c>
      <c r="N145" s="9">
        <v>126.6</v>
      </c>
      <c r="O145" s="9">
        <v>142.30000000000001</v>
      </c>
      <c r="P145" s="9">
        <v>134</v>
      </c>
      <c r="Q145" s="9">
        <v>143.1</v>
      </c>
      <c r="R145" s="9">
        <v>136.30000000000001</v>
      </c>
      <c r="S145" s="9">
        <v>129.80000000000001</v>
      </c>
      <c r="T145" s="9">
        <v>135.4</v>
      </c>
      <c r="U145" s="9">
        <v>128.5</v>
      </c>
      <c r="V145" s="9">
        <v>126.6</v>
      </c>
      <c r="W145" s="9">
        <v>129.19999999999999</v>
      </c>
      <c r="X145" s="9">
        <v>126.9</v>
      </c>
      <c r="Y145" s="9">
        <v>116</v>
      </c>
      <c r="Z145" s="9">
        <v>124.2</v>
      </c>
      <c r="AA145" s="9">
        <v>133.1</v>
      </c>
      <c r="AB145" s="9">
        <v>121.1</v>
      </c>
      <c r="AC145" s="9">
        <v>123.9</v>
      </c>
      <c r="AD145" s="9">
        <v>130.4</v>
      </c>
    </row>
    <row r="146" spans="1:30" x14ac:dyDescent="0.35">
      <c r="A146" s="9" t="s">
        <v>30</v>
      </c>
      <c r="B146" s="9">
        <v>2017</v>
      </c>
      <c r="C146" s="9" t="s">
        <v>31</v>
      </c>
      <c r="D146" s="9">
        <v>133.1</v>
      </c>
      <c r="E146" s="9">
        <v>137.80000000000001</v>
      </c>
      <c r="F146" s="9">
        <v>131.9</v>
      </c>
      <c r="G146" s="9">
        <v>136.69999999999999</v>
      </c>
      <c r="H146" s="9">
        <v>122</v>
      </c>
      <c r="I146" s="9">
        <v>136</v>
      </c>
      <c r="J146" s="9">
        <v>119.8</v>
      </c>
      <c r="K146" s="9">
        <v>161.69999999999999</v>
      </c>
      <c r="L146" s="9">
        <v>114.8</v>
      </c>
      <c r="M146" s="9">
        <v>136.9</v>
      </c>
      <c r="N146" s="9">
        <v>129</v>
      </c>
      <c r="O146" s="9">
        <v>143.9</v>
      </c>
      <c r="P146" s="9">
        <v>133.69999999999999</v>
      </c>
      <c r="Q146" s="9">
        <v>143.1</v>
      </c>
      <c r="R146" s="9">
        <v>140.69999999999999</v>
      </c>
      <c r="S146" s="9">
        <v>135.80000000000001</v>
      </c>
      <c r="T146" s="9">
        <v>140</v>
      </c>
      <c r="U146" s="9" t="s">
        <v>32</v>
      </c>
      <c r="V146" s="9">
        <v>132.1</v>
      </c>
      <c r="W146" s="9">
        <v>133.19999999999999</v>
      </c>
      <c r="X146" s="9">
        <v>129.9</v>
      </c>
      <c r="Y146" s="9">
        <v>119.1</v>
      </c>
      <c r="Z146" s="9">
        <v>127</v>
      </c>
      <c r="AA146" s="9">
        <v>134.6</v>
      </c>
      <c r="AB146" s="9">
        <v>122.3</v>
      </c>
      <c r="AC146" s="9">
        <v>126.6</v>
      </c>
      <c r="AD146" s="9">
        <v>132.4</v>
      </c>
    </row>
    <row r="147" spans="1:30" x14ac:dyDescent="0.35">
      <c r="A147" s="9" t="s">
        <v>33</v>
      </c>
      <c r="B147" s="9">
        <v>2017</v>
      </c>
      <c r="C147" s="9" t="s">
        <v>31</v>
      </c>
      <c r="D147" s="9">
        <v>132.19999999999999</v>
      </c>
      <c r="E147" s="9">
        <v>138.9</v>
      </c>
      <c r="F147" s="9">
        <v>132.6</v>
      </c>
      <c r="G147" s="9">
        <v>133.1</v>
      </c>
      <c r="H147" s="9">
        <v>114</v>
      </c>
      <c r="I147" s="9">
        <v>129.6</v>
      </c>
      <c r="J147" s="9">
        <v>118.7</v>
      </c>
      <c r="K147" s="9">
        <v>155.1</v>
      </c>
      <c r="L147" s="9">
        <v>117.3</v>
      </c>
      <c r="M147" s="9">
        <v>144.9</v>
      </c>
      <c r="N147" s="9">
        <v>123.2</v>
      </c>
      <c r="O147" s="9">
        <v>141.6</v>
      </c>
      <c r="P147" s="9">
        <v>132</v>
      </c>
      <c r="Q147" s="9">
        <v>145.6</v>
      </c>
      <c r="R147" s="9">
        <v>130.19999999999999</v>
      </c>
      <c r="S147" s="9">
        <v>122.3</v>
      </c>
      <c r="T147" s="9">
        <v>129</v>
      </c>
      <c r="U147" s="9">
        <v>129.6</v>
      </c>
      <c r="V147" s="9">
        <v>118</v>
      </c>
      <c r="W147" s="9">
        <v>125.1</v>
      </c>
      <c r="X147" s="9">
        <v>122.6</v>
      </c>
      <c r="Y147" s="9">
        <v>115.2</v>
      </c>
      <c r="Z147" s="9">
        <v>122</v>
      </c>
      <c r="AA147" s="9">
        <v>132.4</v>
      </c>
      <c r="AB147" s="9">
        <v>120.9</v>
      </c>
      <c r="AC147" s="9">
        <v>122.1</v>
      </c>
      <c r="AD147" s="9">
        <v>127.8</v>
      </c>
    </row>
    <row r="148" spans="1:30" x14ac:dyDescent="0.35">
      <c r="A148" s="9" t="s">
        <v>34</v>
      </c>
      <c r="B148" s="9">
        <v>2017</v>
      </c>
      <c r="C148" s="9" t="s">
        <v>31</v>
      </c>
      <c r="D148" s="9">
        <v>132.80000000000001</v>
      </c>
      <c r="E148" s="9">
        <v>138.19999999999999</v>
      </c>
      <c r="F148" s="9">
        <v>132.19999999999999</v>
      </c>
      <c r="G148" s="9">
        <v>135.4</v>
      </c>
      <c r="H148" s="9">
        <v>119.1</v>
      </c>
      <c r="I148" s="9">
        <v>133</v>
      </c>
      <c r="J148" s="9">
        <v>119.4</v>
      </c>
      <c r="K148" s="9">
        <v>159.5</v>
      </c>
      <c r="L148" s="9">
        <v>115.6</v>
      </c>
      <c r="M148" s="9">
        <v>139.6</v>
      </c>
      <c r="N148" s="9">
        <v>126.6</v>
      </c>
      <c r="O148" s="9">
        <v>142.80000000000001</v>
      </c>
      <c r="P148" s="9">
        <v>133.1</v>
      </c>
      <c r="Q148" s="9">
        <v>143.80000000000001</v>
      </c>
      <c r="R148" s="9">
        <v>136.6</v>
      </c>
      <c r="S148" s="9">
        <v>130.19999999999999</v>
      </c>
      <c r="T148" s="9">
        <v>135.6</v>
      </c>
      <c r="U148" s="9">
        <v>129.6</v>
      </c>
      <c r="V148" s="9">
        <v>126.8</v>
      </c>
      <c r="W148" s="9">
        <v>129.4</v>
      </c>
      <c r="X148" s="9">
        <v>127.1</v>
      </c>
      <c r="Y148" s="9">
        <v>117</v>
      </c>
      <c r="Z148" s="9">
        <v>124.2</v>
      </c>
      <c r="AA148" s="9">
        <v>133.30000000000001</v>
      </c>
      <c r="AB148" s="9">
        <v>121.7</v>
      </c>
      <c r="AC148" s="9">
        <v>124.4</v>
      </c>
      <c r="AD148" s="9">
        <v>130.30000000000001</v>
      </c>
    </row>
    <row r="149" spans="1:30" x14ac:dyDescent="0.35">
      <c r="A149" s="9" t="s">
        <v>30</v>
      </c>
      <c r="B149" s="9">
        <v>2017</v>
      </c>
      <c r="C149" s="9" t="s">
        <v>35</v>
      </c>
      <c r="D149" s="9">
        <v>133.30000000000001</v>
      </c>
      <c r="E149" s="9">
        <v>138.30000000000001</v>
      </c>
      <c r="F149" s="9">
        <v>129.30000000000001</v>
      </c>
      <c r="G149" s="9">
        <v>137.19999999999999</v>
      </c>
      <c r="H149" s="9">
        <v>122.1</v>
      </c>
      <c r="I149" s="9">
        <v>138.69999999999999</v>
      </c>
      <c r="J149" s="9">
        <v>119.1</v>
      </c>
      <c r="K149" s="9">
        <v>156.9</v>
      </c>
      <c r="L149" s="9">
        <v>116.2</v>
      </c>
      <c r="M149" s="9">
        <v>136</v>
      </c>
      <c r="N149" s="9">
        <v>129.4</v>
      </c>
      <c r="O149" s="9">
        <v>144.4</v>
      </c>
      <c r="P149" s="9">
        <v>133.6</v>
      </c>
      <c r="Q149" s="9">
        <v>143.69999999999999</v>
      </c>
      <c r="R149" s="9">
        <v>140.9</v>
      </c>
      <c r="S149" s="9">
        <v>135.80000000000001</v>
      </c>
      <c r="T149" s="9">
        <v>140.19999999999999</v>
      </c>
      <c r="U149" s="9" t="s">
        <v>32</v>
      </c>
      <c r="V149" s="9">
        <v>133.19999999999999</v>
      </c>
      <c r="W149" s="9">
        <v>133.6</v>
      </c>
      <c r="X149" s="9">
        <v>130.1</v>
      </c>
      <c r="Y149" s="9">
        <v>119.5</v>
      </c>
      <c r="Z149" s="9">
        <v>127.7</v>
      </c>
      <c r="AA149" s="9">
        <v>134.9</v>
      </c>
      <c r="AB149" s="9">
        <v>123.2</v>
      </c>
      <c r="AC149" s="9">
        <v>127</v>
      </c>
      <c r="AD149" s="9">
        <v>132.6</v>
      </c>
    </row>
    <row r="150" spans="1:30" x14ac:dyDescent="0.35">
      <c r="A150" s="9" t="s">
        <v>33</v>
      </c>
      <c r="B150" s="9">
        <v>2017</v>
      </c>
      <c r="C150" s="9" t="s">
        <v>35</v>
      </c>
      <c r="D150" s="9">
        <v>132.80000000000001</v>
      </c>
      <c r="E150" s="9">
        <v>139.80000000000001</v>
      </c>
      <c r="F150" s="9">
        <v>129.30000000000001</v>
      </c>
      <c r="G150" s="9">
        <v>133.5</v>
      </c>
      <c r="H150" s="9">
        <v>114.3</v>
      </c>
      <c r="I150" s="9">
        <v>131.4</v>
      </c>
      <c r="J150" s="9">
        <v>120.2</v>
      </c>
      <c r="K150" s="9">
        <v>143.1</v>
      </c>
      <c r="L150" s="9">
        <v>119.5</v>
      </c>
      <c r="M150" s="9">
        <v>144</v>
      </c>
      <c r="N150" s="9">
        <v>123.4</v>
      </c>
      <c r="O150" s="9">
        <v>141.9</v>
      </c>
      <c r="P150" s="9">
        <v>132.1</v>
      </c>
      <c r="Q150" s="9">
        <v>146.30000000000001</v>
      </c>
      <c r="R150" s="9">
        <v>130.5</v>
      </c>
      <c r="S150" s="9">
        <v>122.5</v>
      </c>
      <c r="T150" s="9">
        <v>129.30000000000001</v>
      </c>
      <c r="U150" s="9">
        <v>130.5</v>
      </c>
      <c r="V150" s="9">
        <v>119.2</v>
      </c>
      <c r="W150" s="9">
        <v>125.3</v>
      </c>
      <c r="X150" s="9">
        <v>122.9</v>
      </c>
      <c r="Y150" s="9">
        <v>115.5</v>
      </c>
      <c r="Z150" s="9">
        <v>122.2</v>
      </c>
      <c r="AA150" s="9">
        <v>132.4</v>
      </c>
      <c r="AB150" s="9">
        <v>121.7</v>
      </c>
      <c r="AC150" s="9">
        <v>122.4</v>
      </c>
      <c r="AD150" s="9">
        <v>128.19999999999999</v>
      </c>
    </row>
    <row r="151" spans="1:30" x14ac:dyDescent="0.35">
      <c r="A151" s="9" t="s">
        <v>34</v>
      </c>
      <c r="B151" s="9">
        <v>2017</v>
      </c>
      <c r="C151" s="9" t="s">
        <v>35</v>
      </c>
      <c r="D151" s="9">
        <v>133.1</v>
      </c>
      <c r="E151" s="9">
        <v>138.80000000000001</v>
      </c>
      <c r="F151" s="9">
        <v>129.30000000000001</v>
      </c>
      <c r="G151" s="9">
        <v>135.80000000000001</v>
      </c>
      <c r="H151" s="9">
        <v>119.2</v>
      </c>
      <c r="I151" s="9">
        <v>135.30000000000001</v>
      </c>
      <c r="J151" s="9">
        <v>119.5</v>
      </c>
      <c r="K151" s="9">
        <v>152.19999999999999</v>
      </c>
      <c r="L151" s="9">
        <v>117.3</v>
      </c>
      <c r="M151" s="9">
        <v>138.69999999999999</v>
      </c>
      <c r="N151" s="9">
        <v>126.9</v>
      </c>
      <c r="O151" s="9">
        <v>143.19999999999999</v>
      </c>
      <c r="P151" s="9">
        <v>133</v>
      </c>
      <c r="Q151" s="9">
        <v>144.4</v>
      </c>
      <c r="R151" s="9">
        <v>136.80000000000001</v>
      </c>
      <c r="S151" s="9">
        <v>130.30000000000001</v>
      </c>
      <c r="T151" s="9">
        <v>135.9</v>
      </c>
      <c r="U151" s="9">
        <v>130.5</v>
      </c>
      <c r="V151" s="9">
        <v>127.9</v>
      </c>
      <c r="W151" s="9">
        <v>129.69999999999999</v>
      </c>
      <c r="X151" s="9">
        <v>127.4</v>
      </c>
      <c r="Y151" s="9">
        <v>117.4</v>
      </c>
      <c r="Z151" s="9">
        <v>124.6</v>
      </c>
      <c r="AA151" s="9">
        <v>133.4</v>
      </c>
      <c r="AB151" s="9">
        <v>122.6</v>
      </c>
      <c r="AC151" s="9">
        <v>124.8</v>
      </c>
      <c r="AD151" s="9">
        <v>130.6</v>
      </c>
    </row>
    <row r="152" spans="1:30" x14ac:dyDescent="0.35">
      <c r="A152" s="9" t="s">
        <v>30</v>
      </c>
      <c r="B152" s="9">
        <v>2017</v>
      </c>
      <c r="C152" s="9" t="s">
        <v>36</v>
      </c>
      <c r="D152" s="9">
        <v>133.6</v>
      </c>
      <c r="E152" s="9">
        <v>138.80000000000001</v>
      </c>
      <c r="F152" s="9">
        <v>128.80000000000001</v>
      </c>
      <c r="G152" s="9">
        <v>137.19999999999999</v>
      </c>
      <c r="H152" s="9">
        <v>121.6</v>
      </c>
      <c r="I152" s="9">
        <v>139.69999999999999</v>
      </c>
      <c r="J152" s="9">
        <v>119.7</v>
      </c>
      <c r="K152" s="9">
        <v>148</v>
      </c>
      <c r="L152" s="9">
        <v>116.9</v>
      </c>
      <c r="M152" s="9">
        <v>135.6</v>
      </c>
      <c r="N152" s="9">
        <v>129.80000000000001</v>
      </c>
      <c r="O152" s="9">
        <v>145.4</v>
      </c>
      <c r="P152" s="9">
        <v>133.4</v>
      </c>
      <c r="Q152" s="9">
        <v>144.19999999999999</v>
      </c>
      <c r="R152" s="9">
        <v>141.6</v>
      </c>
      <c r="S152" s="9">
        <v>136.19999999999999</v>
      </c>
      <c r="T152" s="9">
        <v>140.80000000000001</v>
      </c>
      <c r="U152" s="9" t="s">
        <v>32</v>
      </c>
      <c r="V152" s="9">
        <v>134.19999999999999</v>
      </c>
      <c r="W152" s="9">
        <v>134.1</v>
      </c>
      <c r="X152" s="9">
        <v>130.6</v>
      </c>
      <c r="Y152" s="9">
        <v>119.8</v>
      </c>
      <c r="Z152" s="9">
        <v>128.30000000000001</v>
      </c>
      <c r="AA152" s="9">
        <v>135.19999999999999</v>
      </c>
      <c r="AB152" s="9">
        <v>123.3</v>
      </c>
      <c r="AC152" s="9">
        <v>127.4</v>
      </c>
      <c r="AD152" s="9">
        <v>132.80000000000001</v>
      </c>
    </row>
    <row r="153" spans="1:30" x14ac:dyDescent="0.35">
      <c r="A153" s="9" t="s">
        <v>33</v>
      </c>
      <c r="B153" s="9">
        <v>2017</v>
      </c>
      <c r="C153" s="9" t="s">
        <v>36</v>
      </c>
      <c r="D153" s="9">
        <v>132.69999999999999</v>
      </c>
      <c r="E153" s="9">
        <v>139.4</v>
      </c>
      <c r="F153" s="9">
        <v>128.4</v>
      </c>
      <c r="G153" s="9">
        <v>134.9</v>
      </c>
      <c r="H153" s="9">
        <v>114</v>
      </c>
      <c r="I153" s="9">
        <v>136.80000000000001</v>
      </c>
      <c r="J153" s="9">
        <v>122.2</v>
      </c>
      <c r="K153" s="9">
        <v>135.80000000000001</v>
      </c>
      <c r="L153" s="9">
        <v>120.3</v>
      </c>
      <c r="M153" s="9">
        <v>142.6</v>
      </c>
      <c r="N153" s="9">
        <v>123.6</v>
      </c>
      <c r="O153" s="9">
        <v>142.4</v>
      </c>
      <c r="P153" s="9">
        <v>132.6</v>
      </c>
      <c r="Q153" s="9">
        <v>147.5</v>
      </c>
      <c r="R153" s="9">
        <v>130.80000000000001</v>
      </c>
      <c r="S153" s="9">
        <v>122.8</v>
      </c>
      <c r="T153" s="9">
        <v>129.6</v>
      </c>
      <c r="U153" s="9">
        <v>131.1</v>
      </c>
      <c r="V153" s="9">
        <v>120.8</v>
      </c>
      <c r="W153" s="9">
        <v>125.6</v>
      </c>
      <c r="X153" s="9">
        <v>123.1</v>
      </c>
      <c r="Y153" s="9">
        <v>115.6</v>
      </c>
      <c r="Z153" s="9">
        <v>122.4</v>
      </c>
      <c r="AA153" s="9">
        <v>132.80000000000001</v>
      </c>
      <c r="AB153" s="9">
        <v>121.7</v>
      </c>
      <c r="AC153" s="9">
        <v>122.6</v>
      </c>
      <c r="AD153" s="9">
        <v>128.69999999999999</v>
      </c>
    </row>
    <row r="154" spans="1:30" x14ac:dyDescent="0.35">
      <c r="A154" s="9" t="s">
        <v>34</v>
      </c>
      <c r="B154" s="9">
        <v>2017</v>
      </c>
      <c r="C154" s="9" t="s">
        <v>36</v>
      </c>
      <c r="D154" s="9">
        <v>133.30000000000001</v>
      </c>
      <c r="E154" s="9">
        <v>139</v>
      </c>
      <c r="F154" s="9">
        <v>128.6</v>
      </c>
      <c r="G154" s="9">
        <v>136.30000000000001</v>
      </c>
      <c r="H154" s="9">
        <v>118.8</v>
      </c>
      <c r="I154" s="9">
        <v>138.30000000000001</v>
      </c>
      <c r="J154" s="9">
        <v>120.5</v>
      </c>
      <c r="K154" s="9">
        <v>143.9</v>
      </c>
      <c r="L154" s="9">
        <v>118</v>
      </c>
      <c r="M154" s="9">
        <v>137.9</v>
      </c>
      <c r="N154" s="9">
        <v>127.2</v>
      </c>
      <c r="O154" s="9">
        <v>144</v>
      </c>
      <c r="P154" s="9">
        <v>133.1</v>
      </c>
      <c r="Q154" s="9">
        <v>145.1</v>
      </c>
      <c r="R154" s="9">
        <v>137.30000000000001</v>
      </c>
      <c r="S154" s="9">
        <v>130.6</v>
      </c>
      <c r="T154" s="9">
        <v>136.4</v>
      </c>
      <c r="U154" s="9">
        <v>131.1</v>
      </c>
      <c r="V154" s="9">
        <v>129.1</v>
      </c>
      <c r="W154" s="9">
        <v>130.1</v>
      </c>
      <c r="X154" s="9">
        <v>127.8</v>
      </c>
      <c r="Y154" s="9">
        <v>117.6</v>
      </c>
      <c r="Z154" s="9">
        <v>125</v>
      </c>
      <c r="AA154" s="9">
        <v>133.80000000000001</v>
      </c>
      <c r="AB154" s="9">
        <v>122.6</v>
      </c>
      <c r="AC154" s="9">
        <v>125.1</v>
      </c>
      <c r="AD154" s="9">
        <v>130.9</v>
      </c>
    </row>
    <row r="155" spans="1:30" x14ac:dyDescent="0.35">
      <c r="A155" s="9" t="s">
        <v>30</v>
      </c>
      <c r="B155" s="9">
        <v>2017</v>
      </c>
      <c r="C155" s="9" t="s">
        <v>37</v>
      </c>
      <c r="D155" s="9">
        <v>133.19999999999999</v>
      </c>
      <c r="E155" s="9">
        <v>138.69999999999999</v>
      </c>
      <c r="F155" s="9">
        <v>127.1</v>
      </c>
      <c r="G155" s="9">
        <v>137.69999999999999</v>
      </c>
      <c r="H155" s="9">
        <v>121.3</v>
      </c>
      <c r="I155" s="9">
        <v>141.80000000000001</v>
      </c>
      <c r="J155" s="9">
        <v>121.5</v>
      </c>
      <c r="K155" s="9">
        <v>144.5</v>
      </c>
      <c r="L155" s="9">
        <v>117.4</v>
      </c>
      <c r="M155" s="9">
        <v>134.1</v>
      </c>
      <c r="N155" s="9">
        <v>130</v>
      </c>
      <c r="O155" s="9">
        <v>145.5</v>
      </c>
      <c r="P155" s="9">
        <v>133.5</v>
      </c>
      <c r="Q155" s="9">
        <v>144.4</v>
      </c>
      <c r="R155" s="9">
        <v>142.4</v>
      </c>
      <c r="S155" s="9">
        <v>136.80000000000001</v>
      </c>
      <c r="T155" s="9">
        <v>141.6</v>
      </c>
      <c r="U155" s="9" t="s">
        <v>32</v>
      </c>
      <c r="V155" s="9">
        <v>135</v>
      </c>
      <c r="W155" s="9">
        <v>134.30000000000001</v>
      </c>
      <c r="X155" s="9">
        <v>131</v>
      </c>
      <c r="Y155" s="9">
        <v>119.2</v>
      </c>
      <c r="Z155" s="9">
        <v>128.30000000000001</v>
      </c>
      <c r="AA155" s="9">
        <v>135.69999999999999</v>
      </c>
      <c r="AB155" s="9">
        <v>123.7</v>
      </c>
      <c r="AC155" s="9">
        <v>127.5</v>
      </c>
      <c r="AD155" s="9">
        <v>132.9</v>
      </c>
    </row>
    <row r="156" spans="1:30" x14ac:dyDescent="0.35">
      <c r="A156" s="9" t="s">
        <v>33</v>
      </c>
      <c r="B156" s="9">
        <v>2017</v>
      </c>
      <c r="C156" s="9" t="s">
        <v>37</v>
      </c>
      <c r="D156" s="9">
        <v>132.69999999999999</v>
      </c>
      <c r="E156" s="9">
        <v>140.6</v>
      </c>
      <c r="F156" s="9">
        <v>124.5</v>
      </c>
      <c r="G156" s="9">
        <v>136.30000000000001</v>
      </c>
      <c r="H156" s="9">
        <v>113.5</v>
      </c>
      <c r="I156" s="9">
        <v>137.69999999999999</v>
      </c>
      <c r="J156" s="9">
        <v>127.1</v>
      </c>
      <c r="K156" s="9">
        <v>133.80000000000001</v>
      </c>
      <c r="L156" s="9">
        <v>120.8</v>
      </c>
      <c r="M156" s="9">
        <v>141.30000000000001</v>
      </c>
      <c r="N156" s="9">
        <v>123.8</v>
      </c>
      <c r="O156" s="9">
        <v>142.6</v>
      </c>
      <c r="P156" s="9">
        <v>133.4</v>
      </c>
      <c r="Q156" s="9">
        <v>148</v>
      </c>
      <c r="R156" s="9">
        <v>131.19999999999999</v>
      </c>
      <c r="S156" s="9">
        <v>123</v>
      </c>
      <c r="T156" s="9">
        <v>130</v>
      </c>
      <c r="U156" s="9">
        <v>131.69999999999999</v>
      </c>
      <c r="V156" s="9">
        <v>121.4</v>
      </c>
      <c r="W156" s="9">
        <v>126</v>
      </c>
      <c r="X156" s="9">
        <v>123.4</v>
      </c>
      <c r="Y156" s="9">
        <v>114.3</v>
      </c>
      <c r="Z156" s="9">
        <v>122.6</v>
      </c>
      <c r="AA156" s="9">
        <v>133.6</v>
      </c>
      <c r="AB156" s="9">
        <v>122.2</v>
      </c>
      <c r="AC156" s="9">
        <v>122.5</v>
      </c>
      <c r="AD156" s="9">
        <v>129.1</v>
      </c>
    </row>
    <row r="157" spans="1:30" x14ac:dyDescent="0.35">
      <c r="A157" s="9" t="s">
        <v>34</v>
      </c>
      <c r="B157" s="9">
        <v>2017</v>
      </c>
      <c r="C157" s="9" t="s">
        <v>37</v>
      </c>
      <c r="D157" s="9">
        <v>133</v>
      </c>
      <c r="E157" s="9">
        <v>139.4</v>
      </c>
      <c r="F157" s="9">
        <v>126.1</v>
      </c>
      <c r="G157" s="9">
        <v>137.19999999999999</v>
      </c>
      <c r="H157" s="9">
        <v>118.4</v>
      </c>
      <c r="I157" s="9">
        <v>139.9</v>
      </c>
      <c r="J157" s="9">
        <v>123.4</v>
      </c>
      <c r="K157" s="9">
        <v>140.9</v>
      </c>
      <c r="L157" s="9">
        <v>118.5</v>
      </c>
      <c r="M157" s="9">
        <v>136.5</v>
      </c>
      <c r="N157" s="9">
        <v>127.4</v>
      </c>
      <c r="O157" s="9">
        <v>144.19999999999999</v>
      </c>
      <c r="P157" s="9">
        <v>133.5</v>
      </c>
      <c r="Q157" s="9">
        <v>145.4</v>
      </c>
      <c r="R157" s="9">
        <v>138</v>
      </c>
      <c r="S157" s="9">
        <v>131.1</v>
      </c>
      <c r="T157" s="9">
        <v>137</v>
      </c>
      <c r="U157" s="9">
        <v>131.69999999999999</v>
      </c>
      <c r="V157" s="9">
        <v>129.80000000000001</v>
      </c>
      <c r="W157" s="9">
        <v>130.4</v>
      </c>
      <c r="X157" s="9">
        <v>128.1</v>
      </c>
      <c r="Y157" s="9">
        <v>116.6</v>
      </c>
      <c r="Z157" s="9">
        <v>125.1</v>
      </c>
      <c r="AA157" s="9">
        <v>134.5</v>
      </c>
      <c r="AB157" s="9">
        <v>123.1</v>
      </c>
      <c r="AC157" s="9">
        <v>125.1</v>
      </c>
      <c r="AD157" s="9">
        <v>131.1</v>
      </c>
    </row>
    <row r="158" spans="1:30" x14ac:dyDescent="0.35">
      <c r="A158" s="9" t="s">
        <v>30</v>
      </c>
      <c r="B158" s="9">
        <v>2017</v>
      </c>
      <c r="C158" s="9" t="s">
        <v>38</v>
      </c>
      <c r="D158" s="9">
        <v>133.1</v>
      </c>
      <c r="E158" s="9">
        <v>140.30000000000001</v>
      </c>
      <c r="F158" s="9">
        <v>126.8</v>
      </c>
      <c r="G158" s="9">
        <v>138.19999999999999</v>
      </c>
      <c r="H158" s="9">
        <v>120.8</v>
      </c>
      <c r="I158" s="9">
        <v>140.19999999999999</v>
      </c>
      <c r="J158" s="9">
        <v>123.8</v>
      </c>
      <c r="K158" s="9">
        <v>141.80000000000001</v>
      </c>
      <c r="L158" s="9">
        <v>118.6</v>
      </c>
      <c r="M158" s="9">
        <v>134</v>
      </c>
      <c r="N158" s="9">
        <v>130.30000000000001</v>
      </c>
      <c r="O158" s="9">
        <v>145.80000000000001</v>
      </c>
      <c r="P158" s="9">
        <v>133.80000000000001</v>
      </c>
      <c r="Q158" s="9">
        <v>145.5</v>
      </c>
      <c r="R158" s="9">
        <v>142.5</v>
      </c>
      <c r="S158" s="9">
        <v>137.30000000000001</v>
      </c>
      <c r="T158" s="9">
        <v>141.80000000000001</v>
      </c>
      <c r="U158" s="9" t="s">
        <v>32</v>
      </c>
      <c r="V158" s="9">
        <v>135</v>
      </c>
      <c r="W158" s="9">
        <v>134.9</v>
      </c>
      <c r="X158" s="9">
        <v>131.4</v>
      </c>
      <c r="Y158" s="9">
        <v>119.4</v>
      </c>
      <c r="Z158" s="9">
        <v>129.4</v>
      </c>
      <c r="AA158" s="9">
        <v>136.30000000000001</v>
      </c>
      <c r="AB158" s="9">
        <v>123.7</v>
      </c>
      <c r="AC158" s="9">
        <v>127.9</v>
      </c>
      <c r="AD158" s="9">
        <v>133.30000000000001</v>
      </c>
    </row>
    <row r="159" spans="1:30" x14ac:dyDescent="0.35">
      <c r="A159" s="9" t="s">
        <v>33</v>
      </c>
      <c r="B159" s="9">
        <v>2017</v>
      </c>
      <c r="C159" s="9" t="s">
        <v>38</v>
      </c>
      <c r="D159" s="9">
        <v>132.6</v>
      </c>
      <c r="E159" s="9">
        <v>144.1</v>
      </c>
      <c r="F159" s="9">
        <v>125.6</v>
      </c>
      <c r="G159" s="9">
        <v>136.80000000000001</v>
      </c>
      <c r="H159" s="9">
        <v>113.4</v>
      </c>
      <c r="I159" s="9">
        <v>135.19999999999999</v>
      </c>
      <c r="J159" s="9">
        <v>129.19999999999999</v>
      </c>
      <c r="K159" s="9">
        <v>131.5</v>
      </c>
      <c r="L159" s="9">
        <v>121</v>
      </c>
      <c r="M159" s="9">
        <v>139.9</v>
      </c>
      <c r="N159" s="9">
        <v>123.8</v>
      </c>
      <c r="O159" s="9">
        <v>142.9</v>
      </c>
      <c r="P159" s="9">
        <v>133.6</v>
      </c>
      <c r="Q159" s="9">
        <v>148.30000000000001</v>
      </c>
      <c r="R159" s="9">
        <v>131.5</v>
      </c>
      <c r="S159" s="9">
        <v>123.2</v>
      </c>
      <c r="T159" s="9">
        <v>130.19999999999999</v>
      </c>
      <c r="U159" s="9">
        <v>132.1</v>
      </c>
      <c r="V159" s="9">
        <v>120.1</v>
      </c>
      <c r="W159" s="9">
        <v>126.5</v>
      </c>
      <c r="X159" s="9">
        <v>123.6</v>
      </c>
      <c r="Y159" s="9">
        <v>114.3</v>
      </c>
      <c r="Z159" s="9">
        <v>122.8</v>
      </c>
      <c r="AA159" s="9">
        <v>133.80000000000001</v>
      </c>
      <c r="AB159" s="9">
        <v>122</v>
      </c>
      <c r="AC159" s="9">
        <v>122.6</v>
      </c>
      <c r="AD159" s="9">
        <v>129.30000000000001</v>
      </c>
    </row>
    <row r="160" spans="1:30" x14ac:dyDescent="0.35">
      <c r="A160" s="9" t="s">
        <v>34</v>
      </c>
      <c r="B160" s="9">
        <v>2017</v>
      </c>
      <c r="C160" s="9" t="s">
        <v>38</v>
      </c>
      <c r="D160" s="9">
        <v>132.9</v>
      </c>
      <c r="E160" s="9">
        <v>141.6</v>
      </c>
      <c r="F160" s="9">
        <v>126.3</v>
      </c>
      <c r="G160" s="9">
        <v>137.69999999999999</v>
      </c>
      <c r="H160" s="9">
        <v>118.1</v>
      </c>
      <c r="I160" s="9">
        <v>137.9</v>
      </c>
      <c r="J160" s="9">
        <v>125.6</v>
      </c>
      <c r="K160" s="9">
        <v>138.30000000000001</v>
      </c>
      <c r="L160" s="9">
        <v>119.4</v>
      </c>
      <c r="M160" s="9">
        <v>136</v>
      </c>
      <c r="N160" s="9">
        <v>127.6</v>
      </c>
      <c r="O160" s="9">
        <v>144.5</v>
      </c>
      <c r="P160" s="9">
        <v>133.69999999999999</v>
      </c>
      <c r="Q160" s="9">
        <v>146.19999999999999</v>
      </c>
      <c r="R160" s="9">
        <v>138.19999999999999</v>
      </c>
      <c r="S160" s="9">
        <v>131.4</v>
      </c>
      <c r="T160" s="9">
        <v>137.19999999999999</v>
      </c>
      <c r="U160" s="9">
        <v>132.1</v>
      </c>
      <c r="V160" s="9">
        <v>129.4</v>
      </c>
      <c r="W160" s="9">
        <v>130.9</v>
      </c>
      <c r="X160" s="9">
        <v>128.4</v>
      </c>
      <c r="Y160" s="9">
        <v>116.7</v>
      </c>
      <c r="Z160" s="9">
        <v>125.7</v>
      </c>
      <c r="AA160" s="9">
        <v>134.80000000000001</v>
      </c>
      <c r="AB160" s="9">
        <v>123</v>
      </c>
      <c r="AC160" s="9">
        <v>125.3</v>
      </c>
      <c r="AD160" s="9">
        <v>131.4</v>
      </c>
    </row>
    <row r="161" spans="1:30" x14ac:dyDescent="0.35">
      <c r="A161" s="9" t="s">
        <v>30</v>
      </c>
      <c r="B161" s="9">
        <v>2017</v>
      </c>
      <c r="C161" s="9" t="s">
        <v>39</v>
      </c>
      <c r="D161" s="9">
        <v>133.5</v>
      </c>
      <c r="E161" s="9">
        <v>143.69999999999999</v>
      </c>
      <c r="F161" s="9">
        <v>128</v>
      </c>
      <c r="G161" s="9">
        <v>138.6</v>
      </c>
      <c r="H161" s="9">
        <v>120.9</v>
      </c>
      <c r="I161" s="9">
        <v>140.9</v>
      </c>
      <c r="J161" s="9">
        <v>128.80000000000001</v>
      </c>
      <c r="K161" s="9">
        <v>140.19999999999999</v>
      </c>
      <c r="L161" s="9">
        <v>118.9</v>
      </c>
      <c r="M161" s="9">
        <v>133.5</v>
      </c>
      <c r="N161" s="9">
        <v>130.4</v>
      </c>
      <c r="O161" s="9">
        <v>146.5</v>
      </c>
      <c r="P161" s="9">
        <v>134.9</v>
      </c>
      <c r="Q161" s="9">
        <v>145.80000000000001</v>
      </c>
      <c r="R161" s="9">
        <v>143.1</v>
      </c>
      <c r="S161" s="9">
        <v>137.69999999999999</v>
      </c>
      <c r="T161" s="9">
        <v>142.30000000000001</v>
      </c>
      <c r="U161" s="9" t="s">
        <v>32</v>
      </c>
      <c r="V161" s="9">
        <v>134.80000000000001</v>
      </c>
      <c r="W161" s="9">
        <v>135.19999999999999</v>
      </c>
      <c r="X161" s="9">
        <v>131.30000000000001</v>
      </c>
      <c r="Y161" s="9">
        <v>119.4</v>
      </c>
      <c r="Z161" s="9">
        <v>129.80000000000001</v>
      </c>
      <c r="AA161" s="9">
        <v>136.9</v>
      </c>
      <c r="AB161" s="9">
        <v>124.1</v>
      </c>
      <c r="AC161" s="9">
        <v>128.1</v>
      </c>
      <c r="AD161" s="9">
        <v>133.9</v>
      </c>
    </row>
    <row r="162" spans="1:30" x14ac:dyDescent="0.35">
      <c r="A162" s="9" t="s">
        <v>33</v>
      </c>
      <c r="B162" s="9">
        <v>2017</v>
      </c>
      <c r="C162" s="9" t="s">
        <v>39</v>
      </c>
      <c r="D162" s="9">
        <v>132.9</v>
      </c>
      <c r="E162" s="9">
        <v>148.69999999999999</v>
      </c>
      <c r="F162" s="9">
        <v>128.30000000000001</v>
      </c>
      <c r="G162" s="9">
        <v>137.30000000000001</v>
      </c>
      <c r="H162" s="9">
        <v>113.5</v>
      </c>
      <c r="I162" s="9">
        <v>137.19999999999999</v>
      </c>
      <c r="J162" s="9">
        <v>142.19999999999999</v>
      </c>
      <c r="K162" s="9">
        <v>128.19999999999999</v>
      </c>
      <c r="L162" s="9">
        <v>120.9</v>
      </c>
      <c r="M162" s="9">
        <v>138.80000000000001</v>
      </c>
      <c r="N162" s="9">
        <v>124.2</v>
      </c>
      <c r="O162" s="9">
        <v>143.1</v>
      </c>
      <c r="P162" s="9">
        <v>135.69999999999999</v>
      </c>
      <c r="Q162" s="9">
        <v>148.6</v>
      </c>
      <c r="R162" s="9">
        <v>131.5</v>
      </c>
      <c r="S162" s="9">
        <v>123.2</v>
      </c>
      <c r="T162" s="9">
        <v>130.19999999999999</v>
      </c>
      <c r="U162" s="9">
        <v>131.4</v>
      </c>
      <c r="V162" s="9">
        <v>119</v>
      </c>
      <c r="W162" s="9">
        <v>126.8</v>
      </c>
      <c r="X162" s="9">
        <v>123.8</v>
      </c>
      <c r="Y162" s="9">
        <v>113.9</v>
      </c>
      <c r="Z162" s="9">
        <v>122.9</v>
      </c>
      <c r="AA162" s="9">
        <v>134.30000000000001</v>
      </c>
      <c r="AB162" s="9">
        <v>122.5</v>
      </c>
      <c r="AC162" s="9">
        <v>122.7</v>
      </c>
      <c r="AD162" s="9">
        <v>129.9</v>
      </c>
    </row>
    <row r="163" spans="1:30" x14ac:dyDescent="0.35">
      <c r="A163" s="9" t="s">
        <v>34</v>
      </c>
      <c r="B163" s="9">
        <v>2017</v>
      </c>
      <c r="C163" s="9" t="s">
        <v>39</v>
      </c>
      <c r="D163" s="9">
        <v>133.30000000000001</v>
      </c>
      <c r="E163" s="9">
        <v>145.5</v>
      </c>
      <c r="F163" s="9">
        <v>128.1</v>
      </c>
      <c r="G163" s="9">
        <v>138.1</v>
      </c>
      <c r="H163" s="9">
        <v>118.2</v>
      </c>
      <c r="I163" s="9">
        <v>139.19999999999999</v>
      </c>
      <c r="J163" s="9">
        <v>133.30000000000001</v>
      </c>
      <c r="K163" s="9">
        <v>136.19999999999999</v>
      </c>
      <c r="L163" s="9">
        <v>119.6</v>
      </c>
      <c r="M163" s="9">
        <v>135.30000000000001</v>
      </c>
      <c r="N163" s="9">
        <v>127.8</v>
      </c>
      <c r="O163" s="9">
        <v>144.9</v>
      </c>
      <c r="P163" s="9">
        <v>135.19999999999999</v>
      </c>
      <c r="Q163" s="9">
        <v>146.5</v>
      </c>
      <c r="R163" s="9">
        <v>138.5</v>
      </c>
      <c r="S163" s="9">
        <v>131.69999999999999</v>
      </c>
      <c r="T163" s="9">
        <v>137.5</v>
      </c>
      <c r="U163" s="9">
        <v>131.4</v>
      </c>
      <c r="V163" s="9">
        <v>128.80000000000001</v>
      </c>
      <c r="W163" s="9">
        <v>131.19999999999999</v>
      </c>
      <c r="X163" s="9">
        <v>128.5</v>
      </c>
      <c r="Y163" s="9">
        <v>116.5</v>
      </c>
      <c r="Z163" s="9">
        <v>125.9</v>
      </c>
      <c r="AA163" s="9">
        <v>135.4</v>
      </c>
      <c r="AB163" s="9">
        <v>123.4</v>
      </c>
      <c r="AC163" s="9">
        <v>125.5</v>
      </c>
      <c r="AD163" s="9">
        <v>132</v>
      </c>
    </row>
    <row r="164" spans="1:30" x14ac:dyDescent="0.35">
      <c r="A164" s="9" t="s">
        <v>30</v>
      </c>
      <c r="B164" s="9">
        <v>2017</v>
      </c>
      <c r="C164" s="9" t="s">
        <v>40</v>
      </c>
      <c r="D164" s="9">
        <v>134</v>
      </c>
      <c r="E164" s="9">
        <v>144.19999999999999</v>
      </c>
      <c r="F164" s="9">
        <v>129.80000000000001</v>
      </c>
      <c r="G164" s="9">
        <v>139</v>
      </c>
      <c r="H164" s="9">
        <v>120.9</v>
      </c>
      <c r="I164" s="9">
        <v>143.9</v>
      </c>
      <c r="J164" s="9">
        <v>151.5</v>
      </c>
      <c r="K164" s="9">
        <v>138.1</v>
      </c>
      <c r="L164" s="9">
        <v>120</v>
      </c>
      <c r="M164" s="9">
        <v>133.9</v>
      </c>
      <c r="N164" s="9">
        <v>131.4</v>
      </c>
      <c r="O164" s="9">
        <v>147.69999999999999</v>
      </c>
      <c r="P164" s="9">
        <v>138.5</v>
      </c>
      <c r="Q164" s="9">
        <v>147.4</v>
      </c>
      <c r="R164" s="9">
        <v>144.30000000000001</v>
      </c>
      <c r="S164" s="9">
        <v>138.1</v>
      </c>
      <c r="T164" s="9">
        <v>143.5</v>
      </c>
      <c r="U164" s="9" t="s">
        <v>32</v>
      </c>
      <c r="V164" s="9">
        <v>135.30000000000001</v>
      </c>
      <c r="W164" s="9">
        <v>136.1</v>
      </c>
      <c r="X164" s="9">
        <v>132.1</v>
      </c>
      <c r="Y164" s="9">
        <v>119.1</v>
      </c>
      <c r="Z164" s="9">
        <v>130.6</v>
      </c>
      <c r="AA164" s="9">
        <v>138.6</v>
      </c>
      <c r="AB164" s="9">
        <v>124.4</v>
      </c>
      <c r="AC164" s="9">
        <v>128.6</v>
      </c>
      <c r="AD164" s="9">
        <v>136.19999999999999</v>
      </c>
    </row>
    <row r="165" spans="1:30" x14ac:dyDescent="0.35">
      <c r="A165" s="9" t="s">
        <v>33</v>
      </c>
      <c r="B165" s="9">
        <v>2017</v>
      </c>
      <c r="C165" s="9" t="s">
        <v>40</v>
      </c>
      <c r="D165" s="9">
        <v>132.80000000000001</v>
      </c>
      <c r="E165" s="9">
        <v>148.4</v>
      </c>
      <c r="F165" s="9">
        <v>129.4</v>
      </c>
      <c r="G165" s="9">
        <v>137.69999999999999</v>
      </c>
      <c r="H165" s="9">
        <v>113.4</v>
      </c>
      <c r="I165" s="9">
        <v>139.4</v>
      </c>
      <c r="J165" s="9">
        <v>175.1</v>
      </c>
      <c r="K165" s="9">
        <v>124.7</v>
      </c>
      <c r="L165" s="9">
        <v>121.5</v>
      </c>
      <c r="M165" s="9">
        <v>137.80000000000001</v>
      </c>
      <c r="N165" s="9">
        <v>124.4</v>
      </c>
      <c r="O165" s="9">
        <v>143.69999999999999</v>
      </c>
      <c r="P165" s="9">
        <v>139.80000000000001</v>
      </c>
      <c r="Q165" s="9">
        <v>150.5</v>
      </c>
      <c r="R165" s="9">
        <v>131.6</v>
      </c>
      <c r="S165" s="9">
        <v>123.7</v>
      </c>
      <c r="T165" s="9">
        <v>130.4</v>
      </c>
      <c r="U165" s="9">
        <v>132.6</v>
      </c>
      <c r="V165" s="9">
        <v>119.7</v>
      </c>
      <c r="W165" s="9">
        <v>127.2</v>
      </c>
      <c r="X165" s="9">
        <v>125</v>
      </c>
      <c r="Y165" s="9">
        <v>113.2</v>
      </c>
      <c r="Z165" s="9">
        <v>123.5</v>
      </c>
      <c r="AA165" s="9">
        <v>135.5</v>
      </c>
      <c r="AB165" s="9">
        <v>122.4</v>
      </c>
      <c r="AC165" s="9">
        <v>123</v>
      </c>
      <c r="AD165" s="9">
        <v>131.80000000000001</v>
      </c>
    </row>
    <row r="166" spans="1:30" x14ac:dyDescent="0.35">
      <c r="A166" s="9" t="s">
        <v>34</v>
      </c>
      <c r="B166" s="9">
        <v>2017</v>
      </c>
      <c r="C166" s="9" t="s">
        <v>40</v>
      </c>
      <c r="D166" s="9">
        <v>133.6</v>
      </c>
      <c r="E166" s="9">
        <v>145.69999999999999</v>
      </c>
      <c r="F166" s="9">
        <v>129.6</v>
      </c>
      <c r="G166" s="9">
        <v>138.5</v>
      </c>
      <c r="H166" s="9">
        <v>118.1</v>
      </c>
      <c r="I166" s="9">
        <v>141.80000000000001</v>
      </c>
      <c r="J166" s="9">
        <v>159.5</v>
      </c>
      <c r="K166" s="9">
        <v>133.6</v>
      </c>
      <c r="L166" s="9">
        <v>120.5</v>
      </c>
      <c r="M166" s="9">
        <v>135.19999999999999</v>
      </c>
      <c r="N166" s="9">
        <v>128.5</v>
      </c>
      <c r="O166" s="9">
        <v>145.80000000000001</v>
      </c>
      <c r="P166" s="9">
        <v>139</v>
      </c>
      <c r="Q166" s="9">
        <v>148.19999999999999</v>
      </c>
      <c r="R166" s="9">
        <v>139.30000000000001</v>
      </c>
      <c r="S166" s="9">
        <v>132.1</v>
      </c>
      <c r="T166" s="9">
        <v>138.30000000000001</v>
      </c>
      <c r="U166" s="9">
        <v>132.6</v>
      </c>
      <c r="V166" s="9">
        <v>129.4</v>
      </c>
      <c r="W166" s="9">
        <v>131.9</v>
      </c>
      <c r="X166" s="9">
        <v>129.4</v>
      </c>
      <c r="Y166" s="9">
        <v>116</v>
      </c>
      <c r="Z166" s="9">
        <v>126.6</v>
      </c>
      <c r="AA166" s="9">
        <v>136.80000000000001</v>
      </c>
      <c r="AB166" s="9">
        <v>123.6</v>
      </c>
      <c r="AC166" s="9">
        <v>125.9</v>
      </c>
      <c r="AD166" s="9">
        <v>134.19999999999999</v>
      </c>
    </row>
    <row r="167" spans="1:30" x14ac:dyDescent="0.35">
      <c r="A167" s="9" t="s">
        <v>30</v>
      </c>
      <c r="B167" s="9">
        <v>2017</v>
      </c>
      <c r="C167" s="9" t="s">
        <v>41</v>
      </c>
      <c r="D167" s="9">
        <v>134.80000000000001</v>
      </c>
      <c r="E167" s="9">
        <v>143.1</v>
      </c>
      <c r="F167" s="9">
        <v>130</v>
      </c>
      <c r="G167" s="9">
        <v>139.4</v>
      </c>
      <c r="H167" s="9">
        <v>120.5</v>
      </c>
      <c r="I167" s="9">
        <v>148</v>
      </c>
      <c r="J167" s="9">
        <v>162.9</v>
      </c>
      <c r="K167" s="9">
        <v>137.4</v>
      </c>
      <c r="L167" s="9">
        <v>120.8</v>
      </c>
      <c r="M167" s="9">
        <v>134.69999999999999</v>
      </c>
      <c r="N167" s="9">
        <v>131.6</v>
      </c>
      <c r="O167" s="9">
        <v>148.69999999999999</v>
      </c>
      <c r="P167" s="9">
        <v>140.6</v>
      </c>
      <c r="Q167" s="9">
        <v>149</v>
      </c>
      <c r="R167" s="9">
        <v>145.30000000000001</v>
      </c>
      <c r="S167" s="9">
        <v>139.19999999999999</v>
      </c>
      <c r="T167" s="9">
        <v>144.5</v>
      </c>
      <c r="U167" s="9" t="s">
        <v>32</v>
      </c>
      <c r="V167" s="9">
        <v>136.4</v>
      </c>
      <c r="W167" s="9">
        <v>137.30000000000001</v>
      </c>
      <c r="X167" s="9">
        <v>133</v>
      </c>
      <c r="Y167" s="9">
        <v>120.3</v>
      </c>
      <c r="Z167" s="9">
        <v>131.5</v>
      </c>
      <c r="AA167" s="9">
        <v>140.19999999999999</v>
      </c>
      <c r="AB167" s="9">
        <v>125.4</v>
      </c>
      <c r="AC167" s="9">
        <v>129.69999999999999</v>
      </c>
      <c r="AD167" s="9">
        <v>137.80000000000001</v>
      </c>
    </row>
    <row r="168" spans="1:30" x14ac:dyDescent="0.35">
      <c r="A168" s="9" t="s">
        <v>33</v>
      </c>
      <c r="B168" s="9">
        <v>2017</v>
      </c>
      <c r="C168" s="9" t="s">
        <v>41</v>
      </c>
      <c r="D168" s="9">
        <v>133.19999999999999</v>
      </c>
      <c r="E168" s="9">
        <v>143.9</v>
      </c>
      <c r="F168" s="9">
        <v>128.30000000000001</v>
      </c>
      <c r="G168" s="9">
        <v>138.30000000000001</v>
      </c>
      <c r="H168" s="9">
        <v>114.1</v>
      </c>
      <c r="I168" s="9">
        <v>142.69999999999999</v>
      </c>
      <c r="J168" s="9">
        <v>179.8</v>
      </c>
      <c r="K168" s="9">
        <v>123.5</v>
      </c>
      <c r="L168" s="9">
        <v>122.1</v>
      </c>
      <c r="M168" s="9">
        <v>137.5</v>
      </c>
      <c r="N168" s="9">
        <v>124.6</v>
      </c>
      <c r="O168" s="9">
        <v>144.5</v>
      </c>
      <c r="P168" s="9">
        <v>140.5</v>
      </c>
      <c r="Q168" s="9">
        <v>152.1</v>
      </c>
      <c r="R168" s="9">
        <v>132.69999999999999</v>
      </c>
      <c r="S168" s="9">
        <v>124.3</v>
      </c>
      <c r="T168" s="9">
        <v>131.4</v>
      </c>
      <c r="U168" s="9">
        <v>134.4</v>
      </c>
      <c r="V168" s="9">
        <v>118.9</v>
      </c>
      <c r="W168" s="9">
        <v>127.7</v>
      </c>
      <c r="X168" s="9">
        <v>125.7</v>
      </c>
      <c r="Y168" s="9">
        <v>114.6</v>
      </c>
      <c r="Z168" s="9">
        <v>124.1</v>
      </c>
      <c r="AA168" s="9">
        <v>135.69999999999999</v>
      </c>
      <c r="AB168" s="9">
        <v>123.3</v>
      </c>
      <c r="AC168" s="9">
        <v>123.8</v>
      </c>
      <c r="AD168" s="9">
        <v>132.69999999999999</v>
      </c>
    </row>
    <row r="169" spans="1:30" x14ac:dyDescent="0.35">
      <c r="A169" s="9" t="s">
        <v>34</v>
      </c>
      <c r="B169" s="9">
        <v>2017</v>
      </c>
      <c r="C169" s="9" t="s">
        <v>41</v>
      </c>
      <c r="D169" s="9">
        <v>134.30000000000001</v>
      </c>
      <c r="E169" s="9">
        <v>143.4</v>
      </c>
      <c r="F169" s="9">
        <v>129.30000000000001</v>
      </c>
      <c r="G169" s="9">
        <v>139</v>
      </c>
      <c r="H169" s="9">
        <v>118.1</v>
      </c>
      <c r="I169" s="9">
        <v>145.5</v>
      </c>
      <c r="J169" s="9">
        <v>168.6</v>
      </c>
      <c r="K169" s="9">
        <v>132.69999999999999</v>
      </c>
      <c r="L169" s="9">
        <v>121.2</v>
      </c>
      <c r="M169" s="9">
        <v>135.6</v>
      </c>
      <c r="N169" s="9">
        <v>128.69999999999999</v>
      </c>
      <c r="O169" s="9">
        <v>146.80000000000001</v>
      </c>
      <c r="P169" s="9">
        <v>140.6</v>
      </c>
      <c r="Q169" s="9">
        <v>149.80000000000001</v>
      </c>
      <c r="R169" s="9">
        <v>140.30000000000001</v>
      </c>
      <c r="S169" s="9">
        <v>133</v>
      </c>
      <c r="T169" s="9">
        <v>139.30000000000001</v>
      </c>
      <c r="U169" s="9">
        <v>134.4</v>
      </c>
      <c r="V169" s="9">
        <v>129.80000000000001</v>
      </c>
      <c r="W169" s="9">
        <v>132.80000000000001</v>
      </c>
      <c r="X169" s="9">
        <v>130.19999999999999</v>
      </c>
      <c r="Y169" s="9">
        <v>117.3</v>
      </c>
      <c r="Z169" s="9">
        <v>127.3</v>
      </c>
      <c r="AA169" s="9">
        <v>137.6</v>
      </c>
      <c r="AB169" s="9">
        <v>124.5</v>
      </c>
      <c r="AC169" s="9">
        <v>126.8</v>
      </c>
      <c r="AD169" s="9">
        <v>135.4</v>
      </c>
    </row>
    <row r="170" spans="1:30" x14ac:dyDescent="0.35">
      <c r="A170" s="9" t="s">
        <v>30</v>
      </c>
      <c r="B170" s="9">
        <v>2017</v>
      </c>
      <c r="C170" s="9" t="s">
        <v>42</v>
      </c>
      <c r="D170" s="9">
        <v>135.19999999999999</v>
      </c>
      <c r="E170" s="9">
        <v>142</v>
      </c>
      <c r="F170" s="9">
        <v>130.5</v>
      </c>
      <c r="G170" s="9">
        <v>140.19999999999999</v>
      </c>
      <c r="H170" s="9">
        <v>120.7</v>
      </c>
      <c r="I170" s="9">
        <v>147.80000000000001</v>
      </c>
      <c r="J170" s="9">
        <v>154.5</v>
      </c>
      <c r="K170" s="9">
        <v>137.1</v>
      </c>
      <c r="L170" s="9">
        <v>121</v>
      </c>
      <c r="M170" s="9">
        <v>134.69999999999999</v>
      </c>
      <c r="N170" s="9">
        <v>131.69999999999999</v>
      </c>
      <c r="O170" s="9">
        <v>149.30000000000001</v>
      </c>
      <c r="P170" s="9">
        <v>139.6</v>
      </c>
      <c r="Q170" s="9">
        <v>149.80000000000001</v>
      </c>
      <c r="R170" s="9">
        <v>146.1</v>
      </c>
      <c r="S170" s="9">
        <v>139.69999999999999</v>
      </c>
      <c r="T170" s="9">
        <v>145.19999999999999</v>
      </c>
      <c r="U170" s="9" t="s">
        <v>32</v>
      </c>
      <c r="V170" s="9">
        <v>137.4</v>
      </c>
      <c r="W170" s="9">
        <v>137.9</v>
      </c>
      <c r="X170" s="9">
        <v>133.4</v>
      </c>
      <c r="Y170" s="9">
        <v>121.2</v>
      </c>
      <c r="Z170" s="9">
        <v>132.30000000000001</v>
      </c>
      <c r="AA170" s="9">
        <v>139.6</v>
      </c>
      <c r="AB170" s="9">
        <v>126.7</v>
      </c>
      <c r="AC170" s="9">
        <v>130.30000000000001</v>
      </c>
      <c r="AD170" s="9">
        <v>137.6</v>
      </c>
    </row>
    <row r="171" spans="1:30" x14ac:dyDescent="0.35">
      <c r="A171" s="9" t="s">
        <v>33</v>
      </c>
      <c r="B171" s="9">
        <v>2017</v>
      </c>
      <c r="C171" s="9" t="s">
        <v>42</v>
      </c>
      <c r="D171" s="9">
        <v>133.6</v>
      </c>
      <c r="E171" s="9">
        <v>143</v>
      </c>
      <c r="F171" s="9">
        <v>129.69999999999999</v>
      </c>
      <c r="G171" s="9">
        <v>138.69999999999999</v>
      </c>
      <c r="H171" s="9">
        <v>114.5</v>
      </c>
      <c r="I171" s="9">
        <v>137.5</v>
      </c>
      <c r="J171" s="9">
        <v>160.69999999999999</v>
      </c>
      <c r="K171" s="9">
        <v>124.5</v>
      </c>
      <c r="L171" s="9">
        <v>122.4</v>
      </c>
      <c r="M171" s="9">
        <v>137.30000000000001</v>
      </c>
      <c r="N171" s="9">
        <v>124.8</v>
      </c>
      <c r="O171" s="9">
        <v>145</v>
      </c>
      <c r="P171" s="9">
        <v>138</v>
      </c>
      <c r="Q171" s="9">
        <v>153.6</v>
      </c>
      <c r="R171" s="9">
        <v>133.30000000000001</v>
      </c>
      <c r="S171" s="9">
        <v>124.6</v>
      </c>
      <c r="T171" s="9">
        <v>132</v>
      </c>
      <c r="U171" s="9">
        <v>135.69999999999999</v>
      </c>
      <c r="V171" s="9">
        <v>120.6</v>
      </c>
      <c r="W171" s="9">
        <v>128.1</v>
      </c>
      <c r="X171" s="9">
        <v>126.1</v>
      </c>
      <c r="Y171" s="9">
        <v>115.7</v>
      </c>
      <c r="Z171" s="9">
        <v>124.5</v>
      </c>
      <c r="AA171" s="9">
        <v>135.9</v>
      </c>
      <c r="AB171" s="9">
        <v>124.4</v>
      </c>
      <c r="AC171" s="9">
        <v>124.5</v>
      </c>
      <c r="AD171" s="9">
        <v>132.4</v>
      </c>
    </row>
    <row r="172" spans="1:30" x14ac:dyDescent="0.35">
      <c r="A172" s="9" t="s">
        <v>34</v>
      </c>
      <c r="B172" s="9">
        <v>2017</v>
      </c>
      <c r="C172" s="9" t="s">
        <v>42</v>
      </c>
      <c r="D172" s="9">
        <v>134.69999999999999</v>
      </c>
      <c r="E172" s="9">
        <v>142.4</v>
      </c>
      <c r="F172" s="9">
        <v>130.19999999999999</v>
      </c>
      <c r="G172" s="9">
        <v>139.6</v>
      </c>
      <c r="H172" s="9">
        <v>118.4</v>
      </c>
      <c r="I172" s="9">
        <v>143</v>
      </c>
      <c r="J172" s="9">
        <v>156.6</v>
      </c>
      <c r="K172" s="9">
        <v>132.9</v>
      </c>
      <c r="L172" s="9">
        <v>121.5</v>
      </c>
      <c r="M172" s="9">
        <v>135.6</v>
      </c>
      <c r="N172" s="9">
        <v>128.80000000000001</v>
      </c>
      <c r="O172" s="9">
        <v>147.30000000000001</v>
      </c>
      <c r="P172" s="9">
        <v>139</v>
      </c>
      <c r="Q172" s="9">
        <v>150.80000000000001</v>
      </c>
      <c r="R172" s="9">
        <v>141.1</v>
      </c>
      <c r="S172" s="9">
        <v>133.4</v>
      </c>
      <c r="T172" s="9">
        <v>140</v>
      </c>
      <c r="U172" s="9">
        <v>135.69999999999999</v>
      </c>
      <c r="V172" s="9">
        <v>131</v>
      </c>
      <c r="W172" s="9">
        <v>133.30000000000001</v>
      </c>
      <c r="X172" s="9">
        <v>130.6</v>
      </c>
      <c r="Y172" s="9">
        <v>118.3</v>
      </c>
      <c r="Z172" s="9">
        <v>127.9</v>
      </c>
      <c r="AA172" s="9">
        <v>137.4</v>
      </c>
      <c r="AB172" s="9">
        <v>125.7</v>
      </c>
      <c r="AC172" s="9">
        <v>127.5</v>
      </c>
      <c r="AD172" s="9">
        <v>135.19999999999999</v>
      </c>
    </row>
    <row r="173" spans="1:30" x14ac:dyDescent="0.35">
      <c r="A173" s="9" t="s">
        <v>30</v>
      </c>
      <c r="B173" s="9">
        <v>2017</v>
      </c>
      <c r="C173" s="9" t="s">
        <v>43</v>
      </c>
      <c r="D173" s="9">
        <v>135.9</v>
      </c>
      <c r="E173" s="9">
        <v>141.9</v>
      </c>
      <c r="F173" s="9">
        <v>131</v>
      </c>
      <c r="G173" s="9">
        <v>141.5</v>
      </c>
      <c r="H173" s="9">
        <v>121.4</v>
      </c>
      <c r="I173" s="9">
        <v>146.69999999999999</v>
      </c>
      <c r="J173" s="9">
        <v>157.1</v>
      </c>
      <c r="K173" s="9">
        <v>136.4</v>
      </c>
      <c r="L173" s="9">
        <v>121.4</v>
      </c>
      <c r="M173" s="9">
        <v>135.6</v>
      </c>
      <c r="N173" s="9">
        <v>131.30000000000001</v>
      </c>
      <c r="O173" s="9">
        <v>150.30000000000001</v>
      </c>
      <c r="P173" s="9">
        <v>140.4</v>
      </c>
      <c r="Q173" s="9">
        <v>150.5</v>
      </c>
      <c r="R173" s="9">
        <v>147.19999999999999</v>
      </c>
      <c r="S173" s="9">
        <v>140.6</v>
      </c>
      <c r="T173" s="9">
        <v>146.19999999999999</v>
      </c>
      <c r="U173" s="9" t="s">
        <v>32</v>
      </c>
      <c r="V173" s="9">
        <v>138.1</v>
      </c>
      <c r="W173" s="9">
        <v>138.4</v>
      </c>
      <c r="X173" s="9">
        <v>134.19999999999999</v>
      </c>
      <c r="Y173" s="9">
        <v>121</v>
      </c>
      <c r="Z173" s="9">
        <v>133</v>
      </c>
      <c r="AA173" s="9">
        <v>140.1</v>
      </c>
      <c r="AB173" s="9">
        <v>127.4</v>
      </c>
      <c r="AC173" s="9">
        <v>130.69999999999999</v>
      </c>
      <c r="AD173" s="9">
        <v>138.30000000000001</v>
      </c>
    </row>
    <row r="174" spans="1:30" x14ac:dyDescent="0.35">
      <c r="A174" s="9" t="s">
        <v>33</v>
      </c>
      <c r="B174" s="9">
        <v>2017</v>
      </c>
      <c r="C174" s="9" t="s">
        <v>43</v>
      </c>
      <c r="D174" s="9">
        <v>133.9</v>
      </c>
      <c r="E174" s="9">
        <v>142.80000000000001</v>
      </c>
      <c r="F174" s="9">
        <v>131.4</v>
      </c>
      <c r="G174" s="9">
        <v>139.1</v>
      </c>
      <c r="H174" s="9">
        <v>114.9</v>
      </c>
      <c r="I174" s="9">
        <v>135.6</v>
      </c>
      <c r="J174" s="9">
        <v>173.2</v>
      </c>
      <c r="K174" s="9">
        <v>124.1</v>
      </c>
      <c r="L174" s="9">
        <v>122.6</v>
      </c>
      <c r="M174" s="9">
        <v>137.80000000000001</v>
      </c>
      <c r="N174" s="9">
        <v>125.1</v>
      </c>
      <c r="O174" s="9">
        <v>145.5</v>
      </c>
      <c r="P174" s="9">
        <v>139.69999999999999</v>
      </c>
      <c r="Q174" s="9">
        <v>154.6</v>
      </c>
      <c r="R174" s="9">
        <v>134</v>
      </c>
      <c r="S174" s="9">
        <v>124.9</v>
      </c>
      <c r="T174" s="9">
        <v>132.6</v>
      </c>
      <c r="U174" s="9">
        <v>137.30000000000001</v>
      </c>
      <c r="V174" s="9">
        <v>122.6</v>
      </c>
      <c r="W174" s="9">
        <v>128.30000000000001</v>
      </c>
      <c r="X174" s="9">
        <v>126.6</v>
      </c>
      <c r="Y174" s="9">
        <v>115</v>
      </c>
      <c r="Z174" s="9">
        <v>124.8</v>
      </c>
      <c r="AA174" s="9">
        <v>136.30000000000001</v>
      </c>
      <c r="AB174" s="9">
        <v>124.6</v>
      </c>
      <c r="AC174" s="9">
        <v>124.5</v>
      </c>
      <c r="AD174" s="9">
        <v>133.5</v>
      </c>
    </row>
    <row r="175" spans="1:30" x14ac:dyDescent="0.35">
      <c r="A175" s="9" t="s">
        <v>34</v>
      </c>
      <c r="B175" s="9">
        <v>2017</v>
      </c>
      <c r="C175" s="9" t="s">
        <v>43</v>
      </c>
      <c r="D175" s="9">
        <v>135.30000000000001</v>
      </c>
      <c r="E175" s="9">
        <v>142.19999999999999</v>
      </c>
      <c r="F175" s="9">
        <v>131.19999999999999</v>
      </c>
      <c r="G175" s="9">
        <v>140.6</v>
      </c>
      <c r="H175" s="9">
        <v>119</v>
      </c>
      <c r="I175" s="9">
        <v>141.5</v>
      </c>
      <c r="J175" s="9">
        <v>162.6</v>
      </c>
      <c r="K175" s="9">
        <v>132.30000000000001</v>
      </c>
      <c r="L175" s="9">
        <v>121.8</v>
      </c>
      <c r="M175" s="9">
        <v>136.30000000000001</v>
      </c>
      <c r="N175" s="9">
        <v>128.69999999999999</v>
      </c>
      <c r="O175" s="9">
        <v>148.1</v>
      </c>
      <c r="P175" s="9">
        <v>140.1</v>
      </c>
      <c r="Q175" s="9">
        <v>151.6</v>
      </c>
      <c r="R175" s="9">
        <v>142</v>
      </c>
      <c r="S175" s="9">
        <v>134.1</v>
      </c>
      <c r="T175" s="9">
        <v>140.80000000000001</v>
      </c>
      <c r="U175" s="9">
        <v>137.30000000000001</v>
      </c>
      <c r="V175" s="9">
        <v>132.19999999999999</v>
      </c>
      <c r="W175" s="9">
        <v>133.6</v>
      </c>
      <c r="X175" s="9">
        <v>131.30000000000001</v>
      </c>
      <c r="Y175" s="9">
        <v>117.8</v>
      </c>
      <c r="Z175" s="9">
        <v>128.4</v>
      </c>
      <c r="AA175" s="9">
        <v>137.9</v>
      </c>
      <c r="AB175" s="9">
        <v>126.2</v>
      </c>
      <c r="AC175" s="9">
        <v>127.7</v>
      </c>
      <c r="AD175" s="9">
        <v>136.1</v>
      </c>
    </row>
    <row r="176" spans="1:30" x14ac:dyDescent="0.35">
      <c r="A176" s="9" t="s">
        <v>30</v>
      </c>
      <c r="B176" s="9">
        <v>2017</v>
      </c>
      <c r="C176" s="9" t="s">
        <v>45</v>
      </c>
      <c r="D176" s="9">
        <v>136.30000000000001</v>
      </c>
      <c r="E176" s="9">
        <v>142.5</v>
      </c>
      <c r="F176" s="9">
        <v>140.5</v>
      </c>
      <c r="G176" s="9">
        <v>141.5</v>
      </c>
      <c r="H176" s="9">
        <v>121.6</v>
      </c>
      <c r="I176" s="9">
        <v>147.30000000000001</v>
      </c>
      <c r="J176" s="9">
        <v>168</v>
      </c>
      <c r="K176" s="9">
        <v>135.80000000000001</v>
      </c>
      <c r="L176" s="9">
        <v>122.5</v>
      </c>
      <c r="M176" s="9">
        <v>136</v>
      </c>
      <c r="N176" s="9">
        <v>131.9</v>
      </c>
      <c r="O176" s="9">
        <v>151.4</v>
      </c>
      <c r="P176" s="9">
        <v>142.4</v>
      </c>
      <c r="Q176" s="9">
        <v>152.1</v>
      </c>
      <c r="R176" s="9">
        <v>148.19999999999999</v>
      </c>
      <c r="S176" s="9">
        <v>141.5</v>
      </c>
      <c r="T176" s="9">
        <v>147.30000000000001</v>
      </c>
      <c r="U176" s="9" t="s">
        <v>32</v>
      </c>
      <c r="V176" s="9">
        <v>141.1</v>
      </c>
      <c r="W176" s="9">
        <v>139.4</v>
      </c>
      <c r="X176" s="9">
        <v>135.80000000000001</v>
      </c>
      <c r="Y176" s="9">
        <v>121.6</v>
      </c>
      <c r="Z176" s="9">
        <v>133.69999999999999</v>
      </c>
      <c r="AA176" s="9">
        <v>141.5</v>
      </c>
      <c r="AB176" s="9">
        <v>128.1</v>
      </c>
      <c r="AC176" s="9">
        <v>131.69999999999999</v>
      </c>
      <c r="AD176" s="9">
        <v>140</v>
      </c>
    </row>
    <row r="177" spans="1:30" x14ac:dyDescent="0.35">
      <c r="A177" s="9" t="s">
        <v>33</v>
      </c>
      <c r="B177" s="9">
        <v>2017</v>
      </c>
      <c r="C177" s="9" t="s">
        <v>45</v>
      </c>
      <c r="D177" s="9">
        <v>134.30000000000001</v>
      </c>
      <c r="E177" s="9">
        <v>142.1</v>
      </c>
      <c r="F177" s="9">
        <v>146.69999999999999</v>
      </c>
      <c r="G177" s="9">
        <v>139.5</v>
      </c>
      <c r="H177" s="9">
        <v>115.2</v>
      </c>
      <c r="I177" s="9">
        <v>136.4</v>
      </c>
      <c r="J177" s="9">
        <v>185.2</v>
      </c>
      <c r="K177" s="9">
        <v>122.2</v>
      </c>
      <c r="L177" s="9">
        <v>123.9</v>
      </c>
      <c r="M177" s="9">
        <v>138.30000000000001</v>
      </c>
      <c r="N177" s="9">
        <v>125.4</v>
      </c>
      <c r="O177" s="9">
        <v>146</v>
      </c>
      <c r="P177" s="9">
        <v>141.5</v>
      </c>
      <c r="Q177" s="9">
        <v>156.19999999999999</v>
      </c>
      <c r="R177" s="9">
        <v>135</v>
      </c>
      <c r="S177" s="9">
        <v>125.4</v>
      </c>
      <c r="T177" s="9">
        <v>133.5</v>
      </c>
      <c r="U177" s="9">
        <v>138.6</v>
      </c>
      <c r="V177" s="9">
        <v>125.7</v>
      </c>
      <c r="W177" s="9">
        <v>128.80000000000001</v>
      </c>
      <c r="X177" s="9">
        <v>127.4</v>
      </c>
      <c r="Y177" s="9">
        <v>115.3</v>
      </c>
      <c r="Z177" s="9">
        <v>125.1</v>
      </c>
      <c r="AA177" s="9">
        <v>136.6</v>
      </c>
      <c r="AB177" s="9">
        <v>124.9</v>
      </c>
      <c r="AC177" s="9">
        <v>124.9</v>
      </c>
      <c r="AD177" s="9">
        <v>134.80000000000001</v>
      </c>
    </row>
    <row r="178" spans="1:30" x14ac:dyDescent="0.35">
      <c r="A178" s="9" t="s">
        <v>34</v>
      </c>
      <c r="B178" s="9">
        <v>2017</v>
      </c>
      <c r="C178" s="9" t="s">
        <v>45</v>
      </c>
      <c r="D178" s="9">
        <v>135.69999999999999</v>
      </c>
      <c r="E178" s="9">
        <v>142.4</v>
      </c>
      <c r="F178" s="9">
        <v>142.9</v>
      </c>
      <c r="G178" s="9">
        <v>140.80000000000001</v>
      </c>
      <c r="H178" s="9">
        <v>119.2</v>
      </c>
      <c r="I178" s="9">
        <v>142.19999999999999</v>
      </c>
      <c r="J178" s="9">
        <v>173.8</v>
      </c>
      <c r="K178" s="9">
        <v>131.19999999999999</v>
      </c>
      <c r="L178" s="9">
        <v>123</v>
      </c>
      <c r="M178" s="9">
        <v>136.80000000000001</v>
      </c>
      <c r="N178" s="9">
        <v>129.19999999999999</v>
      </c>
      <c r="O178" s="9">
        <v>148.9</v>
      </c>
      <c r="P178" s="9">
        <v>142.1</v>
      </c>
      <c r="Q178" s="9">
        <v>153.19999999999999</v>
      </c>
      <c r="R178" s="9">
        <v>143</v>
      </c>
      <c r="S178" s="9">
        <v>134.80000000000001</v>
      </c>
      <c r="T178" s="9">
        <v>141.80000000000001</v>
      </c>
      <c r="U178" s="9">
        <v>138.6</v>
      </c>
      <c r="V178" s="9">
        <v>135.30000000000001</v>
      </c>
      <c r="W178" s="9">
        <v>134.4</v>
      </c>
      <c r="X178" s="9">
        <v>132.6</v>
      </c>
      <c r="Y178" s="9">
        <v>118.3</v>
      </c>
      <c r="Z178" s="9">
        <v>128.9</v>
      </c>
      <c r="AA178" s="9">
        <v>138.6</v>
      </c>
      <c r="AB178" s="9">
        <v>126.8</v>
      </c>
      <c r="AC178" s="9">
        <v>128.4</v>
      </c>
      <c r="AD178" s="9">
        <v>137.6</v>
      </c>
    </row>
    <row r="179" spans="1:30" x14ac:dyDescent="0.35">
      <c r="A179" s="9" t="s">
        <v>30</v>
      </c>
      <c r="B179" s="9">
        <v>2017</v>
      </c>
      <c r="C179" s="9" t="s">
        <v>46</v>
      </c>
      <c r="D179" s="9">
        <v>136.4</v>
      </c>
      <c r="E179" s="9">
        <v>143.69999999999999</v>
      </c>
      <c r="F179" s="9">
        <v>144.80000000000001</v>
      </c>
      <c r="G179" s="9">
        <v>141.9</v>
      </c>
      <c r="H179" s="9">
        <v>123.1</v>
      </c>
      <c r="I179" s="9">
        <v>147.19999999999999</v>
      </c>
      <c r="J179" s="9">
        <v>161</v>
      </c>
      <c r="K179" s="9">
        <v>133.80000000000001</v>
      </c>
      <c r="L179" s="9">
        <v>121.9</v>
      </c>
      <c r="M179" s="9">
        <v>135.80000000000001</v>
      </c>
      <c r="N179" s="9">
        <v>131.1</v>
      </c>
      <c r="O179" s="9">
        <v>151.4</v>
      </c>
      <c r="P179" s="9">
        <v>141.5</v>
      </c>
      <c r="Q179" s="9">
        <v>153.19999999999999</v>
      </c>
      <c r="R179" s="9">
        <v>148</v>
      </c>
      <c r="S179" s="9">
        <v>141.9</v>
      </c>
      <c r="T179" s="9">
        <v>147.19999999999999</v>
      </c>
      <c r="U179" s="9" t="s">
        <v>32</v>
      </c>
      <c r="V179" s="9">
        <v>142.6</v>
      </c>
      <c r="W179" s="9">
        <v>139.5</v>
      </c>
      <c r="X179" s="9">
        <v>136.1</v>
      </c>
      <c r="Y179" s="9">
        <v>122</v>
      </c>
      <c r="Z179" s="9">
        <v>133.4</v>
      </c>
      <c r="AA179" s="9">
        <v>141.1</v>
      </c>
      <c r="AB179" s="9">
        <v>127.8</v>
      </c>
      <c r="AC179" s="9">
        <v>131.9</v>
      </c>
      <c r="AD179" s="9">
        <v>139.80000000000001</v>
      </c>
    </row>
    <row r="180" spans="1:30" x14ac:dyDescent="0.35">
      <c r="A180" s="9" t="s">
        <v>33</v>
      </c>
      <c r="B180" s="9">
        <v>2017</v>
      </c>
      <c r="C180" s="9" t="s">
        <v>46</v>
      </c>
      <c r="D180" s="9">
        <v>134.4</v>
      </c>
      <c r="E180" s="9">
        <v>142.6</v>
      </c>
      <c r="F180" s="9">
        <v>145.9</v>
      </c>
      <c r="G180" s="9">
        <v>139.5</v>
      </c>
      <c r="H180" s="9">
        <v>115.9</v>
      </c>
      <c r="I180" s="9">
        <v>135</v>
      </c>
      <c r="J180" s="9">
        <v>163.19999999999999</v>
      </c>
      <c r="K180" s="9">
        <v>119.8</v>
      </c>
      <c r="L180" s="9">
        <v>120.7</v>
      </c>
      <c r="M180" s="9">
        <v>139.69999999999999</v>
      </c>
      <c r="N180" s="9">
        <v>125.7</v>
      </c>
      <c r="O180" s="9">
        <v>146.30000000000001</v>
      </c>
      <c r="P180" s="9">
        <v>138.80000000000001</v>
      </c>
      <c r="Q180" s="9">
        <v>157</v>
      </c>
      <c r="R180" s="9">
        <v>135.6</v>
      </c>
      <c r="S180" s="9">
        <v>125.6</v>
      </c>
      <c r="T180" s="9">
        <v>134</v>
      </c>
      <c r="U180" s="9">
        <v>139.1</v>
      </c>
      <c r="V180" s="9">
        <v>126.8</v>
      </c>
      <c r="W180" s="9">
        <v>129.30000000000001</v>
      </c>
      <c r="X180" s="9">
        <v>128.19999999999999</v>
      </c>
      <c r="Y180" s="9">
        <v>115.3</v>
      </c>
      <c r="Z180" s="9">
        <v>125.6</v>
      </c>
      <c r="AA180" s="9">
        <v>136.69999999999999</v>
      </c>
      <c r="AB180" s="9">
        <v>124.6</v>
      </c>
      <c r="AC180" s="9">
        <v>125.1</v>
      </c>
      <c r="AD180" s="9">
        <v>134.1</v>
      </c>
    </row>
    <row r="181" spans="1:30" x14ac:dyDescent="0.35">
      <c r="A181" s="9" t="s">
        <v>34</v>
      </c>
      <c r="B181" s="9">
        <v>2017</v>
      </c>
      <c r="C181" s="9" t="s">
        <v>46</v>
      </c>
      <c r="D181" s="9">
        <v>135.80000000000001</v>
      </c>
      <c r="E181" s="9">
        <v>143.30000000000001</v>
      </c>
      <c r="F181" s="9">
        <v>145.19999999999999</v>
      </c>
      <c r="G181" s="9">
        <v>141</v>
      </c>
      <c r="H181" s="9">
        <v>120.5</v>
      </c>
      <c r="I181" s="9">
        <v>141.5</v>
      </c>
      <c r="J181" s="9">
        <v>161.69999999999999</v>
      </c>
      <c r="K181" s="9">
        <v>129.1</v>
      </c>
      <c r="L181" s="9">
        <v>121.5</v>
      </c>
      <c r="M181" s="9">
        <v>137.1</v>
      </c>
      <c r="N181" s="9">
        <v>128.80000000000001</v>
      </c>
      <c r="O181" s="9">
        <v>149</v>
      </c>
      <c r="P181" s="9">
        <v>140.5</v>
      </c>
      <c r="Q181" s="9">
        <v>154.19999999999999</v>
      </c>
      <c r="R181" s="9">
        <v>143.1</v>
      </c>
      <c r="S181" s="9">
        <v>135.1</v>
      </c>
      <c r="T181" s="9">
        <v>142</v>
      </c>
      <c r="U181" s="9">
        <v>139.1</v>
      </c>
      <c r="V181" s="9">
        <v>136.6</v>
      </c>
      <c r="W181" s="9">
        <v>134.69999999999999</v>
      </c>
      <c r="X181" s="9">
        <v>133.1</v>
      </c>
      <c r="Y181" s="9">
        <v>118.5</v>
      </c>
      <c r="Z181" s="9">
        <v>129</v>
      </c>
      <c r="AA181" s="9">
        <v>138.5</v>
      </c>
      <c r="AB181" s="9">
        <v>126.5</v>
      </c>
      <c r="AC181" s="9">
        <v>128.6</v>
      </c>
      <c r="AD181" s="9">
        <v>137.19999999999999</v>
      </c>
    </row>
    <row r="182" spans="1:30" x14ac:dyDescent="0.35">
      <c r="A182" s="9" t="s">
        <v>30</v>
      </c>
      <c r="B182" s="9">
        <v>2018</v>
      </c>
      <c r="C182" s="9" t="s">
        <v>31</v>
      </c>
      <c r="D182" s="9">
        <v>136.6</v>
      </c>
      <c r="E182" s="9">
        <v>144.4</v>
      </c>
      <c r="F182" s="9">
        <v>143.80000000000001</v>
      </c>
      <c r="G182" s="9">
        <v>142</v>
      </c>
      <c r="H182" s="9">
        <v>123.2</v>
      </c>
      <c r="I182" s="9">
        <v>147.9</v>
      </c>
      <c r="J182" s="9">
        <v>152.1</v>
      </c>
      <c r="K182" s="9">
        <v>131.80000000000001</v>
      </c>
      <c r="L182" s="9">
        <v>119.5</v>
      </c>
      <c r="M182" s="9">
        <v>136</v>
      </c>
      <c r="N182" s="9">
        <v>131.19999999999999</v>
      </c>
      <c r="O182" s="9">
        <v>151.80000000000001</v>
      </c>
      <c r="P182" s="9">
        <v>140.4</v>
      </c>
      <c r="Q182" s="9">
        <v>153.6</v>
      </c>
      <c r="R182" s="9">
        <v>148.30000000000001</v>
      </c>
      <c r="S182" s="9">
        <v>142.30000000000001</v>
      </c>
      <c r="T182" s="9">
        <v>147.5</v>
      </c>
      <c r="U182" s="9" t="s">
        <v>32</v>
      </c>
      <c r="V182" s="9">
        <v>142.30000000000001</v>
      </c>
      <c r="W182" s="9">
        <v>139.80000000000001</v>
      </c>
      <c r="X182" s="9">
        <v>136</v>
      </c>
      <c r="Y182" s="9">
        <v>122.7</v>
      </c>
      <c r="Z182" s="9">
        <v>134.30000000000001</v>
      </c>
      <c r="AA182" s="9">
        <v>141.6</v>
      </c>
      <c r="AB182" s="9">
        <v>128.6</v>
      </c>
      <c r="AC182" s="9">
        <v>132.30000000000001</v>
      </c>
      <c r="AD182" s="9">
        <v>139.30000000000001</v>
      </c>
    </row>
    <row r="183" spans="1:30" x14ac:dyDescent="0.35">
      <c r="A183" s="9" t="s">
        <v>33</v>
      </c>
      <c r="B183" s="9">
        <v>2018</v>
      </c>
      <c r="C183" s="9" t="s">
        <v>31</v>
      </c>
      <c r="D183" s="9">
        <v>134.6</v>
      </c>
      <c r="E183" s="9">
        <v>143.69999999999999</v>
      </c>
      <c r="F183" s="9">
        <v>143.6</v>
      </c>
      <c r="G183" s="9">
        <v>139.6</v>
      </c>
      <c r="H183" s="9">
        <v>116.4</v>
      </c>
      <c r="I183" s="9">
        <v>133.80000000000001</v>
      </c>
      <c r="J183" s="9">
        <v>150.5</v>
      </c>
      <c r="K183" s="9">
        <v>118.4</v>
      </c>
      <c r="L183" s="9">
        <v>117.3</v>
      </c>
      <c r="M183" s="9">
        <v>140.5</v>
      </c>
      <c r="N183" s="9">
        <v>125.9</v>
      </c>
      <c r="O183" s="9">
        <v>146.80000000000001</v>
      </c>
      <c r="P183" s="9">
        <v>137.19999999999999</v>
      </c>
      <c r="Q183" s="9">
        <v>157.69999999999999</v>
      </c>
      <c r="R183" s="9">
        <v>136</v>
      </c>
      <c r="S183" s="9">
        <v>125.9</v>
      </c>
      <c r="T183" s="9">
        <v>134.4</v>
      </c>
      <c r="U183" s="9">
        <v>140.4</v>
      </c>
      <c r="V183" s="9">
        <v>127.3</v>
      </c>
      <c r="W183" s="9">
        <v>129.5</v>
      </c>
      <c r="X183" s="9">
        <v>129</v>
      </c>
      <c r="Y183" s="9">
        <v>116.3</v>
      </c>
      <c r="Z183" s="9">
        <v>126.2</v>
      </c>
      <c r="AA183" s="9">
        <v>137.1</v>
      </c>
      <c r="AB183" s="9">
        <v>125.5</v>
      </c>
      <c r="AC183" s="9">
        <v>125.8</v>
      </c>
      <c r="AD183" s="9">
        <v>134.1</v>
      </c>
    </row>
    <row r="184" spans="1:30" x14ac:dyDescent="0.35">
      <c r="A184" s="9" t="s">
        <v>34</v>
      </c>
      <c r="B184" s="9">
        <v>2018</v>
      </c>
      <c r="C184" s="9" t="s">
        <v>31</v>
      </c>
      <c r="D184" s="9">
        <v>136</v>
      </c>
      <c r="E184" s="9">
        <v>144.19999999999999</v>
      </c>
      <c r="F184" s="9">
        <v>143.69999999999999</v>
      </c>
      <c r="G184" s="9">
        <v>141.1</v>
      </c>
      <c r="H184" s="9">
        <v>120.7</v>
      </c>
      <c r="I184" s="9">
        <v>141.30000000000001</v>
      </c>
      <c r="J184" s="9">
        <v>151.6</v>
      </c>
      <c r="K184" s="9">
        <v>127.3</v>
      </c>
      <c r="L184" s="9">
        <v>118.8</v>
      </c>
      <c r="M184" s="9">
        <v>137.5</v>
      </c>
      <c r="N184" s="9">
        <v>129</v>
      </c>
      <c r="O184" s="9">
        <v>149.5</v>
      </c>
      <c r="P184" s="9">
        <v>139.19999999999999</v>
      </c>
      <c r="Q184" s="9">
        <v>154.69999999999999</v>
      </c>
      <c r="R184" s="9">
        <v>143.5</v>
      </c>
      <c r="S184" s="9">
        <v>135.5</v>
      </c>
      <c r="T184" s="9">
        <v>142.30000000000001</v>
      </c>
      <c r="U184" s="9">
        <v>140.4</v>
      </c>
      <c r="V184" s="9">
        <v>136.6</v>
      </c>
      <c r="W184" s="9">
        <v>134.9</v>
      </c>
      <c r="X184" s="9">
        <v>133.30000000000001</v>
      </c>
      <c r="Y184" s="9">
        <v>119.3</v>
      </c>
      <c r="Z184" s="9">
        <v>129.69999999999999</v>
      </c>
      <c r="AA184" s="9">
        <v>139</v>
      </c>
      <c r="AB184" s="9">
        <v>127.3</v>
      </c>
      <c r="AC184" s="9">
        <v>129.1</v>
      </c>
      <c r="AD184" s="9">
        <v>136.9</v>
      </c>
    </row>
    <row r="185" spans="1:30" x14ac:dyDescent="0.35">
      <c r="A185" s="9" t="s">
        <v>30</v>
      </c>
      <c r="B185" s="9">
        <v>2018</v>
      </c>
      <c r="C185" s="9" t="s">
        <v>35</v>
      </c>
      <c r="D185" s="9">
        <v>136.4</v>
      </c>
      <c r="E185" s="9">
        <v>143.69999999999999</v>
      </c>
      <c r="F185" s="9">
        <v>140.6</v>
      </c>
      <c r="G185" s="9">
        <v>141.5</v>
      </c>
      <c r="H185" s="9">
        <v>122.9</v>
      </c>
      <c r="I185" s="9">
        <v>149.4</v>
      </c>
      <c r="J185" s="9">
        <v>142.4</v>
      </c>
      <c r="K185" s="9">
        <v>130.19999999999999</v>
      </c>
      <c r="L185" s="9">
        <v>117.9</v>
      </c>
      <c r="M185" s="9">
        <v>135.6</v>
      </c>
      <c r="N185" s="9">
        <v>130.5</v>
      </c>
      <c r="O185" s="9">
        <v>151.69999999999999</v>
      </c>
      <c r="P185" s="9">
        <v>138.69999999999999</v>
      </c>
      <c r="Q185" s="9">
        <v>153.30000000000001</v>
      </c>
      <c r="R185" s="9">
        <v>148.69999999999999</v>
      </c>
      <c r="S185" s="9">
        <v>142.4</v>
      </c>
      <c r="T185" s="9">
        <v>147.80000000000001</v>
      </c>
      <c r="U185" s="9" t="s">
        <v>32</v>
      </c>
      <c r="V185" s="9">
        <v>142.4</v>
      </c>
      <c r="W185" s="9">
        <v>139.9</v>
      </c>
      <c r="X185" s="9">
        <v>136.19999999999999</v>
      </c>
      <c r="Y185" s="9">
        <v>123.3</v>
      </c>
      <c r="Z185" s="9">
        <v>134.30000000000001</v>
      </c>
      <c r="AA185" s="9">
        <v>141.5</v>
      </c>
      <c r="AB185" s="9">
        <v>128.80000000000001</v>
      </c>
      <c r="AC185" s="9">
        <v>132.5</v>
      </c>
      <c r="AD185" s="9">
        <v>138.5</v>
      </c>
    </row>
    <row r="186" spans="1:30" x14ac:dyDescent="0.35">
      <c r="A186" s="9" t="s">
        <v>33</v>
      </c>
      <c r="B186" s="9">
        <v>2018</v>
      </c>
      <c r="C186" s="9" t="s">
        <v>35</v>
      </c>
      <c r="D186" s="9">
        <v>134.80000000000001</v>
      </c>
      <c r="E186" s="9">
        <v>143</v>
      </c>
      <c r="F186" s="9">
        <v>139.9</v>
      </c>
      <c r="G186" s="9">
        <v>139.9</v>
      </c>
      <c r="H186" s="9">
        <v>116.2</v>
      </c>
      <c r="I186" s="9">
        <v>135.5</v>
      </c>
      <c r="J186" s="9">
        <v>136.9</v>
      </c>
      <c r="K186" s="9">
        <v>117</v>
      </c>
      <c r="L186" s="9">
        <v>115.4</v>
      </c>
      <c r="M186" s="9">
        <v>140.69999999999999</v>
      </c>
      <c r="N186" s="9">
        <v>125.9</v>
      </c>
      <c r="O186" s="9">
        <v>147.1</v>
      </c>
      <c r="P186" s="9">
        <v>135.6</v>
      </c>
      <c r="Q186" s="9">
        <v>159.30000000000001</v>
      </c>
      <c r="R186" s="9">
        <v>136.30000000000001</v>
      </c>
      <c r="S186" s="9">
        <v>126.1</v>
      </c>
      <c r="T186" s="9">
        <v>134.69999999999999</v>
      </c>
      <c r="U186" s="9">
        <v>141.30000000000001</v>
      </c>
      <c r="V186" s="9">
        <v>127.3</v>
      </c>
      <c r="W186" s="9">
        <v>129.9</v>
      </c>
      <c r="X186" s="9">
        <v>129.80000000000001</v>
      </c>
      <c r="Y186" s="9">
        <v>117.4</v>
      </c>
      <c r="Z186" s="9">
        <v>126.5</v>
      </c>
      <c r="AA186" s="9">
        <v>137.19999999999999</v>
      </c>
      <c r="AB186" s="9">
        <v>126.2</v>
      </c>
      <c r="AC186" s="9">
        <v>126.5</v>
      </c>
      <c r="AD186" s="9">
        <v>134</v>
      </c>
    </row>
    <row r="187" spans="1:30" x14ac:dyDescent="0.35">
      <c r="A187" s="9" t="s">
        <v>34</v>
      </c>
      <c r="B187" s="9">
        <v>2018</v>
      </c>
      <c r="C187" s="9" t="s">
        <v>35</v>
      </c>
      <c r="D187" s="9">
        <v>135.9</v>
      </c>
      <c r="E187" s="9">
        <v>143.5</v>
      </c>
      <c r="F187" s="9">
        <v>140.30000000000001</v>
      </c>
      <c r="G187" s="9">
        <v>140.9</v>
      </c>
      <c r="H187" s="9">
        <v>120.4</v>
      </c>
      <c r="I187" s="9">
        <v>142.9</v>
      </c>
      <c r="J187" s="9">
        <v>140.5</v>
      </c>
      <c r="K187" s="9">
        <v>125.8</v>
      </c>
      <c r="L187" s="9">
        <v>117.1</v>
      </c>
      <c r="M187" s="9">
        <v>137.30000000000001</v>
      </c>
      <c r="N187" s="9">
        <v>128.6</v>
      </c>
      <c r="O187" s="9">
        <v>149.6</v>
      </c>
      <c r="P187" s="9">
        <v>137.6</v>
      </c>
      <c r="Q187" s="9">
        <v>154.9</v>
      </c>
      <c r="R187" s="9">
        <v>143.80000000000001</v>
      </c>
      <c r="S187" s="9">
        <v>135.6</v>
      </c>
      <c r="T187" s="9">
        <v>142.6</v>
      </c>
      <c r="U187" s="9">
        <v>141.30000000000001</v>
      </c>
      <c r="V187" s="9">
        <v>136.69999999999999</v>
      </c>
      <c r="W187" s="9">
        <v>135.19999999999999</v>
      </c>
      <c r="X187" s="9">
        <v>133.80000000000001</v>
      </c>
      <c r="Y187" s="9">
        <v>120.2</v>
      </c>
      <c r="Z187" s="9">
        <v>129.9</v>
      </c>
      <c r="AA187" s="9">
        <v>139</v>
      </c>
      <c r="AB187" s="9">
        <v>127.7</v>
      </c>
      <c r="AC187" s="9">
        <v>129.6</v>
      </c>
      <c r="AD187" s="9">
        <v>136.4</v>
      </c>
    </row>
    <row r="188" spans="1:30" x14ac:dyDescent="0.35">
      <c r="A188" s="9" t="s">
        <v>30</v>
      </c>
      <c r="B188" s="9">
        <v>2018</v>
      </c>
      <c r="C188" s="9" t="s">
        <v>36</v>
      </c>
      <c r="D188" s="9">
        <v>136.80000000000001</v>
      </c>
      <c r="E188" s="9">
        <v>143.80000000000001</v>
      </c>
      <c r="F188" s="9">
        <v>140</v>
      </c>
      <c r="G188" s="9">
        <v>142</v>
      </c>
      <c r="H188" s="9">
        <v>123.2</v>
      </c>
      <c r="I188" s="9">
        <v>152.9</v>
      </c>
      <c r="J188" s="9">
        <v>138</v>
      </c>
      <c r="K188" s="9">
        <v>129.30000000000001</v>
      </c>
      <c r="L188" s="9">
        <v>117.1</v>
      </c>
      <c r="M188" s="9">
        <v>136.30000000000001</v>
      </c>
      <c r="N188" s="9">
        <v>131.19999999999999</v>
      </c>
      <c r="O188" s="9">
        <v>152.80000000000001</v>
      </c>
      <c r="P188" s="9">
        <v>138.6</v>
      </c>
      <c r="Q188" s="9">
        <v>155.1</v>
      </c>
      <c r="R188" s="9">
        <v>149.19999999999999</v>
      </c>
      <c r="S188" s="9">
        <v>143</v>
      </c>
      <c r="T188" s="9">
        <v>148.30000000000001</v>
      </c>
      <c r="U188" s="9" t="s">
        <v>32</v>
      </c>
      <c r="V188" s="9">
        <v>142.6</v>
      </c>
      <c r="W188" s="9">
        <v>139.9</v>
      </c>
      <c r="X188" s="9">
        <v>136.69999999999999</v>
      </c>
      <c r="Y188" s="9">
        <v>124.6</v>
      </c>
      <c r="Z188" s="9">
        <v>135.1</v>
      </c>
      <c r="AA188" s="9">
        <v>142.69999999999999</v>
      </c>
      <c r="AB188" s="9">
        <v>129.30000000000001</v>
      </c>
      <c r="AC188" s="9">
        <v>133.30000000000001</v>
      </c>
      <c r="AD188" s="9">
        <v>138.69999999999999</v>
      </c>
    </row>
    <row r="189" spans="1:30" x14ac:dyDescent="0.35">
      <c r="A189" s="9" t="s">
        <v>33</v>
      </c>
      <c r="B189" s="9">
        <v>2018</v>
      </c>
      <c r="C189" s="9" t="s">
        <v>36</v>
      </c>
      <c r="D189" s="9">
        <v>135</v>
      </c>
      <c r="E189" s="9">
        <v>143.1</v>
      </c>
      <c r="F189" s="9">
        <v>135.5</v>
      </c>
      <c r="G189" s="9">
        <v>139.9</v>
      </c>
      <c r="H189" s="9">
        <v>116.5</v>
      </c>
      <c r="I189" s="9">
        <v>138.5</v>
      </c>
      <c r="J189" s="9">
        <v>128</v>
      </c>
      <c r="K189" s="9">
        <v>115.5</v>
      </c>
      <c r="L189" s="9">
        <v>114.2</v>
      </c>
      <c r="M189" s="9">
        <v>140.69999999999999</v>
      </c>
      <c r="N189" s="9">
        <v>126.2</v>
      </c>
      <c r="O189" s="9">
        <v>147.6</v>
      </c>
      <c r="P189" s="9">
        <v>134.80000000000001</v>
      </c>
      <c r="Q189" s="9">
        <v>159.69999999999999</v>
      </c>
      <c r="R189" s="9">
        <v>136.69999999999999</v>
      </c>
      <c r="S189" s="9">
        <v>126.7</v>
      </c>
      <c r="T189" s="9">
        <v>135.19999999999999</v>
      </c>
      <c r="U189" s="9">
        <v>142</v>
      </c>
      <c r="V189" s="9">
        <v>126.4</v>
      </c>
      <c r="W189" s="9">
        <v>130.80000000000001</v>
      </c>
      <c r="X189" s="9">
        <v>130.5</v>
      </c>
      <c r="Y189" s="9">
        <v>117.8</v>
      </c>
      <c r="Z189" s="9">
        <v>126.8</v>
      </c>
      <c r="AA189" s="9">
        <v>137.80000000000001</v>
      </c>
      <c r="AB189" s="9">
        <v>126.7</v>
      </c>
      <c r="AC189" s="9">
        <v>127.1</v>
      </c>
      <c r="AD189" s="9">
        <v>134</v>
      </c>
    </row>
    <row r="190" spans="1:30" x14ac:dyDescent="0.35">
      <c r="A190" s="9" t="s">
        <v>34</v>
      </c>
      <c r="B190" s="9">
        <v>2018</v>
      </c>
      <c r="C190" s="9" t="s">
        <v>36</v>
      </c>
      <c r="D190" s="9">
        <v>136.19999999999999</v>
      </c>
      <c r="E190" s="9">
        <v>143.6</v>
      </c>
      <c r="F190" s="9">
        <v>138.30000000000001</v>
      </c>
      <c r="G190" s="9">
        <v>141.19999999999999</v>
      </c>
      <c r="H190" s="9">
        <v>120.7</v>
      </c>
      <c r="I190" s="9">
        <v>146.19999999999999</v>
      </c>
      <c r="J190" s="9">
        <v>134.6</v>
      </c>
      <c r="K190" s="9">
        <v>124.6</v>
      </c>
      <c r="L190" s="9">
        <v>116.1</v>
      </c>
      <c r="M190" s="9">
        <v>137.80000000000001</v>
      </c>
      <c r="N190" s="9">
        <v>129.1</v>
      </c>
      <c r="O190" s="9">
        <v>150.4</v>
      </c>
      <c r="P190" s="9">
        <v>137.19999999999999</v>
      </c>
      <c r="Q190" s="9">
        <v>156.30000000000001</v>
      </c>
      <c r="R190" s="9">
        <v>144.30000000000001</v>
      </c>
      <c r="S190" s="9">
        <v>136.19999999999999</v>
      </c>
      <c r="T190" s="9">
        <v>143.1</v>
      </c>
      <c r="U190" s="9">
        <v>142</v>
      </c>
      <c r="V190" s="9">
        <v>136.5</v>
      </c>
      <c r="W190" s="9">
        <v>135.6</v>
      </c>
      <c r="X190" s="9">
        <v>134.30000000000001</v>
      </c>
      <c r="Y190" s="9">
        <v>121</v>
      </c>
      <c r="Z190" s="9">
        <v>130.4</v>
      </c>
      <c r="AA190" s="9">
        <v>139.80000000000001</v>
      </c>
      <c r="AB190" s="9">
        <v>128.19999999999999</v>
      </c>
      <c r="AC190" s="9">
        <v>130.30000000000001</v>
      </c>
      <c r="AD190" s="9">
        <v>136.5</v>
      </c>
    </row>
    <row r="191" spans="1:30" x14ac:dyDescent="0.35">
      <c r="A191" s="9" t="s">
        <v>30</v>
      </c>
      <c r="B191" s="9">
        <v>2018</v>
      </c>
      <c r="C191" s="9" t="s">
        <v>37</v>
      </c>
      <c r="D191" s="9">
        <v>137.1</v>
      </c>
      <c r="E191" s="9">
        <v>144.5</v>
      </c>
      <c r="F191" s="9">
        <v>135.9</v>
      </c>
      <c r="G191" s="9">
        <v>142.4</v>
      </c>
      <c r="H191" s="9">
        <v>123.5</v>
      </c>
      <c r="I191" s="9">
        <v>156.4</v>
      </c>
      <c r="J191" s="9">
        <v>135.1</v>
      </c>
      <c r="K191" s="9">
        <v>128.4</v>
      </c>
      <c r="L191" s="9">
        <v>115.2</v>
      </c>
      <c r="M191" s="9">
        <v>137.19999999999999</v>
      </c>
      <c r="N191" s="9">
        <v>131.9</v>
      </c>
      <c r="O191" s="9">
        <v>153.80000000000001</v>
      </c>
      <c r="P191" s="9">
        <v>138.6</v>
      </c>
      <c r="Q191" s="9">
        <v>156.1</v>
      </c>
      <c r="R191" s="9">
        <v>150.1</v>
      </c>
      <c r="S191" s="9">
        <v>143.30000000000001</v>
      </c>
      <c r="T191" s="9">
        <v>149.1</v>
      </c>
      <c r="U191" s="9" t="s">
        <v>32</v>
      </c>
      <c r="V191" s="9">
        <v>143.80000000000001</v>
      </c>
      <c r="W191" s="9">
        <v>140.9</v>
      </c>
      <c r="X191" s="9">
        <v>137.6</v>
      </c>
      <c r="Y191" s="9">
        <v>125.3</v>
      </c>
      <c r="Z191" s="9">
        <v>136</v>
      </c>
      <c r="AA191" s="9">
        <v>143.69999999999999</v>
      </c>
      <c r="AB191" s="9">
        <v>130.4</v>
      </c>
      <c r="AC191" s="9">
        <v>134.19999999999999</v>
      </c>
      <c r="AD191" s="9">
        <v>139.1</v>
      </c>
    </row>
    <row r="192" spans="1:30" x14ac:dyDescent="0.35">
      <c r="A192" s="9" t="s">
        <v>33</v>
      </c>
      <c r="B192" s="9">
        <v>2018</v>
      </c>
      <c r="C192" s="9" t="s">
        <v>37</v>
      </c>
      <c r="D192" s="9">
        <v>135</v>
      </c>
      <c r="E192" s="9">
        <v>144.30000000000001</v>
      </c>
      <c r="F192" s="9">
        <v>130.80000000000001</v>
      </c>
      <c r="G192" s="9">
        <v>140.30000000000001</v>
      </c>
      <c r="H192" s="9">
        <v>116.6</v>
      </c>
      <c r="I192" s="9">
        <v>150.1</v>
      </c>
      <c r="J192" s="9">
        <v>127.6</v>
      </c>
      <c r="K192" s="9">
        <v>114</v>
      </c>
      <c r="L192" s="9">
        <v>110.6</v>
      </c>
      <c r="M192" s="9">
        <v>140.19999999999999</v>
      </c>
      <c r="N192" s="9">
        <v>126.5</v>
      </c>
      <c r="O192" s="9">
        <v>148.30000000000001</v>
      </c>
      <c r="P192" s="9">
        <v>135.69999999999999</v>
      </c>
      <c r="Q192" s="9">
        <v>159.19999999999999</v>
      </c>
      <c r="R192" s="9">
        <v>137.80000000000001</v>
      </c>
      <c r="S192" s="9">
        <v>127.4</v>
      </c>
      <c r="T192" s="9">
        <v>136.19999999999999</v>
      </c>
      <c r="U192" s="9">
        <v>142.9</v>
      </c>
      <c r="V192" s="9">
        <v>124.6</v>
      </c>
      <c r="W192" s="9">
        <v>131.80000000000001</v>
      </c>
      <c r="X192" s="9">
        <v>131.30000000000001</v>
      </c>
      <c r="Y192" s="9">
        <v>118.9</v>
      </c>
      <c r="Z192" s="9">
        <v>127.6</v>
      </c>
      <c r="AA192" s="9">
        <v>139.69999999999999</v>
      </c>
      <c r="AB192" s="9">
        <v>127.6</v>
      </c>
      <c r="AC192" s="9">
        <v>128.19999999999999</v>
      </c>
      <c r="AD192" s="9">
        <v>134.80000000000001</v>
      </c>
    </row>
    <row r="193" spans="1:30" x14ac:dyDescent="0.35">
      <c r="A193" s="9" t="s">
        <v>34</v>
      </c>
      <c r="B193" s="9">
        <v>2018</v>
      </c>
      <c r="C193" s="9" t="s">
        <v>37</v>
      </c>
      <c r="D193" s="9">
        <v>136.4</v>
      </c>
      <c r="E193" s="9">
        <v>144.4</v>
      </c>
      <c r="F193" s="9">
        <v>133.9</v>
      </c>
      <c r="G193" s="9">
        <v>141.6</v>
      </c>
      <c r="H193" s="9">
        <v>121</v>
      </c>
      <c r="I193" s="9">
        <v>153.5</v>
      </c>
      <c r="J193" s="9">
        <v>132.6</v>
      </c>
      <c r="K193" s="9">
        <v>123.5</v>
      </c>
      <c r="L193" s="9">
        <v>113.7</v>
      </c>
      <c r="M193" s="9">
        <v>138.19999999999999</v>
      </c>
      <c r="N193" s="9">
        <v>129.6</v>
      </c>
      <c r="O193" s="9">
        <v>151.19999999999999</v>
      </c>
      <c r="P193" s="9">
        <v>137.5</v>
      </c>
      <c r="Q193" s="9">
        <v>156.9</v>
      </c>
      <c r="R193" s="9">
        <v>145.30000000000001</v>
      </c>
      <c r="S193" s="9">
        <v>136.69999999999999</v>
      </c>
      <c r="T193" s="9">
        <v>144</v>
      </c>
      <c r="U193" s="9">
        <v>142.9</v>
      </c>
      <c r="V193" s="9">
        <v>136.5</v>
      </c>
      <c r="W193" s="9">
        <v>136.6</v>
      </c>
      <c r="X193" s="9">
        <v>135.19999999999999</v>
      </c>
      <c r="Y193" s="9">
        <v>121.9</v>
      </c>
      <c r="Z193" s="9">
        <v>131.30000000000001</v>
      </c>
      <c r="AA193" s="9">
        <v>141.4</v>
      </c>
      <c r="AB193" s="9">
        <v>129.19999999999999</v>
      </c>
      <c r="AC193" s="9">
        <v>131.30000000000001</v>
      </c>
      <c r="AD193" s="9">
        <v>137.1</v>
      </c>
    </row>
    <row r="194" spans="1:30" x14ac:dyDescent="0.35">
      <c r="A194" s="9" t="s">
        <v>30</v>
      </c>
      <c r="B194" s="9">
        <v>2018</v>
      </c>
      <c r="C194" s="9" t="s">
        <v>38</v>
      </c>
      <c r="D194" s="9">
        <v>137.4</v>
      </c>
      <c r="E194" s="9">
        <v>145.69999999999999</v>
      </c>
      <c r="F194" s="9">
        <v>135.5</v>
      </c>
      <c r="G194" s="9">
        <v>142.9</v>
      </c>
      <c r="H194" s="9">
        <v>123.6</v>
      </c>
      <c r="I194" s="9">
        <v>157.5</v>
      </c>
      <c r="J194" s="9">
        <v>137.80000000000001</v>
      </c>
      <c r="K194" s="9">
        <v>127.2</v>
      </c>
      <c r="L194" s="9">
        <v>111.8</v>
      </c>
      <c r="M194" s="9">
        <v>137.4</v>
      </c>
      <c r="N194" s="9">
        <v>132.19999999999999</v>
      </c>
      <c r="O194" s="9">
        <v>154.30000000000001</v>
      </c>
      <c r="P194" s="9">
        <v>139.1</v>
      </c>
      <c r="Q194" s="9">
        <v>157</v>
      </c>
      <c r="R194" s="9">
        <v>150.80000000000001</v>
      </c>
      <c r="S194" s="9">
        <v>144.1</v>
      </c>
      <c r="T194" s="9">
        <v>149.80000000000001</v>
      </c>
      <c r="U194" s="9" t="s">
        <v>32</v>
      </c>
      <c r="V194" s="9">
        <v>144.30000000000001</v>
      </c>
      <c r="W194" s="9">
        <v>141.80000000000001</v>
      </c>
      <c r="X194" s="9">
        <v>138.4</v>
      </c>
      <c r="Y194" s="9">
        <v>126.4</v>
      </c>
      <c r="Z194" s="9">
        <v>136.80000000000001</v>
      </c>
      <c r="AA194" s="9">
        <v>144.4</v>
      </c>
      <c r="AB194" s="9">
        <v>131.19999999999999</v>
      </c>
      <c r="AC194" s="9">
        <v>135.1</v>
      </c>
      <c r="AD194" s="9">
        <v>139.80000000000001</v>
      </c>
    </row>
    <row r="195" spans="1:30" x14ac:dyDescent="0.35">
      <c r="A195" s="9" t="s">
        <v>33</v>
      </c>
      <c r="B195" s="9">
        <v>2018</v>
      </c>
      <c r="C195" s="9" t="s">
        <v>38</v>
      </c>
      <c r="D195" s="9">
        <v>135</v>
      </c>
      <c r="E195" s="9">
        <v>148.19999999999999</v>
      </c>
      <c r="F195" s="9">
        <v>130.5</v>
      </c>
      <c r="G195" s="9">
        <v>140.69999999999999</v>
      </c>
      <c r="H195" s="9">
        <v>116.4</v>
      </c>
      <c r="I195" s="9">
        <v>151.30000000000001</v>
      </c>
      <c r="J195" s="9">
        <v>131.4</v>
      </c>
      <c r="K195" s="9">
        <v>112.8</v>
      </c>
      <c r="L195" s="9">
        <v>105.3</v>
      </c>
      <c r="M195" s="9">
        <v>139.6</v>
      </c>
      <c r="N195" s="9">
        <v>126.6</v>
      </c>
      <c r="O195" s="9">
        <v>148.69999999999999</v>
      </c>
      <c r="P195" s="9">
        <v>136.4</v>
      </c>
      <c r="Q195" s="9">
        <v>160.30000000000001</v>
      </c>
      <c r="R195" s="9">
        <v>138.6</v>
      </c>
      <c r="S195" s="9">
        <v>127.9</v>
      </c>
      <c r="T195" s="9">
        <v>137</v>
      </c>
      <c r="U195" s="9">
        <v>143.19999999999999</v>
      </c>
      <c r="V195" s="9">
        <v>124.7</v>
      </c>
      <c r="W195" s="9">
        <v>132.5</v>
      </c>
      <c r="X195" s="9">
        <v>132</v>
      </c>
      <c r="Y195" s="9">
        <v>119.8</v>
      </c>
      <c r="Z195" s="9">
        <v>128</v>
      </c>
      <c r="AA195" s="9">
        <v>140.4</v>
      </c>
      <c r="AB195" s="9">
        <v>128.1</v>
      </c>
      <c r="AC195" s="9">
        <v>128.9</v>
      </c>
      <c r="AD195" s="9">
        <v>135.4</v>
      </c>
    </row>
    <row r="196" spans="1:30" x14ac:dyDescent="0.35">
      <c r="A196" s="9" t="s">
        <v>34</v>
      </c>
      <c r="B196" s="9">
        <v>2018</v>
      </c>
      <c r="C196" s="9" t="s">
        <v>38</v>
      </c>
      <c r="D196" s="9">
        <v>136.6</v>
      </c>
      <c r="E196" s="9">
        <v>146.6</v>
      </c>
      <c r="F196" s="9">
        <v>133.6</v>
      </c>
      <c r="G196" s="9">
        <v>142.1</v>
      </c>
      <c r="H196" s="9">
        <v>121</v>
      </c>
      <c r="I196" s="9">
        <v>154.6</v>
      </c>
      <c r="J196" s="9">
        <v>135.6</v>
      </c>
      <c r="K196" s="9">
        <v>122.3</v>
      </c>
      <c r="L196" s="9">
        <v>109.6</v>
      </c>
      <c r="M196" s="9">
        <v>138.1</v>
      </c>
      <c r="N196" s="9">
        <v>129.9</v>
      </c>
      <c r="O196" s="9">
        <v>151.69999999999999</v>
      </c>
      <c r="P196" s="9">
        <v>138.1</v>
      </c>
      <c r="Q196" s="9">
        <v>157.9</v>
      </c>
      <c r="R196" s="9">
        <v>146</v>
      </c>
      <c r="S196" s="9">
        <v>137.4</v>
      </c>
      <c r="T196" s="9">
        <v>144.69999999999999</v>
      </c>
      <c r="U196" s="9">
        <v>143.19999999999999</v>
      </c>
      <c r="V196" s="9">
        <v>136.9</v>
      </c>
      <c r="W196" s="9">
        <v>137.4</v>
      </c>
      <c r="X196" s="9">
        <v>136</v>
      </c>
      <c r="Y196" s="9">
        <v>122.9</v>
      </c>
      <c r="Z196" s="9">
        <v>131.80000000000001</v>
      </c>
      <c r="AA196" s="9">
        <v>142.1</v>
      </c>
      <c r="AB196" s="9">
        <v>129.9</v>
      </c>
      <c r="AC196" s="9">
        <v>132.1</v>
      </c>
      <c r="AD196" s="9">
        <v>137.80000000000001</v>
      </c>
    </row>
    <row r="197" spans="1:30" x14ac:dyDescent="0.35">
      <c r="A197" s="9" t="s">
        <v>30</v>
      </c>
      <c r="B197" s="9">
        <v>2018</v>
      </c>
      <c r="C197" s="9" t="s">
        <v>39</v>
      </c>
      <c r="D197" s="9">
        <v>137.6</v>
      </c>
      <c r="E197" s="9">
        <v>148.1</v>
      </c>
      <c r="F197" s="9">
        <v>136.69999999999999</v>
      </c>
      <c r="G197" s="9">
        <v>143.19999999999999</v>
      </c>
      <c r="H197" s="9">
        <v>124</v>
      </c>
      <c r="I197" s="9">
        <v>154.1</v>
      </c>
      <c r="J197" s="9">
        <v>143.5</v>
      </c>
      <c r="K197" s="9">
        <v>126</v>
      </c>
      <c r="L197" s="9">
        <v>112.4</v>
      </c>
      <c r="M197" s="9">
        <v>137.6</v>
      </c>
      <c r="N197" s="9">
        <v>132.80000000000001</v>
      </c>
      <c r="O197" s="9">
        <v>154.30000000000001</v>
      </c>
      <c r="P197" s="9">
        <v>140</v>
      </c>
      <c r="Q197" s="9">
        <v>157.30000000000001</v>
      </c>
      <c r="R197" s="9">
        <v>151.30000000000001</v>
      </c>
      <c r="S197" s="9">
        <v>144.69999999999999</v>
      </c>
      <c r="T197" s="9">
        <v>150.30000000000001</v>
      </c>
      <c r="U197" s="9" t="s">
        <v>32</v>
      </c>
      <c r="V197" s="9">
        <v>145.1</v>
      </c>
      <c r="W197" s="9">
        <v>142.19999999999999</v>
      </c>
      <c r="X197" s="9">
        <v>138.4</v>
      </c>
      <c r="Y197" s="9">
        <v>127.4</v>
      </c>
      <c r="Z197" s="9">
        <v>137.80000000000001</v>
      </c>
      <c r="AA197" s="9">
        <v>145.1</v>
      </c>
      <c r="AB197" s="9">
        <v>131.4</v>
      </c>
      <c r="AC197" s="9">
        <v>135.6</v>
      </c>
      <c r="AD197" s="9">
        <v>140.5</v>
      </c>
    </row>
    <row r="198" spans="1:30" x14ac:dyDescent="0.35">
      <c r="A198" s="9" t="s">
        <v>33</v>
      </c>
      <c r="B198" s="9">
        <v>2018</v>
      </c>
      <c r="C198" s="9" t="s">
        <v>39</v>
      </c>
      <c r="D198" s="9">
        <v>135.30000000000001</v>
      </c>
      <c r="E198" s="9">
        <v>149.69999999999999</v>
      </c>
      <c r="F198" s="9">
        <v>133.9</v>
      </c>
      <c r="G198" s="9">
        <v>140.80000000000001</v>
      </c>
      <c r="H198" s="9">
        <v>116.6</v>
      </c>
      <c r="I198" s="9">
        <v>152.19999999999999</v>
      </c>
      <c r="J198" s="9">
        <v>144</v>
      </c>
      <c r="K198" s="9">
        <v>112.3</v>
      </c>
      <c r="L198" s="9">
        <v>108.4</v>
      </c>
      <c r="M198" s="9">
        <v>140</v>
      </c>
      <c r="N198" s="9">
        <v>126.7</v>
      </c>
      <c r="O198" s="9">
        <v>149</v>
      </c>
      <c r="P198" s="9">
        <v>138.4</v>
      </c>
      <c r="Q198" s="9">
        <v>161</v>
      </c>
      <c r="R198" s="9">
        <v>138.9</v>
      </c>
      <c r="S198" s="9">
        <v>128.69999999999999</v>
      </c>
      <c r="T198" s="9">
        <v>137.4</v>
      </c>
      <c r="U198" s="9">
        <v>142.5</v>
      </c>
      <c r="V198" s="9">
        <v>126.5</v>
      </c>
      <c r="W198" s="9">
        <v>133.1</v>
      </c>
      <c r="X198" s="9">
        <v>132.6</v>
      </c>
      <c r="Y198" s="9">
        <v>120.4</v>
      </c>
      <c r="Z198" s="9">
        <v>128.5</v>
      </c>
      <c r="AA198" s="9">
        <v>141.19999999999999</v>
      </c>
      <c r="AB198" s="9">
        <v>128.19999999999999</v>
      </c>
      <c r="AC198" s="9">
        <v>129.5</v>
      </c>
      <c r="AD198" s="9">
        <v>136.19999999999999</v>
      </c>
    </row>
    <row r="199" spans="1:30" x14ac:dyDescent="0.35">
      <c r="A199" s="9" t="s">
        <v>34</v>
      </c>
      <c r="B199" s="9">
        <v>2018</v>
      </c>
      <c r="C199" s="9" t="s">
        <v>39</v>
      </c>
      <c r="D199" s="9">
        <v>136.9</v>
      </c>
      <c r="E199" s="9">
        <v>148.69999999999999</v>
      </c>
      <c r="F199" s="9">
        <v>135.6</v>
      </c>
      <c r="G199" s="9">
        <v>142.30000000000001</v>
      </c>
      <c r="H199" s="9">
        <v>121.3</v>
      </c>
      <c r="I199" s="9">
        <v>153.19999999999999</v>
      </c>
      <c r="J199" s="9">
        <v>143.69999999999999</v>
      </c>
      <c r="K199" s="9">
        <v>121.4</v>
      </c>
      <c r="L199" s="9">
        <v>111.1</v>
      </c>
      <c r="M199" s="9">
        <v>138.4</v>
      </c>
      <c r="N199" s="9">
        <v>130.30000000000001</v>
      </c>
      <c r="O199" s="9">
        <v>151.80000000000001</v>
      </c>
      <c r="P199" s="9">
        <v>139.4</v>
      </c>
      <c r="Q199" s="9">
        <v>158.30000000000001</v>
      </c>
      <c r="R199" s="9">
        <v>146.4</v>
      </c>
      <c r="S199" s="9">
        <v>138.1</v>
      </c>
      <c r="T199" s="9">
        <v>145.19999999999999</v>
      </c>
      <c r="U199" s="9">
        <v>142.5</v>
      </c>
      <c r="V199" s="9">
        <v>138.1</v>
      </c>
      <c r="W199" s="9">
        <v>137.9</v>
      </c>
      <c r="X199" s="9">
        <v>136.19999999999999</v>
      </c>
      <c r="Y199" s="9">
        <v>123.7</v>
      </c>
      <c r="Z199" s="9">
        <v>132.6</v>
      </c>
      <c r="AA199" s="9">
        <v>142.80000000000001</v>
      </c>
      <c r="AB199" s="9">
        <v>130.1</v>
      </c>
      <c r="AC199" s="9">
        <v>132.6</v>
      </c>
      <c r="AD199" s="9">
        <v>138.5</v>
      </c>
    </row>
    <row r="200" spans="1:30" x14ac:dyDescent="0.35">
      <c r="A200" s="9" t="s">
        <v>30</v>
      </c>
      <c r="B200" s="9">
        <v>2018</v>
      </c>
      <c r="C200" s="9" t="s">
        <v>40</v>
      </c>
      <c r="D200" s="9">
        <v>138.4</v>
      </c>
      <c r="E200" s="9">
        <v>149.30000000000001</v>
      </c>
      <c r="F200" s="9">
        <v>139.30000000000001</v>
      </c>
      <c r="G200" s="9">
        <v>143.4</v>
      </c>
      <c r="H200" s="9">
        <v>124.1</v>
      </c>
      <c r="I200" s="9">
        <v>153.30000000000001</v>
      </c>
      <c r="J200" s="9">
        <v>154.19999999999999</v>
      </c>
      <c r="K200" s="9">
        <v>126.4</v>
      </c>
      <c r="L200" s="9">
        <v>114.3</v>
      </c>
      <c r="M200" s="9">
        <v>138.19999999999999</v>
      </c>
      <c r="N200" s="9">
        <v>132.80000000000001</v>
      </c>
      <c r="O200" s="9">
        <v>154.80000000000001</v>
      </c>
      <c r="P200" s="9">
        <v>142</v>
      </c>
      <c r="Q200" s="9">
        <v>156.1</v>
      </c>
      <c r="R200" s="9">
        <v>151.5</v>
      </c>
      <c r="S200" s="9">
        <v>145.1</v>
      </c>
      <c r="T200" s="9">
        <v>150.6</v>
      </c>
      <c r="U200" s="9" t="s">
        <v>32</v>
      </c>
      <c r="V200" s="9">
        <v>146.80000000000001</v>
      </c>
      <c r="W200" s="9">
        <v>143.1</v>
      </c>
      <c r="X200" s="9">
        <v>139</v>
      </c>
      <c r="Y200" s="9">
        <v>127.5</v>
      </c>
      <c r="Z200" s="9">
        <v>138.4</v>
      </c>
      <c r="AA200" s="9">
        <v>145.80000000000001</v>
      </c>
      <c r="AB200" s="9">
        <v>131.4</v>
      </c>
      <c r="AC200" s="9">
        <v>136</v>
      </c>
      <c r="AD200" s="9">
        <v>141.80000000000001</v>
      </c>
    </row>
    <row r="201" spans="1:30" x14ac:dyDescent="0.35">
      <c r="A201" s="9" t="s">
        <v>33</v>
      </c>
      <c r="B201" s="9">
        <v>2018</v>
      </c>
      <c r="C201" s="9" t="s">
        <v>40</v>
      </c>
      <c r="D201" s="9">
        <v>135.6</v>
      </c>
      <c r="E201" s="9">
        <v>148.6</v>
      </c>
      <c r="F201" s="9">
        <v>139.1</v>
      </c>
      <c r="G201" s="9">
        <v>141</v>
      </c>
      <c r="H201" s="9">
        <v>116.7</v>
      </c>
      <c r="I201" s="9">
        <v>149.69999999999999</v>
      </c>
      <c r="J201" s="9">
        <v>159.19999999999999</v>
      </c>
      <c r="K201" s="9">
        <v>112.6</v>
      </c>
      <c r="L201" s="9">
        <v>111.8</v>
      </c>
      <c r="M201" s="9">
        <v>140.30000000000001</v>
      </c>
      <c r="N201" s="9">
        <v>126.8</v>
      </c>
      <c r="O201" s="9">
        <v>149.4</v>
      </c>
      <c r="P201" s="9">
        <v>140.30000000000001</v>
      </c>
      <c r="Q201" s="9">
        <v>161.4</v>
      </c>
      <c r="R201" s="9">
        <v>139.6</v>
      </c>
      <c r="S201" s="9">
        <v>128.9</v>
      </c>
      <c r="T201" s="9">
        <v>137.9</v>
      </c>
      <c r="U201" s="9">
        <v>143.6</v>
      </c>
      <c r="V201" s="9">
        <v>128.1</v>
      </c>
      <c r="W201" s="9">
        <v>133.6</v>
      </c>
      <c r="X201" s="9">
        <v>133.6</v>
      </c>
      <c r="Y201" s="9">
        <v>120.1</v>
      </c>
      <c r="Z201" s="9">
        <v>129</v>
      </c>
      <c r="AA201" s="9">
        <v>144</v>
      </c>
      <c r="AB201" s="9">
        <v>128.19999999999999</v>
      </c>
      <c r="AC201" s="9">
        <v>130.19999999999999</v>
      </c>
      <c r="AD201" s="9">
        <v>137.5</v>
      </c>
    </row>
    <row r="202" spans="1:30" x14ac:dyDescent="0.35">
      <c r="A202" s="9" t="s">
        <v>34</v>
      </c>
      <c r="B202" s="9">
        <v>2018</v>
      </c>
      <c r="C202" s="9" t="s">
        <v>40</v>
      </c>
      <c r="D202" s="9">
        <v>137.5</v>
      </c>
      <c r="E202" s="9">
        <v>149.1</v>
      </c>
      <c r="F202" s="9">
        <v>139.19999999999999</v>
      </c>
      <c r="G202" s="9">
        <v>142.5</v>
      </c>
      <c r="H202" s="9">
        <v>121.4</v>
      </c>
      <c r="I202" s="9">
        <v>151.6</v>
      </c>
      <c r="J202" s="9">
        <v>155.9</v>
      </c>
      <c r="K202" s="9">
        <v>121.7</v>
      </c>
      <c r="L202" s="9">
        <v>113.5</v>
      </c>
      <c r="M202" s="9">
        <v>138.9</v>
      </c>
      <c r="N202" s="9">
        <v>130.30000000000001</v>
      </c>
      <c r="O202" s="9">
        <v>152.30000000000001</v>
      </c>
      <c r="P202" s="9">
        <v>141.4</v>
      </c>
      <c r="Q202" s="9">
        <v>157.5</v>
      </c>
      <c r="R202" s="9">
        <v>146.80000000000001</v>
      </c>
      <c r="S202" s="9">
        <v>138.4</v>
      </c>
      <c r="T202" s="9">
        <v>145.6</v>
      </c>
      <c r="U202" s="9">
        <v>143.6</v>
      </c>
      <c r="V202" s="9">
        <v>139.69999999999999</v>
      </c>
      <c r="W202" s="9">
        <v>138.6</v>
      </c>
      <c r="X202" s="9">
        <v>137</v>
      </c>
      <c r="Y202" s="9">
        <v>123.6</v>
      </c>
      <c r="Z202" s="9">
        <v>133.1</v>
      </c>
      <c r="AA202" s="9">
        <v>144.69999999999999</v>
      </c>
      <c r="AB202" s="9">
        <v>130.1</v>
      </c>
      <c r="AC202" s="9">
        <v>133.19999999999999</v>
      </c>
      <c r="AD202" s="9">
        <v>139.80000000000001</v>
      </c>
    </row>
    <row r="203" spans="1:30" x14ac:dyDescent="0.35">
      <c r="A203" s="9" t="s">
        <v>30</v>
      </c>
      <c r="B203" s="9">
        <v>2018</v>
      </c>
      <c r="C203" s="9" t="s">
        <v>41</v>
      </c>
      <c r="D203" s="9">
        <v>139.19999999999999</v>
      </c>
      <c r="E203" s="9">
        <v>148.80000000000001</v>
      </c>
      <c r="F203" s="9">
        <v>139.1</v>
      </c>
      <c r="G203" s="9">
        <v>143.5</v>
      </c>
      <c r="H203" s="9">
        <v>125</v>
      </c>
      <c r="I203" s="9">
        <v>154.4</v>
      </c>
      <c r="J203" s="9">
        <v>156.30000000000001</v>
      </c>
      <c r="K203" s="9">
        <v>126.8</v>
      </c>
      <c r="L203" s="9">
        <v>115.4</v>
      </c>
      <c r="M203" s="9">
        <v>138.6</v>
      </c>
      <c r="N203" s="9">
        <v>133.80000000000001</v>
      </c>
      <c r="O203" s="9">
        <v>155.19999999999999</v>
      </c>
      <c r="P203" s="9">
        <v>142.69999999999999</v>
      </c>
      <c r="Q203" s="9">
        <v>156.4</v>
      </c>
      <c r="R203" s="9">
        <v>152.1</v>
      </c>
      <c r="S203" s="9">
        <v>145.80000000000001</v>
      </c>
      <c r="T203" s="9">
        <v>151.30000000000001</v>
      </c>
      <c r="U203" s="9" t="s">
        <v>32</v>
      </c>
      <c r="V203" s="9">
        <v>147.69999999999999</v>
      </c>
      <c r="W203" s="9">
        <v>143.80000000000001</v>
      </c>
      <c r="X203" s="9">
        <v>139.4</v>
      </c>
      <c r="Y203" s="9">
        <v>128.30000000000001</v>
      </c>
      <c r="Z203" s="9">
        <v>138.6</v>
      </c>
      <c r="AA203" s="9">
        <v>146.9</v>
      </c>
      <c r="AB203" s="9">
        <v>131.30000000000001</v>
      </c>
      <c r="AC203" s="9">
        <v>136.6</v>
      </c>
      <c r="AD203" s="9">
        <v>142.5</v>
      </c>
    </row>
    <row r="204" spans="1:30" x14ac:dyDescent="0.35">
      <c r="A204" s="9" t="s">
        <v>33</v>
      </c>
      <c r="B204" s="9">
        <v>2018</v>
      </c>
      <c r="C204" s="9" t="s">
        <v>41</v>
      </c>
      <c r="D204" s="9">
        <v>136.5</v>
      </c>
      <c r="E204" s="9">
        <v>146.4</v>
      </c>
      <c r="F204" s="9">
        <v>136.6</v>
      </c>
      <c r="G204" s="9">
        <v>141.19999999999999</v>
      </c>
      <c r="H204" s="9">
        <v>117.4</v>
      </c>
      <c r="I204" s="9">
        <v>146.30000000000001</v>
      </c>
      <c r="J204" s="9">
        <v>157.30000000000001</v>
      </c>
      <c r="K204" s="9">
        <v>113.6</v>
      </c>
      <c r="L204" s="9">
        <v>113.3</v>
      </c>
      <c r="M204" s="9">
        <v>141.1</v>
      </c>
      <c r="N204" s="9">
        <v>127.4</v>
      </c>
      <c r="O204" s="9">
        <v>150.4</v>
      </c>
      <c r="P204" s="9">
        <v>140.1</v>
      </c>
      <c r="Q204" s="9">
        <v>162.1</v>
      </c>
      <c r="R204" s="9">
        <v>140</v>
      </c>
      <c r="S204" s="9">
        <v>129</v>
      </c>
      <c r="T204" s="9">
        <v>138.30000000000001</v>
      </c>
      <c r="U204" s="9">
        <v>144.6</v>
      </c>
      <c r="V204" s="9">
        <v>129.80000000000001</v>
      </c>
      <c r="W204" s="9">
        <v>134.4</v>
      </c>
      <c r="X204" s="9">
        <v>134.9</v>
      </c>
      <c r="Y204" s="9">
        <v>120.7</v>
      </c>
      <c r="Z204" s="9">
        <v>129.80000000000001</v>
      </c>
      <c r="AA204" s="9">
        <v>145.30000000000001</v>
      </c>
      <c r="AB204" s="9">
        <v>128.30000000000001</v>
      </c>
      <c r="AC204" s="9">
        <v>131</v>
      </c>
      <c r="AD204" s="9">
        <v>138</v>
      </c>
    </row>
    <row r="205" spans="1:30" x14ac:dyDescent="0.35">
      <c r="A205" s="9" t="s">
        <v>34</v>
      </c>
      <c r="B205" s="9">
        <v>2018</v>
      </c>
      <c r="C205" s="9" t="s">
        <v>41</v>
      </c>
      <c r="D205" s="9">
        <v>138.30000000000001</v>
      </c>
      <c r="E205" s="9">
        <v>148</v>
      </c>
      <c r="F205" s="9">
        <v>138.1</v>
      </c>
      <c r="G205" s="9">
        <v>142.6</v>
      </c>
      <c r="H205" s="9">
        <v>122.2</v>
      </c>
      <c r="I205" s="9">
        <v>150.6</v>
      </c>
      <c r="J205" s="9">
        <v>156.6</v>
      </c>
      <c r="K205" s="9">
        <v>122.4</v>
      </c>
      <c r="L205" s="9">
        <v>114.7</v>
      </c>
      <c r="M205" s="9">
        <v>139.4</v>
      </c>
      <c r="N205" s="9">
        <v>131.1</v>
      </c>
      <c r="O205" s="9">
        <v>153</v>
      </c>
      <c r="P205" s="9">
        <v>141.69999999999999</v>
      </c>
      <c r="Q205" s="9">
        <v>157.9</v>
      </c>
      <c r="R205" s="9">
        <v>147.30000000000001</v>
      </c>
      <c r="S205" s="9">
        <v>138.80000000000001</v>
      </c>
      <c r="T205" s="9">
        <v>146.1</v>
      </c>
      <c r="U205" s="9">
        <v>144.6</v>
      </c>
      <c r="V205" s="9">
        <v>140.9</v>
      </c>
      <c r="W205" s="9">
        <v>139.4</v>
      </c>
      <c r="X205" s="9">
        <v>137.69999999999999</v>
      </c>
      <c r="Y205" s="9">
        <v>124.3</v>
      </c>
      <c r="Z205" s="9">
        <v>133.6</v>
      </c>
      <c r="AA205" s="9">
        <v>146</v>
      </c>
      <c r="AB205" s="9">
        <v>130.1</v>
      </c>
      <c r="AC205" s="9">
        <v>133.9</v>
      </c>
      <c r="AD205" s="9">
        <v>140.4</v>
      </c>
    </row>
    <row r="206" spans="1:30" x14ac:dyDescent="0.35">
      <c r="A206" s="9" t="s">
        <v>30</v>
      </c>
      <c r="B206" s="9">
        <v>2018</v>
      </c>
      <c r="C206" s="9" t="s">
        <v>42</v>
      </c>
      <c r="D206" s="9">
        <v>139.4</v>
      </c>
      <c r="E206" s="9">
        <v>147.19999999999999</v>
      </c>
      <c r="F206" s="9">
        <v>136.6</v>
      </c>
      <c r="G206" s="9">
        <v>143.69999999999999</v>
      </c>
      <c r="H206" s="9">
        <v>124.6</v>
      </c>
      <c r="I206" s="9">
        <v>150.1</v>
      </c>
      <c r="J206" s="9">
        <v>149.4</v>
      </c>
      <c r="K206" s="9">
        <v>125.4</v>
      </c>
      <c r="L206" s="9">
        <v>114.4</v>
      </c>
      <c r="M206" s="9">
        <v>138.69999999999999</v>
      </c>
      <c r="N206" s="9">
        <v>133.1</v>
      </c>
      <c r="O206" s="9">
        <v>155.9</v>
      </c>
      <c r="P206" s="9">
        <v>141.30000000000001</v>
      </c>
      <c r="Q206" s="9">
        <v>157.69999999999999</v>
      </c>
      <c r="R206" s="9">
        <v>152.1</v>
      </c>
      <c r="S206" s="9">
        <v>146.1</v>
      </c>
      <c r="T206" s="9">
        <v>151.30000000000001</v>
      </c>
      <c r="U206" s="9" t="s">
        <v>32</v>
      </c>
      <c r="V206" s="9">
        <v>149</v>
      </c>
      <c r="W206" s="9">
        <v>144</v>
      </c>
      <c r="X206" s="9">
        <v>140</v>
      </c>
      <c r="Y206" s="9">
        <v>129.9</v>
      </c>
      <c r="Z206" s="9">
        <v>140</v>
      </c>
      <c r="AA206" s="9">
        <v>147.6</v>
      </c>
      <c r="AB206" s="9">
        <v>132</v>
      </c>
      <c r="AC206" s="9">
        <v>137.4</v>
      </c>
      <c r="AD206" s="9">
        <v>142.1</v>
      </c>
    </row>
    <row r="207" spans="1:30" x14ac:dyDescent="0.35">
      <c r="A207" s="9" t="s">
        <v>33</v>
      </c>
      <c r="B207" s="9">
        <v>2018</v>
      </c>
      <c r="C207" s="9" t="s">
        <v>42</v>
      </c>
      <c r="D207" s="9">
        <v>137</v>
      </c>
      <c r="E207" s="9">
        <v>143.1</v>
      </c>
      <c r="F207" s="9">
        <v>132.80000000000001</v>
      </c>
      <c r="G207" s="9">
        <v>141.5</v>
      </c>
      <c r="H207" s="9">
        <v>117.8</v>
      </c>
      <c r="I207" s="9">
        <v>140</v>
      </c>
      <c r="J207" s="9">
        <v>151.30000000000001</v>
      </c>
      <c r="K207" s="9">
        <v>113.5</v>
      </c>
      <c r="L207" s="9">
        <v>112.3</v>
      </c>
      <c r="M207" s="9">
        <v>141.19999999999999</v>
      </c>
      <c r="N207" s="9">
        <v>127.7</v>
      </c>
      <c r="O207" s="9">
        <v>151.30000000000001</v>
      </c>
      <c r="P207" s="9">
        <v>138.9</v>
      </c>
      <c r="Q207" s="9">
        <v>163.30000000000001</v>
      </c>
      <c r="R207" s="9">
        <v>140.80000000000001</v>
      </c>
      <c r="S207" s="9">
        <v>129.30000000000001</v>
      </c>
      <c r="T207" s="9">
        <v>139.1</v>
      </c>
      <c r="U207" s="9">
        <v>145.30000000000001</v>
      </c>
      <c r="V207" s="9">
        <v>131.19999999999999</v>
      </c>
      <c r="W207" s="9">
        <v>134.9</v>
      </c>
      <c r="X207" s="9">
        <v>135.69999999999999</v>
      </c>
      <c r="Y207" s="9">
        <v>122.5</v>
      </c>
      <c r="Z207" s="9">
        <v>130.19999999999999</v>
      </c>
      <c r="AA207" s="9">
        <v>145.19999999999999</v>
      </c>
      <c r="AB207" s="9">
        <v>129.30000000000001</v>
      </c>
      <c r="AC207" s="9">
        <v>131.9</v>
      </c>
      <c r="AD207" s="9">
        <v>138.1</v>
      </c>
    </row>
    <row r="208" spans="1:30" x14ac:dyDescent="0.35">
      <c r="A208" s="9" t="s">
        <v>34</v>
      </c>
      <c r="B208" s="9">
        <v>2018</v>
      </c>
      <c r="C208" s="9" t="s">
        <v>42</v>
      </c>
      <c r="D208" s="9">
        <v>138.6</v>
      </c>
      <c r="E208" s="9">
        <v>145.80000000000001</v>
      </c>
      <c r="F208" s="9">
        <v>135.1</v>
      </c>
      <c r="G208" s="9">
        <v>142.9</v>
      </c>
      <c r="H208" s="9">
        <v>122.1</v>
      </c>
      <c r="I208" s="9">
        <v>145.4</v>
      </c>
      <c r="J208" s="9">
        <v>150</v>
      </c>
      <c r="K208" s="9">
        <v>121.4</v>
      </c>
      <c r="L208" s="9">
        <v>113.7</v>
      </c>
      <c r="M208" s="9">
        <v>139.5</v>
      </c>
      <c r="N208" s="9">
        <v>130.80000000000001</v>
      </c>
      <c r="O208" s="9">
        <v>153.80000000000001</v>
      </c>
      <c r="P208" s="9">
        <v>140.4</v>
      </c>
      <c r="Q208" s="9">
        <v>159.19999999999999</v>
      </c>
      <c r="R208" s="9">
        <v>147.69999999999999</v>
      </c>
      <c r="S208" s="9">
        <v>139.1</v>
      </c>
      <c r="T208" s="9">
        <v>146.5</v>
      </c>
      <c r="U208" s="9">
        <v>145.30000000000001</v>
      </c>
      <c r="V208" s="9">
        <v>142.30000000000001</v>
      </c>
      <c r="W208" s="9">
        <v>139.69999999999999</v>
      </c>
      <c r="X208" s="9">
        <v>138.4</v>
      </c>
      <c r="Y208" s="9">
        <v>126</v>
      </c>
      <c r="Z208" s="9">
        <v>134.5</v>
      </c>
      <c r="AA208" s="9">
        <v>146.19999999999999</v>
      </c>
      <c r="AB208" s="9">
        <v>130.9</v>
      </c>
      <c r="AC208" s="9">
        <v>134.69999999999999</v>
      </c>
      <c r="AD208" s="9">
        <v>140.19999999999999</v>
      </c>
    </row>
    <row r="209" spans="1:30" x14ac:dyDescent="0.35">
      <c r="A209" s="9" t="s">
        <v>30</v>
      </c>
      <c r="B209" s="9">
        <v>2018</v>
      </c>
      <c r="C209" s="9" t="s">
        <v>43</v>
      </c>
      <c r="D209" s="9">
        <v>139.30000000000001</v>
      </c>
      <c r="E209" s="9">
        <v>147.6</v>
      </c>
      <c r="F209" s="9">
        <v>134.6</v>
      </c>
      <c r="G209" s="9">
        <v>141.9</v>
      </c>
      <c r="H209" s="9">
        <v>123.5</v>
      </c>
      <c r="I209" s="9">
        <v>144.5</v>
      </c>
      <c r="J209" s="9">
        <v>147.6</v>
      </c>
      <c r="K209" s="9">
        <v>121.4</v>
      </c>
      <c r="L209" s="9">
        <v>112.3</v>
      </c>
      <c r="M209" s="9">
        <v>139.5</v>
      </c>
      <c r="N209" s="9">
        <v>134.6</v>
      </c>
      <c r="O209" s="9">
        <v>155.19999999999999</v>
      </c>
      <c r="P209" s="9">
        <v>140.19999999999999</v>
      </c>
      <c r="Q209" s="9">
        <v>159.6</v>
      </c>
      <c r="R209" s="9">
        <v>150.69999999999999</v>
      </c>
      <c r="S209" s="9">
        <v>144.5</v>
      </c>
      <c r="T209" s="9">
        <v>149.80000000000001</v>
      </c>
      <c r="U209" s="9" t="s">
        <v>32</v>
      </c>
      <c r="V209" s="9">
        <v>149.69999999999999</v>
      </c>
      <c r="W209" s="9">
        <v>147.5</v>
      </c>
      <c r="X209" s="9">
        <v>144.80000000000001</v>
      </c>
      <c r="Y209" s="9">
        <v>130.80000000000001</v>
      </c>
      <c r="Z209" s="9">
        <v>140.1</v>
      </c>
      <c r="AA209" s="9">
        <v>148</v>
      </c>
      <c r="AB209" s="9">
        <v>134.4</v>
      </c>
      <c r="AC209" s="9">
        <v>139.80000000000001</v>
      </c>
      <c r="AD209" s="9">
        <v>142.19999999999999</v>
      </c>
    </row>
    <row r="210" spans="1:30" x14ac:dyDescent="0.35">
      <c r="A210" s="9" t="s">
        <v>33</v>
      </c>
      <c r="B210" s="9">
        <v>2018</v>
      </c>
      <c r="C210" s="9" t="s">
        <v>43</v>
      </c>
      <c r="D210" s="9">
        <v>137.6</v>
      </c>
      <c r="E210" s="9">
        <v>144.9</v>
      </c>
      <c r="F210" s="9">
        <v>133.5</v>
      </c>
      <c r="G210" s="9">
        <v>141.5</v>
      </c>
      <c r="H210" s="9">
        <v>118</v>
      </c>
      <c r="I210" s="9">
        <v>139.5</v>
      </c>
      <c r="J210" s="9">
        <v>153</v>
      </c>
      <c r="K210" s="9">
        <v>113.2</v>
      </c>
      <c r="L210" s="9">
        <v>112.8</v>
      </c>
      <c r="M210" s="9">
        <v>141.1</v>
      </c>
      <c r="N210" s="9">
        <v>127.6</v>
      </c>
      <c r="O210" s="9">
        <v>152</v>
      </c>
      <c r="P210" s="9">
        <v>139.4</v>
      </c>
      <c r="Q210" s="9">
        <v>164</v>
      </c>
      <c r="R210" s="9">
        <v>141.5</v>
      </c>
      <c r="S210" s="9">
        <v>129.80000000000001</v>
      </c>
      <c r="T210" s="9">
        <v>139.69999999999999</v>
      </c>
      <c r="U210" s="9">
        <v>146.30000000000001</v>
      </c>
      <c r="V210" s="9">
        <v>133.4</v>
      </c>
      <c r="W210" s="9">
        <v>135.1</v>
      </c>
      <c r="X210" s="9">
        <v>136.19999999999999</v>
      </c>
      <c r="Y210" s="9">
        <v>123.3</v>
      </c>
      <c r="Z210" s="9">
        <v>130.69999999999999</v>
      </c>
      <c r="AA210" s="9">
        <v>145.5</v>
      </c>
      <c r="AB210" s="9">
        <v>130.4</v>
      </c>
      <c r="AC210" s="9">
        <v>132.5</v>
      </c>
      <c r="AD210" s="9">
        <v>138.9</v>
      </c>
    </row>
    <row r="211" spans="1:30" x14ac:dyDescent="0.35">
      <c r="A211" s="9" t="s">
        <v>34</v>
      </c>
      <c r="B211" s="9">
        <v>2018</v>
      </c>
      <c r="C211" s="9" t="s">
        <v>43</v>
      </c>
      <c r="D211" s="9">
        <v>137.4</v>
      </c>
      <c r="E211" s="9">
        <v>149.5</v>
      </c>
      <c r="F211" s="9">
        <v>137.30000000000001</v>
      </c>
      <c r="G211" s="9">
        <v>141.9</v>
      </c>
      <c r="H211" s="9">
        <v>121.1</v>
      </c>
      <c r="I211" s="9">
        <v>142.5</v>
      </c>
      <c r="J211" s="9">
        <v>146.69999999999999</v>
      </c>
      <c r="K211" s="9">
        <v>119.1</v>
      </c>
      <c r="L211" s="9">
        <v>111.9</v>
      </c>
      <c r="M211" s="9">
        <v>141</v>
      </c>
      <c r="N211" s="9">
        <v>133.6</v>
      </c>
      <c r="O211" s="9">
        <v>154.5</v>
      </c>
      <c r="P211" s="9">
        <v>139.69999999999999</v>
      </c>
      <c r="Q211" s="9">
        <v>162.6</v>
      </c>
      <c r="R211" s="9">
        <v>148</v>
      </c>
      <c r="S211" s="9">
        <v>139.19999999999999</v>
      </c>
      <c r="T211" s="9">
        <v>146.80000000000001</v>
      </c>
      <c r="U211" s="9">
        <v>146.9</v>
      </c>
      <c r="V211" s="9">
        <v>145.30000000000001</v>
      </c>
      <c r="W211" s="9">
        <v>142.19999999999999</v>
      </c>
      <c r="X211" s="9">
        <v>142.1</v>
      </c>
      <c r="Y211" s="9">
        <v>125.5</v>
      </c>
      <c r="Z211" s="9">
        <v>136.5</v>
      </c>
      <c r="AA211" s="9">
        <v>147.80000000000001</v>
      </c>
      <c r="AB211" s="9">
        <v>132</v>
      </c>
      <c r="AC211" s="9">
        <v>136.30000000000001</v>
      </c>
      <c r="AD211" s="9">
        <v>140.80000000000001</v>
      </c>
    </row>
    <row r="212" spans="1:30" x14ac:dyDescent="0.35">
      <c r="A212" s="9" t="s">
        <v>30</v>
      </c>
      <c r="B212" s="9">
        <v>2018</v>
      </c>
      <c r="C212" s="9" t="s">
        <v>45</v>
      </c>
      <c r="D212" s="9">
        <v>137.1</v>
      </c>
      <c r="E212" s="9">
        <v>150.80000000000001</v>
      </c>
      <c r="F212" s="9">
        <v>136.69999999999999</v>
      </c>
      <c r="G212" s="9">
        <v>141.9</v>
      </c>
      <c r="H212" s="9">
        <v>122.8</v>
      </c>
      <c r="I212" s="9">
        <v>143.9</v>
      </c>
      <c r="J212" s="9">
        <v>147.5</v>
      </c>
      <c r="K212" s="9">
        <v>121</v>
      </c>
      <c r="L212" s="9">
        <v>111.6</v>
      </c>
      <c r="M212" s="9">
        <v>140.6</v>
      </c>
      <c r="N212" s="9">
        <v>137.5</v>
      </c>
      <c r="O212" s="9">
        <v>156.1</v>
      </c>
      <c r="P212" s="9">
        <v>140</v>
      </c>
      <c r="Q212" s="9">
        <v>161.9</v>
      </c>
      <c r="R212" s="9">
        <v>151.69999999999999</v>
      </c>
      <c r="S212" s="9">
        <v>145.5</v>
      </c>
      <c r="T212" s="9">
        <v>150.80000000000001</v>
      </c>
      <c r="U212" s="9" t="s">
        <v>32</v>
      </c>
      <c r="V212" s="9">
        <v>150.30000000000001</v>
      </c>
      <c r="W212" s="9">
        <v>148</v>
      </c>
      <c r="X212" s="9">
        <v>145.4</v>
      </c>
      <c r="Y212" s="9">
        <v>130.30000000000001</v>
      </c>
      <c r="Z212" s="9">
        <v>143.1</v>
      </c>
      <c r="AA212" s="9">
        <v>150.19999999999999</v>
      </c>
      <c r="AB212" s="9">
        <v>133.1</v>
      </c>
      <c r="AC212" s="9">
        <v>140.1</v>
      </c>
      <c r="AD212" s="9">
        <v>142.4</v>
      </c>
    </row>
    <row r="213" spans="1:30" x14ac:dyDescent="0.35">
      <c r="A213" s="9" t="s">
        <v>33</v>
      </c>
      <c r="B213" s="9">
        <v>2018</v>
      </c>
      <c r="C213" s="9" t="s">
        <v>45</v>
      </c>
      <c r="D213" s="9">
        <v>138.1</v>
      </c>
      <c r="E213" s="9">
        <v>146.30000000000001</v>
      </c>
      <c r="F213" s="9">
        <v>137.80000000000001</v>
      </c>
      <c r="G213" s="9">
        <v>141.6</v>
      </c>
      <c r="H213" s="9">
        <v>118.1</v>
      </c>
      <c r="I213" s="9">
        <v>141.5</v>
      </c>
      <c r="J213" s="9">
        <v>145.19999999999999</v>
      </c>
      <c r="K213" s="9">
        <v>115.3</v>
      </c>
      <c r="L213" s="9">
        <v>112.5</v>
      </c>
      <c r="M213" s="9">
        <v>141.4</v>
      </c>
      <c r="N213" s="9">
        <v>128</v>
      </c>
      <c r="O213" s="9">
        <v>152.6</v>
      </c>
      <c r="P213" s="9">
        <v>139.1</v>
      </c>
      <c r="Q213" s="9">
        <v>164.4</v>
      </c>
      <c r="R213" s="9">
        <v>142.4</v>
      </c>
      <c r="S213" s="9">
        <v>130.19999999999999</v>
      </c>
      <c r="T213" s="9">
        <v>140.5</v>
      </c>
      <c r="U213" s="9">
        <v>146.9</v>
      </c>
      <c r="V213" s="9">
        <v>136.69999999999999</v>
      </c>
      <c r="W213" s="9">
        <v>135.80000000000001</v>
      </c>
      <c r="X213" s="9">
        <v>136.80000000000001</v>
      </c>
      <c r="Y213" s="9">
        <v>121.2</v>
      </c>
      <c r="Z213" s="9">
        <v>131.30000000000001</v>
      </c>
      <c r="AA213" s="9">
        <v>146.1</v>
      </c>
      <c r="AB213" s="9">
        <v>130.5</v>
      </c>
      <c r="AC213" s="9">
        <v>132.19999999999999</v>
      </c>
      <c r="AD213" s="9">
        <v>139</v>
      </c>
    </row>
    <row r="214" spans="1:30" x14ac:dyDescent="0.35">
      <c r="A214" s="9" t="s">
        <v>34</v>
      </c>
      <c r="B214" s="9">
        <v>2018</v>
      </c>
      <c r="C214" s="9" t="s">
        <v>45</v>
      </c>
      <c r="D214" s="9">
        <v>137.4</v>
      </c>
      <c r="E214" s="9">
        <v>149.19999999999999</v>
      </c>
      <c r="F214" s="9">
        <v>137.1</v>
      </c>
      <c r="G214" s="9">
        <v>141.80000000000001</v>
      </c>
      <c r="H214" s="9">
        <v>121.1</v>
      </c>
      <c r="I214" s="9">
        <v>142.80000000000001</v>
      </c>
      <c r="J214" s="9">
        <v>146.69999999999999</v>
      </c>
      <c r="K214" s="9">
        <v>119.1</v>
      </c>
      <c r="L214" s="9">
        <v>111.9</v>
      </c>
      <c r="M214" s="9">
        <v>140.9</v>
      </c>
      <c r="N214" s="9">
        <v>133.5</v>
      </c>
      <c r="O214" s="9">
        <v>154.5</v>
      </c>
      <c r="P214" s="9">
        <v>139.69999999999999</v>
      </c>
      <c r="Q214" s="9">
        <v>162.6</v>
      </c>
      <c r="R214" s="9">
        <v>148</v>
      </c>
      <c r="S214" s="9">
        <v>139.1</v>
      </c>
      <c r="T214" s="9">
        <v>146.69999999999999</v>
      </c>
      <c r="U214" s="9">
        <v>146.9</v>
      </c>
      <c r="V214" s="9">
        <v>145.1</v>
      </c>
      <c r="W214" s="9">
        <v>142.19999999999999</v>
      </c>
      <c r="X214" s="9">
        <v>142.1</v>
      </c>
      <c r="Y214" s="9">
        <v>125.5</v>
      </c>
      <c r="Z214" s="9">
        <v>136.5</v>
      </c>
      <c r="AA214" s="9">
        <v>147.80000000000001</v>
      </c>
      <c r="AB214" s="9">
        <v>132</v>
      </c>
      <c r="AC214" s="9">
        <v>136.30000000000001</v>
      </c>
      <c r="AD214" s="9">
        <v>140.80000000000001</v>
      </c>
    </row>
    <row r="215" spans="1:30" x14ac:dyDescent="0.35">
      <c r="A215" s="9" t="s">
        <v>30</v>
      </c>
      <c r="B215" s="9">
        <v>2018</v>
      </c>
      <c r="C215" s="9" t="s">
        <v>46</v>
      </c>
      <c r="D215" s="9">
        <v>137.1</v>
      </c>
      <c r="E215" s="9">
        <v>151.9</v>
      </c>
      <c r="F215" s="9">
        <v>137.4</v>
      </c>
      <c r="G215" s="9">
        <v>142.4</v>
      </c>
      <c r="H215" s="9">
        <v>124.2</v>
      </c>
      <c r="I215" s="9">
        <v>140.19999999999999</v>
      </c>
      <c r="J215" s="9">
        <v>136.6</v>
      </c>
      <c r="K215" s="9">
        <v>120.9</v>
      </c>
      <c r="L215" s="9">
        <v>109.9</v>
      </c>
      <c r="M215" s="9">
        <v>140.19999999999999</v>
      </c>
      <c r="N215" s="9">
        <v>137.80000000000001</v>
      </c>
      <c r="O215" s="9">
        <v>156</v>
      </c>
      <c r="P215" s="9">
        <v>138.5</v>
      </c>
      <c r="Q215" s="9">
        <v>162.4</v>
      </c>
      <c r="R215" s="9">
        <v>151.6</v>
      </c>
      <c r="S215" s="9">
        <v>145.9</v>
      </c>
      <c r="T215" s="9">
        <v>150.80000000000001</v>
      </c>
      <c r="U215" s="9" t="s">
        <v>32</v>
      </c>
      <c r="V215" s="9">
        <v>149</v>
      </c>
      <c r="W215" s="9">
        <v>149.5</v>
      </c>
      <c r="X215" s="9">
        <v>149.6</v>
      </c>
      <c r="Y215" s="9">
        <v>128.9</v>
      </c>
      <c r="Z215" s="9">
        <v>143.30000000000001</v>
      </c>
      <c r="AA215" s="9">
        <v>155.1</v>
      </c>
      <c r="AB215" s="9">
        <v>133.19999999999999</v>
      </c>
      <c r="AC215" s="9">
        <v>141.6</v>
      </c>
      <c r="AD215" s="9">
        <v>141.9</v>
      </c>
    </row>
    <row r="216" spans="1:30" x14ac:dyDescent="0.35">
      <c r="A216" s="9" t="s">
        <v>33</v>
      </c>
      <c r="B216" s="9">
        <v>2018</v>
      </c>
      <c r="C216" s="9" t="s">
        <v>46</v>
      </c>
      <c r="D216" s="9">
        <v>138.5</v>
      </c>
      <c r="E216" s="9">
        <v>147.80000000000001</v>
      </c>
      <c r="F216" s="9">
        <v>141.1</v>
      </c>
      <c r="G216" s="9">
        <v>141.6</v>
      </c>
      <c r="H216" s="9">
        <v>118.1</v>
      </c>
      <c r="I216" s="9">
        <v>138.5</v>
      </c>
      <c r="J216" s="9">
        <v>132.4</v>
      </c>
      <c r="K216" s="9">
        <v>117.5</v>
      </c>
      <c r="L216" s="9">
        <v>111</v>
      </c>
      <c r="M216" s="9">
        <v>141.5</v>
      </c>
      <c r="N216" s="9">
        <v>128.1</v>
      </c>
      <c r="O216" s="9">
        <v>152.9</v>
      </c>
      <c r="P216" s="9">
        <v>137.6</v>
      </c>
      <c r="Q216" s="9">
        <v>164.6</v>
      </c>
      <c r="R216" s="9">
        <v>142.69999999999999</v>
      </c>
      <c r="S216" s="9">
        <v>130.30000000000001</v>
      </c>
      <c r="T216" s="9">
        <v>140.80000000000001</v>
      </c>
      <c r="U216" s="9">
        <v>146.5</v>
      </c>
      <c r="V216" s="9">
        <v>132.4</v>
      </c>
      <c r="W216" s="9">
        <v>136.19999999999999</v>
      </c>
      <c r="X216" s="9">
        <v>137.30000000000001</v>
      </c>
      <c r="Y216" s="9">
        <v>118.8</v>
      </c>
      <c r="Z216" s="9">
        <v>131.69999999999999</v>
      </c>
      <c r="AA216" s="9">
        <v>146.5</v>
      </c>
      <c r="AB216" s="9">
        <v>130.80000000000001</v>
      </c>
      <c r="AC216" s="9">
        <v>131.69999999999999</v>
      </c>
      <c r="AD216" s="9">
        <v>138</v>
      </c>
    </row>
    <row r="217" spans="1:30" x14ac:dyDescent="0.35">
      <c r="A217" s="9" t="s">
        <v>34</v>
      </c>
      <c r="B217" s="9">
        <v>2018</v>
      </c>
      <c r="C217" s="9" t="s">
        <v>46</v>
      </c>
      <c r="D217" s="9">
        <v>137.5</v>
      </c>
      <c r="E217" s="9">
        <v>150.5</v>
      </c>
      <c r="F217" s="9">
        <v>138.80000000000001</v>
      </c>
      <c r="G217" s="9">
        <v>142.1</v>
      </c>
      <c r="H217" s="9">
        <v>122</v>
      </c>
      <c r="I217" s="9">
        <v>139.4</v>
      </c>
      <c r="J217" s="9">
        <v>135.19999999999999</v>
      </c>
      <c r="K217" s="9">
        <v>119.8</v>
      </c>
      <c r="L217" s="9">
        <v>110.3</v>
      </c>
      <c r="M217" s="9">
        <v>140.6</v>
      </c>
      <c r="N217" s="9">
        <v>133.80000000000001</v>
      </c>
      <c r="O217" s="9">
        <v>154.6</v>
      </c>
      <c r="P217" s="9">
        <v>138.19999999999999</v>
      </c>
      <c r="Q217" s="9">
        <v>163</v>
      </c>
      <c r="R217" s="9">
        <v>148.1</v>
      </c>
      <c r="S217" s="9">
        <v>139.4</v>
      </c>
      <c r="T217" s="9">
        <v>146.80000000000001</v>
      </c>
      <c r="U217" s="9">
        <v>146.5</v>
      </c>
      <c r="V217" s="9">
        <v>142.69999999999999</v>
      </c>
      <c r="W217" s="9">
        <v>143.19999999999999</v>
      </c>
      <c r="X217" s="9">
        <v>144.9</v>
      </c>
      <c r="Y217" s="9">
        <v>123.6</v>
      </c>
      <c r="Z217" s="9">
        <v>136.80000000000001</v>
      </c>
      <c r="AA217" s="9">
        <v>150.1</v>
      </c>
      <c r="AB217" s="9">
        <v>132.19999999999999</v>
      </c>
      <c r="AC217" s="9">
        <v>136.80000000000001</v>
      </c>
      <c r="AD217" s="9">
        <v>140.1</v>
      </c>
    </row>
    <row r="218" spans="1:30" x14ac:dyDescent="0.35">
      <c r="A218" s="9" t="s">
        <v>30</v>
      </c>
      <c r="B218" s="9">
        <v>2019</v>
      </c>
      <c r="C218" s="9" t="s">
        <v>31</v>
      </c>
      <c r="D218" s="9">
        <v>136.6</v>
      </c>
      <c r="E218" s="9">
        <v>152.5</v>
      </c>
      <c r="F218" s="9">
        <v>138.19999999999999</v>
      </c>
      <c r="G218" s="9">
        <v>142.4</v>
      </c>
      <c r="H218" s="9">
        <v>123.9</v>
      </c>
      <c r="I218" s="9">
        <v>135.5</v>
      </c>
      <c r="J218" s="9">
        <v>131.69999999999999</v>
      </c>
      <c r="K218" s="9">
        <v>121.3</v>
      </c>
      <c r="L218" s="9">
        <v>108.4</v>
      </c>
      <c r="M218" s="9">
        <v>138.9</v>
      </c>
      <c r="N218" s="9">
        <v>137</v>
      </c>
      <c r="O218" s="9">
        <v>155.80000000000001</v>
      </c>
      <c r="P218" s="9">
        <v>137.4</v>
      </c>
      <c r="Q218" s="9">
        <v>162.69999999999999</v>
      </c>
      <c r="R218" s="9">
        <v>150.6</v>
      </c>
      <c r="S218" s="9">
        <v>145.1</v>
      </c>
      <c r="T218" s="9">
        <v>149.9</v>
      </c>
      <c r="U218" s="9" t="s">
        <v>32</v>
      </c>
      <c r="V218" s="9">
        <v>146.19999999999999</v>
      </c>
      <c r="W218" s="9">
        <v>150.1</v>
      </c>
      <c r="X218" s="9">
        <v>149.6</v>
      </c>
      <c r="Y218" s="9">
        <v>128.6</v>
      </c>
      <c r="Z218" s="9">
        <v>142.9</v>
      </c>
      <c r="AA218" s="9">
        <v>155.19999999999999</v>
      </c>
      <c r="AB218" s="9">
        <v>133.5</v>
      </c>
      <c r="AC218" s="9">
        <v>141.69999999999999</v>
      </c>
      <c r="AD218" s="9">
        <v>141</v>
      </c>
    </row>
    <row r="219" spans="1:30" x14ac:dyDescent="0.35">
      <c r="A219" s="9" t="s">
        <v>33</v>
      </c>
      <c r="B219" s="9">
        <v>2019</v>
      </c>
      <c r="C219" s="9" t="s">
        <v>31</v>
      </c>
      <c r="D219" s="9">
        <v>138.30000000000001</v>
      </c>
      <c r="E219" s="9">
        <v>149.4</v>
      </c>
      <c r="F219" s="9">
        <v>143.5</v>
      </c>
      <c r="G219" s="9">
        <v>141.69999999999999</v>
      </c>
      <c r="H219" s="9">
        <v>118.1</v>
      </c>
      <c r="I219" s="9">
        <v>135.19999999999999</v>
      </c>
      <c r="J219" s="9">
        <v>130.5</v>
      </c>
      <c r="K219" s="9">
        <v>118.2</v>
      </c>
      <c r="L219" s="9">
        <v>110.4</v>
      </c>
      <c r="M219" s="9">
        <v>140.4</v>
      </c>
      <c r="N219" s="9">
        <v>128.1</v>
      </c>
      <c r="O219" s="9">
        <v>153.19999999999999</v>
      </c>
      <c r="P219" s="9">
        <v>137.30000000000001</v>
      </c>
      <c r="Q219" s="9">
        <v>164.7</v>
      </c>
      <c r="R219" s="9">
        <v>143</v>
      </c>
      <c r="S219" s="9">
        <v>130.4</v>
      </c>
      <c r="T219" s="9">
        <v>141.1</v>
      </c>
      <c r="U219" s="9">
        <v>147.69999999999999</v>
      </c>
      <c r="V219" s="9">
        <v>128.6</v>
      </c>
      <c r="W219" s="9">
        <v>136.30000000000001</v>
      </c>
      <c r="X219" s="9">
        <v>137.80000000000001</v>
      </c>
      <c r="Y219" s="9">
        <v>118.6</v>
      </c>
      <c r="Z219" s="9">
        <v>131.9</v>
      </c>
      <c r="AA219" s="9">
        <v>146.6</v>
      </c>
      <c r="AB219" s="9">
        <v>131.69999999999999</v>
      </c>
      <c r="AC219" s="9">
        <v>131.80000000000001</v>
      </c>
      <c r="AD219" s="9">
        <v>138</v>
      </c>
    </row>
    <row r="220" spans="1:30" x14ac:dyDescent="0.35">
      <c r="A220" s="9" t="s">
        <v>34</v>
      </c>
      <c r="B220" s="9">
        <v>2019</v>
      </c>
      <c r="C220" s="9" t="s">
        <v>31</v>
      </c>
      <c r="D220" s="9">
        <v>137.1</v>
      </c>
      <c r="E220" s="9">
        <v>151.4</v>
      </c>
      <c r="F220" s="9">
        <v>140.19999999999999</v>
      </c>
      <c r="G220" s="9">
        <v>142.1</v>
      </c>
      <c r="H220" s="9">
        <v>121.8</v>
      </c>
      <c r="I220" s="9">
        <v>135.4</v>
      </c>
      <c r="J220" s="9">
        <v>131.30000000000001</v>
      </c>
      <c r="K220" s="9">
        <v>120.3</v>
      </c>
      <c r="L220" s="9">
        <v>109.1</v>
      </c>
      <c r="M220" s="9">
        <v>139.4</v>
      </c>
      <c r="N220" s="9">
        <v>133.30000000000001</v>
      </c>
      <c r="O220" s="9">
        <v>154.6</v>
      </c>
      <c r="P220" s="9">
        <v>137.4</v>
      </c>
      <c r="Q220" s="9">
        <v>163.19999999999999</v>
      </c>
      <c r="R220" s="9">
        <v>147.6</v>
      </c>
      <c r="S220" s="9">
        <v>139</v>
      </c>
      <c r="T220" s="9">
        <v>146.4</v>
      </c>
      <c r="U220" s="9">
        <v>147.69999999999999</v>
      </c>
      <c r="V220" s="9">
        <v>139.5</v>
      </c>
      <c r="W220" s="9">
        <v>143.6</v>
      </c>
      <c r="X220" s="9">
        <v>145.1</v>
      </c>
      <c r="Y220" s="9">
        <v>123.3</v>
      </c>
      <c r="Z220" s="9">
        <v>136.69999999999999</v>
      </c>
      <c r="AA220" s="9">
        <v>150.19999999999999</v>
      </c>
      <c r="AB220" s="9">
        <v>132.80000000000001</v>
      </c>
      <c r="AC220" s="9">
        <v>136.9</v>
      </c>
      <c r="AD220" s="9">
        <v>139.6</v>
      </c>
    </row>
    <row r="221" spans="1:30" x14ac:dyDescent="0.35">
      <c r="A221" s="9" t="s">
        <v>30</v>
      </c>
      <c r="B221" s="9">
        <v>2019</v>
      </c>
      <c r="C221" s="9" t="s">
        <v>35</v>
      </c>
      <c r="D221" s="9">
        <v>136.80000000000001</v>
      </c>
      <c r="E221" s="9">
        <v>153</v>
      </c>
      <c r="F221" s="9">
        <v>139.1</v>
      </c>
      <c r="G221" s="9">
        <v>142.5</v>
      </c>
      <c r="H221" s="9">
        <v>124.1</v>
      </c>
      <c r="I221" s="9">
        <v>135.80000000000001</v>
      </c>
      <c r="J221" s="9">
        <v>128.69999999999999</v>
      </c>
      <c r="K221" s="9">
        <v>121.5</v>
      </c>
      <c r="L221" s="9">
        <v>108.3</v>
      </c>
      <c r="M221" s="9">
        <v>139.19999999999999</v>
      </c>
      <c r="N221" s="9">
        <v>137.4</v>
      </c>
      <c r="O221" s="9">
        <v>156.19999999999999</v>
      </c>
      <c r="P221" s="9">
        <v>137.19999999999999</v>
      </c>
      <c r="Q221" s="9">
        <v>162.80000000000001</v>
      </c>
      <c r="R221" s="9">
        <v>150.5</v>
      </c>
      <c r="S221" s="9">
        <v>146.1</v>
      </c>
      <c r="T221" s="9">
        <v>149.9</v>
      </c>
      <c r="U221" s="9" t="s">
        <v>32</v>
      </c>
      <c r="V221" s="9">
        <v>145.30000000000001</v>
      </c>
      <c r="W221" s="9">
        <v>150.1</v>
      </c>
      <c r="X221" s="9">
        <v>149.9</v>
      </c>
      <c r="Y221" s="9">
        <v>129.19999999999999</v>
      </c>
      <c r="Z221" s="9">
        <v>143.4</v>
      </c>
      <c r="AA221" s="9">
        <v>155.5</v>
      </c>
      <c r="AB221" s="9">
        <v>134.9</v>
      </c>
      <c r="AC221" s="9">
        <v>142.19999999999999</v>
      </c>
      <c r="AD221" s="9">
        <v>141</v>
      </c>
    </row>
    <row r="222" spans="1:30" x14ac:dyDescent="0.35">
      <c r="A222" s="9" t="s">
        <v>33</v>
      </c>
      <c r="B222" s="9">
        <v>2019</v>
      </c>
      <c r="C222" s="9" t="s">
        <v>35</v>
      </c>
      <c r="D222" s="9">
        <v>139.4</v>
      </c>
      <c r="E222" s="9">
        <v>150.1</v>
      </c>
      <c r="F222" s="9">
        <v>145.30000000000001</v>
      </c>
      <c r="G222" s="9">
        <v>141.69999999999999</v>
      </c>
      <c r="H222" s="9">
        <v>118.4</v>
      </c>
      <c r="I222" s="9">
        <v>137</v>
      </c>
      <c r="J222" s="9">
        <v>131.6</v>
      </c>
      <c r="K222" s="9">
        <v>119.9</v>
      </c>
      <c r="L222" s="9">
        <v>110.4</v>
      </c>
      <c r="M222" s="9">
        <v>140.80000000000001</v>
      </c>
      <c r="N222" s="9">
        <v>128.30000000000001</v>
      </c>
      <c r="O222" s="9">
        <v>153.5</v>
      </c>
      <c r="P222" s="9">
        <v>138</v>
      </c>
      <c r="Q222" s="9">
        <v>164.9</v>
      </c>
      <c r="R222" s="9">
        <v>143.30000000000001</v>
      </c>
      <c r="S222" s="9">
        <v>130.80000000000001</v>
      </c>
      <c r="T222" s="9">
        <v>141.4</v>
      </c>
      <c r="U222" s="9">
        <v>148.5</v>
      </c>
      <c r="V222" s="9">
        <v>127.1</v>
      </c>
      <c r="W222" s="9">
        <v>136.6</v>
      </c>
      <c r="X222" s="9">
        <v>138.5</v>
      </c>
      <c r="Y222" s="9">
        <v>119.2</v>
      </c>
      <c r="Z222" s="9">
        <v>132.19999999999999</v>
      </c>
      <c r="AA222" s="9">
        <v>146.6</v>
      </c>
      <c r="AB222" s="9">
        <v>133</v>
      </c>
      <c r="AC222" s="9">
        <v>132.4</v>
      </c>
      <c r="AD222" s="9">
        <v>138.6</v>
      </c>
    </row>
    <row r="223" spans="1:30" x14ac:dyDescent="0.35">
      <c r="A223" s="9" t="s">
        <v>34</v>
      </c>
      <c r="B223" s="9">
        <v>2019</v>
      </c>
      <c r="C223" s="9" t="s">
        <v>35</v>
      </c>
      <c r="D223" s="9">
        <v>137.6</v>
      </c>
      <c r="E223" s="9">
        <v>152</v>
      </c>
      <c r="F223" s="9">
        <v>141.5</v>
      </c>
      <c r="G223" s="9">
        <v>142.19999999999999</v>
      </c>
      <c r="H223" s="9">
        <v>122</v>
      </c>
      <c r="I223" s="9">
        <v>136.4</v>
      </c>
      <c r="J223" s="9">
        <v>129.69999999999999</v>
      </c>
      <c r="K223" s="9">
        <v>121</v>
      </c>
      <c r="L223" s="9">
        <v>109</v>
      </c>
      <c r="M223" s="9">
        <v>139.69999999999999</v>
      </c>
      <c r="N223" s="9">
        <v>133.6</v>
      </c>
      <c r="O223" s="9">
        <v>154.9</v>
      </c>
      <c r="P223" s="9">
        <v>137.5</v>
      </c>
      <c r="Q223" s="9">
        <v>163.4</v>
      </c>
      <c r="R223" s="9">
        <v>147.69999999999999</v>
      </c>
      <c r="S223" s="9">
        <v>139.69999999999999</v>
      </c>
      <c r="T223" s="9">
        <v>146.5</v>
      </c>
      <c r="U223" s="9">
        <v>148.5</v>
      </c>
      <c r="V223" s="9">
        <v>138.4</v>
      </c>
      <c r="W223" s="9">
        <v>143.69999999999999</v>
      </c>
      <c r="X223" s="9">
        <v>145.6</v>
      </c>
      <c r="Y223" s="9">
        <v>123.9</v>
      </c>
      <c r="Z223" s="9">
        <v>137.1</v>
      </c>
      <c r="AA223" s="9">
        <v>150.30000000000001</v>
      </c>
      <c r="AB223" s="9">
        <v>134.1</v>
      </c>
      <c r="AC223" s="9">
        <v>137.4</v>
      </c>
      <c r="AD223" s="9">
        <v>139.9</v>
      </c>
    </row>
    <row r="224" spans="1:30" x14ac:dyDescent="0.35">
      <c r="A224" s="9" t="s">
        <v>30</v>
      </c>
      <c r="B224" s="9">
        <v>2019</v>
      </c>
      <c r="C224" s="9" t="s">
        <v>36</v>
      </c>
      <c r="D224" s="9">
        <v>136.9</v>
      </c>
      <c r="E224" s="9">
        <v>154.1</v>
      </c>
      <c r="F224" s="9">
        <v>138.69999999999999</v>
      </c>
      <c r="G224" s="9">
        <v>142.5</v>
      </c>
      <c r="H224" s="9">
        <v>124.1</v>
      </c>
      <c r="I224" s="9">
        <v>136.1</v>
      </c>
      <c r="J224" s="9">
        <v>128.19999999999999</v>
      </c>
      <c r="K224" s="9">
        <v>122.3</v>
      </c>
      <c r="L224" s="9">
        <v>108.3</v>
      </c>
      <c r="M224" s="9">
        <v>138.9</v>
      </c>
      <c r="N224" s="9">
        <v>137.4</v>
      </c>
      <c r="O224" s="9">
        <v>156.4</v>
      </c>
      <c r="P224" s="9">
        <v>137.30000000000001</v>
      </c>
      <c r="Q224" s="9">
        <v>162.9</v>
      </c>
      <c r="R224" s="9">
        <v>150.80000000000001</v>
      </c>
      <c r="S224" s="9">
        <v>146.1</v>
      </c>
      <c r="T224" s="9">
        <v>150.1</v>
      </c>
      <c r="U224" s="9" t="s">
        <v>32</v>
      </c>
      <c r="V224" s="9">
        <v>146.4</v>
      </c>
      <c r="W224" s="9">
        <v>150</v>
      </c>
      <c r="X224" s="9">
        <v>150.4</v>
      </c>
      <c r="Y224" s="9">
        <v>129.9</v>
      </c>
      <c r="Z224" s="9">
        <v>143.80000000000001</v>
      </c>
      <c r="AA224" s="9">
        <v>155.5</v>
      </c>
      <c r="AB224" s="9">
        <v>134</v>
      </c>
      <c r="AC224" s="9">
        <v>142.4</v>
      </c>
      <c r="AD224" s="9">
        <v>141.19999999999999</v>
      </c>
    </row>
    <row r="225" spans="1:30" x14ac:dyDescent="0.35">
      <c r="A225" s="9" t="s">
        <v>33</v>
      </c>
      <c r="B225" s="9">
        <v>2019</v>
      </c>
      <c r="C225" s="9" t="s">
        <v>36</v>
      </c>
      <c r="D225" s="9">
        <v>139.69999999999999</v>
      </c>
      <c r="E225" s="9">
        <v>151.1</v>
      </c>
      <c r="F225" s="9">
        <v>142.9</v>
      </c>
      <c r="G225" s="9">
        <v>141.9</v>
      </c>
      <c r="H225" s="9">
        <v>118.4</v>
      </c>
      <c r="I225" s="9">
        <v>139.4</v>
      </c>
      <c r="J225" s="9">
        <v>141.19999999999999</v>
      </c>
      <c r="K225" s="9">
        <v>120.7</v>
      </c>
      <c r="L225" s="9">
        <v>110.4</v>
      </c>
      <c r="M225" s="9">
        <v>140.69999999999999</v>
      </c>
      <c r="N225" s="9">
        <v>128.5</v>
      </c>
      <c r="O225" s="9">
        <v>153.9</v>
      </c>
      <c r="P225" s="9">
        <v>139.6</v>
      </c>
      <c r="Q225" s="9">
        <v>165.3</v>
      </c>
      <c r="R225" s="9">
        <v>143.5</v>
      </c>
      <c r="S225" s="9">
        <v>131.19999999999999</v>
      </c>
      <c r="T225" s="9">
        <v>141.6</v>
      </c>
      <c r="U225" s="9">
        <v>149</v>
      </c>
      <c r="V225" s="9">
        <v>128.80000000000001</v>
      </c>
      <c r="W225" s="9">
        <v>136.80000000000001</v>
      </c>
      <c r="X225" s="9">
        <v>139.19999999999999</v>
      </c>
      <c r="Y225" s="9">
        <v>119.9</v>
      </c>
      <c r="Z225" s="9">
        <v>133</v>
      </c>
      <c r="AA225" s="9">
        <v>146.69999999999999</v>
      </c>
      <c r="AB225" s="9">
        <v>132.5</v>
      </c>
      <c r="AC225" s="9">
        <v>132.80000000000001</v>
      </c>
      <c r="AD225" s="9">
        <v>139.5</v>
      </c>
    </row>
    <row r="226" spans="1:30" x14ac:dyDescent="0.35">
      <c r="A226" s="9" t="s">
        <v>34</v>
      </c>
      <c r="B226" s="9">
        <v>2019</v>
      </c>
      <c r="C226" s="9" t="s">
        <v>36</v>
      </c>
      <c r="D226" s="9">
        <v>137.80000000000001</v>
      </c>
      <c r="E226" s="9">
        <v>153</v>
      </c>
      <c r="F226" s="9">
        <v>140.30000000000001</v>
      </c>
      <c r="G226" s="9">
        <v>142.30000000000001</v>
      </c>
      <c r="H226" s="9">
        <v>122</v>
      </c>
      <c r="I226" s="9">
        <v>137.6</v>
      </c>
      <c r="J226" s="9">
        <v>132.6</v>
      </c>
      <c r="K226" s="9">
        <v>121.8</v>
      </c>
      <c r="L226" s="9">
        <v>109</v>
      </c>
      <c r="M226" s="9">
        <v>139.5</v>
      </c>
      <c r="N226" s="9">
        <v>133.69999999999999</v>
      </c>
      <c r="O226" s="9">
        <v>155.19999999999999</v>
      </c>
      <c r="P226" s="9">
        <v>138.1</v>
      </c>
      <c r="Q226" s="9">
        <v>163.5</v>
      </c>
      <c r="R226" s="9">
        <v>147.9</v>
      </c>
      <c r="S226" s="9">
        <v>139.9</v>
      </c>
      <c r="T226" s="9">
        <v>146.69999999999999</v>
      </c>
      <c r="U226" s="9">
        <v>149</v>
      </c>
      <c r="V226" s="9">
        <v>139.69999999999999</v>
      </c>
      <c r="W226" s="9">
        <v>143.80000000000001</v>
      </c>
      <c r="X226" s="9">
        <v>146.19999999999999</v>
      </c>
      <c r="Y226" s="9">
        <v>124.6</v>
      </c>
      <c r="Z226" s="9">
        <v>137.69999999999999</v>
      </c>
      <c r="AA226" s="9">
        <v>150.30000000000001</v>
      </c>
      <c r="AB226" s="9">
        <v>133.4</v>
      </c>
      <c r="AC226" s="9">
        <v>137.69999999999999</v>
      </c>
      <c r="AD226" s="9">
        <v>140.4</v>
      </c>
    </row>
    <row r="227" spans="1:30" x14ac:dyDescent="0.35">
      <c r="A227" s="9" t="s">
        <v>30</v>
      </c>
      <c r="B227" s="9">
        <v>2019</v>
      </c>
      <c r="C227" s="9" t="s">
        <v>38</v>
      </c>
      <c r="D227" s="9">
        <v>137.4</v>
      </c>
      <c r="E227" s="9">
        <v>159.5</v>
      </c>
      <c r="F227" s="9">
        <v>134.5</v>
      </c>
      <c r="G227" s="9">
        <v>142.6</v>
      </c>
      <c r="H227" s="9">
        <v>124</v>
      </c>
      <c r="I227" s="9">
        <v>143.69999999999999</v>
      </c>
      <c r="J227" s="9">
        <v>133.4</v>
      </c>
      <c r="K227" s="9">
        <v>125.1</v>
      </c>
      <c r="L227" s="9">
        <v>109.3</v>
      </c>
      <c r="M227" s="9">
        <v>139.30000000000001</v>
      </c>
      <c r="N227" s="9">
        <v>137.69999999999999</v>
      </c>
      <c r="O227" s="9">
        <v>156.4</v>
      </c>
      <c r="P227" s="9">
        <v>139.19999999999999</v>
      </c>
      <c r="Q227" s="9">
        <v>163.30000000000001</v>
      </c>
      <c r="R227" s="9">
        <v>151.30000000000001</v>
      </c>
      <c r="S227" s="9">
        <v>146.6</v>
      </c>
      <c r="T227" s="9">
        <v>150.69999999999999</v>
      </c>
      <c r="U227" s="9" t="s">
        <v>32</v>
      </c>
      <c r="V227" s="9">
        <v>146.9</v>
      </c>
      <c r="W227" s="9">
        <v>149.5</v>
      </c>
      <c r="X227" s="9">
        <v>151.30000000000001</v>
      </c>
      <c r="Y227" s="9">
        <v>130.19999999999999</v>
      </c>
      <c r="Z227" s="9">
        <v>145.9</v>
      </c>
      <c r="AA227" s="9">
        <v>156.69999999999999</v>
      </c>
      <c r="AB227" s="9">
        <v>133.9</v>
      </c>
      <c r="AC227" s="9">
        <v>142.9</v>
      </c>
      <c r="AD227" s="9">
        <v>142.4</v>
      </c>
    </row>
    <row r="228" spans="1:30" x14ac:dyDescent="0.35">
      <c r="A228" s="9" t="s">
        <v>33</v>
      </c>
      <c r="B228" s="9">
        <v>2019</v>
      </c>
      <c r="C228" s="9" t="s">
        <v>38</v>
      </c>
      <c r="D228" s="9">
        <v>140.4</v>
      </c>
      <c r="E228" s="9">
        <v>156.69999999999999</v>
      </c>
      <c r="F228" s="9">
        <v>138.30000000000001</v>
      </c>
      <c r="G228" s="9">
        <v>142.4</v>
      </c>
      <c r="H228" s="9">
        <v>118.6</v>
      </c>
      <c r="I228" s="9">
        <v>149.69999999999999</v>
      </c>
      <c r="J228" s="9">
        <v>161.6</v>
      </c>
      <c r="K228" s="9">
        <v>124.4</v>
      </c>
      <c r="L228" s="9">
        <v>111.2</v>
      </c>
      <c r="M228" s="9">
        <v>141</v>
      </c>
      <c r="N228" s="9">
        <v>128.9</v>
      </c>
      <c r="O228" s="9">
        <v>154.5</v>
      </c>
      <c r="P228" s="9">
        <v>143.80000000000001</v>
      </c>
      <c r="Q228" s="9">
        <v>166.2</v>
      </c>
      <c r="R228" s="9">
        <v>144</v>
      </c>
      <c r="S228" s="9">
        <v>131.69999999999999</v>
      </c>
      <c r="T228" s="9">
        <v>142.19999999999999</v>
      </c>
      <c r="U228" s="9">
        <v>150.1</v>
      </c>
      <c r="V228" s="9">
        <v>129.4</v>
      </c>
      <c r="W228" s="9">
        <v>137.19999999999999</v>
      </c>
      <c r="X228" s="9">
        <v>139.80000000000001</v>
      </c>
      <c r="Y228" s="9">
        <v>120.1</v>
      </c>
      <c r="Z228" s="9">
        <v>134</v>
      </c>
      <c r="AA228" s="9">
        <v>148</v>
      </c>
      <c r="AB228" s="9">
        <v>132.6</v>
      </c>
      <c r="AC228" s="9">
        <v>133.30000000000001</v>
      </c>
      <c r="AD228" s="9">
        <v>141.5</v>
      </c>
    </row>
    <row r="229" spans="1:30" x14ac:dyDescent="0.35">
      <c r="A229" s="9" t="s">
        <v>34</v>
      </c>
      <c r="B229" s="9">
        <v>2019</v>
      </c>
      <c r="C229" s="9" t="s">
        <v>38</v>
      </c>
      <c r="D229" s="9">
        <v>138.30000000000001</v>
      </c>
      <c r="E229" s="9">
        <v>158.5</v>
      </c>
      <c r="F229" s="9">
        <v>136</v>
      </c>
      <c r="G229" s="9">
        <v>142.5</v>
      </c>
      <c r="H229" s="9">
        <v>122</v>
      </c>
      <c r="I229" s="9">
        <v>146.5</v>
      </c>
      <c r="J229" s="9">
        <v>143</v>
      </c>
      <c r="K229" s="9">
        <v>124.9</v>
      </c>
      <c r="L229" s="9">
        <v>109.9</v>
      </c>
      <c r="M229" s="9">
        <v>139.9</v>
      </c>
      <c r="N229" s="9">
        <v>134</v>
      </c>
      <c r="O229" s="9">
        <v>155.5</v>
      </c>
      <c r="P229" s="9">
        <v>140.9</v>
      </c>
      <c r="Q229" s="9">
        <v>164.1</v>
      </c>
      <c r="R229" s="9">
        <v>148.4</v>
      </c>
      <c r="S229" s="9">
        <v>140.4</v>
      </c>
      <c r="T229" s="9">
        <v>147.30000000000001</v>
      </c>
      <c r="U229" s="9">
        <v>150.1</v>
      </c>
      <c r="V229" s="9">
        <v>140.30000000000001</v>
      </c>
      <c r="W229" s="9">
        <v>143.69999999999999</v>
      </c>
      <c r="X229" s="9">
        <v>146.9</v>
      </c>
      <c r="Y229" s="9">
        <v>124.9</v>
      </c>
      <c r="Z229" s="9">
        <v>139.19999999999999</v>
      </c>
      <c r="AA229" s="9">
        <v>151.6</v>
      </c>
      <c r="AB229" s="9">
        <v>133.4</v>
      </c>
      <c r="AC229" s="9">
        <v>138.19999999999999</v>
      </c>
      <c r="AD229" s="9">
        <v>142</v>
      </c>
    </row>
    <row r="230" spans="1:30" x14ac:dyDescent="0.35">
      <c r="A230" s="9" t="s">
        <v>30</v>
      </c>
      <c r="B230" s="9">
        <v>2019</v>
      </c>
      <c r="C230" s="9" t="s">
        <v>39</v>
      </c>
      <c r="D230" s="9">
        <v>137.80000000000001</v>
      </c>
      <c r="E230" s="9">
        <v>163.5</v>
      </c>
      <c r="F230" s="9">
        <v>136.19999999999999</v>
      </c>
      <c r="G230" s="9">
        <v>143.19999999999999</v>
      </c>
      <c r="H230" s="9">
        <v>124.3</v>
      </c>
      <c r="I230" s="9">
        <v>143.30000000000001</v>
      </c>
      <c r="J230" s="9">
        <v>140.6</v>
      </c>
      <c r="K230" s="9">
        <v>128.69999999999999</v>
      </c>
      <c r="L230" s="9">
        <v>110.6</v>
      </c>
      <c r="M230" s="9">
        <v>140.4</v>
      </c>
      <c r="N230" s="9">
        <v>138</v>
      </c>
      <c r="O230" s="9">
        <v>156.6</v>
      </c>
      <c r="P230" s="9">
        <v>141</v>
      </c>
      <c r="Q230" s="9">
        <v>164.2</v>
      </c>
      <c r="R230" s="9">
        <v>151.4</v>
      </c>
      <c r="S230" s="9">
        <v>146.5</v>
      </c>
      <c r="T230" s="9">
        <v>150.69999999999999</v>
      </c>
      <c r="U230" s="9" t="s">
        <v>32</v>
      </c>
      <c r="V230" s="9">
        <v>147.80000000000001</v>
      </c>
      <c r="W230" s="9">
        <v>149.6</v>
      </c>
      <c r="X230" s="9">
        <v>151.69999999999999</v>
      </c>
      <c r="Y230" s="9">
        <v>130.19999999999999</v>
      </c>
      <c r="Z230" s="9">
        <v>146.4</v>
      </c>
      <c r="AA230" s="9">
        <v>157.69999999999999</v>
      </c>
      <c r="AB230" s="9">
        <v>134.80000000000001</v>
      </c>
      <c r="AC230" s="9">
        <v>143.30000000000001</v>
      </c>
      <c r="AD230" s="9">
        <v>143.6</v>
      </c>
    </row>
    <row r="231" spans="1:30" x14ac:dyDescent="0.35">
      <c r="A231" s="9" t="s">
        <v>33</v>
      </c>
      <c r="B231" s="9">
        <v>2019</v>
      </c>
      <c r="C231" s="9" t="s">
        <v>39</v>
      </c>
      <c r="D231" s="9">
        <v>140.69999999999999</v>
      </c>
      <c r="E231" s="9">
        <v>159.6</v>
      </c>
      <c r="F231" s="9">
        <v>140.4</v>
      </c>
      <c r="G231" s="9">
        <v>143.4</v>
      </c>
      <c r="H231" s="9">
        <v>118.6</v>
      </c>
      <c r="I231" s="9">
        <v>150.9</v>
      </c>
      <c r="J231" s="9">
        <v>169.8</v>
      </c>
      <c r="K231" s="9">
        <v>127.4</v>
      </c>
      <c r="L231" s="9">
        <v>111.8</v>
      </c>
      <c r="M231" s="9">
        <v>141</v>
      </c>
      <c r="N231" s="9">
        <v>129</v>
      </c>
      <c r="O231" s="9">
        <v>155.1</v>
      </c>
      <c r="P231" s="9">
        <v>145.6</v>
      </c>
      <c r="Q231" s="9">
        <v>166.7</v>
      </c>
      <c r="R231" s="9">
        <v>144.30000000000001</v>
      </c>
      <c r="S231" s="9">
        <v>131.69999999999999</v>
      </c>
      <c r="T231" s="9">
        <v>142.4</v>
      </c>
      <c r="U231" s="9">
        <v>149.4</v>
      </c>
      <c r="V231" s="9">
        <v>130.5</v>
      </c>
      <c r="W231" s="9">
        <v>137.4</v>
      </c>
      <c r="X231" s="9">
        <v>140.30000000000001</v>
      </c>
      <c r="Y231" s="9">
        <v>119.6</v>
      </c>
      <c r="Z231" s="9">
        <v>134.30000000000001</v>
      </c>
      <c r="AA231" s="9">
        <v>148.9</v>
      </c>
      <c r="AB231" s="9">
        <v>133.69999999999999</v>
      </c>
      <c r="AC231" s="9">
        <v>133.6</v>
      </c>
      <c r="AD231" s="9">
        <v>142.1</v>
      </c>
    </row>
    <row r="232" spans="1:30" x14ac:dyDescent="0.35">
      <c r="A232" s="9" t="s">
        <v>34</v>
      </c>
      <c r="B232" s="9">
        <v>2019</v>
      </c>
      <c r="C232" s="9" t="s">
        <v>39</v>
      </c>
      <c r="D232" s="9">
        <v>138.69999999999999</v>
      </c>
      <c r="E232" s="9">
        <v>162.1</v>
      </c>
      <c r="F232" s="9">
        <v>137.80000000000001</v>
      </c>
      <c r="G232" s="9">
        <v>143.30000000000001</v>
      </c>
      <c r="H232" s="9">
        <v>122.2</v>
      </c>
      <c r="I232" s="9">
        <v>146.80000000000001</v>
      </c>
      <c r="J232" s="9">
        <v>150.5</v>
      </c>
      <c r="K232" s="9">
        <v>128.30000000000001</v>
      </c>
      <c r="L232" s="9">
        <v>111</v>
      </c>
      <c r="M232" s="9">
        <v>140.6</v>
      </c>
      <c r="N232" s="9">
        <v>134.19999999999999</v>
      </c>
      <c r="O232" s="9">
        <v>155.9</v>
      </c>
      <c r="P232" s="9">
        <v>142.69999999999999</v>
      </c>
      <c r="Q232" s="9">
        <v>164.9</v>
      </c>
      <c r="R232" s="9">
        <v>148.6</v>
      </c>
      <c r="S232" s="9">
        <v>140.4</v>
      </c>
      <c r="T232" s="9">
        <v>147.4</v>
      </c>
      <c r="U232" s="9">
        <v>149.4</v>
      </c>
      <c r="V232" s="9">
        <v>141.19999999999999</v>
      </c>
      <c r="W232" s="9">
        <v>143.80000000000001</v>
      </c>
      <c r="X232" s="9">
        <v>147.4</v>
      </c>
      <c r="Y232" s="9">
        <v>124.6</v>
      </c>
      <c r="Z232" s="9">
        <v>139.6</v>
      </c>
      <c r="AA232" s="9">
        <v>152.5</v>
      </c>
      <c r="AB232" s="9">
        <v>134.30000000000001</v>
      </c>
      <c r="AC232" s="9">
        <v>138.6</v>
      </c>
      <c r="AD232" s="9">
        <v>142.9</v>
      </c>
    </row>
    <row r="233" spans="1:30" x14ac:dyDescent="0.35">
      <c r="A233" s="9" t="s">
        <v>30</v>
      </c>
      <c r="B233" s="9">
        <v>2019</v>
      </c>
      <c r="C233" s="9" t="s">
        <v>40</v>
      </c>
      <c r="D233" s="9">
        <v>138.4</v>
      </c>
      <c r="E233" s="9">
        <v>164</v>
      </c>
      <c r="F233" s="9">
        <v>138.4</v>
      </c>
      <c r="G233" s="9">
        <v>143.9</v>
      </c>
      <c r="H233" s="9">
        <v>124.4</v>
      </c>
      <c r="I233" s="9">
        <v>146.4</v>
      </c>
      <c r="J233" s="9">
        <v>150.1</v>
      </c>
      <c r="K233" s="9">
        <v>130.6</v>
      </c>
      <c r="L233" s="9">
        <v>110.8</v>
      </c>
      <c r="M233" s="9">
        <v>141.69999999999999</v>
      </c>
      <c r="N233" s="9">
        <v>138.5</v>
      </c>
      <c r="O233" s="9">
        <v>156.69999999999999</v>
      </c>
      <c r="P233" s="9">
        <v>143</v>
      </c>
      <c r="Q233" s="9">
        <v>164.5</v>
      </c>
      <c r="R233" s="9">
        <v>151.6</v>
      </c>
      <c r="S233" s="9">
        <v>146.6</v>
      </c>
      <c r="T233" s="9">
        <v>150.9</v>
      </c>
      <c r="U233" s="9" t="s">
        <v>32</v>
      </c>
      <c r="V233" s="9">
        <v>146.80000000000001</v>
      </c>
      <c r="W233" s="9">
        <v>150</v>
      </c>
      <c r="X233" s="9">
        <v>152.19999999999999</v>
      </c>
      <c r="Y233" s="9">
        <v>131.19999999999999</v>
      </c>
      <c r="Z233" s="9">
        <v>147.5</v>
      </c>
      <c r="AA233" s="9">
        <v>159.1</v>
      </c>
      <c r="AB233" s="9">
        <v>136.1</v>
      </c>
      <c r="AC233" s="9">
        <v>144.19999999999999</v>
      </c>
      <c r="AD233" s="9">
        <v>144.9</v>
      </c>
    </row>
    <row r="234" spans="1:30" x14ac:dyDescent="0.35">
      <c r="A234" s="9" t="s">
        <v>33</v>
      </c>
      <c r="B234" s="9">
        <v>2019</v>
      </c>
      <c r="C234" s="9" t="s">
        <v>40</v>
      </c>
      <c r="D234" s="9">
        <v>141.4</v>
      </c>
      <c r="E234" s="9">
        <v>160.19999999999999</v>
      </c>
      <c r="F234" s="9">
        <v>142.5</v>
      </c>
      <c r="G234" s="9">
        <v>144.1</v>
      </c>
      <c r="H234" s="9">
        <v>119.3</v>
      </c>
      <c r="I234" s="9">
        <v>154.69999999999999</v>
      </c>
      <c r="J234" s="9">
        <v>180.1</v>
      </c>
      <c r="K234" s="9">
        <v>128.9</v>
      </c>
      <c r="L234" s="9">
        <v>111.8</v>
      </c>
      <c r="M234" s="9">
        <v>141.6</v>
      </c>
      <c r="N234" s="9">
        <v>129.5</v>
      </c>
      <c r="O234" s="9">
        <v>155.6</v>
      </c>
      <c r="P234" s="9">
        <v>147.69999999999999</v>
      </c>
      <c r="Q234" s="9">
        <v>167.2</v>
      </c>
      <c r="R234" s="9">
        <v>144.69999999999999</v>
      </c>
      <c r="S234" s="9">
        <v>131.9</v>
      </c>
      <c r="T234" s="9">
        <v>142.69999999999999</v>
      </c>
      <c r="U234" s="9">
        <v>150.6</v>
      </c>
      <c r="V234" s="9">
        <v>127</v>
      </c>
      <c r="W234" s="9">
        <v>137.69999999999999</v>
      </c>
      <c r="X234" s="9">
        <v>140.80000000000001</v>
      </c>
      <c r="Y234" s="9">
        <v>120.6</v>
      </c>
      <c r="Z234" s="9">
        <v>135</v>
      </c>
      <c r="AA234" s="9">
        <v>150.4</v>
      </c>
      <c r="AB234" s="9">
        <v>135.1</v>
      </c>
      <c r="AC234" s="9">
        <v>134.5</v>
      </c>
      <c r="AD234" s="9">
        <v>143.30000000000001</v>
      </c>
    </row>
    <row r="235" spans="1:30" x14ac:dyDescent="0.35">
      <c r="A235" s="9" t="s">
        <v>34</v>
      </c>
      <c r="B235" s="9">
        <v>2019</v>
      </c>
      <c r="C235" s="9" t="s">
        <v>40</v>
      </c>
      <c r="D235" s="9">
        <v>139.30000000000001</v>
      </c>
      <c r="E235" s="9">
        <v>162.69999999999999</v>
      </c>
      <c r="F235" s="9">
        <v>140</v>
      </c>
      <c r="G235" s="9">
        <v>144</v>
      </c>
      <c r="H235" s="9">
        <v>122.5</v>
      </c>
      <c r="I235" s="9">
        <v>150.30000000000001</v>
      </c>
      <c r="J235" s="9">
        <v>160.30000000000001</v>
      </c>
      <c r="K235" s="9">
        <v>130</v>
      </c>
      <c r="L235" s="9">
        <v>111.1</v>
      </c>
      <c r="M235" s="9">
        <v>141.69999999999999</v>
      </c>
      <c r="N235" s="9">
        <v>134.69999999999999</v>
      </c>
      <c r="O235" s="9">
        <v>156.19999999999999</v>
      </c>
      <c r="P235" s="9">
        <v>144.69999999999999</v>
      </c>
      <c r="Q235" s="9">
        <v>165.2</v>
      </c>
      <c r="R235" s="9">
        <v>148.9</v>
      </c>
      <c r="S235" s="9">
        <v>140.5</v>
      </c>
      <c r="T235" s="9">
        <v>147.6</v>
      </c>
      <c r="U235" s="9">
        <v>150.6</v>
      </c>
      <c r="V235" s="9">
        <v>139.30000000000001</v>
      </c>
      <c r="W235" s="9">
        <v>144.19999999999999</v>
      </c>
      <c r="X235" s="9">
        <v>147.9</v>
      </c>
      <c r="Y235" s="9">
        <v>125.6</v>
      </c>
      <c r="Z235" s="9">
        <v>140.5</v>
      </c>
      <c r="AA235" s="9">
        <v>154</v>
      </c>
      <c r="AB235" s="9">
        <v>135.69999999999999</v>
      </c>
      <c r="AC235" s="9">
        <v>139.5</v>
      </c>
      <c r="AD235" s="9">
        <v>144.19999999999999</v>
      </c>
    </row>
    <row r="236" spans="1:30" x14ac:dyDescent="0.35">
      <c r="A236" s="9" t="s">
        <v>30</v>
      </c>
      <c r="B236" s="9">
        <v>2019</v>
      </c>
      <c r="C236" s="9" t="s">
        <v>41</v>
      </c>
      <c r="D236" s="9">
        <v>139.19999999999999</v>
      </c>
      <c r="E236" s="9">
        <v>161.9</v>
      </c>
      <c r="F236" s="9">
        <v>137.1</v>
      </c>
      <c r="G236" s="9">
        <v>144.6</v>
      </c>
      <c r="H236" s="9">
        <v>124.7</v>
      </c>
      <c r="I236" s="9">
        <v>145.5</v>
      </c>
      <c r="J236" s="9">
        <v>156.19999999999999</v>
      </c>
      <c r="K236" s="9">
        <v>131.5</v>
      </c>
      <c r="L236" s="9">
        <v>111.7</v>
      </c>
      <c r="M236" s="9">
        <v>142.69999999999999</v>
      </c>
      <c r="N236" s="9">
        <v>138.5</v>
      </c>
      <c r="O236" s="9">
        <v>156.9</v>
      </c>
      <c r="P236" s="9">
        <v>144</v>
      </c>
      <c r="Q236" s="9">
        <v>165.1</v>
      </c>
      <c r="R236" s="9">
        <v>151.80000000000001</v>
      </c>
      <c r="S236" s="9">
        <v>146.6</v>
      </c>
      <c r="T236" s="9">
        <v>151.1</v>
      </c>
      <c r="U236" s="9" t="s">
        <v>32</v>
      </c>
      <c r="V236" s="9">
        <v>146.4</v>
      </c>
      <c r="W236" s="9">
        <v>150.19999999999999</v>
      </c>
      <c r="X236" s="9">
        <v>152.69999999999999</v>
      </c>
      <c r="Y236" s="9">
        <v>131.4</v>
      </c>
      <c r="Z236" s="9">
        <v>148</v>
      </c>
      <c r="AA236" s="9">
        <v>159.69999999999999</v>
      </c>
      <c r="AB236" s="9">
        <v>138.80000000000001</v>
      </c>
      <c r="AC236" s="9">
        <v>144.9</v>
      </c>
      <c r="AD236" s="9">
        <v>145.69999999999999</v>
      </c>
    </row>
    <row r="237" spans="1:30" x14ac:dyDescent="0.35">
      <c r="A237" s="9" t="s">
        <v>33</v>
      </c>
      <c r="B237" s="9">
        <v>2019</v>
      </c>
      <c r="C237" s="9" t="s">
        <v>41</v>
      </c>
      <c r="D237" s="9">
        <v>142.1</v>
      </c>
      <c r="E237" s="9">
        <v>158.30000000000001</v>
      </c>
      <c r="F237" s="9">
        <v>140.80000000000001</v>
      </c>
      <c r="G237" s="9">
        <v>144.9</v>
      </c>
      <c r="H237" s="9">
        <v>119.9</v>
      </c>
      <c r="I237" s="9">
        <v>153.9</v>
      </c>
      <c r="J237" s="9">
        <v>189.1</v>
      </c>
      <c r="K237" s="9">
        <v>129.80000000000001</v>
      </c>
      <c r="L237" s="9">
        <v>112.7</v>
      </c>
      <c r="M237" s="9">
        <v>142.5</v>
      </c>
      <c r="N237" s="9">
        <v>129.80000000000001</v>
      </c>
      <c r="O237" s="9">
        <v>156.19999999999999</v>
      </c>
      <c r="P237" s="9">
        <v>149.1</v>
      </c>
      <c r="Q237" s="9">
        <v>167.9</v>
      </c>
      <c r="R237" s="9">
        <v>145</v>
      </c>
      <c r="S237" s="9">
        <v>132.19999999999999</v>
      </c>
      <c r="T237" s="9">
        <v>143</v>
      </c>
      <c r="U237" s="9">
        <v>151.6</v>
      </c>
      <c r="V237" s="9">
        <v>125.5</v>
      </c>
      <c r="W237" s="9">
        <v>138.1</v>
      </c>
      <c r="X237" s="9">
        <v>141.5</v>
      </c>
      <c r="Y237" s="9">
        <v>120.8</v>
      </c>
      <c r="Z237" s="9">
        <v>135.4</v>
      </c>
      <c r="AA237" s="9">
        <v>151.5</v>
      </c>
      <c r="AB237" s="9">
        <v>137.80000000000001</v>
      </c>
      <c r="AC237" s="9">
        <v>135.30000000000001</v>
      </c>
      <c r="AD237" s="9">
        <v>144.19999999999999</v>
      </c>
    </row>
    <row r="238" spans="1:30" x14ac:dyDescent="0.35">
      <c r="A238" s="9" t="s">
        <v>34</v>
      </c>
      <c r="B238" s="9">
        <v>2019</v>
      </c>
      <c r="C238" s="9" t="s">
        <v>41</v>
      </c>
      <c r="D238" s="9">
        <v>140.1</v>
      </c>
      <c r="E238" s="9">
        <v>160.6</v>
      </c>
      <c r="F238" s="9">
        <v>138.5</v>
      </c>
      <c r="G238" s="9">
        <v>144.69999999999999</v>
      </c>
      <c r="H238" s="9">
        <v>122.9</v>
      </c>
      <c r="I238" s="9">
        <v>149.4</v>
      </c>
      <c r="J238" s="9">
        <v>167.4</v>
      </c>
      <c r="K238" s="9">
        <v>130.9</v>
      </c>
      <c r="L238" s="9">
        <v>112</v>
      </c>
      <c r="M238" s="9">
        <v>142.6</v>
      </c>
      <c r="N238" s="9">
        <v>134.9</v>
      </c>
      <c r="O238" s="9">
        <v>156.6</v>
      </c>
      <c r="P238" s="9">
        <v>145.9</v>
      </c>
      <c r="Q238" s="9">
        <v>165.8</v>
      </c>
      <c r="R238" s="9">
        <v>149.1</v>
      </c>
      <c r="S238" s="9">
        <v>140.6</v>
      </c>
      <c r="T238" s="9">
        <v>147.9</v>
      </c>
      <c r="U238" s="9">
        <v>151.6</v>
      </c>
      <c r="V238" s="9">
        <v>138.5</v>
      </c>
      <c r="W238" s="9">
        <v>144.5</v>
      </c>
      <c r="X238" s="9">
        <v>148.5</v>
      </c>
      <c r="Y238" s="9">
        <v>125.8</v>
      </c>
      <c r="Z238" s="9">
        <v>140.9</v>
      </c>
      <c r="AA238" s="9">
        <v>154.9</v>
      </c>
      <c r="AB238" s="9">
        <v>138.4</v>
      </c>
      <c r="AC238" s="9">
        <v>140.19999999999999</v>
      </c>
      <c r="AD238" s="9">
        <v>145</v>
      </c>
    </row>
    <row r="239" spans="1:30" x14ac:dyDescent="0.35">
      <c r="A239" s="9" t="s">
        <v>30</v>
      </c>
      <c r="B239" s="9">
        <v>2019</v>
      </c>
      <c r="C239" s="9" t="s">
        <v>42</v>
      </c>
      <c r="D239" s="9">
        <v>140.1</v>
      </c>
      <c r="E239" s="9">
        <v>161.9</v>
      </c>
      <c r="F239" s="9">
        <v>138.30000000000001</v>
      </c>
      <c r="G239" s="9">
        <v>145.69999999999999</v>
      </c>
      <c r="H239" s="9">
        <v>125.1</v>
      </c>
      <c r="I239" s="9">
        <v>143.80000000000001</v>
      </c>
      <c r="J239" s="9">
        <v>163.4</v>
      </c>
      <c r="K239" s="9">
        <v>132.19999999999999</v>
      </c>
      <c r="L239" s="9">
        <v>112.8</v>
      </c>
      <c r="M239" s="9">
        <v>144.19999999999999</v>
      </c>
      <c r="N239" s="9">
        <v>138.5</v>
      </c>
      <c r="O239" s="9">
        <v>157.19999999999999</v>
      </c>
      <c r="P239" s="9">
        <v>145.5</v>
      </c>
      <c r="Q239" s="9">
        <v>165.7</v>
      </c>
      <c r="R239" s="9">
        <v>151.69999999999999</v>
      </c>
      <c r="S239" s="9">
        <v>146.6</v>
      </c>
      <c r="T239" s="9">
        <v>151</v>
      </c>
      <c r="U239" s="9" t="s">
        <v>32</v>
      </c>
      <c r="V239" s="9">
        <v>146.9</v>
      </c>
      <c r="W239" s="9">
        <v>150.30000000000001</v>
      </c>
      <c r="X239" s="9">
        <v>153.4</v>
      </c>
      <c r="Y239" s="9">
        <v>131.6</v>
      </c>
      <c r="Z239" s="9">
        <v>148.30000000000001</v>
      </c>
      <c r="AA239" s="9">
        <v>160.19999999999999</v>
      </c>
      <c r="AB239" s="9">
        <v>140.19999999999999</v>
      </c>
      <c r="AC239" s="9">
        <v>145.4</v>
      </c>
      <c r="AD239" s="9">
        <v>146.69999999999999</v>
      </c>
    </row>
    <row r="240" spans="1:30" x14ac:dyDescent="0.35">
      <c r="A240" s="9" t="s">
        <v>33</v>
      </c>
      <c r="B240" s="9">
        <v>2019</v>
      </c>
      <c r="C240" s="9" t="s">
        <v>42</v>
      </c>
      <c r="D240" s="9">
        <v>142.69999999999999</v>
      </c>
      <c r="E240" s="9">
        <v>158.69999999999999</v>
      </c>
      <c r="F240" s="9">
        <v>141.6</v>
      </c>
      <c r="G240" s="9">
        <v>144.9</v>
      </c>
      <c r="H240" s="9">
        <v>120.8</v>
      </c>
      <c r="I240" s="9">
        <v>149.80000000000001</v>
      </c>
      <c r="J240" s="9">
        <v>192.4</v>
      </c>
      <c r="K240" s="9">
        <v>130.30000000000001</v>
      </c>
      <c r="L240" s="9">
        <v>114</v>
      </c>
      <c r="M240" s="9">
        <v>143.80000000000001</v>
      </c>
      <c r="N240" s="9">
        <v>130</v>
      </c>
      <c r="O240" s="9">
        <v>156.4</v>
      </c>
      <c r="P240" s="9">
        <v>149.5</v>
      </c>
      <c r="Q240" s="9">
        <v>168.6</v>
      </c>
      <c r="R240" s="9">
        <v>145.30000000000001</v>
      </c>
      <c r="S240" s="9">
        <v>132.19999999999999</v>
      </c>
      <c r="T240" s="9">
        <v>143.30000000000001</v>
      </c>
      <c r="U240" s="9">
        <v>152.19999999999999</v>
      </c>
      <c r="V240" s="9">
        <v>126.6</v>
      </c>
      <c r="W240" s="9">
        <v>138.30000000000001</v>
      </c>
      <c r="X240" s="9">
        <v>141.9</v>
      </c>
      <c r="Y240" s="9">
        <v>121.2</v>
      </c>
      <c r="Z240" s="9">
        <v>135.9</v>
      </c>
      <c r="AA240" s="9">
        <v>151.6</v>
      </c>
      <c r="AB240" s="9">
        <v>139</v>
      </c>
      <c r="AC240" s="9">
        <v>135.69999999999999</v>
      </c>
      <c r="AD240" s="9">
        <v>144.69999999999999</v>
      </c>
    </row>
    <row r="241" spans="1:31" x14ac:dyDescent="0.35">
      <c r="A241" s="9" t="s">
        <v>34</v>
      </c>
      <c r="B241" s="9">
        <v>2019</v>
      </c>
      <c r="C241" s="9" t="s">
        <v>42</v>
      </c>
      <c r="D241" s="9">
        <v>140.9</v>
      </c>
      <c r="E241" s="9">
        <v>160.80000000000001</v>
      </c>
      <c r="F241" s="9">
        <v>139.6</v>
      </c>
      <c r="G241" s="9">
        <v>145.4</v>
      </c>
      <c r="H241" s="9">
        <v>123.5</v>
      </c>
      <c r="I241" s="9">
        <v>146.6</v>
      </c>
      <c r="J241" s="9">
        <v>173.2</v>
      </c>
      <c r="K241" s="9">
        <v>131.6</v>
      </c>
      <c r="L241" s="9">
        <v>113.2</v>
      </c>
      <c r="M241" s="9">
        <v>144.1</v>
      </c>
      <c r="N241" s="9">
        <v>135</v>
      </c>
      <c r="O241" s="9">
        <v>156.80000000000001</v>
      </c>
      <c r="P241" s="9">
        <v>147</v>
      </c>
      <c r="Q241" s="9">
        <v>166.5</v>
      </c>
      <c r="R241" s="9">
        <v>149.19999999999999</v>
      </c>
      <c r="S241" s="9">
        <v>140.6</v>
      </c>
      <c r="T241" s="9">
        <v>147.9</v>
      </c>
      <c r="U241" s="9">
        <v>152.19999999999999</v>
      </c>
      <c r="V241" s="9">
        <v>139.19999999999999</v>
      </c>
      <c r="W241" s="9">
        <v>144.6</v>
      </c>
      <c r="X241" s="9">
        <v>149</v>
      </c>
      <c r="Y241" s="9">
        <v>126.1</v>
      </c>
      <c r="Z241" s="9">
        <v>141.30000000000001</v>
      </c>
      <c r="AA241" s="9">
        <v>155.19999999999999</v>
      </c>
      <c r="AB241" s="9">
        <v>139.69999999999999</v>
      </c>
      <c r="AC241" s="9">
        <v>140.69999999999999</v>
      </c>
      <c r="AD241" s="9">
        <v>145.80000000000001</v>
      </c>
    </row>
    <row r="242" spans="1:31" x14ac:dyDescent="0.35">
      <c r="A242" s="9" t="s">
        <v>30</v>
      </c>
      <c r="B242" s="9">
        <v>2019</v>
      </c>
      <c r="C242" s="9" t="s">
        <v>43</v>
      </c>
      <c r="D242" s="9">
        <v>141</v>
      </c>
      <c r="E242" s="9">
        <v>161.6</v>
      </c>
      <c r="F242" s="9">
        <v>141.19999999999999</v>
      </c>
      <c r="G242" s="9">
        <v>146.5</v>
      </c>
      <c r="H242" s="9">
        <v>125.6</v>
      </c>
      <c r="I242" s="9">
        <v>145.69999999999999</v>
      </c>
      <c r="J242" s="9">
        <v>178.8</v>
      </c>
      <c r="K242" s="9">
        <v>133.1</v>
      </c>
      <c r="L242" s="9">
        <v>113.6</v>
      </c>
      <c r="M242" s="9">
        <v>145.5</v>
      </c>
      <c r="N242" s="9">
        <v>138.6</v>
      </c>
      <c r="O242" s="9">
        <v>157.4</v>
      </c>
      <c r="P242" s="9">
        <v>148.30000000000001</v>
      </c>
      <c r="Q242" s="9">
        <v>166.3</v>
      </c>
      <c r="R242" s="9">
        <v>151.69999999999999</v>
      </c>
      <c r="S242" s="9">
        <v>146.69999999999999</v>
      </c>
      <c r="T242" s="9">
        <v>151</v>
      </c>
      <c r="U242" s="9" t="s">
        <v>32</v>
      </c>
      <c r="V242" s="9">
        <v>147.69999999999999</v>
      </c>
      <c r="W242" s="9">
        <v>150.6</v>
      </c>
      <c r="X242" s="9">
        <v>153.69999999999999</v>
      </c>
      <c r="Y242" s="9">
        <v>131.69999999999999</v>
      </c>
      <c r="Z242" s="9">
        <v>148.69999999999999</v>
      </c>
      <c r="AA242" s="9">
        <v>160.69999999999999</v>
      </c>
      <c r="AB242" s="9">
        <v>140.30000000000001</v>
      </c>
      <c r="AC242" s="9">
        <v>145.69999999999999</v>
      </c>
      <c r="AD242" s="9">
        <v>148.30000000000001</v>
      </c>
    </row>
    <row r="243" spans="1:31" x14ac:dyDescent="0.35">
      <c r="A243" s="9" t="s">
        <v>33</v>
      </c>
      <c r="B243" s="9">
        <v>2019</v>
      </c>
      <c r="C243" s="9" t="s">
        <v>43</v>
      </c>
      <c r="D243" s="9">
        <v>143.5</v>
      </c>
      <c r="E243" s="9">
        <v>159.80000000000001</v>
      </c>
      <c r="F243" s="9">
        <v>144.69999999999999</v>
      </c>
      <c r="G243" s="9">
        <v>145.6</v>
      </c>
      <c r="H243" s="9">
        <v>121.1</v>
      </c>
      <c r="I243" s="9">
        <v>150.6</v>
      </c>
      <c r="J243" s="9">
        <v>207.2</v>
      </c>
      <c r="K243" s="9">
        <v>131.19999999999999</v>
      </c>
      <c r="L243" s="9">
        <v>114.8</v>
      </c>
      <c r="M243" s="9">
        <v>145.19999999999999</v>
      </c>
      <c r="N243" s="9">
        <v>130.19999999999999</v>
      </c>
      <c r="O243" s="9">
        <v>156.80000000000001</v>
      </c>
      <c r="P243" s="9">
        <v>151.9</v>
      </c>
      <c r="Q243" s="9">
        <v>169.3</v>
      </c>
      <c r="R243" s="9">
        <v>145.9</v>
      </c>
      <c r="S243" s="9">
        <v>132.4</v>
      </c>
      <c r="T243" s="9">
        <v>143.9</v>
      </c>
      <c r="U243" s="9">
        <v>153</v>
      </c>
      <c r="V243" s="9">
        <v>128.9</v>
      </c>
      <c r="W243" s="9">
        <v>138.69999999999999</v>
      </c>
      <c r="X243" s="9">
        <v>142.4</v>
      </c>
      <c r="Y243" s="9">
        <v>121.5</v>
      </c>
      <c r="Z243" s="9">
        <v>136.19999999999999</v>
      </c>
      <c r="AA243" s="9">
        <v>151.69999999999999</v>
      </c>
      <c r="AB243" s="9">
        <v>139.5</v>
      </c>
      <c r="AC243" s="9">
        <v>136</v>
      </c>
      <c r="AD243" s="9">
        <v>146</v>
      </c>
    </row>
    <row r="244" spans="1:31" x14ac:dyDescent="0.35">
      <c r="A244" s="9" t="s">
        <v>34</v>
      </c>
      <c r="B244" s="9">
        <v>2019</v>
      </c>
      <c r="C244" s="9" t="s">
        <v>43</v>
      </c>
      <c r="D244" s="9">
        <v>141.80000000000001</v>
      </c>
      <c r="E244" s="9">
        <v>161</v>
      </c>
      <c r="F244" s="9">
        <v>142.6</v>
      </c>
      <c r="G244" s="9">
        <v>146.19999999999999</v>
      </c>
      <c r="H244" s="9">
        <v>123.9</v>
      </c>
      <c r="I244" s="9">
        <v>148</v>
      </c>
      <c r="J244" s="9">
        <v>188.4</v>
      </c>
      <c r="K244" s="9">
        <v>132.5</v>
      </c>
      <c r="L244" s="9">
        <v>114</v>
      </c>
      <c r="M244" s="9">
        <v>145.4</v>
      </c>
      <c r="N244" s="9">
        <v>135.1</v>
      </c>
      <c r="O244" s="9">
        <v>157.1</v>
      </c>
      <c r="P244" s="9">
        <v>149.6</v>
      </c>
      <c r="Q244" s="9">
        <v>167.1</v>
      </c>
      <c r="R244" s="9">
        <v>149.4</v>
      </c>
      <c r="S244" s="9">
        <v>140.80000000000001</v>
      </c>
      <c r="T244" s="9">
        <v>148.19999999999999</v>
      </c>
      <c r="U244" s="9">
        <v>153</v>
      </c>
      <c r="V244" s="9">
        <v>140.6</v>
      </c>
      <c r="W244" s="9">
        <v>145</v>
      </c>
      <c r="X244" s="9">
        <v>149.4</v>
      </c>
      <c r="Y244" s="9">
        <v>126.3</v>
      </c>
      <c r="Z244" s="9">
        <v>141.69999999999999</v>
      </c>
      <c r="AA244" s="9">
        <v>155.4</v>
      </c>
      <c r="AB244" s="9">
        <v>140</v>
      </c>
      <c r="AC244" s="9">
        <v>141</v>
      </c>
      <c r="AD244" s="9">
        <v>147.19999999999999</v>
      </c>
    </row>
    <row r="245" spans="1:31" x14ac:dyDescent="0.35">
      <c r="A245" s="9" t="s">
        <v>30</v>
      </c>
      <c r="B245" s="9">
        <v>2019</v>
      </c>
      <c r="C245" s="9" t="s">
        <v>45</v>
      </c>
      <c r="D245" s="9">
        <v>141.80000000000001</v>
      </c>
      <c r="E245" s="9">
        <v>163.69999999999999</v>
      </c>
      <c r="F245" s="9">
        <v>143.80000000000001</v>
      </c>
      <c r="G245" s="9">
        <v>147.1</v>
      </c>
      <c r="H245" s="9">
        <v>126</v>
      </c>
      <c r="I245" s="9">
        <v>146.19999999999999</v>
      </c>
      <c r="J245" s="9">
        <v>191.4</v>
      </c>
      <c r="K245" s="9">
        <v>136.19999999999999</v>
      </c>
      <c r="L245" s="9">
        <v>113.8</v>
      </c>
      <c r="M245" s="9">
        <v>147.30000000000001</v>
      </c>
      <c r="N245" s="9">
        <v>138.69999999999999</v>
      </c>
      <c r="O245" s="9">
        <v>157.69999999999999</v>
      </c>
      <c r="P245" s="9">
        <v>150.9</v>
      </c>
      <c r="Q245" s="9">
        <v>167.2</v>
      </c>
      <c r="R245" s="9">
        <v>152.30000000000001</v>
      </c>
      <c r="S245" s="9">
        <v>147</v>
      </c>
      <c r="T245" s="9">
        <v>151.5</v>
      </c>
      <c r="U245" s="9" t="s">
        <v>32</v>
      </c>
      <c r="V245" s="9">
        <v>148.4</v>
      </c>
      <c r="W245" s="9">
        <v>150.9</v>
      </c>
      <c r="X245" s="9">
        <v>154.30000000000001</v>
      </c>
      <c r="Y245" s="9">
        <v>132.1</v>
      </c>
      <c r="Z245" s="9">
        <v>149.1</v>
      </c>
      <c r="AA245" s="9">
        <v>160.80000000000001</v>
      </c>
      <c r="AB245" s="9">
        <v>140.6</v>
      </c>
      <c r="AC245" s="9">
        <v>146.1</v>
      </c>
      <c r="AD245" s="9">
        <v>149.9</v>
      </c>
    </row>
    <row r="246" spans="1:31" x14ac:dyDescent="0.35">
      <c r="A246" s="9" t="s">
        <v>33</v>
      </c>
      <c r="B246" s="9">
        <v>2019</v>
      </c>
      <c r="C246" s="9" t="s">
        <v>45</v>
      </c>
      <c r="D246" s="9">
        <v>144.1</v>
      </c>
      <c r="E246" s="9">
        <v>162.4</v>
      </c>
      <c r="F246" s="9">
        <v>148.4</v>
      </c>
      <c r="G246" s="9">
        <v>145.9</v>
      </c>
      <c r="H246" s="9">
        <v>121.5</v>
      </c>
      <c r="I246" s="9">
        <v>148.80000000000001</v>
      </c>
      <c r="J246" s="9">
        <v>215.7</v>
      </c>
      <c r="K246" s="9">
        <v>134.6</v>
      </c>
      <c r="L246" s="9">
        <v>115</v>
      </c>
      <c r="M246" s="9">
        <v>146.30000000000001</v>
      </c>
      <c r="N246" s="9">
        <v>130.5</v>
      </c>
      <c r="O246" s="9">
        <v>157.19999999999999</v>
      </c>
      <c r="P246" s="9">
        <v>153.6</v>
      </c>
      <c r="Q246" s="9">
        <v>169.9</v>
      </c>
      <c r="R246" s="9">
        <v>146.30000000000001</v>
      </c>
      <c r="S246" s="9">
        <v>132.6</v>
      </c>
      <c r="T246" s="9">
        <v>144.19999999999999</v>
      </c>
      <c r="U246" s="9">
        <v>153.5</v>
      </c>
      <c r="V246" s="9">
        <v>132.19999999999999</v>
      </c>
      <c r="W246" s="9">
        <v>139.1</v>
      </c>
      <c r="X246" s="9">
        <v>142.80000000000001</v>
      </c>
      <c r="Y246" s="9">
        <v>121.7</v>
      </c>
      <c r="Z246" s="9">
        <v>136.69999999999999</v>
      </c>
      <c r="AA246" s="9">
        <v>151.80000000000001</v>
      </c>
      <c r="AB246" s="9">
        <v>139.80000000000001</v>
      </c>
      <c r="AC246" s="9">
        <v>136.30000000000001</v>
      </c>
      <c r="AD246" s="9">
        <v>147</v>
      </c>
    </row>
    <row r="247" spans="1:31" x14ac:dyDescent="0.35">
      <c r="A247" s="9" t="s">
        <v>34</v>
      </c>
      <c r="B247" s="9">
        <v>2019</v>
      </c>
      <c r="C247" s="9" t="s">
        <v>45</v>
      </c>
      <c r="D247" s="9">
        <v>142.5</v>
      </c>
      <c r="E247" s="9">
        <v>163.19999999999999</v>
      </c>
      <c r="F247" s="9">
        <v>145.6</v>
      </c>
      <c r="G247" s="9">
        <v>146.69999999999999</v>
      </c>
      <c r="H247" s="9">
        <v>124.3</v>
      </c>
      <c r="I247" s="9">
        <v>147.4</v>
      </c>
      <c r="J247" s="9">
        <v>199.6</v>
      </c>
      <c r="K247" s="9">
        <v>135.69999999999999</v>
      </c>
      <c r="L247" s="9">
        <v>114.2</v>
      </c>
      <c r="M247" s="9">
        <v>147</v>
      </c>
      <c r="N247" s="9">
        <v>135.30000000000001</v>
      </c>
      <c r="O247" s="9">
        <v>157.5</v>
      </c>
      <c r="P247" s="9">
        <v>151.9</v>
      </c>
      <c r="Q247" s="9">
        <v>167.9</v>
      </c>
      <c r="R247" s="9">
        <v>149.9</v>
      </c>
      <c r="S247" s="9">
        <v>141</v>
      </c>
      <c r="T247" s="9">
        <v>148.6</v>
      </c>
      <c r="U247" s="9">
        <v>153.5</v>
      </c>
      <c r="V247" s="9">
        <v>142.30000000000001</v>
      </c>
      <c r="W247" s="9">
        <v>145.30000000000001</v>
      </c>
      <c r="X247" s="9">
        <v>149.9</v>
      </c>
      <c r="Y247" s="9">
        <v>126.6</v>
      </c>
      <c r="Z247" s="9">
        <v>142.1</v>
      </c>
      <c r="AA247" s="9">
        <v>155.5</v>
      </c>
      <c r="AB247" s="9">
        <v>140.30000000000001</v>
      </c>
      <c r="AC247" s="9">
        <v>141.30000000000001</v>
      </c>
      <c r="AD247" s="9">
        <v>148.6</v>
      </c>
    </row>
    <row r="248" spans="1:31" x14ac:dyDescent="0.35">
      <c r="A248" s="9" t="s">
        <v>30</v>
      </c>
      <c r="B248" s="9">
        <v>2019</v>
      </c>
      <c r="C248" s="9" t="s">
        <v>46</v>
      </c>
      <c r="D248" s="9">
        <v>142.80000000000001</v>
      </c>
      <c r="E248" s="9">
        <v>165.3</v>
      </c>
      <c r="F248" s="9">
        <v>149.5</v>
      </c>
      <c r="G248" s="9">
        <v>148.69999999999999</v>
      </c>
      <c r="H248" s="9">
        <v>127.5</v>
      </c>
      <c r="I248" s="9">
        <v>144.30000000000001</v>
      </c>
      <c r="J248" s="9">
        <v>209.5</v>
      </c>
      <c r="K248" s="9">
        <v>138.80000000000001</v>
      </c>
      <c r="L248" s="9">
        <v>113.6</v>
      </c>
      <c r="M248" s="9">
        <v>149.1</v>
      </c>
      <c r="N248" s="9">
        <v>139.30000000000001</v>
      </c>
      <c r="O248" s="9">
        <v>158.30000000000001</v>
      </c>
      <c r="P248" s="9">
        <v>154.30000000000001</v>
      </c>
      <c r="Q248" s="9">
        <v>167.8</v>
      </c>
      <c r="R248" s="9">
        <v>152.6</v>
      </c>
      <c r="S248" s="9">
        <v>147.30000000000001</v>
      </c>
      <c r="T248" s="9">
        <v>151.9</v>
      </c>
      <c r="U248" s="9" t="s">
        <v>32</v>
      </c>
      <c r="V248" s="9">
        <v>149.9</v>
      </c>
      <c r="W248" s="9">
        <v>151.19999999999999</v>
      </c>
      <c r="X248" s="9">
        <v>154.80000000000001</v>
      </c>
      <c r="Y248" s="9">
        <v>135</v>
      </c>
      <c r="Z248" s="9">
        <v>149.5</v>
      </c>
      <c r="AA248" s="9">
        <v>161.1</v>
      </c>
      <c r="AB248" s="9">
        <v>140.6</v>
      </c>
      <c r="AC248" s="9">
        <v>147.1</v>
      </c>
      <c r="AD248" s="9">
        <v>152.30000000000001</v>
      </c>
    </row>
    <row r="249" spans="1:31" x14ac:dyDescent="0.35">
      <c r="A249" s="9" t="s">
        <v>33</v>
      </c>
      <c r="B249" s="9">
        <v>2019</v>
      </c>
      <c r="C249" s="9" t="s">
        <v>46</v>
      </c>
      <c r="D249" s="9">
        <v>144.9</v>
      </c>
      <c r="E249" s="9">
        <v>164.5</v>
      </c>
      <c r="F249" s="9">
        <v>153.69999999999999</v>
      </c>
      <c r="G249" s="9">
        <v>147.5</v>
      </c>
      <c r="H249" s="9">
        <v>122.7</v>
      </c>
      <c r="I249" s="9">
        <v>147.19999999999999</v>
      </c>
      <c r="J249" s="9">
        <v>231.5</v>
      </c>
      <c r="K249" s="9">
        <v>137.19999999999999</v>
      </c>
      <c r="L249" s="9">
        <v>114.7</v>
      </c>
      <c r="M249" s="9">
        <v>148</v>
      </c>
      <c r="N249" s="9">
        <v>130.80000000000001</v>
      </c>
      <c r="O249" s="9">
        <v>157.69999999999999</v>
      </c>
      <c r="P249" s="9">
        <v>156.30000000000001</v>
      </c>
      <c r="Q249" s="9">
        <v>170.4</v>
      </c>
      <c r="R249" s="9">
        <v>146.80000000000001</v>
      </c>
      <c r="S249" s="9">
        <v>132.80000000000001</v>
      </c>
      <c r="T249" s="9">
        <v>144.6</v>
      </c>
      <c r="U249" s="9">
        <v>152.80000000000001</v>
      </c>
      <c r="V249" s="9">
        <v>133.6</v>
      </c>
      <c r="W249" s="9">
        <v>139.80000000000001</v>
      </c>
      <c r="X249" s="9">
        <v>143.19999999999999</v>
      </c>
      <c r="Y249" s="9">
        <v>125.2</v>
      </c>
      <c r="Z249" s="9">
        <v>136.80000000000001</v>
      </c>
      <c r="AA249" s="9">
        <v>151.9</v>
      </c>
      <c r="AB249" s="9">
        <v>140.19999999999999</v>
      </c>
      <c r="AC249" s="9">
        <v>137.69999999999999</v>
      </c>
      <c r="AD249" s="9">
        <v>148.30000000000001</v>
      </c>
    </row>
    <row r="250" spans="1:31" x14ac:dyDescent="0.35">
      <c r="A250" s="9" t="s">
        <v>34</v>
      </c>
      <c r="B250" s="9">
        <v>2019</v>
      </c>
      <c r="C250" s="9" t="s">
        <v>46</v>
      </c>
      <c r="D250" s="9">
        <v>143.5</v>
      </c>
      <c r="E250" s="9">
        <v>165</v>
      </c>
      <c r="F250" s="9">
        <v>151.1</v>
      </c>
      <c r="G250" s="9">
        <v>148.30000000000001</v>
      </c>
      <c r="H250" s="9">
        <v>125.7</v>
      </c>
      <c r="I250" s="9">
        <v>145.69999999999999</v>
      </c>
      <c r="J250" s="9">
        <v>217</v>
      </c>
      <c r="K250" s="9">
        <v>138.30000000000001</v>
      </c>
      <c r="L250" s="9">
        <v>114</v>
      </c>
      <c r="M250" s="9">
        <v>148.69999999999999</v>
      </c>
      <c r="N250" s="9">
        <v>135.80000000000001</v>
      </c>
      <c r="O250" s="9">
        <v>158</v>
      </c>
      <c r="P250" s="9">
        <v>155</v>
      </c>
      <c r="Q250" s="9">
        <v>168.5</v>
      </c>
      <c r="R250" s="9">
        <v>150.30000000000001</v>
      </c>
      <c r="S250" s="9">
        <v>141.30000000000001</v>
      </c>
      <c r="T250" s="9">
        <v>149</v>
      </c>
      <c r="U250" s="9">
        <v>152.80000000000001</v>
      </c>
      <c r="V250" s="9">
        <v>143.69999999999999</v>
      </c>
      <c r="W250" s="9">
        <v>145.80000000000001</v>
      </c>
      <c r="X250" s="9">
        <v>150.4</v>
      </c>
      <c r="Y250" s="9">
        <v>129.80000000000001</v>
      </c>
      <c r="Z250" s="9">
        <v>142.30000000000001</v>
      </c>
      <c r="AA250" s="9">
        <v>155.69999999999999</v>
      </c>
      <c r="AB250" s="9">
        <v>140.4</v>
      </c>
      <c r="AC250" s="9">
        <v>142.5</v>
      </c>
      <c r="AD250" s="9">
        <v>150.4</v>
      </c>
    </row>
    <row r="251" spans="1:31" x14ac:dyDescent="0.35">
      <c r="A251" s="9" t="s">
        <v>30</v>
      </c>
      <c r="B251" s="9">
        <v>2020</v>
      </c>
      <c r="C251" s="9" t="s">
        <v>31</v>
      </c>
      <c r="D251" s="9">
        <v>143.69999999999999</v>
      </c>
      <c r="E251" s="9">
        <v>167.3</v>
      </c>
      <c r="F251" s="9">
        <v>153.5</v>
      </c>
      <c r="G251" s="9">
        <v>150.5</v>
      </c>
      <c r="H251" s="9">
        <v>132</v>
      </c>
      <c r="I251" s="9">
        <v>142.19999999999999</v>
      </c>
      <c r="J251" s="9">
        <v>191.5</v>
      </c>
      <c r="K251" s="9">
        <v>141.1</v>
      </c>
      <c r="L251" s="9">
        <v>113.8</v>
      </c>
      <c r="M251" s="9">
        <v>151.6</v>
      </c>
      <c r="N251" s="9">
        <v>139.69999999999999</v>
      </c>
      <c r="O251" s="9">
        <v>158.69999999999999</v>
      </c>
      <c r="P251" s="9">
        <v>153</v>
      </c>
      <c r="Q251" s="9">
        <v>168.6</v>
      </c>
      <c r="R251" s="9">
        <v>152.80000000000001</v>
      </c>
      <c r="S251" s="9">
        <v>147.4</v>
      </c>
      <c r="T251" s="9">
        <v>152.1</v>
      </c>
      <c r="U251" s="9" t="s">
        <v>32</v>
      </c>
      <c r="V251" s="9">
        <v>150.4</v>
      </c>
      <c r="W251" s="9">
        <v>151.69999999999999</v>
      </c>
      <c r="X251" s="9">
        <v>155.69999999999999</v>
      </c>
      <c r="Y251" s="9">
        <v>136.30000000000001</v>
      </c>
      <c r="Z251" s="9">
        <v>150.1</v>
      </c>
      <c r="AA251" s="9">
        <v>161.69999999999999</v>
      </c>
      <c r="AB251" s="9">
        <v>142.5</v>
      </c>
      <c r="AC251" s="9">
        <v>148.1</v>
      </c>
      <c r="AD251" s="9">
        <v>151.9</v>
      </c>
    </row>
    <row r="252" spans="1:31" x14ac:dyDescent="0.35">
      <c r="A252" s="9" t="s">
        <v>33</v>
      </c>
      <c r="B252" s="9">
        <v>2020</v>
      </c>
      <c r="C252" s="9" t="s">
        <v>31</v>
      </c>
      <c r="D252" s="9">
        <v>145.6</v>
      </c>
      <c r="E252" s="9">
        <v>167.6</v>
      </c>
      <c r="F252" s="9">
        <v>157</v>
      </c>
      <c r="G252" s="9">
        <v>149.30000000000001</v>
      </c>
      <c r="H252" s="9">
        <v>126.3</v>
      </c>
      <c r="I252" s="9">
        <v>144.4</v>
      </c>
      <c r="J252" s="9">
        <v>207.8</v>
      </c>
      <c r="K252" s="9">
        <v>139.1</v>
      </c>
      <c r="L252" s="9">
        <v>114.8</v>
      </c>
      <c r="M252" s="9">
        <v>149.5</v>
      </c>
      <c r="N252" s="9">
        <v>131.1</v>
      </c>
      <c r="O252" s="9">
        <v>158.5</v>
      </c>
      <c r="P252" s="9">
        <v>154.4</v>
      </c>
      <c r="Q252" s="9">
        <v>170.8</v>
      </c>
      <c r="R252" s="9">
        <v>147</v>
      </c>
      <c r="S252" s="9">
        <v>133.19999999999999</v>
      </c>
      <c r="T252" s="9">
        <v>144.9</v>
      </c>
      <c r="U252" s="9">
        <v>153.9</v>
      </c>
      <c r="V252" s="9">
        <v>135.1</v>
      </c>
      <c r="W252" s="9">
        <v>140.1</v>
      </c>
      <c r="X252" s="9">
        <v>143.80000000000001</v>
      </c>
      <c r="Y252" s="9">
        <v>126.1</v>
      </c>
      <c r="Z252" s="9">
        <v>137.19999999999999</v>
      </c>
      <c r="AA252" s="9">
        <v>152.1</v>
      </c>
      <c r="AB252" s="9">
        <v>142.1</v>
      </c>
      <c r="AC252" s="9">
        <v>138.4</v>
      </c>
      <c r="AD252" s="9">
        <v>148.19999999999999</v>
      </c>
    </row>
    <row r="253" spans="1:31" x14ac:dyDescent="0.35">
      <c r="A253" s="9" t="s">
        <v>34</v>
      </c>
      <c r="B253" s="9">
        <v>2020</v>
      </c>
      <c r="C253" s="9" t="s">
        <v>31</v>
      </c>
      <c r="D253" s="9">
        <v>144.30000000000001</v>
      </c>
      <c r="E253" s="9">
        <v>167.4</v>
      </c>
      <c r="F253" s="9">
        <v>154.9</v>
      </c>
      <c r="G253" s="9">
        <v>150.1</v>
      </c>
      <c r="H253" s="9">
        <v>129.9</v>
      </c>
      <c r="I253" s="9">
        <v>143.19999999999999</v>
      </c>
      <c r="J253" s="9">
        <v>197</v>
      </c>
      <c r="K253" s="9">
        <v>140.4</v>
      </c>
      <c r="L253" s="9">
        <v>114.1</v>
      </c>
      <c r="M253" s="9">
        <v>150.9</v>
      </c>
      <c r="N253" s="9">
        <v>136.1</v>
      </c>
      <c r="O253" s="9">
        <v>158.6</v>
      </c>
      <c r="P253" s="9">
        <v>153.5</v>
      </c>
      <c r="Q253" s="9">
        <v>169.2</v>
      </c>
      <c r="R253" s="9">
        <v>150.5</v>
      </c>
      <c r="S253" s="9">
        <v>141.5</v>
      </c>
      <c r="T253" s="9">
        <v>149.19999999999999</v>
      </c>
      <c r="U253" s="9">
        <v>153.9</v>
      </c>
      <c r="V253" s="9">
        <v>144.6</v>
      </c>
      <c r="W253" s="9">
        <v>146.19999999999999</v>
      </c>
      <c r="X253" s="9">
        <v>151.19999999999999</v>
      </c>
      <c r="Y253" s="9">
        <v>130.9</v>
      </c>
      <c r="Z253" s="9">
        <v>142.80000000000001</v>
      </c>
      <c r="AA253" s="9">
        <v>156.1</v>
      </c>
      <c r="AB253" s="9">
        <v>142.30000000000001</v>
      </c>
      <c r="AC253" s="9">
        <v>143.4</v>
      </c>
      <c r="AD253" s="9">
        <v>150.19999999999999</v>
      </c>
      <c r="AE253" s="9" t="e" cm="1">
        <f t="array" aca="1" ref="AE253" ca="1">E277()</f>
        <v>#REF!</v>
      </c>
    </row>
    <row r="254" spans="1:31" x14ac:dyDescent="0.35">
      <c r="A254" s="9" t="s">
        <v>30</v>
      </c>
      <c r="B254" s="9">
        <v>2020</v>
      </c>
      <c r="C254" s="9" t="s">
        <v>35</v>
      </c>
      <c r="D254" s="9">
        <v>144.19999999999999</v>
      </c>
      <c r="E254" s="9">
        <v>167.5</v>
      </c>
      <c r="F254" s="9">
        <v>150.9</v>
      </c>
      <c r="G254" s="9">
        <v>150.9</v>
      </c>
      <c r="H254" s="9">
        <v>133.69999999999999</v>
      </c>
      <c r="I254" s="9">
        <v>140.69999999999999</v>
      </c>
      <c r="J254" s="9">
        <v>165.1</v>
      </c>
      <c r="K254" s="9">
        <v>141.80000000000001</v>
      </c>
      <c r="L254" s="9">
        <v>113.1</v>
      </c>
      <c r="M254" s="9">
        <v>152.80000000000001</v>
      </c>
      <c r="N254" s="9">
        <v>140.1</v>
      </c>
      <c r="O254" s="9">
        <v>159.19999999999999</v>
      </c>
      <c r="P254" s="9">
        <v>149.80000000000001</v>
      </c>
      <c r="Q254" s="9">
        <v>169.4</v>
      </c>
      <c r="R254" s="9">
        <v>153</v>
      </c>
      <c r="S254" s="9">
        <v>147.5</v>
      </c>
      <c r="T254" s="9">
        <v>152.30000000000001</v>
      </c>
      <c r="U254" s="9" t="s">
        <v>32</v>
      </c>
      <c r="V254" s="9">
        <v>152.30000000000001</v>
      </c>
      <c r="W254" s="9">
        <v>151.80000000000001</v>
      </c>
      <c r="X254" s="9">
        <v>156.19999999999999</v>
      </c>
      <c r="Y254" s="9">
        <v>136</v>
      </c>
      <c r="Z254" s="9">
        <v>150.4</v>
      </c>
      <c r="AA254" s="9">
        <v>161.9</v>
      </c>
      <c r="AB254" s="9">
        <v>143.4</v>
      </c>
      <c r="AC254" s="9">
        <v>148.4</v>
      </c>
      <c r="AD254" s="9">
        <v>150.4</v>
      </c>
    </row>
    <row r="255" spans="1:31" x14ac:dyDescent="0.35">
      <c r="A255" s="9" t="s">
        <v>33</v>
      </c>
      <c r="B255" s="9">
        <v>2020</v>
      </c>
      <c r="C255" s="9" t="s">
        <v>35</v>
      </c>
      <c r="D255" s="9">
        <v>146.19999999999999</v>
      </c>
      <c r="E255" s="9">
        <v>167.6</v>
      </c>
      <c r="F255" s="9">
        <v>153.1</v>
      </c>
      <c r="G255" s="9">
        <v>150.69999999999999</v>
      </c>
      <c r="H255" s="9">
        <v>127.4</v>
      </c>
      <c r="I255" s="9">
        <v>143.1</v>
      </c>
      <c r="J255" s="9">
        <v>181.7</v>
      </c>
      <c r="K255" s="9">
        <v>139.6</v>
      </c>
      <c r="L255" s="9">
        <v>114.6</v>
      </c>
      <c r="M255" s="9">
        <v>150.4</v>
      </c>
      <c r="N255" s="9">
        <v>131.5</v>
      </c>
      <c r="O255" s="9">
        <v>159</v>
      </c>
      <c r="P255" s="9">
        <v>151.69999999999999</v>
      </c>
      <c r="Q255" s="9">
        <v>172</v>
      </c>
      <c r="R255" s="9">
        <v>147.30000000000001</v>
      </c>
      <c r="S255" s="9">
        <v>133.5</v>
      </c>
      <c r="T255" s="9">
        <v>145.19999999999999</v>
      </c>
      <c r="U255" s="9">
        <v>154.80000000000001</v>
      </c>
      <c r="V255" s="9">
        <v>138.9</v>
      </c>
      <c r="W255" s="9">
        <v>140.4</v>
      </c>
      <c r="X255" s="9">
        <v>144.4</v>
      </c>
      <c r="Y255" s="9">
        <v>125.2</v>
      </c>
      <c r="Z255" s="9">
        <v>137.69999999999999</v>
      </c>
      <c r="AA255" s="9">
        <v>152.19999999999999</v>
      </c>
      <c r="AB255" s="9">
        <v>143.5</v>
      </c>
      <c r="AC255" s="9">
        <v>138.4</v>
      </c>
      <c r="AD255" s="9">
        <v>147.69999999999999</v>
      </c>
    </row>
    <row r="256" spans="1:31" x14ac:dyDescent="0.35">
      <c r="A256" s="9" t="s">
        <v>34</v>
      </c>
      <c r="B256" s="9">
        <v>2020</v>
      </c>
      <c r="C256" s="9" t="s">
        <v>35</v>
      </c>
      <c r="D256" s="9">
        <v>144.80000000000001</v>
      </c>
      <c r="E256" s="9">
        <v>167.5</v>
      </c>
      <c r="F256" s="9">
        <v>151.80000000000001</v>
      </c>
      <c r="G256" s="9">
        <v>150.80000000000001</v>
      </c>
      <c r="H256" s="9">
        <v>131.4</v>
      </c>
      <c r="I256" s="9">
        <v>141.80000000000001</v>
      </c>
      <c r="J256" s="9">
        <v>170.7</v>
      </c>
      <c r="K256" s="9">
        <v>141.1</v>
      </c>
      <c r="L256" s="9">
        <v>113.6</v>
      </c>
      <c r="M256" s="9">
        <v>152</v>
      </c>
      <c r="N256" s="9">
        <v>136.5</v>
      </c>
      <c r="O256" s="9">
        <v>159.1</v>
      </c>
      <c r="P256" s="9">
        <v>150.5</v>
      </c>
      <c r="Q256" s="9">
        <v>170.1</v>
      </c>
      <c r="R256" s="9">
        <v>150.80000000000001</v>
      </c>
      <c r="S256" s="9">
        <v>141.69999999999999</v>
      </c>
      <c r="T256" s="9">
        <v>149.5</v>
      </c>
      <c r="U256" s="9">
        <v>154.80000000000001</v>
      </c>
      <c r="V256" s="9">
        <v>147.19999999999999</v>
      </c>
      <c r="W256" s="9">
        <v>146.4</v>
      </c>
      <c r="X256" s="9">
        <v>151.69999999999999</v>
      </c>
      <c r="Y256" s="9">
        <v>130.30000000000001</v>
      </c>
      <c r="Z256" s="9">
        <v>143.19999999999999</v>
      </c>
      <c r="AA256" s="9">
        <v>156.19999999999999</v>
      </c>
      <c r="AB256" s="9">
        <v>143.4</v>
      </c>
      <c r="AC256" s="9">
        <v>143.6</v>
      </c>
      <c r="AD256" s="9">
        <v>149.1</v>
      </c>
    </row>
    <row r="257" spans="1:30" x14ac:dyDescent="0.35">
      <c r="A257" s="9" t="s">
        <v>30</v>
      </c>
      <c r="B257" s="9">
        <v>2020</v>
      </c>
      <c r="C257" s="9" t="s">
        <v>36</v>
      </c>
      <c r="D257" s="9">
        <v>144.4</v>
      </c>
      <c r="E257" s="9">
        <v>166.8</v>
      </c>
      <c r="F257" s="9">
        <v>147.6</v>
      </c>
      <c r="G257" s="9">
        <v>151.69999999999999</v>
      </c>
      <c r="H257" s="9">
        <v>133.30000000000001</v>
      </c>
      <c r="I257" s="9">
        <v>141.80000000000001</v>
      </c>
      <c r="J257" s="9">
        <v>152.30000000000001</v>
      </c>
      <c r="K257" s="9">
        <v>141.80000000000001</v>
      </c>
      <c r="L257" s="9">
        <v>112.6</v>
      </c>
      <c r="M257" s="9">
        <v>154</v>
      </c>
      <c r="N257" s="9">
        <v>140.1</v>
      </c>
      <c r="O257" s="9">
        <v>160</v>
      </c>
      <c r="P257" s="9">
        <v>148.19999999999999</v>
      </c>
      <c r="Q257" s="9">
        <v>170.5</v>
      </c>
      <c r="R257" s="9">
        <v>153.4</v>
      </c>
      <c r="S257" s="9">
        <v>147.6</v>
      </c>
      <c r="T257" s="9">
        <v>152.5</v>
      </c>
      <c r="U257" s="9" t="s">
        <v>32</v>
      </c>
      <c r="V257" s="9">
        <v>153.4</v>
      </c>
      <c r="W257" s="9">
        <v>151.5</v>
      </c>
      <c r="X257" s="9">
        <v>156.69999999999999</v>
      </c>
      <c r="Y257" s="9">
        <v>135.80000000000001</v>
      </c>
      <c r="Z257" s="9">
        <v>151.19999999999999</v>
      </c>
      <c r="AA257" s="9">
        <v>161.19999999999999</v>
      </c>
      <c r="AB257" s="9">
        <v>145.1</v>
      </c>
      <c r="AC257" s="9">
        <v>148.6</v>
      </c>
      <c r="AD257" s="9">
        <v>149.80000000000001</v>
      </c>
    </row>
    <row r="258" spans="1:30" x14ac:dyDescent="0.35">
      <c r="A258" s="9" t="s">
        <v>33</v>
      </c>
      <c r="B258" s="9">
        <v>2020</v>
      </c>
      <c r="C258" s="9" t="s">
        <v>36</v>
      </c>
      <c r="D258" s="9">
        <v>146.5</v>
      </c>
      <c r="E258" s="9">
        <v>167.5</v>
      </c>
      <c r="F258" s="9">
        <v>148.9</v>
      </c>
      <c r="G258" s="9">
        <v>151.1</v>
      </c>
      <c r="H258" s="9">
        <v>127.5</v>
      </c>
      <c r="I258" s="9">
        <v>143.30000000000001</v>
      </c>
      <c r="J258" s="9">
        <v>167</v>
      </c>
      <c r="K258" s="9">
        <v>139.69999999999999</v>
      </c>
      <c r="L258" s="9">
        <v>114.4</v>
      </c>
      <c r="M258" s="9">
        <v>151.5</v>
      </c>
      <c r="N258" s="9">
        <v>131.9</v>
      </c>
      <c r="O258" s="9">
        <v>159.1</v>
      </c>
      <c r="P258" s="9">
        <v>150.1</v>
      </c>
      <c r="Q258" s="9">
        <v>173.3</v>
      </c>
      <c r="R258" s="9">
        <v>147.69999999999999</v>
      </c>
      <c r="S258" s="9">
        <v>133.80000000000001</v>
      </c>
      <c r="T258" s="9">
        <v>145.6</v>
      </c>
      <c r="U258" s="9">
        <v>154.5</v>
      </c>
      <c r="V258" s="9">
        <v>141.4</v>
      </c>
      <c r="W258" s="9">
        <v>140.80000000000001</v>
      </c>
      <c r="X258" s="9">
        <v>145</v>
      </c>
      <c r="Y258" s="9">
        <v>124.6</v>
      </c>
      <c r="Z258" s="9">
        <v>137.9</v>
      </c>
      <c r="AA258" s="9">
        <v>152.5</v>
      </c>
      <c r="AB258" s="9">
        <v>145.30000000000001</v>
      </c>
      <c r="AC258" s="9">
        <v>138.69999999999999</v>
      </c>
      <c r="AD258" s="9">
        <v>147.30000000000001</v>
      </c>
    </row>
    <row r="259" spans="1:30" x14ac:dyDescent="0.35">
      <c r="A259" s="9" t="s">
        <v>34</v>
      </c>
      <c r="B259" s="9">
        <v>2020</v>
      </c>
      <c r="C259" s="9" t="s">
        <v>36</v>
      </c>
      <c r="D259" s="9">
        <v>145.1</v>
      </c>
      <c r="E259" s="9">
        <v>167</v>
      </c>
      <c r="F259" s="9">
        <v>148.1</v>
      </c>
      <c r="G259" s="9">
        <v>151.5</v>
      </c>
      <c r="H259" s="9">
        <v>131.19999999999999</v>
      </c>
      <c r="I259" s="9">
        <v>142.5</v>
      </c>
      <c r="J259" s="9">
        <v>157.30000000000001</v>
      </c>
      <c r="K259" s="9">
        <v>141.1</v>
      </c>
      <c r="L259" s="9">
        <v>113.2</v>
      </c>
      <c r="M259" s="9">
        <v>153.19999999999999</v>
      </c>
      <c r="N259" s="9">
        <v>136.69999999999999</v>
      </c>
      <c r="O259" s="9">
        <v>159.6</v>
      </c>
      <c r="P259" s="9">
        <v>148.9</v>
      </c>
      <c r="Q259" s="9">
        <v>171.2</v>
      </c>
      <c r="R259" s="9">
        <v>151.19999999999999</v>
      </c>
      <c r="S259" s="9">
        <v>141.9</v>
      </c>
      <c r="T259" s="9">
        <v>149.80000000000001</v>
      </c>
      <c r="U259" s="9">
        <v>154.5</v>
      </c>
      <c r="V259" s="9">
        <v>148.9</v>
      </c>
      <c r="W259" s="9">
        <v>146.4</v>
      </c>
      <c r="X259" s="9">
        <v>152.30000000000001</v>
      </c>
      <c r="Y259" s="9">
        <v>129.9</v>
      </c>
      <c r="Z259" s="9">
        <v>143.69999999999999</v>
      </c>
      <c r="AA259" s="9">
        <v>156.1</v>
      </c>
      <c r="AB259" s="9">
        <v>145.19999999999999</v>
      </c>
      <c r="AC259" s="9">
        <v>143.80000000000001</v>
      </c>
      <c r="AD259" s="9">
        <v>148.6</v>
      </c>
    </row>
    <row r="260" spans="1:30" x14ac:dyDescent="0.35">
      <c r="A260" s="9" t="s">
        <v>30</v>
      </c>
      <c r="B260" s="9">
        <v>2020</v>
      </c>
      <c r="C260" s="9" t="s">
        <v>37</v>
      </c>
      <c r="D260" s="9">
        <v>147.19999999999999</v>
      </c>
      <c r="E260" s="9" t="s">
        <v>32</v>
      </c>
      <c r="F260" s="9">
        <v>146.9</v>
      </c>
      <c r="G260" s="9">
        <v>155.6</v>
      </c>
      <c r="H260" s="9">
        <v>137.1</v>
      </c>
      <c r="I260" s="9">
        <v>147.30000000000001</v>
      </c>
      <c r="J260" s="9">
        <v>162.69999999999999</v>
      </c>
      <c r="K260" s="9">
        <v>150.19999999999999</v>
      </c>
      <c r="L260" s="9">
        <v>119.8</v>
      </c>
      <c r="M260" s="9">
        <v>158.69999999999999</v>
      </c>
      <c r="N260" s="9">
        <v>139.19999999999999</v>
      </c>
      <c r="O260" s="9" t="s">
        <v>32</v>
      </c>
      <c r="P260" s="9">
        <v>150.1</v>
      </c>
      <c r="Q260" s="9" t="s">
        <v>32</v>
      </c>
      <c r="R260" s="9" t="s">
        <v>32</v>
      </c>
      <c r="S260" s="9" t="s">
        <v>32</v>
      </c>
      <c r="T260" s="9" t="s">
        <v>32</v>
      </c>
      <c r="U260" s="9" t="s">
        <v>32</v>
      </c>
      <c r="V260" s="9">
        <v>148.4</v>
      </c>
      <c r="W260" s="9" t="s">
        <v>32</v>
      </c>
      <c r="X260" s="9">
        <v>154.30000000000001</v>
      </c>
      <c r="Y260" s="9" t="s">
        <v>32</v>
      </c>
      <c r="Z260" s="9" t="s">
        <v>32</v>
      </c>
      <c r="AA260" s="9" t="s">
        <v>32</v>
      </c>
      <c r="AB260" s="9" t="s">
        <v>32</v>
      </c>
      <c r="AC260" s="9" t="s">
        <v>32</v>
      </c>
      <c r="AD260" s="9" t="s">
        <v>32</v>
      </c>
    </row>
    <row r="261" spans="1:30" x14ac:dyDescent="0.35">
      <c r="A261" s="9" t="s">
        <v>33</v>
      </c>
      <c r="B261" s="9">
        <v>2020</v>
      </c>
      <c r="C261" s="9" t="s">
        <v>37</v>
      </c>
      <c r="D261" s="9">
        <v>151.80000000000001</v>
      </c>
      <c r="E261" s="9" t="s">
        <v>32</v>
      </c>
      <c r="F261" s="9">
        <v>151.9</v>
      </c>
      <c r="G261" s="9">
        <v>155.5</v>
      </c>
      <c r="H261" s="9">
        <v>131.6</v>
      </c>
      <c r="I261" s="9">
        <v>152.9</v>
      </c>
      <c r="J261" s="9">
        <v>180</v>
      </c>
      <c r="K261" s="9">
        <v>150.80000000000001</v>
      </c>
      <c r="L261" s="9">
        <v>121.2</v>
      </c>
      <c r="M261" s="9">
        <v>154</v>
      </c>
      <c r="N261" s="9">
        <v>133.5</v>
      </c>
      <c r="O261" s="9" t="s">
        <v>32</v>
      </c>
      <c r="P261" s="9">
        <v>153.5</v>
      </c>
      <c r="Q261" s="9" t="s">
        <v>32</v>
      </c>
      <c r="R261" s="9" t="s">
        <v>32</v>
      </c>
      <c r="S261" s="9" t="s">
        <v>32</v>
      </c>
      <c r="T261" s="9" t="s">
        <v>32</v>
      </c>
      <c r="U261" s="9">
        <v>155.6</v>
      </c>
      <c r="V261" s="9">
        <v>137.1</v>
      </c>
      <c r="W261" s="9" t="s">
        <v>32</v>
      </c>
      <c r="X261" s="9">
        <v>144.80000000000001</v>
      </c>
      <c r="Y261" s="9" t="s">
        <v>32</v>
      </c>
      <c r="Z261" s="9" t="s">
        <v>32</v>
      </c>
      <c r="AA261" s="9" t="s">
        <v>32</v>
      </c>
      <c r="AB261" s="9" t="s">
        <v>32</v>
      </c>
      <c r="AC261" s="9" t="s">
        <v>32</v>
      </c>
      <c r="AD261" s="9" t="s">
        <v>32</v>
      </c>
    </row>
    <row r="262" spans="1:30" x14ac:dyDescent="0.35">
      <c r="A262" s="9" t="s">
        <v>34</v>
      </c>
      <c r="B262" s="9">
        <v>2020</v>
      </c>
      <c r="C262" s="9" t="s">
        <v>37</v>
      </c>
      <c r="D262" s="9">
        <v>148.69999999999999</v>
      </c>
      <c r="E262" s="9" t="s">
        <v>32</v>
      </c>
      <c r="F262" s="9">
        <v>148.80000000000001</v>
      </c>
      <c r="G262" s="9">
        <v>155.6</v>
      </c>
      <c r="H262" s="9">
        <v>135.1</v>
      </c>
      <c r="I262" s="9">
        <v>149.9</v>
      </c>
      <c r="J262" s="9">
        <v>168.6</v>
      </c>
      <c r="K262" s="9">
        <v>150.4</v>
      </c>
      <c r="L262" s="9">
        <v>120.3</v>
      </c>
      <c r="M262" s="9">
        <v>157.1</v>
      </c>
      <c r="N262" s="9">
        <v>136.80000000000001</v>
      </c>
      <c r="O262" s="9" t="s">
        <v>32</v>
      </c>
      <c r="P262" s="9">
        <v>151.4</v>
      </c>
      <c r="Q262" s="9" t="s">
        <v>32</v>
      </c>
      <c r="R262" s="9" t="s">
        <v>32</v>
      </c>
      <c r="S262" s="9" t="s">
        <v>32</v>
      </c>
      <c r="T262" s="9" t="s">
        <v>32</v>
      </c>
      <c r="U262" s="9">
        <v>155.6</v>
      </c>
      <c r="V262" s="9">
        <v>144.1</v>
      </c>
      <c r="W262" s="9" t="s">
        <v>32</v>
      </c>
      <c r="X262" s="9">
        <v>150.69999999999999</v>
      </c>
      <c r="Y262" s="9" t="s">
        <v>32</v>
      </c>
      <c r="Z262" s="9" t="s">
        <v>32</v>
      </c>
      <c r="AA262" s="9" t="s">
        <v>32</v>
      </c>
      <c r="AB262" s="9" t="s">
        <v>32</v>
      </c>
      <c r="AC262" s="9" t="s">
        <v>32</v>
      </c>
      <c r="AD262" s="9" t="s">
        <v>32</v>
      </c>
    </row>
    <row r="263" spans="1:30" x14ac:dyDescent="0.35">
      <c r="A263" s="9" t="s">
        <v>30</v>
      </c>
      <c r="B263" s="9">
        <v>2020</v>
      </c>
      <c r="C263" s="9" t="s">
        <v>38</v>
      </c>
      <c r="D263" s="9" t="s">
        <v>32</v>
      </c>
      <c r="E263" s="9" t="s">
        <v>32</v>
      </c>
      <c r="F263" s="9" t="s">
        <v>32</v>
      </c>
      <c r="G263" s="9" t="s">
        <v>32</v>
      </c>
      <c r="H263" s="9" t="s">
        <v>32</v>
      </c>
      <c r="I263" s="9" t="s">
        <v>32</v>
      </c>
      <c r="J263" s="9" t="s">
        <v>32</v>
      </c>
      <c r="K263" s="9" t="s">
        <v>32</v>
      </c>
      <c r="L263" s="9" t="s">
        <v>32</v>
      </c>
      <c r="M263" s="9" t="s">
        <v>32</v>
      </c>
      <c r="N263" s="9" t="s">
        <v>32</v>
      </c>
      <c r="O263" s="9" t="s">
        <v>32</v>
      </c>
      <c r="P263" s="9" t="s">
        <v>32</v>
      </c>
      <c r="Q263" s="9" t="s">
        <v>32</v>
      </c>
      <c r="R263" s="9" t="s">
        <v>32</v>
      </c>
      <c r="S263" s="9" t="s">
        <v>32</v>
      </c>
      <c r="T263" s="9" t="s">
        <v>32</v>
      </c>
      <c r="U263" s="9" t="s">
        <v>32</v>
      </c>
      <c r="V263" s="9" t="s">
        <v>32</v>
      </c>
      <c r="W263" s="9" t="s">
        <v>32</v>
      </c>
      <c r="X263" s="9" t="s">
        <v>32</v>
      </c>
      <c r="Y263" s="9" t="s">
        <v>32</v>
      </c>
      <c r="Z263" s="9" t="s">
        <v>32</v>
      </c>
      <c r="AA263" s="9" t="s">
        <v>32</v>
      </c>
      <c r="AB263" s="9" t="s">
        <v>32</v>
      </c>
      <c r="AC263" s="9" t="s">
        <v>32</v>
      </c>
      <c r="AD263" s="9" t="s">
        <v>32</v>
      </c>
    </row>
    <row r="264" spans="1:30" x14ac:dyDescent="0.35">
      <c r="A264" s="9" t="s">
        <v>33</v>
      </c>
      <c r="B264" s="9">
        <v>2020</v>
      </c>
      <c r="C264" s="9" t="s">
        <v>38</v>
      </c>
      <c r="D264" s="9" t="s">
        <v>32</v>
      </c>
      <c r="E264" s="9" t="s">
        <v>32</v>
      </c>
      <c r="F264" s="9" t="s">
        <v>32</v>
      </c>
      <c r="G264" s="9" t="s">
        <v>32</v>
      </c>
      <c r="H264" s="9" t="s">
        <v>32</v>
      </c>
      <c r="I264" s="9" t="s">
        <v>32</v>
      </c>
      <c r="J264" s="9" t="s">
        <v>32</v>
      </c>
      <c r="K264" s="9" t="s">
        <v>32</v>
      </c>
      <c r="L264" s="9" t="s">
        <v>32</v>
      </c>
      <c r="M264" s="9" t="s">
        <v>32</v>
      </c>
      <c r="N264" s="9" t="s">
        <v>32</v>
      </c>
      <c r="O264" s="9" t="s">
        <v>32</v>
      </c>
      <c r="P264" s="9" t="s">
        <v>32</v>
      </c>
      <c r="Q264" s="9" t="s">
        <v>32</v>
      </c>
      <c r="R264" s="9" t="s">
        <v>32</v>
      </c>
      <c r="S264" s="9" t="s">
        <v>32</v>
      </c>
      <c r="T264" s="9" t="s">
        <v>32</v>
      </c>
      <c r="U264" s="9" t="s">
        <v>32</v>
      </c>
      <c r="V264" s="9" t="s">
        <v>32</v>
      </c>
      <c r="W264" s="9" t="s">
        <v>32</v>
      </c>
      <c r="X264" s="9" t="s">
        <v>32</v>
      </c>
      <c r="Y264" s="9" t="s">
        <v>32</v>
      </c>
      <c r="Z264" s="9" t="s">
        <v>32</v>
      </c>
      <c r="AA264" s="9" t="s">
        <v>32</v>
      </c>
      <c r="AB264" s="9" t="s">
        <v>32</v>
      </c>
      <c r="AC264" s="9" t="s">
        <v>32</v>
      </c>
      <c r="AD264" s="9" t="s">
        <v>32</v>
      </c>
    </row>
    <row r="265" spans="1:30" x14ac:dyDescent="0.35">
      <c r="A265" s="9" t="s">
        <v>34</v>
      </c>
      <c r="B265" s="9">
        <v>2020</v>
      </c>
      <c r="C265" s="9" t="s">
        <v>38</v>
      </c>
      <c r="D265" s="9" t="s">
        <v>32</v>
      </c>
      <c r="E265" s="9" t="s">
        <v>32</v>
      </c>
      <c r="F265" s="9" t="s">
        <v>32</v>
      </c>
      <c r="G265" s="9" t="s">
        <v>32</v>
      </c>
      <c r="H265" s="9" t="s">
        <v>32</v>
      </c>
      <c r="I265" s="9" t="s">
        <v>32</v>
      </c>
      <c r="J265" s="9" t="s">
        <v>32</v>
      </c>
      <c r="K265" s="9" t="s">
        <v>32</v>
      </c>
      <c r="L265" s="9" t="s">
        <v>32</v>
      </c>
      <c r="M265" s="9" t="s">
        <v>32</v>
      </c>
      <c r="N265" s="9" t="s">
        <v>32</v>
      </c>
      <c r="O265" s="9" t="s">
        <v>32</v>
      </c>
      <c r="P265" s="9" t="s">
        <v>32</v>
      </c>
      <c r="Q265" s="9" t="s">
        <v>32</v>
      </c>
      <c r="R265" s="9" t="s">
        <v>32</v>
      </c>
      <c r="S265" s="9" t="s">
        <v>32</v>
      </c>
      <c r="T265" s="9" t="s">
        <v>32</v>
      </c>
      <c r="U265" s="9" t="s">
        <v>32</v>
      </c>
      <c r="V265" s="9" t="s">
        <v>32</v>
      </c>
      <c r="W265" s="9" t="s">
        <v>32</v>
      </c>
      <c r="X265" s="9" t="s">
        <v>32</v>
      </c>
      <c r="Y265" s="9" t="s">
        <v>32</v>
      </c>
      <c r="Z265" s="9" t="s">
        <v>32</v>
      </c>
      <c r="AA265" s="9" t="s">
        <v>32</v>
      </c>
      <c r="AB265" s="9" t="s">
        <v>32</v>
      </c>
      <c r="AC265" s="9" t="s">
        <v>32</v>
      </c>
      <c r="AD265" s="9" t="s">
        <v>32</v>
      </c>
    </row>
    <row r="266" spans="1:30" x14ac:dyDescent="0.35">
      <c r="A266" s="9" t="s">
        <v>30</v>
      </c>
      <c r="B266" s="9">
        <v>2020</v>
      </c>
      <c r="C266" s="9" t="s">
        <v>39</v>
      </c>
      <c r="D266" s="9">
        <v>148.19999999999999</v>
      </c>
      <c r="E266" s="9">
        <v>190.3</v>
      </c>
      <c r="F266" s="9">
        <v>149.4</v>
      </c>
      <c r="G266" s="9">
        <v>153.30000000000001</v>
      </c>
      <c r="H266" s="9">
        <v>138.19999999999999</v>
      </c>
      <c r="I266" s="9">
        <v>143.19999999999999</v>
      </c>
      <c r="J266" s="9">
        <v>148.9</v>
      </c>
      <c r="K266" s="9">
        <v>150.30000000000001</v>
      </c>
      <c r="L266" s="9">
        <v>113.2</v>
      </c>
      <c r="M266" s="9">
        <v>159.80000000000001</v>
      </c>
      <c r="N266" s="9">
        <v>142.1</v>
      </c>
      <c r="O266" s="9">
        <v>161.80000000000001</v>
      </c>
      <c r="P266" s="9">
        <v>152.30000000000001</v>
      </c>
      <c r="Q266" s="9">
        <v>182.4</v>
      </c>
      <c r="R266" s="9">
        <v>154.69999999999999</v>
      </c>
      <c r="S266" s="9">
        <v>150</v>
      </c>
      <c r="T266" s="9">
        <v>154.1</v>
      </c>
      <c r="U266" s="9" t="s">
        <v>32</v>
      </c>
      <c r="V266" s="9">
        <v>144.9</v>
      </c>
      <c r="W266" s="9">
        <v>151.69999999999999</v>
      </c>
      <c r="X266" s="9">
        <v>158.19999999999999</v>
      </c>
      <c r="Y266" s="9">
        <v>141.4</v>
      </c>
      <c r="Z266" s="9">
        <v>153.19999999999999</v>
      </c>
      <c r="AA266" s="9">
        <v>161.80000000000001</v>
      </c>
      <c r="AB266" s="9">
        <v>151.19999999999999</v>
      </c>
      <c r="AC266" s="9">
        <v>151.69999999999999</v>
      </c>
      <c r="AD266" s="9">
        <v>152.69999999999999</v>
      </c>
    </row>
    <row r="267" spans="1:30" x14ac:dyDescent="0.35">
      <c r="A267" s="9" t="s">
        <v>33</v>
      </c>
      <c r="B267" s="9">
        <v>2020</v>
      </c>
      <c r="C267" s="9" t="s">
        <v>39</v>
      </c>
      <c r="D267" s="9">
        <v>152.69999999999999</v>
      </c>
      <c r="E267" s="9">
        <v>197</v>
      </c>
      <c r="F267" s="9">
        <v>154.6</v>
      </c>
      <c r="G267" s="9">
        <v>153.4</v>
      </c>
      <c r="H267" s="9">
        <v>132.9</v>
      </c>
      <c r="I267" s="9">
        <v>151.80000000000001</v>
      </c>
      <c r="J267" s="9">
        <v>171.2</v>
      </c>
      <c r="K267" s="9">
        <v>152</v>
      </c>
      <c r="L267" s="9">
        <v>116.3</v>
      </c>
      <c r="M267" s="9">
        <v>158.80000000000001</v>
      </c>
      <c r="N267" s="9">
        <v>135.6</v>
      </c>
      <c r="O267" s="9">
        <v>161.69999999999999</v>
      </c>
      <c r="P267" s="9">
        <v>157</v>
      </c>
      <c r="Q267" s="9">
        <v>186.7</v>
      </c>
      <c r="R267" s="9">
        <v>149.1</v>
      </c>
      <c r="S267" s="9">
        <v>136.6</v>
      </c>
      <c r="T267" s="9">
        <v>147.19999999999999</v>
      </c>
      <c r="U267" s="9">
        <v>154.69999999999999</v>
      </c>
      <c r="V267" s="9">
        <v>137.1</v>
      </c>
      <c r="W267" s="9">
        <v>140.4</v>
      </c>
      <c r="X267" s="9">
        <v>148.1</v>
      </c>
      <c r="Y267" s="9">
        <v>129.30000000000001</v>
      </c>
      <c r="Z267" s="9">
        <v>144.5</v>
      </c>
      <c r="AA267" s="9">
        <v>152.5</v>
      </c>
      <c r="AB267" s="9">
        <v>152.19999999999999</v>
      </c>
      <c r="AC267" s="9">
        <v>142</v>
      </c>
      <c r="AD267" s="9">
        <v>150.80000000000001</v>
      </c>
    </row>
    <row r="268" spans="1:30" x14ac:dyDescent="0.35">
      <c r="A268" s="9" t="s">
        <v>34</v>
      </c>
      <c r="B268" s="9">
        <v>2020</v>
      </c>
      <c r="C268" s="9" t="s">
        <v>39</v>
      </c>
      <c r="D268" s="9">
        <v>149.6</v>
      </c>
      <c r="E268" s="9">
        <v>192.7</v>
      </c>
      <c r="F268" s="9">
        <v>151.4</v>
      </c>
      <c r="G268" s="9">
        <v>153.30000000000001</v>
      </c>
      <c r="H268" s="9">
        <v>136.30000000000001</v>
      </c>
      <c r="I268" s="9">
        <v>147.19999999999999</v>
      </c>
      <c r="J268" s="9">
        <v>156.5</v>
      </c>
      <c r="K268" s="9">
        <v>150.9</v>
      </c>
      <c r="L268" s="9">
        <v>114.2</v>
      </c>
      <c r="M268" s="9">
        <v>159.5</v>
      </c>
      <c r="N268" s="9">
        <v>139.4</v>
      </c>
      <c r="O268" s="9">
        <v>161.80000000000001</v>
      </c>
      <c r="P268" s="9">
        <v>154</v>
      </c>
      <c r="Q268" s="9">
        <v>183.5</v>
      </c>
      <c r="R268" s="9">
        <v>152.5</v>
      </c>
      <c r="S268" s="9">
        <v>144.4</v>
      </c>
      <c r="T268" s="9">
        <v>151.4</v>
      </c>
      <c r="U268" s="9">
        <v>154.69999999999999</v>
      </c>
      <c r="V268" s="9">
        <v>141.9</v>
      </c>
      <c r="W268" s="9">
        <v>146.4</v>
      </c>
      <c r="X268" s="9">
        <v>154.4</v>
      </c>
      <c r="Y268" s="9">
        <v>135</v>
      </c>
      <c r="Z268" s="9">
        <v>148.30000000000001</v>
      </c>
      <c r="AA268" s="9">
        <v>156.4</v>
      </c>
      <c r="AB268" s="9">
        <v>151.6</v>
      </c>
      <c r="AC268" s="9">
        <v>147</v>
      </c>
      <c r="AD268" s="9">
        <v>151.80000000000001</v>
      </c>
    </row>
    <row r="269" spans="1:30" x14ac:dyDescent="0.35">
      <c r="A269" s="9" t="s">
        <v>30</v>
      </c>
      <c r="B269" s="9">
        <v>2020</v>
      </c>
      <c r="C269" s="9" t="s">
        <v>40</v>
      </c>
      <c r="D269" s="9">
        <v>148.19999999999999</v>
      </c>
      <c r="E269" s="9">
        <v>190.3</v>
      </c>
      <c r="F269" s="9">
        <v>149.4</v>
      </c>
      <c r="G269" s="9">
        <v>153.30000000000001</v>
      </c>
      <c r="H269" s="9">
        <v>138.19999999999999</v>
      </c>
      <c r="I269" s="9">
        <v>143.19999999999999</v>
      </c>
      <c r="J269" s="9">
        <v>148.9</v>
      </c>
      <c r="K269" s="9">
        <v>150.30000000000001</v>
      </c>
      <c r="L269" s="9">
        <v>113.2</v>
      </c>
      <c r="M269" s="9">
        <v>159.80000000000001</v>
      </c>
      <c r="N269" s="9">
        <v>142.1</v>
      </c>
      <c r="O269" s="9">
        <v>161.80000000000001</v>
      </c>
      <c r="P269" s="9">
        <v>152.30000000000001</v>
      </c>
      <c r="Q269" s="9">
        <v>182.4</v>
      </c>
      <c r="R269" s="9">
        <v>154.69999999999999</v>
      </c>
      <c r="S269" s="9">
        <v>150</v>
      </c>
      <c r="T269" s="9">
        <v>154.1</v>
      </c>
      <c r="U269" s="9" t="s">
        <v>32</v>
      </c>
      <c r="V269" s="9">
        <v>144.9</v>
      </c>
      <c r="W269" s="9">
        <v>151.69999999999999</v>
      </c>
      <c r="X269" s="9">
        <v>158.19999999999999</v>
      </c>
      <c r="Y269" s="9">
        <v>141.4</v>
      </c>
      <c r="Z269" s="9">
        <v>153.19999999999999</v>
      </c>
      <c r="AA269" s="9">
        <v>161.80000000000001</v>
      </c>
      <c r="AB269" s="9">
        <v>151.19999999999999</v>
      </c>
      <c r="AC269" s="9">
        <v>151.69999999999999</v>
      </c>
      <c r="AD269" s="9">
        <v>152.69999999999999</v>
      </c>
    </row>
    <row r="270" spans="1:30" x14ac:dyDescent="0.35">
      <c r="A270" s="9" t="s">
        <v>33</v>
      </c>
      <c r="B270" s="9">
        <v>2020</v>
      </c>
      <c r="C270" s="9" t="s">
        <v>40</v>
      </c>
      <c r="D270" s="9">
        <v>152.69999999999999</v>
      </c>
      <c r="E270" s="9">
        <v>197</v>
      </c>
      <c r="F270" s="9">
        <v>154.6</v>
      </c>
      <c r="G270" s="9">
        <v>153.4</v>
      </c>
      <c r="H270" s="9">
        <v>132.9</v>
      </c>
      <c r="I270" s="9">
        <v>151.80000000000001</v>
      </c>
      <c r="J270" s="9">
        <v>171.2</v>
      </c>
      <c r="K270" s="9">
        <v>152</v>
      </c>
      <c r="L270" s="9">
        <v>116.3</v>
      </c>
      <c r="M270" s="9">
        <v>158.80000000000001</v>
      </c>
      <c r="N270" s="9">
        <v>135.6</v>
      </c>
      <c r="O270" s="9">
        <v>161.69999999999999</v>
      </c>
      <c r="P270" s="9">
        <v>157</v>
      </c>
      <c r="Q270" s="9">
        <v>186.7</v>
      </c>
      <c r="R270" s="9">
        <v>149.1</v>
      </c>
      <c r="S270" s="9">
        <v>136.6</v>
      </c>
      <c r="T270" s="9">
        <v>147.19999999999999</v>
      </c>
      <c r="U270" s="9">
        <v>154.69999999999999</v>
      </c>
      <c r="V270" s="9">
        <v>137.1</v>
      </c>
      <c r="W270" s="9">
        <v>140.4</v>
      </c>
      <c r="X270" s="9">
        <v>148.1</v>
      </c>
      <c r="Y270" s="9">
        <v>129.30000000000001</v>
      </c>
      <c r="Z270" s="9">
        <v>144.5</v>
      </c>
      <c r="AA270" s="9">
        <v>152.5</v>
      </c>
      <c r="AB270" s="9">
        <v>152.19999999999999</v>
      </c>
      <c r="AC270" s="9">
        <v>142</v>
      </c>
      <c r="AD270" s="9">
        <v>150.80000000000001</v>
      </c>
    </row>
    <row r="271" spans="1:30" x14ac:dyDescent="0.35">
      <c r="A271" s="9" t="s">
        <v>34</v>
      </c>
      <c r="B271" s="9">
        <v>2020</v>
      </c>
      <c r="C271" s="9" t="s">
        <v>40</v>
      </c>
      <c r="D271" s="9">
        <v>149.6</v>
      </c>
      <c r="E271" s="9">
        <v>192.7</v>
      </c>
      <c r="F271" s="9">
        <v>151.4</v>
      </c>
      <c r="G271" s="9">
        <v>153.30000000000001</v>
      </c>
      <c r="H271" s="9">
        <v>136.30000000000001</v>
      </c>
      <c r="I271" s="9">
        <v>147.19999999999999</v>
      </c>
      <c r="J271" s="9">
        <v>156.5</v>
      </c>
      <c r="K271" s="9">
        <v>150.9</v>
      </c>
      <c r="L271" s="9">
        <v>114.2</v>
      </c>
      <c r="M271" s="9">
        <v>159.5</v>
      </c>
      <c r="N271" s="9">
        <v>139.4</v>
      </c>
      <c r="O271" s="9">
        <v>161.80000000000001</v>
      </c>
      <c r="P271" s="9">
        <v>154</v>
      </c>
      <c r="Q271" s="9">
        <v>183.5</v>
      </c>
      <c r="R271" s="9">
        <v>152.5</v>
      </c>
      <c r="S271" s="9">
        <v>144.4</v>
      </c>
      <c r="T271" s="9">
        <v>151.4</v>
      </c>
      <c r="U271" s="9">
        <v>154.69999999999999</v>
      </c>
      <c r="V271" s="9">
        <v>141.9</v>
      </c>
      <c r="W271" s="9">
        <v>146.4</v>
      </c>
      <c r="X271" s="9">
        <v>154.4</v>
      </c>
      <c r="Y271" s="9">
        <v>135</v>
      </c>
      <c r="Z271" s="9">
        <v>148.30000000000001</v>
      </c>
      <c r="AA271" s="9">
        <v>156.4</v>
      </c>
      <c r="AB271" s="9">
        <v>151.6</v>
      </c>
      <c r="AC271" s="9">
        <v>147</v>
      </c>
      <c r="AD271" s="9">
        <v>151.80000000000001</v>
      </c>
    </row>
    <row r="272" spans="1:30" x14ac:dyDescent="0.35">
      <c r="A272" s="9" t="s">
        <v>30</v>
      </c>
      <c r="B272" s="9">
        <v>2020</v>
      </c>
      <c r="C272" s="9" t="s">
        <v>41</v>
      </c>
      <c r="D272" s="9">
        <v>147.6</v>
      </c>
      <c r="E272" s="9">
        <v>187.2</v>
      </c>
      <c r="F272" s="9">
        <v>148.4</v>
      </c>
      <c r="G272" s="9">
        <v>153.30000000000001</v>
      </c>
      <c r="H272" s="9">
        <v>139.80000000000001</v>
      </c>
      <c r="I272" s="9">
        <v>146.9</v>
      </c>
      <c r="J272" s="9">
        <v>171</v>
      </c>
      <c r="K272" s="9">
        <v>149.9</v>
      </c>
      <c r="L272" s="9">
        <v>114.2</v>
      </c>
      <c r="M272" s="9">
        <v>160</v>
      </c>
      <c r="N272" s="9">
        <v>143.5</v>
      </c>
      <c r="O272" s="9">
        <v>161.5</v>
      </c>
      <c r="P272" s="9">
        <v>155.30000000000001</v>
      </c>
      <c r="Q272" s="9">
        <v>180.9</v>
      </c>
      <c r="R272" s="9">
        <v>155.1</v>
      </c>
      <c r="S272" s="9">
        <v>149.30000000000001</v>
      </c>
      <c r="T272" s="9">
        <v>154.30000000000001</v>
      </c>
      <c r="U272" s="9" t="s">
        <v>32</v>
      </c>
      <c r="V272" s="9">
        <v>145.80000000000001</v>
      </c>
      <c r="W272" s="9">
        <v>151.9</v>
      </c>
      <c r="X272" s="9">
        <v>158.80000000000001</v>
      </c>
      <c r="Y272" s="9">
        <v>143.6</v>
      </c>
      <c r="Z272" s="9">
        <v>152.19999999999999</v>
      </c>
      <c r="AA272" s="9">
        <v>162.69999999999999</v>
      </c>
      <c r="AB272" s="9">
        <v>153.6</v>
      </c>
      <c r="AC272" s="9">
        <v>153</v>
      </c>
      <c r="AD272" s="9">
        <v>154.69999999999999</v>
      </c>
    </row>
    <row r="273" spans="1:30" x14ac:dyDescent="0.35">
      <c r="A273" s="9" t="s">
        <v>33</v>
      </c>
      <c r="B273" s="9">
        <v>2020</v>
      </c>
      <c r="C273" s="9" t="s">
        <v>41</v>
      </c>
      <c r="D273" s="9">
        <v>151.6</v>
      </c>
      <c r="E273" s="9">
        <v>197.8</v>
      </c>
      <c r="F273" s="9">
        <v>154.5</v>
      </c>
      <c r="G273" s="9">
        <v>153.4</v>
      </c>
      <c r="H273" s="9">
        <v>133.4</v>
      </c>
      <c r="I273" s="9">
        <v>154.5</v>
      </c>
      <c r="J273" s="9">
        <v>191.9</v>
      </c>
      <c r="K273" s="9">
        <v>151.30000000000001</v>
      </c>
      <c r="L273" s="9">
        <v>116.8</v>
      </c>
      <c r="M273" s="9">
        <v>160</v>
      </c>
      <c r="N273" s="9">
        <v>136.5</v>
      </c>
      <c r="O273" s="9">
        <v>163.30000000000001</v>
      </c>
      <c r="P273" s="9">
        <v>159.9</v>
      </c>
      <c r="Q273" s="9">
        <v>187.2</v>
      </c>
      <c r="R273" s="9">
        <v>150</v>
      </c>
      <c r="S273" s="9">
        <v>135.19999999999999</v>
      </c>
      <c r="T273" s="9">
        <v>147.80000000000001</v>
      </c>
      <c r="U273" s="9">
        <v>155.5</v>
      </c>
      <c r="V273" s="9">
        <v>138.30000000000001</v>
      </c>
      <c r="W273" s="9">
        <v>144.5</v>
      </c>
      <c r="X273" s="9">
        <v>148.69999999999999</v>
      </c>
      <c r="Y273" s="9">
        <v>133.9</v>
      </c>
      <c r="Z273" s="9">
        <v>141.19999999999999</v>
      </c>
      <c r="AA273" s="9">
        <v>155.5</v>
      </c>
      <c r="AB273" s="9">
        <v>155.19999999999999</v>
      </c>
      <c r="AC273" s="9">
        <v>144.80000000000001</v>
      </c>
      <c r="AD273" s="9">
        <v>152.9</v>
      </c>
    </row>
    <row r="274" spans="1:30" x14ac:dyDescent="0.35">
      <c r="A274" s="9" t="s">
        <v>34</v>
      </c>
      <c r="B274" s="9">
        <v>2020</v>
      </c>
      <c r="C274" s="9" t="s">
        <v>41</v>
      </c>
      <c r="D274" s="9">
        <v>148.9</v>
      </c>
      <c r="E274" s="9">
        <v>190.9</v>
      </c>
      <c r="F274" s="9">
        <v>150.80000000000001</v>
      </c>
      <c r="G274" s="9">
        <v>153.30000000000001</v>
      </c>
      <c r="H274" s="9">
        <v>137.4</v>
      </c>
      <c r="I274" s="9">
        <v>150.4</v>
      </c>
      <c r="J274" s="9">
        <v>178.1</v>
      </c>
      <c r="K274" s="9">
        <v>150.4</v>
      </c>
      <c r="L274" s="9">
        <v>115.1</v>
      </c>
      <c r="M274" s="9">
        <v>160</v>
      </c>
      <c r="N274" s="9">
        <v>140.6</v>
      </c>
      <c r="O274" s="9">
        <v>162.30000000000001</v>
      </c>
      <c r="P274" s="9">
        <v>157</v>
      </c>
      <c r="Q274" s="9">
        <v>182.6</v>
      </c>
      <c r="R274" s="9">
        <v>153.1</v>
      </c>
      <c r="S274" s="9">
        <v>143.4</v>
      </c>
      <c r="T274" s="9">
        <v>151.69999999999999</v>
      </c>
      <c r="U274" s="9">
        <v>155.5</v>
      </c>
      <c r="V274" s="9">
        <v>143</v>
      </c>
      <c r="W274" s="9">
        <v>148.4</v>
      </c>
      <c r="X274" s="9">
        <v>155</v>
      </c>
      <c r="Y274" s="9">
        <v>138.5</v>
      </c>
      <c r="Z274" s="9">
        <v>146</v>
      </c>
      <c r="AA274" s="9">
        <v>158.5</v>
      </c>
      <c r="AB274" s="9">
        <v>154.30000000000001</v>
      </c>
      <c r="AC274" s="9">
        <v>149</v>
      </c>
      <c r="AD274" s="9">
        <v>153.9</v>
      </c>
    </row>
    <row r="275" spans="1:30" x14ac:dyDescent="0.35">
      <c r="A275" s="9" t="s">
        <v>30</v>
      </c>
      <c r="B275" s="9">
        <v>2020</v>
      </c>
      <c r="C275" s="9" t="s">
        <v>42</v>
      </c>
      <c r="D275" s="9">
        <v>146.9</v>
      </c>
      <c r="E275" s="9">
        <v>183.9</v>
      </c>
      <c r="F275" s="9">
        <v>149.5</v>
      </c>
      <c r="G275" s="9">
        <v>153.4</v>
      </c>
      <c r="H275" s="9">
        <v>140.4</v>
      </c>
      <c r="I275" s="9">
        <v>147</v>
      </c>
      <c r="J275" s="9">
        <v>178.8</v>
      </c>
      <c r="K275" s="9">
        <v>149.30000000000001</v>
      </c>
      <c r="L275" s="9">
        <v>115.1</v>
      </c>
      <c r="M275" s="9">
        <v>160</v>
      </c>
      <c r="N275" s="9">
        <v>145.4</v>
      </c>
      <c r="O275" s="9">
        <v>161.6</v>
      </c>
      <c r="P275" s="9">
        <v>156.1</v>
      </c>
      <c r="Q275" s="9">
        <v>182.9</v>
      </c>
      <c r="R275" s="9">
        <v>155.4</v>
      </c>
      <c r="S275" s="9">
        <v>149.9</v>
      </c>
      <c r="T275" s="9">
        <v>154.6</v>
      </c>
      <c r="U275" s="9" t="s">
        <v>32</v>
      </c>
      <c r="V275" s="9">
        <v>146.4</v>
      </c>
      <c r="W275" s="9">
        <v>151.6</v>
      </c>
      <c r="X275" s="9">
        <v>159.1</v>
      </c>
      <c r="Y275" s="9">
        <v>144.6</v>
      </c>
      <c r="Z275" s="9">
        <v>152.80000000000001</v>
      </c>
      <c r="AA275" s="9">
        <v>161.1</v>
      </c>
      <c r="AB275" s="9">
        <v>157.4</v>
      </c>
      <c r="AC275" s="9">
        <v>153.69999999999999</v>
      </c>
      <c r="AD275" s="9">
        <v>155.4</v>
      </c>
    </row>
    <row r="276" spans="1:30" x14ac:dyDescent="0.35">
      <c r="A276" s="9" t="s">
        <v>33</v>
      </c>
      <c r="B276" s="9">
        <v>2020</v>
      </c>
      <c r="C276" s="9" t="s">
        <v>42</v>
      </c>
      <c r="D276" s="9">
        <v>151.5</v>
      </c>
      <c r="E276" s="9">
        <v>193.1</v>
      </c>
      <c r="F276" s="9">
        <v>157.30000000000001</v>
      </c>
      <c r="G276" s="9">
        <v>153.9</v>
      </c>
      <c r="H276" s="9">
        <v>134.4</v>
      </c>
      <c r="I276" s="9">
        <v>155.4</v>
      </c>
      <c r="J276" s="9">
        <v>202</v>
      </c>
      <c r="K276" s="9">
        <v>150.80000000000001</v>
      </c>
      <c r="L276" s="9">
        <v>118.9</v>
      </c>
      <c r="M276" s="9">
        <v>160.9</v>
      </c>
      <c r="N276" s="9">
        <v>137.69999999999999</v>
      </c>
      <c r="O276" s="9">
        <v>164.4</v>
      </c>
      <c r="P276" s="9">
        <v>161.30000000000001</v>
      </c>
      <c r="Q276" s="9">
        <v>188.7</v>
      </c>
      <c r="R276" s="9">
        <v>150.19999999999999</v>
      </c>
      <c r="S276" s="9">
        <v>136.30000000000001</v>
      </c>
      <c r="T276" s="9">
        <v>148.1</v>
      </c>
      <c r="U276" s="9">
        <v>156.30000000000001</v>
      </c>
      <c r="V276" s="9">
        <v>137.19999999999999</v>
      </c>
      <c r="W276" s="9">
        <v>145.4</v>
      </c>
      <c r="X276" s="9">
        <v>150</v>
      </c>
      <c r="Y276" s="9">
        <v>135.1</v>
      </c>
      <c r="Z276" s="9">
        <v>141.80000000000001</v>
      </c>
      <c r="AA276" s="9">
        <v>154.9</v>
      </c>
      <c r="AB276" s="9">
        <v>159.80000000000001</v>
      </c>
      <c r="AC276" s="9">
        <v>146</v>
      </c>
      <c r="AD276" s="9">
        <v>154</v>
      </c>
    </row>
    <row r="277" spans="1:30" x14ac:dyDescent="0.35">
      <c r="A277" s="9" t="s">
        <v>34</v>
      </c>
      <c r="B277" s="9">
        <v>2020</v>
      </c>
      <c r="C277" s="9" t="s">
        <v>42</v>
      </c>
      <c r="D277" s="9">
        <v>148.4</v>
      </c>
      <c r="E277" s="9">
        <v>187.1</v>
      </c>
      <c r="F277" s="9">
        <v>152.5</v>
      </c>
      <c r="G277" s="9">
        <v>153.6</v>
      </c>
      <c r="H277" s="9">
        <v>138.19999999999999</v>
      </c>
      <c r="I277" s="9">
        <v>150.9</v>
      </c>
      <c r="J277" s="9">
        <v>186.7</v>
      </c>
      <c r="K277" s="9">
        <v>149.80000000000001</v>
      </c>
      <c r="L277" s="9">
        <v>116.4</v>
      </c>
      <c r="M277" s="9">
        <v>160.30000000000001</v>
      </c>
      <c r="N277" s="9">
        <v>142.19999999999999</v>
      </c>
      <c r="O277" s="9">
        <v>162.9</v>
      </c>
      <c r="P277" s="9">
        <v>158</v>
      </c>
      <c r="Q277" s="9">
        <v>184.4</v>
      </c>
      <c r="R277" s="9">
        <v>153.4</v>
      </c>
      <c r="S277" s="9">
        <v>144.30000000000001</v>
      </c>
      <c r="T277" s="9">
        <v>152</v>
      </c>
      <c r="U277" s="9">
        <v>156.30000000000001</v>
      </c>
      <c r="V277" s="9">
        <v>142.9</v>
      </c>
      <c r="W277" s="9">
        <v>148.69999999999999</v>
      </c>
      <c r="X277" s="9">
        <v>155.6</v>
      </c>
      <c r="Y277" s="9">
        <v>139.6</v>
      </c>
      <c r="Z277" s="9">
        <v>146.6</v>
      </c>
      <c r="AA277" s="9">
        <v>157.5</v>
      </c>
      <c r="AB277" s="9">
        <v>158.4</v>
      </c>
      <c r="AC277" s="9">
        <v>150</v>
      </c>
      <c r="AD277" s="9">
        <v>154.69999999999999</v>
      </c>
    </row>
    <row r="278" spans="1:30" x14ac:dyDescent="0.35">
      <c r="A278" s="9" t="s">
        <v>30</v>
      </c>
      <c r="B278" s="9">
        <v>2020</v>
      </c>
      <c r="C278" s="9" t="s">
        <v>43</v>
      </c>
      <c r="D278" s="9">
        <v>146</v>
      </c>
      <c r="E278" s="9">
        <v>186.3</v>
      </c>
      <c r="F278" s="9">
        <v>159.19999999999999</v>
      </c>
      <c r="G278" s="9">
        <v>153.6</v>
      </c>
      <c r="H278" s="9">
        <v>142.6</v>
      </c>
      <c r="I278" s="9">
        <v>147.19999999999999</v>
      </c>
      <c r="J278" s="9">
        <v>200.6</v>
      </c>
      <c r="K278" s="9">
        <v>150.30000000000001</v>
      </c>
      <c r="L278" s="9">
        <v>115.3</v>
      </c>
      <c r="M278" s="9">
        <v>160.9</v>
      </c>
      <c r="N278" s="9">
        <v>147.4</v>
      </c>
      <c r="O278" s="9">
        <v>161.9</v>
      </c>
      <c r="P278" s="9">
        <v>159.6</v>
      </c>
      <c r="Q278" s="9">
        <v>182.7</v>
      </c>
      <c r="R278" s="9">
        <v>155.69999999999999</v>
      </c>
      <c r="S278" s="9">
        <v>150.6</v>
      </c>
      <c r="T278" s="9">
        <v>155</v>
      </c>
      <c r="U278" s="9" t="s">
        <v>32</v>
      </c>
      <c r="V278" s="9">
        <v>146.80000000000001</v>
      </c>
      <c r="W278" s="9">
        <v>152</v>
      </c>
      <c r="X278" s="9">
        <v>159.5</v>
      </c>
      <c r="Y278" s="9">
        <v>146.4</v>
      </c>
      <c r="Z278" s="9">
        <v>152.4</v>
      </c>
      <c r="AA278" s="9">
        <v>162.5</v>
      </c>
      <c r="AB278" s="9">
        <v>156.19999999999999</v>
      </c>
      <c r="AC278" s="9">
        <v>154.30000000000001</v>
      </c>
      <c r="AD278" s="9">
        <v>157.5</v>
      </c>
    </row>
    <row r="279" spans="1:30" x14ac:dyDescent="0.35">
      <c r="A279" s="9" t="s">
        <v>33</v>
      </c>
      <c r="B279" s="9">
        <v>2020</v>
      </c>
      <c r="C279" s="9" t="s">
        <v>43</v>
      </c>
      <c r="D279" s="9">
        <v>150.6</v>
      </c>
      <c r="E279" s="9">
        <v>193.7</v>
      </c>
      <c r="F279" s="9">
        <v>164.8</v>
      </c>
      <c r="G279" s="9">
        <v>153.69999999999999</v>
      </c>
      <c r="H279" s="9">
        <v>135.69999999999999</v>
      </c>
      <c r="I279" s="9">
        <v>155.69999999999999</v>
      </c>
      <c r="J279" s="9">
        <v>226</v>
      </c>
      <c r="K279" s="9">
        <v>152.19999999999999</v>
      </c>
      <c r="L279" s="9">
        <v>118.1</v>
      </c>
      <c r="M279" s="9">
        <v>161.30000000000001</v>
      </c>
      <c r="N279" s="9">
        <v>139.19999999999999</v>
      </c>
      <c r="O279" s="9">
        <v>164.8</v>
      </c>
      <c r="P279" s="9">
        <v>164.4</v>
      </c>
      <c r="Q279" s="9">
        <v>188.7</v>
      </c>
      <c r="R279" s="9">
        <v>150.5</v>
      </c>
      <c r="S279" s="9">
        <v>136.1</v>
      </c>
      <c r="T279" s="9">
        <v>148.30000000000001</v>
      </c>
      <c r="U279" s="9">
        <v>156.5</v>
      </c>
      <c r="V279" s="9">
        <v>137.1</v>
      </c>
      <c r="W279" s="9">
        <v>145.1</v>
      </c>
      <c r="X279" s="9">
        <v>151</v>
      </c>
      <c r="Y279" s="9">
        <v>135.4</v>
      </c>
      <c r="Z279" s="9">
        <v>142</v>
      </c>
      <c r="AA279" s="9">
        <v>155.69999999999999</v>
      </c>
      <c r="AB279" s="9">
        <v>158.1</v>
      </c>
      <c r="AC279" s="9">
        <v>146.19999999999999</v>
      </c>
      <c r="AD279" s="9">
        <v>155.19999999999999</v>
      </c>
    </row>
    <row r="280" spans="1:30" x14ac:dyDescent="0.35">
      <c r="A280" s="9" t="s">
        <v>34</v>
      </c>
      <c r="B280" s="9">
        <v>2020</v>
      </c>
      <c r="C280" s="9" t="s">
        <v>43</v>
      </c>
      <c r="D280" s="9">
        <v>147.5</v>
      </c>
      <c r="E280" s="9">
        <v>188.9</v>
      </c>
      <c r="F280" s="9">
        <v>161.4</v>
      </c>
      <c r="G280" s="9">
        <v>153.6</v>
      </c>
      <c r="H280" s="9">
        <v>140.1</v>
      </c>
      <c r="I280" s="9">
        <v>151.19999999999999</v>
      </c>
      <c r="J280" s="9">
        <v>209.2</v>
      </c>
      <c r="K280" s="9">
        <v>150.9</v>
      </c>
      <c r="L280" s="9">
        <v>116.2</v>
      </c>
      <c r="M280" s="9">
        <v>161</v>
      </c>
      <c r="N280" s="9">
        <v>144</v>
      </c>
      <c r="O280" s="9">
        <v>163.19999999999999</v>
      </c>
      <c r="P280" s="9">
        <v>161.4</v>
      </c>
      <c r="Q280" s="9">
        <v>184.3</v>
      </c>
      <c r="R280" s="9">
        <v>153.69999999999999</v>
      </c>
      <c r="S280" s="9">
        <v>144.6</v>
      </c>
      <c r="T280" s="9">
        <v>152.30000000000001</v>
      </c>
      <c r="U280" s="9">
        <v>156.5</v>
      </c>
      <c r="V280" s="9">
        <v>143.1</v>
      </c>
      <c r="W280" s="9">
        <v>148.69999999999999</v>
      </c>
      <c r="X280" s="9">
        <v>156.30000000000001</v>
      </c>
      <c r="Y280" s="9">
        <v>140.6</v>
      </c>
      <c r="Z280" s="9">
        <v>146.5</v>
      </c>
      <c r="AA280" s="9">
        <v>158.5</v>
      </c>
      <c r="AB280" s="9">
        <v>157</v>
      </c>
      <c r="AC280" s="9">
        <v>150.4</v>
      </c>
      <c r="AD280" s="9">
        <v>156.4</v>
      </c>
    </row>
    <row r="281" spans="1:30" x14ac:dyDescent="0.35">
      <c r="A281" s="9" t="s">
        <v>30</v>
      </c>
      <c r="B281" s="9">
        <v>2020</v>
      </c>
      <c r="C281" s="9" t="s">
        <v>45</v>
      </c>
      <c r="D281" s="9">
        <v>145.4</v>
      </c>
      <c r="E281" s="9">
        <v>188.6</v>
      </c>
      <c r="F281" s="9">
        <v>171.6</v>
      </c>
      <c r="G281" s="9">
        <v>153.80000000000001</v>
      </c>
      <c r="H281" s="9">
        <v>145.4</v>
      </c>
      <c r="I281" s="9">
        <v>146.5</v>
      </c>
      <c r="J281" s="9">
        <v>222.2</v>
      </c>
      <c r="K281" s="9">
        <v>155.9</v>
      </c>
      <c r="L281" s="9">
        <v>114.9</v>
      </c>
      <c r="M281" s="9">
        <v>162</v>
      </c>
      <c r="N281" s="9">
        <v>150</v>
      </c>
      <c r="O281" s="9">
        <v>162.69999999999999</v>
      </c>
      <c r="P281" s="9">
        <v>163.4</v>
      </c>
      <c r="Q281" s="9">
        <v>183.4</v>
      </c>
      <c r="R281" s="9">
        <v>156.30000000000001</v>
      </c>
      <c r="S281" s="9">
        <v>151</v>
      </c>
      <c r="T281" s="9">
        <v>155.5</v>
      </c>
      <c r="U281" s="9" t="s">
        <v>32</v>
      </c>
      <c r="V281" s="9">
        <v>147.5</v>
      </c>
      <c r="W281" s="9">
        <v>152.80000000000001</v>
      </c>
      <c r="X281" s="9">
        <v>160.4</v>
      </c>
      <c r="Y281" s="9">
        <v>146.1</v>
      </c>
      <c r="Z281" s="9">
        <v>153.6</v>
      </c>
      <c r="AA281" s="9">
        <v>161.6</v>
      </c>
      <c r="AB281" s="9">
        <v>156.19999999999999</v>
      </c>
      <c r="AC281" s="9">
        <v>154.5</v>
      </c>
      <c r="AD281" s="9">
        <v>159.80000000000001</v>
      </c>
    </row>
    <row r="282" spans="1:30" x14ac:dyDescent="0.35">
      <c r="A282" s="9" t="s">
        <v>33</v>
      </c>
      <c r="B282" s="9">
        <v>2020</v>
      </c>
      <c r="C282" s="9" t="s">
        <v>45</v>
      </c>
      <c r="D282" s="9">
        <v>149.69999999999999</v>
      </c>
      <c r="E282" s="9">
        <v>195.5</v>
      </c>
      <c r="F282" s="9">
        <v>176.9</v>
      </c>
      <c r="G282" s="9">
        <v>153.9</v>
      </c>
      <c r="H282" s="9">
        <v>138</v>
      </c>
      <c r="I282" s="9">
        <v>150.5</v>
      </c>
      <c r="J282" s="9">
        <v>245.3</v>
      </c>
      <c r="K282" s="9">
        <v>158.69999999999999</v>
      </c>
      <c r="L282" s="9">
        <v>117.2</v>
      </c>
      <c r="M282" s="9">
        <v>161.4</v>
      </c>
      <c r="N282" s="9">
        <v>141.5</v>
      </c>
      <c r="O282" s="9">
        <v>165.1</v>
      </c>
      <c r="P282" s="9">
        <v>167</v>
      </c>
      <c r="Q282" s="9">
        <v>188.8</v>
      </c>
      <c r="R282" s="9">
        <v>151.1</v>
      </c>
      <c r="S282" s="9">
        <v>136.4</v>
      </c>
      <c r="T282" s="9">
        <v>148.80000000000001</v>
      </c>
      <c r="U282" s="9">
        <v>158</v>
      </c>
      <c r="V282" s="9">
        <v>137.30000000000001</v>
      </c>
      <c r="W282" s="9">
        <v>145.1</v>
      </c>
      <c r="X282" s="9">
        <v>152</v>
      </c>
      <c r="Y282" s="9">
        <v>135.19999999999999</v>
      </c>
      <c r="Z282" s="9">
        <v>144.4</v>
      </c>
      <c r="AA282" s="9">
        <v>156.4</v>
      </c>
      <c r="AB282" s="9">
        <v>157.9</v>
      </c>
      <c r="AC282" s="9">
        <v>146.6</v>
      </c>
      <c r="AD282" s="9">
        <v>156.69999999999999</v>
      </c>
    </row>
    <row r="283" spans="1:30" x14ac:dyDescent="0.35">
      <c r="A283" s="9" t="s">
        <v>34</v>
      </c>
      <c r="B283" s="9">
        <v>2020</v>
      </c>
      <c r="C283" s="9" t="s">
        <v>45</v>
      </c>
      <c r="D283" s="9">
        <v>146.80000000000001</v>
      </c>
      <c r="E283" s="9">
        <v>191</v>
      </c>
      <c r="F283" s="9">
        <v>173.6</v>
      </c>
      <c r="G283" s="9">
        <v>153.80000000000001</v>
      </c>
      <c r="H283" s="9">
        <v>142.69999999999999</v>
      </c>
      <c r="I283" s="9">
        <v>148.4</v>
      </c>
      <c r="J283" s="9">
        <v>230</v>
      </c>
      <c r="K283" s="9">
        <v>156.80000000000001</v>
      </c>
      <c r="L283" s="9">
        <v>115.7</v>
      </c>
      <c r="M283" s="9">
        <v>161.80000000000001</v>
      </c>
      <c r="N283" s="9">
        <v>146.5</v>
      </c>
      <c r="O283" s="9">
        <v>163.80000000000001</v>
      </c>
      <c r="P283" s="9">
        <v>164.7</v>
      </c>
      <c r="Q283" s="9">
        <v>184.8</v>
      </c>
      <c r="R283" s="9">
        <v>154.30000000000001</v>
      </c>
      <c r="S283" s="9">
        <v>144.9</v>
      </c>
      <c r="T283" s="9">
        <v>152.80000000000001</v>
      </c>
      <c r="U283" s="9">
        <v>158</v>
      </c>
      <c r="V283" s="9">
        <v>143.6</v>
      </c>
      <c r="W283" s="9">
        <v>149.19999999999999</v>
      </c>
      <c r="X283" s="9">
        <v>157.19999999999999</v>
      </c>
      <c r="Y283" s="9">
        <v>140.4</v>
      </c>
      <c r="Z283" s="9">
        <v>148.4</v>
      </c>
      <c r="AA283" s="9">
        <v>158.6</v>
      </c>
      <c r="AB283" s="9">
        <v>156.9</v>
      </c>
      <c r="AC283" s="9">
        <v>150.69999999999999</v>
      </c>
      <c r="AD283" s="9">
        <v>158.4</v>
      </c>
    </row>
    <row r="284" spans="1:30" x14ac:dyDescent="0.35">
      <c r="A284" s="9" t="s">
        <v>30</v>
      </c>
      <c r="B284" s="9">
        <v>2020</v>
      </c>
      <c r="C284" s="9" t="s">
        <v>46</v>
      </c>
      <c r="D284" s="9">
        <v>144.6</v>
      </c>
      <c r="E284" s="9">
        <v>188.5</v>
      </c>
      <c r="F284" s="9">
        <v>173.4</v>
      </c>
      <c r="G284" s="9">
        <v>154</v>
      </c>
      <c r="H284" s="9">
        <v>150</v>
      </c>
      <c r="I284" s="9">
        <v>145.9</v>
      </c>
      <c r="J284" s="9">
        <v>225.2</v>
      </c>
      <c r="K284" s="9">
        <v>159.5</v>
      </c>
      <c r="L284" s="9">
        <v>114.4</v>
      </c>
      <c r="M284" s="9">
        <v>163.5</v>
      </c>
      <c r="N284" s="9">
        <v>153.4</v>
      </c>
      <c r="O284" s="9">
        <v>163.6</v>
      </c>
      <c r="P284" s="9">
        <v>164.5</v>
      </c>
      <c r="Q284" s="9">
        <v>183.6</v>
      </c>
      <c r="R284" s="9">
        <v>157</v>
      </c>
      <c r="S284" s="9">
        <v>151.6</v>
      </c>
      <c r="T284" s="9">
        <v>156.30000000000001</v>
      </c>
      <c r="U284" s="9" t="s">
        <v>32</v>
      </c>
      <c r="V284" s="9">
        <v>148.69999999999999</v>
      </c>
      <c r="W284" s="9">
        <v>153.4</v>
      </c>
      <c r="X284" s="9">
        <v>161.6</v>
      </c>
      <c r="Y284" s="9">
        <v>146.4</v>
      </c>
      <c r="Z284" s="9">
        <v>153.9</v>
      </c>
      <c r="AA284" s="9">
        <v>162.9</v>
      </c>
      <c r="AB284" s="9">
        <v>156.6</v>
      </c>
      <c r="AC284" s="9">
        <v>155.19999999999999</v>
      </c>
      <c r="AD284" s="9">
        <v>160.69999999999999</v>
      </c>
    </row>
    <row r="285" spans="1:30" x14ac:dyDescent="0.35">
      <c r="A285" s="9" t="s">
        <v>33</v>
      </c>
      <c r="B285" s="9">
        <v>2020</v>
      </c>
      <c r="C285" s="9" t="s">
        <v>46</v>
      </c>
      <c r="D285" s="9">
        <v>149</v>
      </c>
      <c r="E285" s="9">
        <v>195.7</v>
      </c>
      <c r="F285" s="9">
        <v>178.3</v>
      </c>
      <c r="G285" s="9">
        <v>154.19999999999999</v>
      </c>
      <c r="H285" s="9">
        <v>140.69999999999999</v>
      </c>
      <c r="I285" s="9">
        <v>149.69999999999999</v>
      </c>
      <c r="J285" s="9">
        <v>240.9</v>
      </c>
      <c r="K285" s="9">
        <v>161.5</v>
      </c>
      <c r="L285" s="9">
        <v>117.1</v>
      </c>
      <c r="M285" s="9">
        <v>161.9</v>
      </c>
      <c r="N285" s="9">
        <v>143.30000000000001</v>
      </c>
      <c r="O285" s="9">
        <v>166.1</v>
      </c>
      <c r="P285" s="9">
        <v>167</v>
      </c>
      <c r="Q285" s="9">
        <v>190.2</v>
      </c>
      <c r="R285" s="9">
        <v>151.9</v>
      </c>
      <c r="S285" s="9">
        <v>136.69999999999999</v>
      </c>
      <c r="T285" s="9">
        <v>149.6</v>
      </c>
      <c r="U285" s="9">
        <v>158.4</v>
      </c>
      <c r="V285" s="9">
        <v>137.9</v>
      </c>
      <c r="W285" s="9">
        <v>145.5</v>
      </c>
      <c r="X285" s="9">
        <v>152.9</v>
      </c>
      <c r="Y285" s="9">
        <v>135.5</v>
      </c>
      <c r="Z285" s="9">
        <v>144.30000000000001</v>
      </c>
      <c r="AA285" s="9">
        <v>156.9</v>
      </c>
      <c r="AB285" s="9">
        <v>157.9</v>
      </c>
      <c r="AC285" s="9">
        <v>146.9</v>
      </c>
      <c r="AD285" s="9">
        <v>156.9</v>
      </c>
    </row>
    <row r="286" spans="1:30" x14ac:dyDescent="0.35">
      <c r="A286" s="9" t="s">
        <v>34</v>
      </c>
      <c r="B286" s="9">
        <v>2020</v>
      </c>
      <c r="C286" s="9" t="s">
        <v>46</v>
      </c>
      <c r="D286" s="9">
        <v>146</v>
      </c>
      <c r="E286" s="9">
        <v>191</v>
      </c>
      <c r="F286" s="9">
        <v>175.3</v>
      </c>
      <c r="G286" s="9">
        <v>154.1</v>
      </c>
      <c r="H286" s="9">
        <v>146.6</v>
      </c>
      <c r="I286" s="9">
        <v>147.69999999999999</v>
      </c>
      <c r="J286" s="9">
        <v>230.5</v>
      </c>
      <c r="K286" s="9">
        <v>160.19999999999999</v>
      </c>
      <c r="L286" s="9">
        <v>115.3</v>
      </c>
      <c r="M286" s="9">
        <v>163</v>
      </c>
      <c r="N286" s="9">
        <v>149.19999999999999</v>
      </c>
      <c r="O286" s="9">
        <v>164.8</v>
      </c>
      <c r="P286" s="9">
        <v>165.4</v>
      </c>
      <c r="Q286" s="9">
        <v>185.4</v>
      </c>
      <c r="R286" s="9">
        <v>155</v>
      </c>
      <c r="S286" s="9">
        <v>145.4</v>
      </c>
      <c r="T286" s="9">
        <v>153.6</v>
      </c>
      <c r="U286" s="9">
        <v>158.4</v>
      </c>
      <c r="V286" s="9">
        <v>144.6</v>
      </c>
      <c r="W286" s="9">
        <v>149.69999999999999</v>
      </c>
      <c r="X286" s="9">
        <v>158.30000000000001</v>
      </c>
      <c r="Y286" s="9">
        <v>140.69999999999999</v>
      </c>
      <c r="Z286" s="9">
        <v>148.5</v>
      </c>
      <c r="AA286" s="9">
        <v>159.4</v>
      </c>
      <c r="AB286" s="9">
        <v>157.1</v>
      </c>
      <c r="AC286" s="9">
        <v>151.19999999999999</v>
      </c>
      <c r="AD286" s="9">
        <v>158.9</v>
      </c>
    </row>
    <row r="287" spans="1:30" x14ac:dyDescent="0.35">
      <c r="A287" s="9" t="s">
        <v>30</v>
      </c>
      <c r="B287" s="9">
        <v>2021</v>
      </c>
      <c r="C287" s="9" t="s">
        <v>31</v>
      </c>
      <c r="D287" s="9">
        <v>143.4</v>
      </c>
      <c r="E287" s="9">
        <v>187.5</v>
      </c>
      <c r="F287" s="9">
        <v>173.4</v>
      </c>
      <c r="G287" s="9">
        <v>154</v>
      </c>
      <c r="H287" s="9">
        <v>154.80000000000001</v>
      </c>
      <c r="I287" s="9">
        <v>147</v>
      </c>
      <c r="J287" s="9">
        <v>187.8</v>
      </c>
      <c r="K287" s="9">
        <v>159.5</v>
      </c>
      <c r="L287" s="9">
        <v>113.8</v>
      </c>
      <c r="M287" s="9">
        <v>164.5</v>
      </c>
      <c r="N287" s="9">
        <v>156.1</v>
      </c>
      <c r="O287" s="9">
        <v>164.3</v>
      </c>
      <c r="P287" s="9">
        <v>159.6</v>
      </c>
      <c r="Q287" s="9">
        <v>184.6</v>
      </c>
      <c r="R287" s="9">
        <v>157.5</v>
      </c>
      <c r="S287" s="9">
        <v>152.4</v>
      </c>
      <c r="T287" s="9">
        <v>156.80000000000001</v>
      </c>
      <c r="U287" s="9" t="s">
        <v>32</v>
      </c>
      <c r="V287" s="9">
        <v>150.9</v>
      </c>
      <c r="W287" s="9">
        <v>153.9</v>
      </c>
      <c r="X287" s="9">
        <v>162.5</v>
      </c>
      <c r="Y287" s="9">
        <v>147.5</v>
      </c>
      <c r="Z287" s="9">
        <v>155.1</v>
      </c>
      <c r="AA287" s="9">
        <v>163.5</v>
      </c>
      <c r="AB287" s="9">
        <v>156.19999999999999</v>
      </c>
      <c r="AC287" s="9">
        <v>155.9</v>
      </c>
      <c r="AD287" s="9">
        <v>158.5</v>
      </c>
    </row>
    <row r="288" spans="1:30" x14ac:dyDescent="0.35">
      <c r="A288" s="9" t="s">
        <v>33</v>
      </c>
      <c r="B288" s="9">
        <v>2021</v>
      </c>
      <c r="C288" s="9" t="s">
        <v>31</v>
      </c>
      <c r="D288" s="9">
        <v>148</v>
      </c>
      <c r="E288" s="9">
        <v>194.8</v>
      </c>
      <c r="F288" s="9">
        <v>178.4</v>
      </c>
      <c r="G288" s="9">
        <v>154.4</v>
      </c>
      <c r="H288" s="9">
        <v>144.1</v>
      </c>
      <c r="I288" s="9">
        <v>152.6</v>
      </c>
      <c r="J288" s="9">
        <v>206.8</v>
      </c>
      <c r="K288" s="9">
        <v>162.1</v>
      </c>
      <c r="L288" s="9">
        <v>116.3</v>
      </c>
      <c r="M288" s="9">
        <v>163</v>
      </c>
      <c r="N288" s="9">
        <v>145.9</v>
      </c>
      <c r="O288" s="9">
        <v>167.2</v>
      </c>
      <c r="P288" s="9">
        <v>163.4</v>
      </c>
      <c r="Q288" s="9">
        <v>191.8</v>
      </c>
      <c r="R288" s="9">
        <v>152.5</v>
      </c>
      <c r="S288" s="9">
        <v>137.30000000000001</v>
      </c>
      <c r="T288" s="9">
        <v>150.19999999999999</v>
      </c>
      <c r="U288" s="9">
        <v>157.69999999999999</v>
      </c>
      <c r="V288" s="9">
        <v>142.9</v>
      </c>
      <c r="W288" s="9">
        <v>145.69999999999999</v>
      </c>
      <c r="X288" s="9">
        <v>154.1</v>
      </c>
      <c r="Y288" s="9">
        <v>136.9</v>
      </c>
      <c r="Z288" s="9">
        <v>145.4</v>
      </c>
      <c r="AA288" s="9">
        <v>156.1</v>
      </c>
      <c r="AB288" s="9">
        <v>157.69999999999999</v>
      </c>
      <c r="AC288" s="9">
        <v>147.6</v>
      </c>
      <c r="AD288" s="9">
        <v>156</v>
      </c>
    </row>
    <row r="289" spans="1:30" x14ac:dyDescent="0.35">
      <c r="A289" s="9" t="s">
        <v>34</v>
      </c>
      <c r="B289" s="9">
        <v>2021</v>
      </c>
      <c r="C289" s="9" t="s">
        <v>31</v>
      </c>
      <c r="D289" s="9">
        <v>144.9</v>
      </c>
      <c r="E289" s="9">
        <v>190.1</v>
      </c>
      <c r="F289" s="9">
        <v>175.3</v>
      </c>
      <c r="G289" s="9">
        <v>154.1</v>
      </c>
      <c r="H289" s="9">
        <v>150.9</v>
      </c>
      <c r="I289" s="9">
        <v>149.6</v>
      </c>
      <c r="J289" s="9">
        <v>194.2</v>
      </c>
      <c r="K289" s="9">
        <v>160.4</v>
      </c>
      <c r="L289" s="9">
        <v>114.6</v>
      </c>
      <c r="M289" s="9">
        <v>164</v>
      </c>
      <c r="N289" s="9">
        <v>151.80000000000001</v>
      </c>
      <c r="O289" s="9">
        <v>165.6</v>
      </c>
      <c r="P289" s="9">
        <v>161</v>
      </c>
      <c r="Q289" s="9">
        <v>186.5</v>
      </c>
      <c r="R289" s="9">
        <v>155.5</v>
      </c>
      <c r="S289" s="9">
        <v>146.1</v>
      </c>
      <c r="T289" s="9">
        <v>154.19999999999999</v>
      </c>
      <c r="U289" s="9">
        <v>157.69999999999999</v>
      </c>
      <c r="V289" s="9">
        <v>147.9</v>
      </c>
      <c r="W289" s="9">
        <v>150</v>
      </c>
      <c r="X289" s="9">
        <v>159.30000000000001</v>
      </c>
      <c r="Y289" s="9">
        <v>141.9</v>
      </c>
      <c r="Z289" s="9">
        <v>149.6</v>
      </c>
      <c r="AA289" s="9">
        <v>159.19999999999999</v>
      </c>
      <c r="AB289" s="9">
        <v>156.80000000000001</v>
      </c>
      <c r="AC289" s="9">
        <v>151.9</v>
      </c>
      <c r="AD289" s="9">
        <v>157.30000000000001</v>
      </c>
    </row>
    <row r="290" spans="1:30" x14ac:dyDescent="0.35">
      <c r="A290" s="9" t="s">
        <v>30</v>
      </c>
      <c r="B290" s="9">
        <v>2021</v>
      </c>
      <c r="C290" s="9" t="s">
        <v>35</v>
      </c>
      <c r="D290" s="9">
        <v>142.80000000000001</v>
      </c>
      <c r="E290" s="9">
        <v>184</v>
      </c>
      <c r="F290" s="9">
        <v>168</v>
      </c>
      <c r="G290" s="9">
        <v>154.4</v>
      </c>
      <c r="H290" s="9">
        <v>163</v>
      </c>
      <c r="I290" s="9">
        <v>147.80000000000001</v>
      </c>
      <c r="J290" s="9">
        <v>149.69999999999999</v>
      </c>
      <c r="K290" s="9">
        <v>158.30000000000001</v>
      </c>
      <c r="L290" s="9">
        <v>111.8</v>
      </c>
      <c r="M290" s="9">
        <v>165</v>
      </c>
      <c r="N290" s="9">
        <v>160</v>
      </c>
      <c r="O290" s="9">
        <v>165.8</v>
      </c>
      <c r="P290" s="9">
        <v>154.69999999999999</v>
      </c>
      <c r="Q290" s="9">
        <v>186.5</v>
      </c>
      <c r="R290" s="9">
        <v>159.1</v>
      </c>
      <c r="S290" s="9">
        <v>153.9</v>
      </c>
      <c r="T290" s="9">
        <v>158.4</v>
      </c>
      <c r="U290" s="9" t="s">
        <v>32</v>
      </c>
      <c r="V290" s="9">
        <v>154.4</v>
      </c>
      <c r="W290" s="9">
        <v>154.80000000000001</v>
      </c>
      <c r="X290" s="9">
        <v>164.3</v>
      </c>
      <c r="Y290" s="9">
        <v>150.19999999999999</v>
      </c>
      <c r="Z290" s="9">
        <v>157</v>
      </c>
      <c r="AA290" s="9">
        <v>163.6</v>
      </c>
      <c r="AB290" s="9">
        <v>155.19999999999999</v>
      </c>
      <c r="AC290" s="9">
        <v>157.19999999999999</v>
      </c>
      <c r="AD290" s="9">
        <v>156.69999999999999</v>
      </c>
    </row>
    <row r="291" spans="1:30" x14ac:dyDescent="0.35">
      <c r="A291" s="9" t="s">
        <v>33</v>
      </c>
      <c r="B291" s="9">
        <v>2021</v>
      </c>
      <c r="C291" s="9" t="s">
        <v>35</v>
      </c>
      <c r="D291" s="9">
        <v>147.6</v>
      </c>
      <c r="E291" s="9">
        <v>191.2</v>
      </c>
      <c r="F291" s="9">
        <v>169.9</v>
      </c>
      <c r="G291" s="9">
        <v>155.1</v>
      </c>
      <c r="H291" s="9">
        <v>151.4</v>
      </c>
      <c r="I291" s="9">
        <v>154</v>
      </c>
      <c r="J291" s="9">
        <v>180.2</v>
      </c>
      <c r="K291" s="9">
        <v>159.80000000000001</v>
      </c>
      <c r="L291" s="9">
        <v>114.9</v>
      </c>
      <c r="M291" s="9">
        <v>162.5</v>
      </c>
      <c r="N291" s="9">
        <v>149.19999999999999</v>
      </c>
      <c r="O291" s="9">
        <v>169.4</v>
      </c>
      <c r="P291" s="9">
        <v>160.80000000000001</v>
      </c>
      <c r="Q291" s="9">
        <v>193.3</v>
      </c>
      <c r="R291" s="9">
        <v>154.19999999999999</v>
      </c>
      <c r="S291" s="9">
        <v>138.19999999999999</v>
      </c>
      <c r="T291" s="9">
        <v>151.80000000000001</v>
      </c>
      <c r="U291" s="9">
        <v>159.80000000000001</v>
      </c>
      <c r="V291" s="9">
        <v>149.1</v>
      </c>
      <c r="W291" s="9">
        <v>146.5</v>
      </c>
      <c r="X291" s="9">
        <v>156.30000000000001</v>
      </c>
      <c r="Y291" s="9">
        <v>140.5</v>
      </c>
      <c r="Z291" s="9">
        <v>147.30000000000001</v>
      </c>
      <c r="AA291" s="9">
        <v>156.6</v>
      </c>
      <c r="AB291" s="9">
        <v>156.69999999999999</v>
      </c>
      <c r="AC291" s="9">
        <v>149.30000000000001</v>
      </c>
      <c r="AD291" s="9">
        <v>156.5</v>
      </c>
    </row>
    <row r="292" spans="1:30" x14ac:dyDescent="0.35">
      <c r="A292" s="9" t="s">
        <v>34</v>
      </c>
      <c r="B292" s="9">
        <v>2021</v>
      </c>
      <c r="C292" s="9" t="s">
        <v>35</v>
      </c>
      <c r="D292" s="9">
        <v>144.30000000000001</v>
      </c>
      <c r="E292" s="9">
        <v>186.5</v>
      </c>
      <c r="F292" s="9">
        <v>168.7</v>
      </c>
      <c r="G292" s="9">
        <v>154.69999999999999</v>
      </c>
      <c r="H292" s="9">
        <v>158.69999999999999</v>
      </c>
      <c r="I292" s="9">
        <v>150.69999999999999</v>
      </c>
      <c r="J292" s="9">
        <v>160</v>
      </c>
      <c r="K292" s="9">
        <v>158.80000000000001</v>
      </c>
      <c r="L292" s="9">
        <v>112.8</v>
      </c>
      <c r="M292" s="9">
        <v>164.2</v>
      </c>
      <c r="N292" s="9">
        <v>155.5</v>
      </c>
      <c r="O292" s="9">
        <v>167.5</v>
      </c>
      <c r="P292" s="9">
        <v>156.9</v>
      </c>
      <c r="Q292" s="9">
        <v>188.3</v>
      </c>
      <c r="R292" s="9">
        <v>157.19999999999999</v>
      </c>
      <c r="S292" s="9">
        <v>147.4</v>
      </c>
      <c r="T292" s="9">
        <v>155.80000000000001</v>
      </c>
      <c r="U292" s="9">
        <v>159.80000000000001</v>
      </c>
      <c r="V292" s="9">
        <v>152.4</v>
      </c>
      <c r="W292" s="9">
        <v>150.9</v>
      </c>
      <c r="X292" s="9">
        <v>161.30000000000001</v>
      </c>
      <c r="Y292" s="9">
        <v>145.1</v>
      </c>
      <c r="Z292" s="9">
        <v>151.5</v>
      </c>
      <c r="AA292" s="9">
        <v>159.5</v>
      </c>
      <c r="AB292" s="9">
        <v>155.80000000000001</v>
      </c>
      <c r="AC292" s="9">
        <v>153.4</v>
      </c>
      <c r="AD292" s="9">
        <v>156.6</v>
      </c>
    </row>
    <row r="293" spans="1:30" x14ac:dyDescent="0.35">
      <c r="A293" s="9" t="s">
        <v>30</v>
      </c>
      <c r="B293" s="9">
        <v>2021</v>
      </c>
      <c r="C293" s="9" t="s">
        <v>36</v>
      </c>
      <c r="D293" s="9">
        <v>142.5</v>
      </c>
      <c r="E293" s="9">
        <v>189.4</v>
      </c>
      <c r="F293" s="9">
        <v>163.19999999999999</v>
      </c>
      <c r="G293" s="9">
        <v>154.5</v>
      </c>
      <c r="H293" s="9">
        <v>168.2</v>
      </c>
      <c r="I293" s="9">
        <v>150.5</v>
      </c>
      <c r="J293" s="9">
        <v>141</v>
      </c>
      <c r="K293" s="9">
        <v>159.19999999999999</v>
      </c>
      <c r="L293" s="9">
        <v>111.7</v>
      </c>
      <c r="M293" s="9">
        <v>164</v>
      </c>
      <c r="N293" s="9">
        <v>160.6</v>
      </c>
      <c r="O293" s="9">
        <v>166.4</v>
      </c>
      <c r="P293" s="9">
        <v>154.5</v>
      </c>
      <c r="Q293" s="9">
        <v>186.1</v>
      </c>
      <c r="R293" s="9">
        <v>159.6</v>
      </c>
      <c r="S293" s="9">
        <v>154.4</v>
      </c>
      <c r="T293" s="9">
        <v>158.9</v>
      </c>
      <c r="U293" s="9" t="s">
        <v>48</v>
      </c>
      <c r="V293" s="9">
        <v>156</v>
      </c>
      <c r="W293" s="9">
        <v>154.80000000000001</v>
      </c>
      <c r="X293" s="9">
        <v>164.6</v>
      </c>
      <c r="Y293" s="9">
        <v>151.30000000000001</v>
      </c>
      <c r="Z293" s="9">
        <v>157.80000000000001</v>
      </c>
      <c r="AA293" s="9">
        <v>163.80000000000001</v>
      </c>
      <c r="AB293" s="9">
        <v>153.1</v>
      </c>
      <c r="AC293" s="9">
        <v>157.30000000000001</v>
      </c>
      <c r="AD293" s="9">
        <v>156.69999999999999</v>
      </c>
    </row>
    <row r="294" spans="1:30" x14ac:dyDescent="0.35">
      <c r="A294" s="9" t="s">
        <v>33</v>
      </c>
      <c r="B294" s="9">
        <v>2021</v>
      </c>
      <c r="C294" s="9" t="s">
        <v>36</v>
      </c>
      <c r="D294" s="9">
        <v>147.5</v>
      </c>
      <c r="E294" s="9">
        <v>197.5</v>
      </c>
      <c r="F294" s="9">
        <v>164.7</v>
      </c>
      <c r="G294" s="9">
        <v>155.6</v>
      </c>
      <c r="H294" s="9">
        <v>156.4</v>
      </c>
      <c r="I294" s="9">
        <v>157.30000000000001</v>
      </c>
      <c r="J294" s="9">
        <v>166.1</v>
      </c>
      <c r="K294" s="9">
        <v>161.1</v>
      </c>
      <c r="L294" s="9">
        <v>114.3</v>
      </c>
      <c r="M294" s="9">
        <v>162.6</v>
      </c>
      <c r="N294" s="9">
        <v>150.69999999999999</v>
      </c>
      <c r="O294" s="9">
        <v>170.3</v>
      </c>
      <c r="P294" s="9">
        <v>160.4</v>
      </c>
      <c r="Q294" s="9">
        <v>193.5</v>
      </c>
      <c r="R294" s="9">
        <v>155.1</v>
      </c>
      <c r="S294" s="9">
        <v>138.69999999999999</v>
      </c>
      <c r="T294" s="9">
        <v>152.6</v>
      </c>
      <c r="U294" s="9">
        <v>159.9</v>
      </c>
      <c r="V294" s="9">
        <v>154.80000000000001</v>
      </c>
      <c r="W294" s="9">
        <v>147.19999999999999</v>
      </c>
      <c r="X294" s="9">
        <v>156.9</v>
      </c>
      <c r="Y294" s="9">
        <v>141.69999999999999</v>
      </c>
      <c r="Z294" s="9">
        <v>148.6</v>
      </c>
      <c r="AA294" s="9">
        <v>157.6</v>
      </c>
      <c r="AB294" s="9">
        <v>154.9</v>
      </c>
      <c r="AC294" s="9">
        <v>150</v>
      </c>
      <c r="AD294" s="9">
        <v>156.9</v>
      </c>
    </row>
    <row r="295" spans="1:30" x14ac:dyDescent="0.35">
      <c r="A295" s="9" t="s">
        <v>34</v>
      </c>
      <c r="B295" s="9">
        <v>2021</v>
      </c>
      <c r="C295" s="9" t="s">
        <v>36</v>
      </c>
      <c r="D295" s="9">
        <v>144.1</v>
      </c>
      <c r="E295" s="9">
        <v>192.2</v>
      </c>
      <c r="F295" s="9">
        <v>163.80000000000001</v>
      </c>
      <c r="G295" s="9">
        <v>154.9</v>
      </c>
      <c r="H295" s="9">
        <v>163.9</v>
      </c>
      <c r="I295" s="9">
        <v>153.69999999999999</v>
      </c>
      <c r="J295" s="9">
        <v>149.5</v>
      </c>
      <c r="K295" s="9">
        <v>159.80000000000001</v>
      </c>
      <c r="L295" s="9">
        <v>112.6</v>
      </c>
      <c r="M295" s="9">
        <v>163.5</v>
      </c>
      <c r="N295" s="9">
        <v>156.5</v>
      </c>
      <c r="O295" s="9">
        <v>168.2</v>
      </c>
      <c r="P295" s="9">
        <v>156.69999999999999</v>
      </c>
      <c r="Q295" s="9">
        <v>188.1</v>
      </c>
      <c r="R295" s="9">
        <v>157.80000000000001</v>
      </c>
      <c r="S295" s="9">
        <v>147.9</v>
      </c>
      <c r="T295" s="9">
        <v>156.4</v>
      </c>
      <c r="U295" s="9">
        <v>159.9</v>
      </c>
      <c r="V295" s="9">
        <v>155.5</v>
      </c>
      <c r="W295" s="9">
        <v>151.19999999999999</v>
      </c>
      <c r="X295" s="9">
        <v>161.69999999999999</v>
      </c>
      <c r="Y295" s="9">
        <v>146.19999999999999</v>
      </c>
      <c r="Z295" s="9">
        <v>152.6</v>
      </c>
      <c r="AA295" s="9">
        <v>160.19999999999999</v>
      </c>
      <c r="AB295" s="9">
        <v>153.80000000000001</v>
      </c>
      <c r="AC295" s="9">
        <v>153.80000000000001</v>
      </c>
      <c r="AD295" s="9">
        <v>156.80000000000001</v>
      </c>
    </row>
    <row r="296" spans="1:30" x14ac:dyDescent="0.35">
      <c r="A296" s="9" t="s">
        <v>30</v>
      </c>
      <c r="B296" s="9">
        <v>2021</v>
      </c>
      <c r="C296" s="9" t="s">
        <v>37</v>
      </c>
      <c r="D296" s="9">
        <v>142.69999999999999</v>
      </c>
      <c r="E296" s="9">
        <v>195.5</v>
      </c>
      <c r="F296" s="9">
        <v>163.4</v>
      </c>
      <c r="G296" s="9">
        <v>155</v>
      </c>
      <c r="H296" s="9">
        <v>175.2</v>
      </c>
      <c r="I296" s="9">
        <v>160.6</v>
      </c>
      <c r="J296" s="9">
        <v>135.1</v>
      </c>
      <c r="K296" s="9">
        <v>161.1</v>
      </c>
      <c r="L296" s="9">
        <v>112.2</v>
      </c>
      <c r="M296" s="9">
        <v>164.4</v>
      </c>
      <c r="N296" s="9">
        <v>161.9</v>
      </c>
      <c r="O296" s="9">
        <v>166.8</v>
      </c>
      <c r="P296" s="9">
        <v>155.6</v>
      </c>
      <c r="Q296" s="9">
        <v>186.8</v>
      </c>
      <c r="R296" s="9">
        <v>160.69999999999999</v>
      </c>
      <c r="S296" s="9">
        <v>155.1</v>
      </c>
      <c r="T296" s="9">
        <v>159.9</v>
      </c>
      <c r="U296" s="9" t="s">
        <v>48</v>
      </c>
      <c r="V296" s="9">
        <v>156</v>
      </c>
      <c r="W296" s="9">
        <v>155.5</v>
      </c>
      <c r="X296" s="9">
        <v>165.3</v>
      </c>
      <c r="Y296" s="9">
        <v>151.69999999999999</v>
      </c>
      <c r="Z296" s="9">
        <v>158.6</v>
      </c>
      <c r="AA296" s="9">
        <v>164.1</v>
      </c>
      <c r="AB296" s="9">
        <v>154.6</v>
      </c>
      <c r="AC296" s="9">
        <v>158</v>
      </c>
      <c r="AD296" s="9">
        <v>157.6</v>
      </c>
    </row>
    <row r="297" spans="1:30" x14ac:dyDescent="0.35">
      <c r="A297" s="9" t="s">
        <v>33</v>
      </c>
      <c r="B297" s="9">
        <v>2021</v>
      </c>
      <c r="C297" s="9" t="s">
        <v>37</v>
      </c>
      <c r="D297" s="9">
        <v>147.6</v>
      </c>
      <c r="E297" s="9">
        <v>202.5</v>
      </c>
      <c r="F297" s="9">
        <v>166.4</v>
      </c>
      <c r="G297" s="9">
        <v>156</v>
      </c>
      <c r="H297" s="9">
        <v>161.4</v>
      </c>
      <c r="I297" s="9">
        <v>168.8</v>
      </c>
      <c r="J297" s="9">
        <v>161.6</v>
      </c>
      <c r="K297" s="9">
        <v>162.80000000000001</v>
      </c>
      <c r="L297" s="9">
        <v>114.8</v>
      </c>
      <c r="M297" s="9">
        <v>162.80000000000001</v>
      </c>
      <c r="N297" s="9">
        <v>151.5</v>
      </c>
      <c r="O297" s="9">
        <v>171.4</v>
      </c>
      <c r="P297" s="9">
        <v>162</v>
      </c>
      <c r="Q297" s="9">
        <v>194.4</v>
      </c>
      <c r="R297" s="9">
        <v>155.9</v>
      </c>
      <c r="S297" s="9">
        <v>139.30000000000001</v>
      </c>
      <c r="T297" s="9">
        <v>153.4</v>
      </c>
      <c r="U297" s="9">
        <v>161.4</v>
      </c>
      <c r="V297" s="9">
        <v>154.9</v>
      </c>
      <c r="W297" s="9">
        <v>147.6</v>
      </c>
      <c r="X297" s="9">
        <v>157.5</v>
      </c>
      <c r="Y297" s="9">
        <v>142.1</v>
      </c>
      <c r="Z297" s="9">
        <v>149.1</v>
      </c>
      <c r="AA297" s="9">
        <v>157.6</v>
      </c>
      <c r="AB297" s="9">
        <v>156.6</v>
      </c>
      <c r="AC297" s="9">
        <v>150.5</v>
      </c>
      <c r="AD297" s="9">
        <v>158</v>
      </c>
    </row>
    <row r="298" spans="1:30" x14ac:dyDescent="0.35">
      <c r="A298" s="9" t="s">
        <v>34</v>
      </c>
      <c r="B298" s="9">
        <v>2021</v>
      </c>
      <c r="C298" s="9" t="s">
        <v>37</v>
      </c>
      <c r="D298" s="9">
        <v>144.30000000000001</v>
      </c>
      <c r="E298" s="9">
        <v>198</v>
      </c>
      <c r="F298" s="9">
        <v>164.6</v>
      </c>
      <c r="G298" s="9">
        <v>155.4</v>
      </c>
      <c r="H298" s="9">
        <v>170.1</v>
      </c>
      <c r="I298" s="9">
        <v>164.4</v>
      </c>
      <c r="J298" s="9">
        <v>144.1</v>
      </c>
      <c r="K298" s="9">
        <v>161.69999999999999</v>
      </c>
      <c r="L298" s="9">
        <v>113.1</v>
      </c>
      <c r="M298" s="9">
        <v>163.9</v>
      </c>
      <c r="N298" s="9">
        <v>157.6</v>
      </c>
      <c r="O298" s="9">
        <v>168.9</v>
      </c>
      <c r="P298" s="9">
        <v>158</v>
      </c>
      <c r="Q298" s="9">
        <v>188.8</v>
      </c>
      <c r="R298" s="9">
        <v>158.80000000000001</v>
      </c>
      <c r="S298" s="9">
        <v>148.5</v>
      </c>
      <c r="T298" s="9">
        <v>157.30000000000001</v>
      </c>
      <c r="U298" s="9">
        <v>161.4</v>
      </c>
      <c r="V298" s="9">
        <v>155.6</v>
      </c>
      <c r="W298" s="9">
        <v>151.80000000000001</v>
      </c>
      <c r="X298" s="9">
        <v>162.30000000000001</v>
      </c>
      <c r="Y298" s="9">
        <v>146.6</v>
      </c>
      <c r="Z298" s="9">
        <v>153.19999999999999</v>
      </c>
      <c r="AA298" s="9">
        <v>160.30000000000001</v>
      </c>
      <c r="AB298" s="9">
        <v>155.4</v>
      </c>
      <c r="AC298" s="9">
        <v>154.4</v>
      </c>
      <c r="AD298" s="9">
        <v>157.80000000000001</v>
      </c>
    </row>
    <row r="299" spans="1:30" x14ac:dyDescent="0.35">
      <c r="A299" s="9" t="s">
        <v>30</v>
      </c>
      <c r="B299" s="9">
        <v>2021</v>
      </c>
      <c r="C299" s="9" t="s">
        <v>38</v>
      </c>
      <c r="D299" s="9">
        <v>145.1</v>
      </c>
      <c r="E299" s="9">
        <v>198.5</v>
      </c>
      <c r="F299" s="9">
        <v>168.6</v>
      </c>
      <c r="G299" s="9">
        <v>155.80000000000001</v>
      </c>
      <c r="H299" s="9">
        <v>184.4</v>
      </c>
      <c r="I299" s="9">
        <v>162.30000000000001</v>
      </c>
      <c r="J299" s="9">
        <v>138.4</v>
      </c>
      <c r="K299" s="9">
        <v>165.1</v>
      </c>
      <c r="L299" s="9">
        <v>114.3</v>
      </c>
      <c r="M299" s="9">
        <v>169.7</v>
      </c>
      <c r="N299" s="9">
        <v>164.6</v>
      </c>
      <c r="O299" s="9">
        <v>169.8</v>
      </c>
      <c r="P299" s="9">
        <v>158.69999999999999</v>
      </c>
      <c r="Q299" s="9">
        <v>189.6</v>
      </c>
      <c r="R299" s="9">
        <v>165.3</v>
      </c>
      <c r="S299" s="9">
        <v>160.6</v>
      </c>
      <c r="T299" s="9">
        <v>164.5</v>
      </c>
      <c r="U299" s="9" t="s">
        <v>32</v>
      </c>
      <c r="V299" s="9">
        <v>161.69999999999999</v>
      </c>
      <c r="W299" s="9">
        <v>158.80000000000001</v>
      </c>
      <c r="X299" s="9">
        <v>169.1</v>
      </c>
      <c r="Y299" s="9">
        <v>153.19999999999999</v>
      </c>
      <c r="Z299" s="9">
        <v>160</v>
      </c>
      <c r="AA299" s="9">
        <v>167.6</v>
      </c>
      <c r="AB299" s="9">
        <v>159.30000000000001</v>
      </c>
      <c r="AC299" s="9">
        <v>161.1</v>
      </c>
      <c r="AD299" s="9">
        <v>161.1</v>
      </c>
    </row>
    <row r="300" spans="1:30" x14ac:dyDescent="0.35">
      <c r="A300" s="9" t="s">
        <v>33</v>
      </c>
      <c r="B300" s="9">
        <v>2021</v>
      </c>
      <c r="C300" s="9" t="s">
        <v>38</v>
      </c>
      <c r="D300" s="9">
        <v>148.80000000000001</v>
      </c>
      <c r="E300" s="9">
        <v>204.3</v>
      </c>
      <c r="F300" s="9">
        <v>173</v>
      </c>
      <c r="G300" s="9">
        <v>156.5</v>
      </c>
      <c r="H300" s="9">
        <v>168.8</v>
      </c>
      <c r="I300" s="9">
        <v>172.5</v>
      </c>
      <c r="J300" s="9">
        <v>166.5</v>
      </c>
      <c r="K300" s="9">
        <v>165.9</v>
      </c>
      <c r="L300" s="9">
        <v>115.9</v>
      </c>
      <c r="M300" s="9">
        <v>165.2</v>
      </c>
      <c r="N300" s="9">
        <v>152</v>
      </c>
      <c r="O300" s="9">
        <v>171.1</v>
      </c>
      <c r="P300" s="9">
        <v>164.2</v>
      </c>
      <c r="Q300" s="9">
        <v>198.2</v>
      </c>
      <c r="R300" s="9">
        <v>156.5</v>
      </c>
      <c r="S300" s="9">
        <v>140.19999999999999</v>
      </c>
      <c r="T300" s="9">
        <v>154.1</v>
      </c>
      <c r="U300" s="9">
        <v>161.6</v>
      </c>
      <c r="V300" s="9">
        <v>155.5</v>
      </c>
      <c r="W300" s="9">
        <v>150.1</v>
      </c>
      <c r="X300" s="9">
        <v>160.4</v>
      </c>
      <c r="Y300" s="9">
        <v>145</v>
      </c>
      <c r="Z300" s="9">
        <v>152.6</v>
      </c>
      <c r="AA300" s="9">
        <v>156.6</v>
      </c>
      <c r="AB300" s="9">
        <v>157.5</v>
      </c>
      <c r="AC300" s="9">
        <v>152.30000000000001</v>
      </c>
      <c r="AD300" s="9">
        <v>159.5</v>
      </c>
    </row>
    <row r="301" spans="1:30" x14ac:dyDescent="0.35">
      <c r="A301" s="9" t="s">
        <v>34</v>
      </c>
      <c r="B301" s="9">
        <v>2021</v>
      </c>
      <c r="C301" s="9" t="s">
        <v>38</v>
      </c>
      <c r="D301" s="9">
        <v>146.30000000000001</v>
      </c>
      <c r="E301" s="9">
        <v>200.5</v>
      </c>
      <c r="F301" s="9">
        <v>170.3</v>
      </c>
      <c r="G301" s="9">
        <v>156.1</v>
      </c>
      <c r="H301" s="9">
        <v>178.7</v>
      </c>
      <c r="I301" s="9">
        <v>167.1</v>
      </c>
      <c r="J301" s="9">
        <v>147.9</v>
      </c>
      <c r="K301" s="9">
        <v>165.4</v>
      </c>
      <c r="L301" s="9">
        <v>114.8</v>
      </c>
      <c r="M301" s="9">
        <v>168.2</v>
      </c>
      <c r="N301" s="9">
        <v>159.30000000000001</v>
      </c>
      <c r="O301" s="9">
        <v>170.4</v>
      </c>
      <c r="P301" s="9">
        <v>160.69999999999999</v>
      </c>
      <c r="Q301" s="9">
        <v>191.9</v>
      </c>
      <c r="R301" s="9">
        <v>161.80000000000001</v>
      </c>
      <c r="S301" s="9">
        <v>152.1</v>
      </c>
      <c r="T301" s="9">
        <v>160.4</v>
      </c>
      <c r="U301" s="9">
        <v>161.6</v>
      </c>
      <c r="V301" s="9">
        <v>159.4</v>
      </c>
      <c r="W301" s="9">
        <v>154.69999999999999</v>
      </c>
      <c r="X301" s="9">
        <v>165.8</v>
      </c>
      <c r="Y301" s="9">
        <v>148.9</v>
      </c>
      <c r="Z301" s="9">
        <v>155.80000000000001</v>
      </c>
      <c r="AA301" s="9">
        <v>161.19999999999999</v>
      </c>
      <c r="AB301" s="9">
        <v>158.6</v>
      </c>
      <c r="AC301" s="9">
        <v>156.80000000000001</v>
      </c>
      <c r="AD301" s="9">
        <v>160.4</v>
      </c>
    </row>
    <row r="302" spans="1:30" x14ac:dyDescent="0.35">
      <c r="A302" s="9" t="s">
        <v>30</v>
      </c>
      <c r="B302" s="9">
        <v>2021</v>
      </c>
      <c r="C302" s="9" t="s">
        <v>39</v>
      </c>
      <c r="D302" s="9">
        <v>145.6</v>
      </c>
      <c r="E302" s="9">
        <v>200.1</v>
      </c>
      <c r="F302" s="9">
        <v>179.3</v>
      </c>
      <c r="G302" s="9">
        <v>156.1</v>
      </c>
      <c r="H302" s="9">
        <v>190.4</v>
      </c>
      <c r="I302" s="9">
        <v>158.6</v>
      </c>
      <c r="J302" s="9">
        <v>144.69999999999999</v>
      </c>
      <c r="K302" s="9">
        <v>165.5</v>
      </c>
      <c r="L302" s="9">
        <v>114.6</v>
      </c>
      <c r="M302" s="9">
        <v>170</v>
      </c>
      <c r="N302" s="9">
        <v>165.5</v>
      </c>
      <c r="O302" s="9">
        <v>171.7</v>
      </c>
      <c r="P302" s="9">
        <v>160.5</v>
      </c>
      <c r="Q302" s="9">
        <v>189.1</v>
      </c>
      <c r="R302" s="9">
        <v>165.3</v>
      </c>
      <c r="S302" s="9">
        <v>159.9</v>
      </c>
      <c r="T302" s="9">
        <v>164.6</v>
      </c>
      <c r="U302" s="9" t="s">
        <v>32</v>
      </c>
      <c r="V302" s="9">
        <v>162.1</v>
      </c>
      <c r="W302" s="9">
        <v>159.19999999999999</v>
      </c>
      <c r="X302" s="9">
        <v>169.7</v>
      </c>
      <c r="Y302" s="9">
        <v>154.19999999999999</v>
      </c>
      <c r="Z302" s="9">
        <v>160.4</v>
      </c>
      <c r="AA302" s="9">
        <v>166.8</v>
      </c>
      <c r="AB302" s="9">
        <v>159.4</v>
      </c>
      <c r="AC302" s="9">
        <v>161.5</v>
      </c>
      <c r="AD302" s="9">
        <v>162.1</v>
      </c>
    </row>
    <row r="303" spans="1:30" x14ac:dyDescent="0.35">
      <c r="A303" s="9" t="s">
        <v>33</v>
      </c>
      <c r="B303" s="9">
        <v>2021</v>
      </c>
      <c r="C303" s="9" t="s">
        <v>39</v>
      </c>
      <c r="D303" s="9">
        <v>149.19999999999999</v>
      </c>
      <c r="E303" s="9">
        <v>205.5</v>
      </c>
      <c r="F303" s="9">
        <v>182.8</v>
      </c>
      <c r="G303" s="9">
        <v>156.5</v>
      </c>
      <c r="H303" s="9">
        <v>172.2</v>
      </c>
      <c r="I303" s="9">
        <v>171.5</v>
      </c>
      <c r="J303" s="9">
        <v>176.2</v>
      </c>
      <c r="K303" s="9">
        <v>166.9</v>
      </c>
      <c r="L303" s="9">
        <v>116.1</v>
      </c>
      <c r="M303" s="9">
        <v>165.5</v>
      </c>
      <c r="N303" s="9">
        <v>152.30000000000001</v>
      </c>
      <c r="O303" s="9">
        <v>173.3</v>
      </c>
      <c r="P303" s="9">
        <v>166.2</v>
      </c>
      <c r="Q303" s="9">
        <v>195.6</v>
      </c>
      <c r="R303" s="9">
        <v>157.30000000000001</v>
      </c>
      <c r="S303" s="9">
        <v>140.5</v>
      </c>
      <c r="T303" s="9">
        <v>154.80000000000001</v>
      </c>
      <c r="U303" s="9">
        <v>160.5</v>
      </c>
      <c r="V303" s="9">
        <v>156.1</v>
      </c>
      <c r="W303" s="9">
        <v>149.80000000000001</v>
      </c>
      <c r="X303" s="9">
        <v>160.80000000000001</v>
      </c>
      <c r="Y303" s="9">
        <v>147.5</v>
      </c>
      <c r="Z303" s="9">
        <v>150.69999999999999</v>
      </c>
      <c r="AA303" s="9">
        <v>158.1</v>
      </c>
      <c r="AB303" s="9">
        <v>158</v>
      </c>
      <c r="AC303" s="9">
        <v>153.4</v>
      </c>
      <c r="AD303" s="9">
        <v>160.4</v>
      </c>
    </row>
    <row r="304" spans="1:30" x14ac:dyDescent="0.35">
      <c r="A304" s="9" t="s">
        <v>34</v>
      </c>
      <c r="B304" s="9">
        <v>2021</v>
      </c>
      <c r="C304" s="9" t="s">
        <v>39</v>
      </c>
      <c r="D304" s="9">
        <v>146.69999999999999</v>
      </c>
      <c r="E304" s="9">
        <v>202</v>
      </c>
      <c r="F304" s="9">
        <v>180.7</v>
      </c>
      <c r="G304" s="9">
        <v>156.19999999999999</v>
      </c>
      <c r="H304" s="9">
        <v>183.7</v>
      </c>
      <c r="I304" s="9">
        <v>164.6</v>
      </c>
      <c r="J304" s="9">
        <v>155.4</v>
      </c>
      <c r="K304" s="9">
        <v>166</v>
      </c>
      <c r="L304" s="9">
        <v>115.1</v>
      </c>
      <c r="M304" s="9">
        <v>168.5</v>
      </c>
      <c r="N304" s="9">
        <v>160</v>
      </c>
      <c r="O304" s="9">
        <v>172.4</v>
      </c>
      <c r="P304" s="9">
        <v>162.6</v>
      </c>
      <c r="Q304" s="9">
        <v>190.8</v>
      </c>
      <c r="R304" s="9">
        <v>162.19999999999999</v>
      </c>
      <c r="S304" s="9">
        <v>151.80000000000001</v>
      </c>
      <c r="T304" s="9">
        <v>160.69999999999999</v>
      </c>
      <c r="U304" s="9">
        <v>160.5</v>
      </c>
      <c r="V304" s="9">
        <v>159.80000000000001</v>
      </c>
      <c r="W304" s="9">
        <v>154.80000000000001</v>
      </c>
      <c r="X304" s="9">
        <v>166.3</v>
      </c>
      <c r="Y304" s="9">
        <v>150.69999999999999</v>
      </c>
      <c r="Z304" s="9">
        <v>154.9</v>
      </c>
      <c r="AA304" s="9">
        <v>161.69999999999999</v>
      </c>
      <c r="AB304" s="9">
        <v>158.80000000000001</v>
      </c>
      <c r="AC304" s="9">
        <v>157.6</v>
      </c>
      <c r="AD304" s="9">
        <v>161.30000000000001</v>
      </c>
    </row>
    <row r="305" spans="1:30" x14ac:dyDescent="0.35">
      <c r="A305" s="9" t="s">
        <v>30</v>
      </c>
      <c r="B305" s="9">
        <v>2021</v>
      </c>
      <c r="C305" s="9" t="s">
        <v>40</v>
      </c>
      <c r="D305" s="9">
        <v>145.1</v>
      </c>
      <c r="E305" s="9">
        <v>204.5</v>
      </c>
      <c r="F305" s="9">
        <v>180.4</v>
      </c>
      <c r="G305" s="9">
        <v>157.1</v>
      </c>
      <c r="H305" s="9">
        <v>188.7</v>
      </c>
      <c r="I305" s="9">
        <v>157.69999999999999</v>
      </c>
      <c r="J305" s="9">
        <v>152.80000000000001</v>
      </c>
      <c r="K305" s="9">
        <v>163.6</v>
      </c>
      <c r="L305" s="9">
        <v>113.9</v>
      </c>
      <c r="M305" s="9">
        <v>169.7</v>
      </c>
      <c r="N305" s="9">
        <v>166.2</v>
      </c>
      <c r="O305" s="9">
        <v>171</v>
      </c>
      <c r="P305" s="9">
        <v>161.69999999999999</v>
      </c>
      <c r="Q305" s="9">
        <v>189.7</v>
      </c>
      <c r="R305" s="9">
        <v>166</v>
      </c>
      <c r="S305" s="9">
        <v>161.1</v>
      </c>
      <c r="T305" s="9">
        <v>165.3</v>
      </c>
      <c r="U305" s="9" t="s">
        <v>32</v>
      </c>
      <c r="V305" s="9">
        <v>162.5</v>
      </c>
      <c r="W305" s="9">
        <v>160.30000000000001</v>
      </c>
      <c r="X305" s="9">
        <v>170.4</v>
      </c>
      <c r="Y305" s="9">
        <v>157.1</v>
      </c>
      <c r="Z305" s="9">
        <v>160.69999999999999</v>
      </c>
      <c r="AA305" s="9">
        <v>167.2</v>
      </c>
      <c r="AB305" s="9">
        <v>160.4</v>
      </c>
      <c r="AC305" s="9">
        <v>162.80000000000001</v>
      </c>
      <c r="AD305" s="9">
        <v>163.19999999999999</v>
      </c>
    </row>
    <row r="306" spans="1:30" x14ac:dyDescent="0.35">
      <c r="A306" s="9" t="s">
        <v>33</v>
      </c>
      <c r="B306" s="9">
        <v>2021</v>
      </c>
      <c r="C306" s="9" t="s">
        <v>40</v>
      </c>
      <c r="D306" s="9">
        <v>149.1</v>
      </c>
      <c r="E306" s="9">
        <v>210.9</v>
      </c>
      <c r="F306" s="9">
        <v>185</v>
      </c>
      <c r="G306" s="9">
        <v>158.19999999999999</v>
      </c>
      <c r="H306" s="9">
        <v>170.6</v>
      </c>
      <c r="I306" s="9">
        <v>170.9</v>
      </c>
      <c r="J306" s="9">
        <v>186.4</v>
      </c>
      <c r="K306" s="9">
        <v>164.7</v>
      </c>
      <c r="L306" s="9">
        <v>115.7</v>
      </c>
      <c r="M306" s="9">
        <v>165.5</v>
      </c>
      <c r="N306" s="9">
        <v>153.4</v>
      </c>
      <c r="O306" s="9">
        <v>173.5</v>
      </c>
      <c r="P306" s="9">
        <v>167.9</v>
      </c>
      <c r="Q306" s="9">
        <v>195.5</v>
      </c>
      <c r="R306" s="9">
        <v>157.9</v>
      </c>
      <c r="S306" s="9">
        <v>141.9</v>
      </c>
      <c r="T306" s="9">
        <v>155.5</v>
      </c>
      <c r="U306" s="9">
        <v>161.5</v>
      </c>
      <c r="V306" s="9">
        <v>157.69999999999999</v>
      </c>
      <c r="W306" s="9">
        <v>150.69999999999999</v>
      </c>
      <c r="X306" s="9">
        <v>161.5</v>
      </c>
      <c r="Y306" s="9">
        <v>149.5</v>
      </c>
      <c r="Z306" s="9">
        <v>151.19999999999999</v>
      </c>
      <c r="AA306" s="9">
        <v>160.30000000000001</v>
      </c>
      <c r="AB306" s="9">
        <v>159.6</v>
      </c>
      <c r="AC306" s="9">
        <v>155</v>
      </c>
      <c r="AD306" s="9">
        <v>161.80000000000001</v>
      </c>
    </row>
    <row r="307" spans="1:30" x14ac:dyDescent="0.35">
      <c r="A307" s="9" t="s">
        <v>34</v>
      </c>
      <c r="B307" s="9">
        <v>2021</v>
      </c>
      <c r="C307" s="9" t="s">
        <v>40</v>
      </c>
      <c r="D307" s="9">
        <v>146.4</v>
      </c>
      <c r="E307" s="9">
        <v>206.8</v>
      </c>
      <c r="F307" s="9">
        <v>182.2</v>
      </c>
      <c r="G307" s="9">
        <v>157.5</v>
      </c>
      <c r="H307" s="9">
        <v>182.1</v>
      </c>
      <c r="I307" s="9">
        <v>163.9</v>
      </c>
      <c r="J307" s="9">
        <v>164.2</v>
      </c>
      <c r="K307" s="9">
        <v>164</v>
      </c>
      <c r="L307" s="9">
        <v>114.5</v>
      </c>
      <c r="M307" s="9">
        <v>168.3</v>
      </c>
      <c r="N307" s="9">
        <v>160.9</v>
      </c>
      <c r="O307" s="9">
        <v>172.2</v>
      </c>
      <c r="P307" s="9">
        <v>164</v>
      </c>
      <c r="Q307" s="9">
        <v>191.2</v>
      </c>
      <c r="R307" s="9">
        <v>162.80000000000001</v>
      </c>
      <c r="S307" s="9">
        <v>153.1</v>
      </c>
      <c r="T307" s="9">
        <v>161.4</v>
      </c>
      <c r="U307" s="9">
        <v>161.5</v>
      </c>
      <c r="V307" s="9">
        <v>160.69999999999999</v>
      </c>
      <c r="W307" s="9">
        <v>155.80000000000001</v>
      </c>
      <c r="X307" s="9">
        <v>167</v>
      </c>
      <c r="Y307" s="9">
        <v>153.1</v>
      </c>
      <c r="Z307" s="9">
        <v>155.30000000000001</v>
      </c>
      <c r="AA307" s="9">
        <v>163.19999999999999</v>
      </c>
      <c r="AB307" s="9">
        <v>160.1</v>
      </c>
      <c r="AC307" s="9">
        <v>159</v>
      </c>
      <c r="AD307" s="9">
        <v>162.5</v>
      </c>
    </row>
    <row r="308" spans="1:30" x14ac:dyDescent="0.35">
      <c r="A308" s="9" t="s">
        <v>30</v>
      </c>
      <c r="B308" s="9">
        <v>2021</v>
      </c>
      <c r="C308" s="9" t="s">
        <v>41</v>
      </c>
      <c r="D308" s="9">
        <v>144.9</v>
      </c>
      <c r="E308" s="9">
        <v>202.3</v>
      </c>
      <c r="F308" s="9">
        <v>176.5</v>
      </c>
      <c r="G308" s="9">
        <v>157.5</v>
      </c>
      <c r="H308" s="9">
        <v>190.9</v>
      </c>
      <c r="I308" s="9">
        <v>155.69999999999999</v>
      </c>
      <c r="J308" s="9">
        <v>153.9</v>
      </c>
      <c r="K308" s="9">
        <v>162.80000000000001</v>
      </c>
      <c r="L308" s="9">
        <v>115.2</v>
      </c>
      <c r="M308" s="9">
        <v>169.8</v>
      </c>
      <c r="N308" s="9">
        <v>167.6</v>
      </c>
      <c r="O308" s="9">
        <v>171.9</v>
      </c>
      <c r="P308" s="9">
        <v>161.80000000000001</v>
      </c>
      <c r="Q308" s="9">
        <v>190.2</v>
      </c>
      <c r="R308" s="9">
        <v>167</v>
      </c>
      <c r="S308" s="9">
        <v>162.6</v>
      </c>
      <c r="T308" s="9">
        <v>166.3</v>
      </c>
      <c r="U308" s="9" t="s">
        <v>32</v>
      </c>
      <c r="V308" s="9">
        <v>163.1</v>
      </c>
      <c r="W308" s="9">
        <v>160.9</v>
      </c>
      <c r="X308" s="9">
        <v>171.1</v>
      </c>
      <c r="Y308" s="9">
        <v>157.69999999999999</v>
      </c>
      <c r="Z308" s="9">
        <v>161.1</v>
      </c>
      <c r="AA308" s="9">
        <v>167.5</v>
      </c>
      <c r="AB308" s="9">
        <v>160.30000000000001</v>
      </c>
      <c r="AC308" s="9">
        <v>163.30000000000001</v>
      </c>
      <c r="AD308" s="9">
        <v>163.6</v>
      </c>
    </row>
    <row r="309" spans="1:30" x14ac:dyDescent="0.35">
      <c r="A309" s="9" t="s">
        <v>33</v>
      </c>
      <c r="B309" s="9">
        <v>2021</v>
      </c>
      <c r="C309" s="9" t="s">
        <v>41</v>
      </c>
      <c r="D309" s="9">
        <v>149.30000000000001</v>
      </c>
      <c r="E309" s="9">
        <v>207.4</v>
      </c>
      <c r="F309" s="9">
        <v>174.1</v>
      </c>
      <c r="G309" s="9">
        <v>159.19999999999999</v>
      </c>
      <c r="H309" s="9">
        <v>175</v>
      </c>
      <c r="I309" s="9">
        <v>161.30000000000001</v>
      </c>
      <c r="J309" s="9">
        <v>183.3</v>
      </c>
      <c r="K309" s="9">
        <v>164.5</v>
      </c>
      <c r="L309" s="9">
        <v>120.4</v>
      </c>
      <c r="M309" s="9">
        <v>166.2</v>
      </c>
      <c r="N309" s="9">
        <v>154.80000000000001</v>
      </c>
      <c r="O309" s="9">
        <v>175.1</v>
      </c>
      <c r="P309" s="9">
        <v>167.3</v>
      </c>
      <c r="Q309" s="9">
        <v>196.5</v>
      </c>
      <c r="R309" s="9">
        <v>159.80000000000001</v>
      </c>
      <c r="S309" s="9">
        <v>143.6</v>
      </c>
      <c r="T309" s="9">
        <v>157.30000000000001</v>
      </c>
      <c r="U309" s="9">
        <v>162.1</v>
      </c>
      <c r="V309" s="9">
        <v>160.69999999999999</v>
      </c>
      <c r="W309" s="9">
        <v>153.19999999999999</v>
      </c>
      <c r="X309" s="9">
        <v>162.80000000000001</v>
      </c>
      <c r="Y309" s="9">
        <v>150.4</v>
      </c>
      <c r="Z309" s="9">
        <v>153.69999999999999</v>
      </c>
      <c r="AA309" s="9">
        <v>160.4</v>
      </c>
      <c r="AB309" s="9">
        <v>159.6</v>
      </c>
      <c r="AC309" s="9">
        <v>156</v>
      </c>
      <c r="AD309" s="9">
        <v>162.30000000000001</v>
      </c>
    </row>
    <row r="310" spans="1:30" x14ac:dyDescent="0.35">
      <c r="A310" s="9" t="s">
        <v>34</v>
      </c>
      <c r="B310" s="9">
        <v>2021</v>
      </c>
      <c r="C310" s="9" t="s">
        <v>41</v>
      </c>
      <c r="D310" s="9">
        <v>146.6</v>
      </c>
      <c r="E310" s="9">
        <v>204</v>
      </c>
      <c r="F310" s="9">
        <v>172.8</v>
      </c>
      <c r="G310" s="9">
        <v>158.4</v>
      </c>
      <c r="H310" s="9">
        <v>188</v>
      </c>
      <c r="I310" s="9">
        <v>156.80000000000001</v>
      </c>
      <c r="J310" s="9">
        <v>162.19999999999999</v>
      </c>
      <c r="K310" s="9">
        <v>164.1</v>
      </c>
      <c r="L310" s="9">
        <v>119.7</v>
      </c>
      <c r="M310" s="9">
        <v>168.8</v>
      </c>
      <c r="N310" s="9">
        <v>162.69999999999999</v>
      </c>
      <c r="O310" s="9">
        <v>173.9</v>
      </c>
      <c r="P310" s="9">
        <v>164</v>
      </c>
      <c r="Q310" s="9">
        <v>192.1</v>
      </c>
      <c r="R310" s="9">
        <v>164.5</v>
      </c>
      <c r="S310" s="9">
        <v>155.30000000000001</v>
      </c>
      <c r="T310" s="9">
        <v>163.19999999999999</v>
      </c>
      <c r="U310" s="9">
        <v>162.1</v>
      </c>
      <c r="V310" s="9">
        <v>162.6</v>
      </c>
      <c r="W310" s="9">
        <v>157.5</v>
      </c>
      <c r="X310" s="9">
        <v>168.4</v>
      </c>
      <c r="Y310" s="9">
        <v>154</v>
      </c>
      <c r="Z310" s="9">
        <v>157.6</v>
      </c>
      <c r="AA310" s="9">
        <v>163.80000000000001</v>
      </c>
      <c r="AB310" s="9">
        <v>160</v>
      </c>
      <c r="AC310" s="9">
        <v>160</v>
      </c>
      <c r="AD310" s="9">
        <v>163.19999999999999</v>
      </c>
    </row>
    <row r="311" spans="1:30" x14ac:dyDescent="0.35">
      <c r="A311" s="9" t="s">
        <v>30</v>
      </c>
      <c r="B311" s="9">
        <v>2021</v>
      </c>
      <c r="C311" s="9" t="s">
        <v>42</v>
      </c>
      <c r="D311" s="9">
        <v>145.4</v>
      </c>
      <c r="E311" s="9">
        <v>202.1</v>
      </c>
      <c r="F311" s="9">
        <v>172</v>
      </c>
      <c r="G311" s="9">
        <v>158</v>
      </c>
      <c r="H311" s="9">
        <v>195.5</v>
      </c>
      <c r="I311" s="9">
        <v>152.69999999999999</v>
      </c>
      <c r="J311" s="9">
        <v>151.4</v>
      </c>
      <c r="K311" s="9">
        <v>163.9</v>
      </c>
      <c r="L311" s="9">
        <v>119.3</v>
      </c>
      <c r="M311" s="9">
        <v>170.1</v>
      </c>
      <c r="N311" s="9">
        <v>168.3</v>
      </c>
      <c r="O311" s="9">
        <v>172.8</v>
      </c>
      <c r="P311" s="9">
        <v>162.1</v>
      </c>
      <c r="Q311" s="9">
        <v>190.5</v>
      </c>
      <c r="R311" s="9">
        <v>167.7</v>
      </c>
      <c r="S311" s="9">
        <v>163.6</v>
      </c>
      <c r="T311" s="9">
        <v>167.1</v>
      </c>
      <c r="U311" s="9" t="s">
        <v>32</v>
      </c>
      <c r="V311" s="9">
        <v>163.69999999999999</v>
      </c>
      <c r="W311" s="9">
        <v>161.30000000000001</v>
      </c>
      <c r="X311" s="9">
        <v>171.9</v>
      </c>
      <c r="Y311" s="9">
        <v>157.80000000000001</v>
      </c>
      <c r="Z311" s="9">
        <v>162.69999999999999</v>
      </c>
      <c r="AA311" s="9">
        <v>168.5</v>
      </c>
      <c r="AB311" s="9">
        <v>160.19999999999999</v>
      </c>
      <c r="AC311" s="9">
        <v>163.80000000000001</v>
      </c>
      <c r="AD311" s="9">
        <v>164</v>
      </c>
    </row>
    <row r="312" spans="1:30" x14ac:dyDescent="0.35">
      <c r="A312" s="9" t="s">
        <v>33</v>
      </c>
      <c r="B312" s="9">
        <v>2021</v>
      </c>
      <c r="C312" s="9" t="s">
        <v>42</v>
      </c>
      <c r="D312" s="9">
        <v>149.30000000000001</v>
      </c>
      <c r="E312" s="9">
        <v>207.4</v>
      </c>
      <c r="F312" s="9">
        <v>174.1</v>
      </c>
      <c r="G312" s="9">
        <v>159.1</v>
      </c>
      <c r="H312" s="9">
        <v>175</v>
      </c>
      <c r="I312" s="9">
        <v>161.19999999999999</v>
      </c>
      <c r="J312" s="9">
        <v>183.5</v>
      </c>
      <c r="K312" s="9">
        <v>164.5</v>
      </c>
      <c r="L312" s="9">
        <v>120.4</v>
      </c>
      <c r="M312" s="9">
        <v>166.2</v>
      </c>
      <c r="N312" s="9">
        <v>154.80000000000001</v>
      </c>
      <c r="O312" s="9">
        <v>175.1</v>
      </c>
      <c r="P312" s="9">
        <v>167.3</v>
      </c>
      <c r="Q312" s="9">
        <v>196.5</v>
      </c>
      <c r="R312" s="9">
        <v>159.80000000000001</v>
      </c>
      <c r="S312" s="9">
        <v>143.6</v>
      </c>
      <c r="T312" s="9">
        <v>157.4</v>
      </c>
      <c r="U312" s="9">
        <v>162.1</v>
      </c>
      <c r="V312" s="9">
        <v>160.80000000000001</v>
      </c>
      <c r="W312" s="9">
        <v>153.30000000000001</v>
      </c>
      <c r="X312" s="9">
        <v>162.80000000000001</v>
      </c>
      <c r="Y312" s="9">
        <v>150.5</v>
      </c>
      <c r="Z312" s="9">
        <v>153.9</v>
      </c>
      <c r="AA312" s="9">
        <v>160.30000000000001</v>
      </c>
      <c r="AB312" s="9">
        <v>159.6</v>
      </c>
      <c r="AC312" s="9">
        <v>156</v>
      </c>
      <c r="AD312" s="9">
        <v>162.30000000000001</v>
      </c>
    </row>
    <row r="313" spans="1:30" x14ac:dyDescent="0.35">
      <c r="A313" s="9" t="s">
        <v>34</v>
      </c>
      <c r="B313" s="9">
        <v>2021</v>
      </c>
      <c r="C313" s="9" t="s">
        <v>42</v>
      </c>
      <c r="D313" s="9">
        <v>146.6</v>
      </c>
      <c r="E313" s="9">
        <v>204</v>
      </c>
      <c r="F313" s="9">
        <v>172.8</v>
      </c>
      <c r="G313" s="9">
        <v>158.4</v>
      </c>
      <c r="H313" s="9">
        <v>188</v>
      </c>
      <c r="I313" s="9">
        <v>156.69999999999999</v>
      </c>
      <c r="J313" s="9">
        <v>162.30000000000001</v>
      </c>
      <c r="K313" s="9">
        <v>164.1</v>
      </c>
      <c r="L313" s="9">
        <v>119.7</v>
      </c>
      <c r="M313" s="9">
        <v>168.8</v>
      </c>
      <c r="N313" s="9">
        <v>162.69999999999999</v>
      </c>
      <c r="O313" s="9">
        <v>173.9</v>
      </c>
      <c r="P313" s="9">
        <v>164</v>
      </c>
      <c r="Q313" s="9">
        <v>192.1</v>
      </c>
      <c r="R313" s="9">
        <v>164.6</v>
      </c>
      <c r="S313" s="9">
        <v>155.30000000000001</v>
      </c>
      <c r="T313" s="9">
        <v>163.30000000000001</v>
      </c>
      <c r="U313" s="9">
        <v>162.1</v>
      </c>
      <c r="V313" s="9">
        <v>162.6</v>
      </c>
      <c r="W313" s="9">
        <v>157.5</v>
      </c>
      <c r="X313" s="9">
        <v>168.4</v>
      </c>
      <c r="Y313" s="9">
        <v>154</v>
      </c>
      <c r="Z313" s="9">
        <v>157.69999999999999</v>
      </c>
      <c r="AA313" s="9">
        <v>163.69999999999999</v>
      </c>
      <c r="AB313" s="9">
        <v>160</v>
      </c>
      <c r="AC313" s="9">
        <v>160</v>
      </c>
      <c r="AD313" s="9">
        <v>163.19999999999999</v>
      </c>
    </row>
    <row r="314" spans="1:30" x14ac:dyDescent="0.35">
      <c r="A314" s="9" t="s">
        <v>30</v>
      </c>
      <c r="B314" s="9">
        <v>2021</v>
      </c>
      <c r="C314" s="9" t="s">
        <v>43</v>
      </c>
      <c r="D314" s="9">
        <v>146.1</v>
      </c>
      <c r="E314" s="9">
        <v>202.5</v>
      </c>
      <c r="F314" s="9">
        <v>170.1</v>
      </c>
      <c r="G314" s="9">
        <v>158.4</v>
      </c>
      <c r="H314" s="9">
        <v>198.8</v>
      </c>
      <c r="I314" s="9">
        <v>152.6</v>
      </c>
      <c r="J314" s="9">
        <v>170.4</v>
      </c>
      <c r="K314" s="9">
        <v>165.2</v>
      </c>
      <c r="L314" s="9">
        <v>121.6</v>
      </c>
      <c r="M314" s="9">
        <v>170.6</v>
      </c>
      <c r="N314" s="9">
        <v>168.8</v>
      </c>
      <c r="O314" s="9">
        <v>173.6</v>
      </c>
      <c r="P314" s="9">
        <v>165.5</v>
      </c>
      <c r="Q314" s="9">
        <v>191.2</v>
      </c>
      <c r="R314" s="9">
        <v>168.9</v>
      </c>
      <c r="S314" s="9">
        <v>164.8</v>
      </c>
      <c r="T314" s="9">
        <v>168.3</v>
      </c>
      <c r="U314" s="9" t="s">
        <v>32</v>
      </c>
      <c r="V314" s="9">
        <v>165.5</v>
      </c>
      <c r="W314" s="9">
        <v>162</v>
      </c>
      <c r="X314" s="9">
        <v>172.5</v>
      </c>
      <c r="Y314" s="9">
        <v>159.5</v>
      </c>
      <c r="Z314" s="9">
        <v>163.19999999999999</v>
      </c>
      <c r="AA314" s="9">
        <v>169</v>
      </c>
      <c r="AB314" s="9">
        <v>161.1</v>
      </c>
      <c r="AC314" s="9">
        <v>164.7</v>
      </c>
      <c r="AD314" s="9">
        <v>166.3</v>
      </c>
    </row>
    <row r="315" spans="1:30" x14ac:dyDescent="0.35">
      <c r="A315" s="9" t="s">
        <v>33</v>
      </c>
      <c r="B315" s="9">
        <v>2021</v>
      </c>
      <c r="C315" s="9" t="s">
        <v>43</v>
      </c>
      <c r="D315" s="9">
        <v>150.1</v>
      </c>
      <c r="E315" s="9">
        <v>208.4</v>
      </c>
      <c r="F315" s="9">
        <v>173</v>
      </c>
      <c r="G315" s="9">
        <v>159.19999999999999</v>
      </c>
      <c r="H315" s="9">
        <v>176.6</v>
      </c>
      <c r="I315" s="9">
        <v>159.30000000000001</v>
      </c>
      <c r="J315" s="9">
        <v>214.4</v>
      </c>
      <c r="K315" s="9">
        <v>165.3</v>
      </c>
      <c r="L315" s="9">
        <v>122.5</v>
      </c>
      <c r="M315" s="9">
        <v>166.8</v>
      </c>
      <c r="N315" s="9">
        <v>155.4</v>
      </c>
      <c r="O315" s="9">
        <v>175.9</v>
      </c>
      <c r="P315" s="9">
        <v>171.5</v>
      </c>
      <c r="Q315" s="9">
        <v>197</v>
      </c>
      <c r="R315" s="9">
        <v>160.80000000000001</v>
      </c>
      <c r="S315" s="9">
        <v>144.4</v>
      </c>
      <c r="T315" s="9">
        <v>158.30000000000001</v>
      </c>
      <c r="U315" s="9">
        <v>163.6</v>
      </c>
      <c r="V315" s="9">
        <v>162.19999999999999</v>
      </c>
      <c r="W315" s="9">
        <v>154.30000000000001</v>
      </c>
      <c r="X315" s="9">
        <v>163.5</v>
      </c>
      <c r="Y315" s="9">
        <v>152.19999999999999</v>
      </c>
      <c r="Z315" s="9">
        <v>155.1</v>
      </c>
      <c r="AA315" s="9">
        <v>160.30000000000001</v>
      </c>
      <c r="AB315" s="9">
        <v>160.30000000000001</v>
      </c>
      <c r="AC315" s="9">
        <v>157</v>
      </c>
      <c r="AD315" s="9">
        <v>164.6</v>
      </c>
    </row>
    <row r="316" spans="1:30" x14ac:dyDescent="0.35">
      <c r="A316" s="9" t="s">
        <v>34</v>
      </c>
      <c r="B316" s="9">
        <v>2021</v>
      </c>
      <c r="C316" s="9" t="s">
        <v>43</v>
      </c>
      <c r="D316" s="9">
        <v>147.4</v>
      </c>
      <c r="E316" s="9">
        <v>204.6</v>
      </c>
      <c r="F316" s="9">
        <v>171.2</v>
      </c>
      <c r="G316" s="9">
        <v>158.69999999999999</v>
      </c>
      <c r="H316" s="9">
        <v>190.6</v>
      </c>
      <c r="I316" s="9">
        <v>155.69999999999999</v>
      </c>
      <c r="J316" s="9">
        <v>185.3</v>
      </c>
      <c r="K316" s="9">
        <v>165.2</v>
      </c>
      <c r="L316" s="9">
        <v>121.9</v>
      </c>
      <c r="M316" s="9">
        <v>169.3</v>
      </c>
      <c r="N316" s="9">
        <v>163.19999999999999</v>
      </c>
      <c r="O316" s="9">
        <v>174.7</v>
      </c>
      <c r="P316" s="9">
        <v>167.7</v>
      </c>
      <c r="Q316" s="9">
        <v>192.7</v>
      </c>
      <c r="R316" s="9">
        <v>165.7</v>
      </c>
      <c r="S316" s="9">
        <v>156.30000000000001</v>
      </c>
      <c r="T316" s="9">
        <v>164.3</v>
      </c>
      <c r="U316" s="9">
        <v>163.6</v>
      </c>
      <c r="V316" s="9">
        <v>164.2</v>
      </c>
      <c r="W316" s="9">
        <v>158.4</v>
      </c>
      <c r="X316" s="9">
        <v>169.1</v>
      </c>
      <c r="Y316" s="9">
        <v>155.69999999999999</v>
      </c>
      <c r="Z316" s="9">
        <v>158.6</v>
      </c>
      <c r="AA316" s="9">
        <v>163.9</v>
      </c>
      <c r="AB316" s="9">
        <v>160.80000000000001</v>
      </c>
      <c r="AC316" s="9">
        <v>161</v>
      </c>
      <c r="AD316" s="9">
        <v>165.5</v>
      </c>
    </row>
    <row r="317" spans="1:30" x14ac:dyDescent="0.35">
      <c r="A317" s="9" t="s">
        <v>30</v>
      </c>
      <c r="B317" s="9">
        <v>2021</v>
      </c>
      <c r="C317" s="9" t="s">
        <v>45</v>
      </c>
      <c r="D317" s="9">
        <v>146.9</v>
      </c>
      <c r="E317" s="9">
        <v>199.8</v>
      </c>
      <c r="F317" s="9">
        <v>171.5</v>
      </c>
      <c r="G317" s="9">
        <v>159.1</v>
      </c>
      <c r="H317" s="9">
        <v>198.4</v>
      </c>
      <c r="I317" s="9">
        <v>153.19999999999999</v>
      </c>
      <c r="J317" s="9">
        <v>183.9</v>
      </c>
      <c r="K317" s="9">
        <v>165.4</v>
      </c>
      <c r="L317" s="9">
        <v>122.1</v>
      </c>
      <c r="M317" s="9">
        <v>170.8</v>
      </c>
      <c r="N317" s="9">
        <v>169.1</v>
      </c>
      <c r="O317" s="9">
        <v>174.3</v>
      </c>
      <c r="P317" s="9">
        <v>167.5</v>
      </c>
      <c r="Q317" s="9">
        <v>191.4</v>
      </c>
      <c r="R317" s="9">
        <v>170.4</v>
      </c>
      <c r="S317" s="9">
        <v>166</v>
      </c>
      <c r="T317" s="9">
        <v>169.8</v>
      </c>
      <c r="U317" s="9" t="s">
        <v>32</v>
      </c>
      <c r="V317" s="9">
        <v>165.3</v>
      </c>
      <c r="W317" s="9">
        <v>162.9</v>
      </c>
      <c r="X317" s="9">
        <v>173.4</v>
      </c>
      <c r="Y317" s="9">
        <v>158.9</v>
      </c>
      <c r="Z317" s="9">
        <v>163.80000000000001</v>
      </c>
      <c r="AA317" s="9">
        <v>169.3</v>
      </c>
      <c r="AB317" s="9">
        <v>162.4</v>
      </c>
      <c r="AC317" s="9">
        <v>165.2</v>
      </c>
      <c r="AD317" s="9">
        <v>167.6</v>
      </c>
    </row>
    <row r="318" spans="1:30" x14ac:dyDescent="0.35">
      <c r="A318" s="9" t="s">
        <v>33</v>
      </c>
      <c r="B318" s="9">
        <v>2021</v>
      </c>
      <c r="C318" s="9" t="s">
        <v>45</v>
      </c>
      <c r="D318" s="9">
        <v>151</v>
      </c>
      <c r="E318" s="9">
        <v>204.9</v>
      </c>
      <c r="F318" s="9">
        <v>175.4</v>
      </c>
      <c r="G318" s="9">
        <v>159.6</v>
      </c>
      <c r="H318" s="9">
        <v>175.8</v>
      </c>
      <c r="I318" s="9">
        <v>160.30000000000001</v>
      </c>
      <c r="J318" s="9">
        <v>229.1</v>
      </c>
      <c r="K318" s="9">
        <v>165.1</v>
      </c>
      <c r="L318" s="9">
        <v>123.1</v>
      </c>
      <c r="M318" s="9">
        <v>167.2</v>
      </c>
      <c r="N318" s="9">
        <v>156.1</v>
      </c>
      <c r="O318" s="9">
        <v>176.8</v>
      </c>
      <c r="P318" s="9">
        <v>173.5</v>
      </c>
      <c r="Q318" s="9">
        <v>197</v>
      </c>
      <c r="R318" s="9">
        <v>162.30000000000001</v>
      </c>
      <c r="S318" s="9">
        <v>145.30000000000001</v>
      </c>
      <c r="T318" s="9">
        <v>159.69999999999999</v>
      </c>
      <c r="U318" s="9">
        <v>164.2</v>
      </c>
      <c r="V318" s="9">
        <v>161.6</v>
      </c>
      <c r="W318" s="9">
        <v>155.19999999999999</v>
      </c>
      <c r="X318" s="9">
        <v>164.2</v>
      </c>
      <c r="Y318" s="9">
        <v>151.19999999999999</v>
      </c>
      <c r="Z318" s="9">
        <v>156.69999999999999</v>
      </c>
      <c r="AA318" s="9">
        <v>160.80000000000001</v>
      </c>
      <c r="AB318" s="9">
        <v>161.80000000000001</v>
      </c>
      <c r="AC318" s="9">
        <v>157.30000000000001</v>
      </c>
      <c r="AD318" s="9">
        <v>165.6</v>
      </c>
    </row>
    <row r="319" spans="1:30" x14ac:dyDescent="0.35">
      <c r="A319" s="9" t="s">
        <v>34</v>
      </c>
      <c r="B319" s="9">
        <v>2021</v>
      </c>
      <c r="C319" s="9" t="s">
        <v>45</v>
      </c>
      <c r="D319" s="9">
        <v>148.19999999999999</v>
      </c>
      <c r="E319" s="9">
        <v>201.6</v>
      </c>
      <c r="F319" s="9">
        <v>173</v>
      </c>
      <c r="G319" s="9">
        <v>159.30000000000001</v>
      </c>
      <c r="H319" s="9">
        <v>190.1</v>
      </c>
      <c r="I319" s="9">
        <v>156.5</v>
      </c>
      <c r="J319" s="9">
        <v>199.2</v>
      </c>
      <c r="K319" s="9">
        <v>165.3</v>
      </c>
      <c r="L319" s="9">
        <v>122.4</v>
      </c>
      <c r="M319" s="9">
        <v>169.6</v>
      </c>
      <c r="N319" s="9">
        <v>163.69999999999999</v>
      </c>
      <c r="O319" s="9">
        <v>175.5</v>
      </c>
      <c r="P319" s="9">
        <v>169.7</v>
      </c>
      <c r="Q319" s="9">
        <v>192.9</v>
      </c>
      <c r="R319" s="9">
        <v>167.2</v>
      </c>
      <c r="S319" s="9">
        <v>157.4</v>
      </c>
      <c r="T319" s="9">
        <v>165.8</v>
      </c>
      <c r="U319" s="9">
        <v>164.2</v>
      </c>
      <c r="V319" s="9">
        <v>163.9</v>
      </c>
      <c r="W319" s="9">
        <v>159.30000000000001</v>
      </c>
      <c r="X319" s="9">
        <v>169.9</v>
      </c>
      <c r="Y319" s="9">
        <v>154.80000000000001</v>
      </c>
      <c r="Z319" s="9">
        <v>159.80000000000001</v>
      </c>
      <c r="AA319" s="9">
        <v>164.3</v>
      </c>
      <c r="AB319" s="9">
        <v>162.19999999999999</v>
      </c>
      <c r="AC319" s="9">
        <v>161.4</v>
      </c>
      <c r="AD319" s="9">
        <v>166.7</v>
      </c>
    </row>
    <row r="320" spans="1:30" x14ac:dyDescent="0.35">
      <c r="A320" s="9" t="s">
        <v>30</v>
      </c>
      <c r="B320" s="9">
        <v>2021</v>
      </c>
      <c r="C320" s="9" t="s">
        <v>46</v>
      </c>
      <c r="D320" s="9">
        <v>147.4</v>
      </c>
      <c r="E320" s="9">
        <v>197</v>
      </c>
      <c r="F320" s="9">
        <v>176.5</v>
      </c>
      <c r="G320" s="9">
        <v>159.80000000000001</v>
      </c>
      <c r="H320" s="9">
        <v>195.8</v>
      </c>
      <c r="I320" s="9">
        <v>152</v>
      </c>
      <c r="J320" s="9">
        <v>172.3</v>
      </c>
      <c r="K320" s="9">
        <v>164.5</v>
      </c>
      <c r="L320" s="9">
        <v>120.6</v>
      </c>
      <c r="M320" s="9">
        <v>171.7</v>
      </c>
      <c r="N320" s="9">
        <v>169.7</v>
      </c>
      <c r="O320" s="9">
        <v>175.1</v>
      </c>
      <c r="P320" s="9">
        <v>165.8</v>
      </c>
      <c r="Q320" s="9">
        <v>190.8</v>
      </c>
      <c r="R320" s="9">
        <v>171.8</v>
      </c>
      <c r="S320" s="9">
        <v>167.3</v>
      </c>
      <c r="T320" s="9">
        <v>171.2</v>
      </c>
      <c r="U320" s="9" t="s">
        <v>32</v>
      </c>
      <c r="V320" s="9">
        <v>165.6</v>
      </c>
      <c r="W320" s="9">
        <v>163.9</v>
      </c>
      <c r="X320" s="9">
        <v>174</v>
      </c>
      <c r="Y320" s="9">
        <v>160.1</v>
      </c>
      <c r="Z320" s="9">
        <v>164.5</v>
      </c>
      <c r="AA320" s="9">
        <v>169.7</v>
      </c>
      <c r="AB320" s="9">
        <v>162.80000000000001</v>
      </c>
      <c r="AC320" s="9">
        <v>166</v>
      </c>
      <c r="AD320" s="9">
        <v>167</v>
      </c>
    </row>
    <row r="321" spans="1:30" x14ac:dyDescent="0.35">
      <c r="A321" s="9" t="s">
        <v>33</v>
      </c>
      <c r="B321" s="9">
        <v>2021</v>
      </c>
      <c r="C321" s="9" t="s">
        <v>46</v>
      </c>
      <c r="D321" s="9">
        <v>151.6</v>
      </c>
      <c r="E321" s="9">
        <v>202.2</v>
      </c>
      <c r="F321" s="9">
        <v>180</v>
      </c>
      <c r="G321" s="9">
        <v>160</v>
      </c>
      <c r="H321" s="9">
        <v>173.5</v>
      </c>
      <c r="I321" s="9">
        <v>158.30000000000001</v>
      </c>
      <c r="J321" s="9">
        <v>219.5</v>
      </c>
      <c r="K321" s="9">
        <v>164.2</v>
      </c>
      <c r="L321" s="9">
        <v>121.9</v>
      </c>
      <c r="M321" s="9">
        <v>168.2</v>
      </c>
      <c r="N321" s="9">
        <v>156.5</v>
      </c>
      <c r="O321" s="9">
        <v>178.2</v>
      </c>
      <c r="P321" s="9">
        <v>172.2</v>
      </c>
      <c r="Q321" s="9">
        <v>196.8</v>
      </c>
      <c r="R321" s="9">
        <v>163.30000000000001</v>
      </c>
      <c r="S321" s="9">
        <v>146.69999999999999</v>
      </c>
      <c r="T321" s="9">
        <v>160.69999999999999</v>
      </c>
      <c r="U321" s="9">
        <v>163.4</v>
      </c>
      <c r="V321" s="9">
        <v>161.69999999999999</v>
      </c>
      <c r="W321" s="9">
        <v>156</v>
      </c>
      <c r="X321" s="9">
        <v>165.1</v>
      </c>
      <c r="Y321" s="9">
        <v>151.80000000000001</v>
      </c>
      <c r="Z321" s="9">
        <v>157.6</v>
      </c>
      <c r="AA321" s="9">
        <v>160.6</v>
      </c>
      <c r="AB321" s="9">
        <v>162.4</v>
      </c>
      <c r="AC321" s="9">
        <v>157.80000000000001</v>
      </c>
      <c r="AD321" s="9">
        <v>165.2</v>
      </c>
    </row>
    <row r="322" spans="1:30" x14ac:dyDescent="0.35">
      <c r="A322" s="9" t="s">
        <v>34</v>
      </c>
      <c r="B322" s="9">
        <v>2021</v>
      </c>
      <c r="C322" s="9" t="s">
        <v>46</v>
      </c>
      <c r="D322" s="9">
        <v>148.69999999999999</v>
      </c>
      <c r="E322" s="9">
        <v>198.8</v>
      </c>
      <c r="F322" s="9">
        <v>177.9</v>
      </c>
      <c r="G322" s="9">
        <v>159.9</v>
      </c>
      <c r="H322" s="9">
        <v>187.6</v>
      </c>
      <c r="I322" s="9">
        <v>154.9</v>
      </c>
      <c r="J322" s="9">
        <v>188.3</v>
      </c>
      <c r="K322" s="9">
        <v>164.4</v>
      </c>
      <c r="L322" s="9">
        <v>121</v>
      </c>
      <c r="M322" s="9">
        <v>170.5</v>
      </c>
      <c r="N322" s="9">
        <v>164.2</v>
      </c>
      <c r="O322" s="9">
        <v>176.5</v>
      </c>
      <c r="P322" s="9">
        <v>168.2</v>
      </c>
      <c r="Q322" s="9">
        <v>192.4</v>
      </c>
      <c r="R322" s="9">
        <v>168.5</v>
      </c>
      <c r="S322" s="9">
        <v>158.69999999999999</v>
      </c>
      <c r="T322" s="9">
        <v>167</v>
      </c>
      <c r="U322" s="9">
        <v>163.4</v>
      </c>
      <c r="V322" s="9">
        <v>164.1</v>
      </c>
      <c r="W322" s="9">
        <v>160.19999999999999</v>
      </c>
      <c r="X322" s="9">
        <v>170.6</v>
      </c>
      <c r="Y322" s="9">
        <v>155.69999999999999</v>
      </c>
      <c r="Z322" s="9">
        <v>160.6</v>
      </c>
      <c r="AA322" s="9">
        <v>164.4</v>
      </c>
      <c r="AB322" s="9">
        <v>162.6</v>
      </c>
      <c r="AC322" s="9">
        <v>162</v>
      </c>
      <c r="AD322" s="9">
        <v>166.2</v>
      </c>
    </row>
    <row r="323" spans="1:30" x14ac:dyDescent="0.35">
      <c r="A323" s="9" t="s">
        <v>30</v>
      </c>
      <c r="B323" s="9">
        <v>2022</v>
      </c>
      <c r="C323" s="9" t="s">
        <v>31</v>
      </c>
      <c r="D323" s="9">
        <v>148.30000000000001</v>
      </c>
      <c r="E323" s="9">
        <v>196.9</v>
      </c>
      <c r="F323" s="9">
        <v>178</v>
      </c>
      <c r="G323" s="9">
        <v>160.5</v>
      </c>
      <c r="H323" s="9">
        <v>192.6</v>
      </c>
      <c r="I323" s="9">
        <v>151.19999999999999</v>
      </c>
      <c r="J323" s="9">
        <v>159.19999999999999</v>
      </c>
      <c r="K323" s="9">
        <v>164</v>
      </c>
      <c r="L323" s="9">
        <v>119.3</v>
      </c>
      <c r="M323" s="9">
        <v>173.3</v>
      </c>
      <c r="N323" s="9">
        <v>169.8</v>
      </c>
      <c r="O323" s="9">
        <v>175.8</v>
      </c>
      <c r="P323" s="9">
        <v>164.1</v>
      </c>
      <c r="Q323" s="9">
        <v>190.7</v>
      </c>
      <c r="R323" s="9">
        <v>173.2</v>
      </c>
      <c r="S323" s="9">
        <v>169.3</v>
      </c>
      <c r="T323" s="9">
        <v>172.7</v>
      </c>
      <c r="U323" s="9" t="s">
        <v>32</v>
      </c>
      <c r="V323" s="9">
        <v>165.8</v>
      </c>
      <c r="W323" s="9">
        <v>164.9</v>
      </c>
      <c r="X323" s="9">
        <v>174.7</v>
      </c>
      <c r="Y323" s="9">
        <v>160.80000000000001</v>
      </c>
      <c r="Z323" s="9">
        <v>164.9</v>
      </c>
      <c r="AA323" s="9">
        <v>169.9</v>
      </c>
      <c r="AB323" s="9">
        <v>163.19999999999999</v>
      </c>
      <c r="AC323" s="9">
        <v>166.6</v>
      </c>
      <c r="AD323" s="9">
        <v>166.4</v>
      </c>
    </row>
    <row r="324" spans="1:30" x14ac:dyDescent="0.35">
      <c r="A324" s="9" t="s">
        <v>33</v>
      </c>
      <c r="B324" s="9">
        <v>2022</v>
      </c>
      <c r="C324" s="9" t="s">
        <v>31</v>
      </c>
      <c r="D324" s="9">
        <v>152.19999999999999</v>
      </c>
      <c r="E324" s="9">
        <v>202.1</v>
      </c>
      <c r="F324" s="9">
        <v>180.1</v>
      </c>
      <c r="G324" s="9">
        <v>160.4</v>
      </c>
      <c r="H324" s="9">
        <v>171</v>
      </c>
      <c r="I324" s="9">
        <v>156.5</v>
      </c>
      <c r="J324" s="9">
        <v>203.6</v>
      </c>
      <c r="K324" s="9">
        <v>163.80000000000001</v>
      </c>
      <c r="L324" s="9">
        <v>121.3</v>
      </c>
      <c r="M324" s="9">
        <v>169.8</v>
      </c>
      <c r="N324" s="9">
        <v>156.6</v>
      </c>
      <c r="O324" s="9">
        <v>179</v>
      </c>
      <c r="P324" s="9">
        <v>170.3</v>
      </c>
      <c r="Q324" s="9">
        <v>196.4</v>
      </c>
      <c r="R324" s="9">
        <v>164.7</v>
      </c>
      <c r="S324" s="9">
        <v>148.5</v>
      </c>
      <c r="T324" s="9">
        <v>162.19999999999999</v>
      </c>
      <c r="U324" s="9">
        <v>164.5</v>
      </c>
      <c r="V324" s="9">
        <v>161.6</v>
      </c>
      <c r="W324" s="9">
        <v>156.80000000000001</v>
      </c>
      <c r="X324" s="9">
        <v>166.1</v>
      </c>
      <c r="Y324" s="9">
        <v>152.69999999999999</v>
      </c>
      <c r="Z324" s="9">
        <v>158.4</v>
      </c>
      <c r="AA324" s="9">
        <v>161</v>
      </c>
      <c r="AB324" s="9">
        <v>162.80000000000001</v>
      </c>
      <c r="AC324" s="9">
        <v>158.6</v>
      </c>
      <c r="AD324" s="9">
        <v>165</v>
      </c>
    </row>
    <row r="325" spans="1:30" x14ac:dyDescent="0.35">
      <c r="A325" s="9" t="s">
        <v>34</v>
      </c>
      <c r="B325" s="9">
        <v>2022</v>
      </c>
      <c r="C325" s="9" t="s">
        <v>31</v>
      </c>
      <c r="D325" s="9">
        <v>149.5</v>
      </c>
      <c r="E325" s="9">
        <v>198.7</v>
      </c>
      <c r="F325" s="9">
        <v>178.8</v>
      </c>
      <c r="G325" s="9">
        <v>160.5</v>
      </c>
      <c r="H325" s="9">
        <v>184.7</v>
      </c>
      <c r="I325" s="9">
        <v>153.69999999999999</v>
      </c>
      <c r="J325" s="9">
        <v>174.3</v>
      </c>
      <c r="K325" s="9">
        <v>163.9</v>
      </c>
      <c r="L325" s="9">
        <v>120</v>
      </c>
      <c r="M325" s="9">
        <v>172.1</v>
      </c>
      <c r="N325" s="9">
        <v>164.3</v>
      </c>
      <c r="O325" s="9">
        <v>177.3</v>
      </c>
      <c r="P325" s="9">
        <v>166.4</v>
      </c>
      <c r="Q325" s="9">
        <v>192.2</v>
      </c>
      <c r="R325" s="9">
        <v>169.9</v>
      </c>
      <c r="S325" s="9">
        <v>160.69999999999999</v>
      </c>
      <c r="T325" s="9">
        <v>168.5</v>
      </c>
      <c r="U325" s="9">
        <v>164.5</v>
      </c>
      <c r="V325" s="9">
        <v>164.2</v>
      </c>
      <c r="W325" s="9">
        <v>161.1</v>
      </c>
      <c r="X325" s="9">
        <v>171.4</v>
      </c>
      <c r="Y325" s="9">
        <v>156.5</v>
      </c>
      <c r="Z325" s="9">
        <v>161.19999999999999</v>
      </c>
      <c r="AA325" s="9">
        <v>164.7</v>
      </c>
      <c r="AB325" s="9">
        <v>163</v>
      </c>
      <c r="AC325" s="9">
        <v>162.69999999999999</v>
      </c>
      <c r="AD325" s="9">
        <v>165.7</v>
      </c>
    </row>
    <row r="326" spans="1:30" x14ac:dyDescent="0.35">
      <c r="A326" s="9" t="s">
        <v>30</v>
      </c>
      <c r="B326" s="9">
        <v>2022</v>
      </c>
      <c r="C326" s="9" t="s">
        <v>35</v>
      </c>
      <c r="D326" s="9">
        <v>148.80000000000001</v>
      </c>
      <c r="E326" s="9">
        <v>198.1</v>
      </c>
      <c r="F326" s="9">
        <v>175.5</v>
      </c>
      <c r="G326" s="9">
        <v>160.69999999999999</v>
      </c>
      <c r="H326" s="9">
        <v>192.6</v>
      </c>
      <c r="I326" s="9">
        <v>151.4</v>
      </c>
      <c r="J326" s="9">
        <v>155.19999999999999</v>
      </c>
      <c r="K326" s="9">
        <v>163.9</v>
      </c>
      <c r="L326" s="9">
        <v>118.1</v>
      </c>
      <c r="M326" s="9">
        <v>175.4</v>
      </c>
      <c r="N326" s="9">
        <v>170.5</v>
      </c>
      <c r="O326" s="9">
        <v>176.3</v>
      </c>
      <c r="P326" s="9">
        <v>163.9</v>
      </c>
      <c r="Q326" s="9">
        <v>191.5</v>
      </c>
      <c r="R326" s="9">
        <v>174.1</v>
      </c>
      <c r="S326" s="9">
        <v>171</v>
      </c>
      <c r="T326" s="9">
        <v>173.7</v>
      </c>
      <c r="U326" s="9" t="s">
        <v>32</v>
      </c>
      <c r="V326" s="9">
        <v>167.4</v>
      </c>
      <c r="W326" s="9">
        <v>165.7</v>
      </c>
      <c r="X326" s="9">
        <v>175.3</v>
      </c>
      <c r="Y326" s="9">
        <v>161.19999999999999</v>
      </c>
      <c r="Z326" s="9">
        <v>165.5</v>
      </c>
      <c r="AA326" s="9">
        <v>170.3</v>
      </c>
      <c r="AB326" s="9">
        <v>164.5</v>
      </c>
      <c r="AC326" s="9">
        <v>167.3</v>
      </c>
      <c r="AD326" s="9">
        <v>166.7</v>
      </c>
    </row>
    <row r="327" spans="1:30" x14ac:dyDescent="0.35">
      <c r="A327" s="9" t="s">
        <v>33</v>
      </c>
      <c r="B327" s="9">
        <v>2022</v>
      </c>
      <c r="C327" s="9" t="s">
        <v>35</v>
      </c>
      <c r="D327" s="9">
        <v>152.5</v>
      </c>
      <c r="E327" s="9">
        <v>205.2</v>
      </c>
      <c r="F327" s="9">
        <v>176.4</v>
      </c>
      <c r="G327" s="9">
        <v>160.6</v>
      </c>
      <c r="H327" s="9">
        <v>171.5</v>
      </c>
      <c r="I327" s="9">
        <v>156.4</v>
      </c>
      <c r="J327" s="9">
        <v>198</v>
      </c>
      <c r="K327" s="9">
        <v>163.19999999999999</v>
      </c>
      <c r="L327" s="9">
        <v>120.6</v>
      </c>
      <c r="M327" s="9">
        <v>172.2</v>
      </c>
      <c r="N327" s="9">
        <v>156.69999999999999</v>
      </c>
      <c r="O327" s="9">
        <v>180</v>
      </c>
      <c r="P327" s="9">
        <v>170.2</v>
      </c>
      <c r="Q327" s="9">
        <v>196.5</v>
      </c>
      <c r="R327" s="9">
        <v>165.7</v>
      </c>
      <c r="S327" s="9">
        <v>150.4</v>
      </c>
      <c r="T327" s="9">
        <v>163.4</v>
      </c>
      <c r="U327" s="9">
        <v>165.5</v>
      </c>
      <c r="V327" s="9">
        <v>163</v>
      </c>
      <c r="W327" s="9">
        <v>157.4</v>
      </c>
      <c r="X327" s="9">
        <v>167.2</v>
      </c>
      <c r="Y327" s="9">
        <v>153.1</v>
      </c>
      <c r="Z327" s="9">
        <v>159.5</v>
      </c>
      <c r="AA327" s="9">
        <v>162</v>
      </c>
      <c r="AB327" s="9">
        <v>164.2</v>
      </c>
      <c r="AC327" s="9">
        <v>159.4</v>
      </c>
      <c r="AD327" s="9">
        <v>165.5</v>
      </c>
    </row>
    <row r="328" spans="1:30" x14ac:dyDescent="0.35">
      <c r="A328" s="9" t="s">
        <v>34</v>
      </c>
      <c r="B328" s="9">
        <v>2022</v>
      </c>
      <c r="C328" s="9" t="s">
        <v>35</v>
      </c>
      <c r="D328" s="9">
        <v>150</v>
      </c>
      <c r="E328" s="9">
        <v>200.6</v>
      </c>
      <c r="F328" s="9">
        <v>175.8</v>
      </c>
      <c r="G328" s="9">
        <v>160.69999999999999</v>
      </c>
      <c r="H328" s="9">
        <v>184.9</v>
      </c>
      <c r="I328" s="9">
        <v>153.69999999999999</v>
      </c>
      <c r="J328" s="9">
        <v>169.7</v>
      </c>
      <c r="K328" s="9">
        <v>163.69999999999999</v>
      </c>
      <c r="L328" s="9">
        <v>118.9</v>
      </c>
      <c r="M328" s="9">
        <v>174.3</v>
      </c>
      <c r="N328" s="9">
        <v>164.7</v>
      </c>
      <c r="O328" s="9">
        <v>178</v>
      </c>
      <c r="P328" s="9">
        <v>166.2</v>
      </c>
      <c r="Q328" s="9">
        <v>192.8</v>
      </c>
      <c r="R328" s="9">
        <v>170.8</v>
      </c>
      <c r="S328" s="9">
        <v>162.4</v>
      </c>
      <c r="T328" s="9">
        <v>169.6</v>
      </c>
      <c r="U328" s="9">
        <v>165.5</v>
      </c>
      <c r="V328" s="9">
        <v>165.7</v>
      </c>
      <c r="W328" s="9">
        <v>161.80000000000001</v>
      </c>
      <c r="X328" s="9">
        <v>172.2</v>
      </c>
      <c r="Y328" s="9">
        <v>156.9</v>
      </c>
      <c r="Z328" s="9">
        <v>162.1</v>
      </c>
      <c r="AA328" s="9">
        <v>165.4</v>
      </c>
      <c r="AB328" s="9">
        <v>164.4</v>
      </c>
      <c r="AC328" s="9">
        <v>163.5</v>
      </c>
      <c r="AD328" s="9">
        <v>166.1</v>
      </c>
    </row>
    <row r="329" spans="1:30" x14ac:dyDescent="0.35">
      <c r="A329" s="9" t="s">
        <v>30</v>
      </c>
      <c r="B329" s="9">
        <v>2022</v>
      </c>
      <c r="C329" s="9" t="s">
        <v>36</v>
      </c>
      <c r="D329" s="9">
        <v>150.19999999999999</v>
      </c>
      <c r="E329" s="9">
        <v>208</v>
      </c>
      <c r="F329" s="9">
        <v>167.9</v>
      </c>
      <c r="G329" s="9">
        <v>162</v>
      </c>
      <c r="H329" s="9">
        <v>203.1</v>
      </c>
      <c r="I329" s="9">
        <v>155.9</v>
      </c>
      <c r="J329" s="9">
        <v>155.80000000000001</v>
      </c>
      <c r="K329" s="9">
        <v>164.2</v>
      </c>
      <c r="L329" s="9">
        <v>118.1</v>
      </c>
      <c r="M329" s="9">
        <v>178.7</v>
      </c>
      <c r="N329" s="9">
        <v>171.2</v>
      </c>
      <c r="O329" s="9">
        <v>177.4</v>
      </c>
      <c r="P329" s="9">
        <v>166.6</v>
      </c>
      <c r="Q329" s="9">
        <v>192.3</v>
      </c>
      <c r="R329" s="9">
        <v>175.4</v>
      </c>
      <c r="S329" s="9">
        <v>173.2</v>
      </c>
      <c r="T329" s="9">
        <v>175.1</v>
      </c>
      <c r="U329" s="9" t="s">
        <v>32</v>
      </c>
      <c r="V329" s="9">
        <v>168.9</v>
      </c>
      <c r="W329" s="9">
        <v>166.5</v>
      </c>
      <c r="X329" s="9">
        <v>176</v>
      </c>
      <c r="Y329" s="9">
        <v>162</v>
      </c>
      <c r="Z329" s="9">
        <v>166.6</v>
      </c>
      <c r="AA329" s="9">
        <v>170.6</v>
      </c>
      <c r="AB329" s="9">
        <v>167.4</v>
      </c>
      <c r="AC329" s="9">
        <v>168.3</v>
      </c>
      <c r="AD329" s="9">
        <v>168.7</v>
      </c>
    </row>
    <row r="330" spans="1:30" x14ac:dyDescent="0.35">
      <c r="A330" s="9" t="s">
        <v>33</v>
      </c>
      <c r="B330" s="9">
        <v>2022</v>
      </c>
      <c r="C330" s="9" t="s">
        <v>36</v>
      </c>
      <c r="D330" s="9">
        <v>153.69999999999999</v>
      </c>
      <c r="E330" s="9">
        <v>215.8</v>
      </c>
      <c r="F330" s="9">
        <v>167.7</v>
      </c>
      <c r="G330" s="9">
        <v>162.6</v>
      </c>
      <c r="H330" s="9">
        <v>180</v>
      </c>
      <c r="I330" s="9">
        <v>159.6</v>
      </c>
      <c r="J330" s="9">
        <v>188.4</v>
      </c>
      <c r="K330" s="9">
        <v>163.4</v>
      </c>
      <c r="L330" s="9">
        <v>120.3</v>
      </c>
      <c r="M330" s="9">
        <v>174.7</v>
      </c>
      <c r="N330" s="9">
        <v>157.1</v>
      </c>
      <c r="O330" s="9">
        <v>181.5</v>
      </c>
      <c r="P330" s="9">
        <v>171.5</v>
      </c>
      <c r="Q330" s="9">
        <v>197.5</v>
      </c>
      <c r="R330" s="9">
        <v>167.1</v>
      </c>
      <c r="S330" s="9">
        <v>152.6</v>
      </c>
      <c r="T330" s="9">
        <v>164.9</v>
      </c>
      <c r="U330" s="9">
        <v>165.3</v>
      </c>
      <c r="V330" s="9">
        <v>164.5</v>
      </c>
      <c r="W330" s="9">
        <v>158.6</v>
      </c>
      <c r="X330" s="9">
        <v>168.2</v>
      </c>
      <c r="Y330" s="9">
        <v>154.19999999999999</v>
      </c>
      <c r="Z330" s="9">
        <v>160.80000000000001</v>
      </c>
      <c r="AA330" s="9">
        <v>162.69999999999999</v>
      </c>
      <c r="AB330" s="9">
        <v>166.8</v>
      </c>
      <c r="AC330" s="9">
        <v>160.6</v>
      </c>
      <c r="AD330" s="9">
        <v>166.5</v>
      </c>
    </row>
    <row r="331" spans="1:30" x14ac:dyDescent="0.35">
      <c r="A331" s="9" t="s">
        <v>34</v>
      </c>
      <c r="B331" s="9">
        <v>2022</v>
      </c>
      <c r="C331" s="9" t="s">
        <v>36</v>
      </c>
      <c r="D331" s="9">
        <v>151.30000000000001</v>
      </c>
      <c r="E331" s="9">
        <v>210.7</v>
      </c>
      <c r="F331" s="9">
        <v>167.8</v>
      </c>
      <c r="G331" s="9">
        <v>162.19999999999999</v>
      </c>
      <c r="H331" s="9">
        <v>194.6</v>
      </c>
      <c r="I331" s="9">
        <v>157.6</v>
      </c>
      <c r="J331" s="9">
        <v>166.9</v>
      </c>
      <c r="K331" s="9">
        <v>163.9</v>
      </c>
      <c r="L331" s="9">
        <v>118.8</v>
      </c>
      <c r="M331" s="9">
        <v>177.4</v>
      </c>
      <c r="N331" s="9">
        <v>165.3</v>
      </c>
      <c r="O331" s="9">
        <v>179.3</v>
      </c>
      <c r="P331" s="9">
        <v>168.4</v>
      </c>
      <c r="Q331" s="9">
        <v>193.7</v>
      </c>
      <c r="R331" s="9">
        <v>172.1</v>
      </c>
      <c r="S331" s="9">
        <v>164.6</v>
      </c>
      <c r="T331" s="9">
        <v>171.1</v>
      </c>
      <c r="U331" s="9">
        <v>165.3</v>
      </c>
      <c r="V331" s="9">
        <v>167.2</v>
      </c>
      <c r="W331" s="9">
        <v>162.80000000000001</v>
      </c>
      <c r="X331" s="9">
        <v>173</v>
      </c>
      <c r="Y331" s="9">
        <v>157.9</v>
      </c>
      <c r="Z331" s="9">
        <v>163.30000000000001</v>
      </c>
      <c r="AA331" s="9">
        <v>166</v>
      </c>
      <c r="AB331" s="9">
        <v>167.2</v>
      </c>
      <c r="AC331" s="9">
        <v>164.6</v>
      </c>
      <c r="AD331" s="9">
        <v>167.7</v>
      </c>
    </row>
    <row r="332" spans="1:30" x14ac:dyDescent="0.35">
      <c r="A332" s="9" t="s">
        <v>30</v>
      </c>
      <c r="B332" s="9">
        <v>2022</v>
      </c>
      <c r="C332" s="9" t="s">
        <v>37</v>
      </c>
      <c r="D332" s="9">
        <v>151.80000000000001</v>
      </c>
      <c r="E332" s="9">
        <v>209.7</v>
      </c>
      <c r="F332" s="9">
        <v>164.5</v>
      </c>
      <c r="G332" s="9">
        <v>163.80000000000001</v>
      </c>
      <c r="H332" s="9">
        <v>207.4</v>
      </c>
      <c r="I332" s="9">
        <v>169.7</v>
      </c>
      <c r="J332" s="9">
        <v>153.6</v>
      </c>
      <c r="K332" s="9">
        <v>165.1</v>
      </c>
      <c r="L332" s="9">
        <v>118.2</v>
      </c>
      <c r="M332" s="9">
        <v>182.9</v>
      </c>
      <c r="N332" s="9">
        <v>172.4</v>
      </c>
      <c r="O332" s="9">
        <v>178.9</v>
      </c>
      <c r="P332" s="9">
        <v>168.6</v>
      </c>
      <c r="Q332" s="9">
        <v>192.8</v>
      </c>
      <c r="R332" s="9">
        <v>177.5</v>
      </c>
      <c r="S332" s="9">
        <v>175.1</v>
      </c>
      <c r="T332" s="9">
        <v>177.1</v>
      </c>
      <c r="U332" s="9" t="s">
        <v>32</v>
      </c>
      <c r="V332" s="9">
        <v>173.3</v>
      </c>
      <c r="W332" s="9">
        <v>167.7</v>
      </c>
      <c r="X332" s="9">
        <v>177</v>
      </c>
      <c r="Y332" s="9">
        <v>166.2</v>
      </c>
      <c r="Z332" s="9">
        <v>167.2</v>
      </c>
      <c r="AA332" s="9">
        <v>170.9</v>
      </c>
      <c r="AB332" s="9">
        <v>169</v>
      </c>
      <c r="AC332" s="9">
        <v>170.2</v>
      </c>
      <c r="AD332" s="9">
        <v>170.8</v>
      </c>
    </row>
    <row r="333" spans="1:30" x14ac:dyDescent="0.35">
      <c r="A333" s="9" t="s">
        <v>33</v>
      </c>
      <c r="B333" s="9">
        <v>2022</v>
      </c>
      <c r="C333" s="9" t="s">
        <v>37</v>
      </c>
      <c r="D333" s="9">
        <v>155.4</v>
      </c>
      <c r="E333" s="9">
        <v>215.8</v>
      </c>
      <c r="F333" s="9">
        <v>164.6</v>
      </c>
      <c r="G333" s="9">
        <v>164.2</v>
      </c>
      <c r="H333" s="9">
        <v>186</v>
      </c>
      <c r="I333" s="9">
        <v>175.9</v>
      </c>
      <c r="J333" s="9">
        <v>190.7</v>
      </c>
      <c r="K333" s="9">
        <v>164</v>
      </c>
      <c r="L333" s="9">
        <v>120.5</v>
      </c>
      <c r="M333" s="9">
        <v>178</v>
      </c>
      <c r="N333" s="9">
        <v>157.5</v>
      </c>
      <c r="O333" s="9">
        <v>183.3</v>
      </c>
      <c r="P333" s="9">
        <v>174.5</v>
      </c>
      <c r="Q333" s="9">
        <v>197.1</v>
      </c>
      <c r="R333" s="9">
        <v>168.4</v>
      </c>
      <c r="S333" s="9">
        <v>154.5</v>
      </c>
      <c r="T333" s="9">
        <v>166.3</v>
      </c>
      <c r="U333" s="9">
        <v>167</v>
      </c>
      <c r="V333" s="9">
        <v>170.5</v>
      </c>
      <c r="W333" s="9">
        <v>159.80000000000001</v>
      </c>
      <c r="X333" s="9">
        <v>169</v>
      </c>
      <c r="Y333" s="9">
        <v>159.30000000000001</v>
      </c>
      <c r="Z333" s="9">
        <v>162.19999999999999</v>
      </c>
      <c r="AA333" s="9">
        <v>164</v>
      </c>
      <c r="AB333" s="9">
        <v>168.4</v>
      </c>
      <c r="AC333" s="9">
        <v>163.1</v>
      </c>
      <c r="AD333" s="9">
        <v>169.2</v>
      </c>
    </row>
    <row r="334" spans="1:30" x14ac:dyDescent="0.35">
      <c r="A334" s="9" t="s">
        <v>34</v>
      </c>
      <c r="B334" s="9">
        <v>2022</v>
      </c>
      <c r="C334" s="9" t="s">
        <v>37</v>
      </c>
      <c r="D334" s="9">
        <v>152.9</v>
      </c>
      <c r="E334" s="9">
        <v>211.8</v>
      </c>
      <c r="F334" s="9">
        <v>164.5</v>
      </c>
      <c r="G334" s="9">
        <v>163.9</v>
      </c>
      <c r="H334" s="9">
        <v>199.5</v>
      </c>
      <c r="I334" s="9">
        <v>172.6</v>
      </c>
      <c r="J334" s="9">
        <v>166.2</v>
      </c>
      <c r="K334" s="9">
        <v>164.7</v>
      </c>
      <c r="L334" s="9">
        <v>119</v>
      </c>
      <c r="M334" s="9">
        <v>181.3</v>
      </c>
      <c r="N334" s="9">
        <v>166.2</v>
      </c>
      <c r="O334" s="9">
        <v>180.9</v>
      </c>
      <c r="P334" s="9">
        <v>170.8</v>
      </c>
      <c r="Q334" s="9">
        <v>193.9</v>
      </c>
      <c r="R334" s="9">
        <v>173.9</v>
      </c>
      <c r="S334" s="9">
        <v>166.5</v>
      </c>
      <c r="T334" s="9">
        <v>172.8</v>
      </c>
      <c r="U334" s="9">
        <v>167</v>
      </c>
      <c r="V334" s="9">
        <v>172.2</v>
      </c>
      <c r="W334" s="9">
        <v>164</v>
      </c>
      <c r="X334" s="9">
        <v>174</v>
      </c>
      <c r="Y334" s="9">
        <v>162.6</v>
      </c>
      <c r="Z334" s="9">
        <v>164.4</v>
      </c>
      <c r="AA334" s="9">
        <v>166.9</v>
      </c>
      <c r="AB334" s="9">
        <v>168.8</v>
      </c>
      <c r="AC334" s="9">
        <v>166.8</v>
      </c>
      <c r="AD334" s="9">
        <v>170.1</v>
      </c>
    </row>
    <row r="335" spans="1:30" x14ac:dyDescent="0.35">
      <c r="A335" s="9" t="s">
        <v>30</v>
      </c>
      <c r="B335" s="9">
        <v>2022</v>
      </c>
      <c r="C335" s="9" t="s">
        <v>38</v>
      </c>
      <c r="D335" s="9">
        <v>152.9</v>
      </c>
      <c r="E335" s="9">
        <v>214.7</v>
      </c>
      <c r="F335" s="9">
        <v>161.4</v>
      </c>
      <c r="G335" s="9">
        <v>164.6</v>
      </c>
      <c r="H335" s="9">
        <v>209.9</v>
      </c>
      <c r="I335" s="9">
        <v>168</v>
      </c>
      <c r="J335" s="9">
        <v>160.4</v>
      </c>
      <c r="K335" s="9">
        <v>165</v>
      </c>
      <c r="L335" s="9">
        <v>118.9</v>
      </c>
      <c r="M335" s="9">
        <v>186.6</v>
      </c>
      <c r="N335" s="9">
        <v>173.2</v>
      </c>
      <c r="O335" s="9">
        <v>180.4</v>
      </c>
      <c r="P335" s="9">
        <v>170.8</v>
      </c>
      <c r="Q335" s="9">
        <v>192.9</v>
      </c>
      <c r="R335" s="9">
        <v>179.3</v>
      </c>
      <c r="S335" s="9">
        <v>177.2</v>
      </c>
      <c r="T335" s="9">
        <v>179</v>
      </c>
      <c r="U335" s="9" t="s">
        <v>32</v>
      </c>
      <c r="V335" s="9">
        <v>175.3</v>
      </c>
      <c r="W335" s="9">
        <v>168.9</v>
      </c>
      <c r="X335" s="9">
        <v>177.7</v>
      </c>
      <c r="Y335" s="9">
        <v>167.1</v>
      </c>
      <c r="Z335" s="9">
        <v>167.6</v>
      </c>
      <c r="AA335" s="9">
        <v>171.8</v>
      </c>
      <c r="AB335" s="9">
        <v>168.5</v>
      </c>
      <c r="AC335" s="9">
        <v>170.9</v>
      </c>
      <c r="AD335" s="9">
        <v>172.5</v>
      </c>
    </row>
    <row r="336" spans="1:30" x14ac:dyDescent="0.35">
      <c r="A336" s="9" t="s">
        <v>33</v>
      </c>
      <c r="B336" s="9">
        <v>2022</v>
      </c>
      <c r="C336" s="9" t="s">
        <v>38</v>
      </c>
      <c r="D336" s="9">
        <v>156.69999999999999</v>
      </c>
      <c r="E336" s="9">
        <v>221.2</v>
      </c>
      <c r="F336" s="9">
        <v>164.1</v>
      </c>
      <c r="G336" s="9">
        <v>165.4</v>
      </c>
      <c r="H336" s="9">
        <v>189.5</v>
      </c>
      <c r="I336" s="9">
        <v>174.5</v>
      </c>
      <c r="J336" s="9">
        <v>203.2</v>
      </c>
      <c r="K336" s="9">
        <v>164.1</v>
      </c>
      <c r="L336" s="9">
        <v>121.2</v>
      </c>
      <c r="M336" s="9">
        <v>181.4</v>
      </c>
      <c r="N336" s="9">
        <v>158.5</v>
      </c>
      <c r="O336" s="9">
        <v>184.9</v>
      </c>
      <c r="P336" s="9">
        <v>177.5</v>
      </c>
      <c r="Q336" s="9">
        <v>197.5</v>
      </c>
      <c r="R336" s="9">
        <v>170</v>
      </c>
      <c r="S336" s="9">
        <v>155.9</v>
      </c>
      <c r="T336" s="9">
        <v>167.8</v>
      </c>
      <c r="U336" s="9">
        <v>167.5</v>
      </c>
      <c r="V336" s="9">
        <v>173.5</v>
      </c>
      <c r="W336" s="9">
        <v>161.1</v>
      </c>
      <c r="X336" s="9">
        <v>170.1</v>
      </c>
      <c r="Y336" s="9">
        <v>159.4</v>
      </c>
      <c r="Z336" s="9">
        <v>163.19999999999999</v>
      </c>
      <c r="AA336" s="9">
        <v>165.2</v>
      </c>
      <c r="AB336" s="9">
        <v>168.2</v>
      </c>
      <c r="AC336" s="9">
        <v>163.80000000000001</v>
      </c>
      <c r="AD336" s="9">
        <v>170.8</v>
      </c>
    </row>
    <row r="337" spans="1:30" x14ac:dyDescent="0.35">
      <c r="A337" s="9" t="s">
        <v>34</v>
      </c>
      <c r="B337" s="9">
        <v>2022</v>
      </c>
      <c r="C337" s="9" t="s">
        <v>38</v>
      </c>
      <c r="D337" s="9">
        <v>154.1</v>
      </c>
      <c r="E337" s="9">
        <v>217</v>
      </c>
      <c r="F337" s="9">
        <v>162.4</v>
      </c>
      <c r="G337" s="9">
        <v>164.9</v>
      </c>
      <c r="H337" s="9">
        <v>202.4</v>
      </c>
      <c r="I337" s="9">
        <v>171</v>
      </c>
      <c r="J337" s="9">
        <v>174.9</v>
      </c>
      <c r="K337" s="9">
        <v>164.7</v>
      </c>
      <c r="L337" s="9">
        <v>119.7</v>
      </c>
      <c r="M337" s="9">
        <v>184.9</v>
      </c>
      <c r="N337" s="9">
        <v>167.1</v>
      </c>
      <c r="O337" s="9">
        <v>182.5</v>
      </c>
      <c r="P337" s="9">
        <v>173.3</v>
      </c>
      <c r="Q337" s="9">
        <v>194.1</v>
      </c>
      <c r="R337" s="9">
        <v>175.6</v>
      </c>
      <c r="S337" s="9">
        <v>168.4</v>
      </c>
      <c r="T337" s="9">
        <v>174.6</v>
      </c>
      <c r="U337" s="9">
        <v>167.5</v>
      </c>
      <c r="V337" s="9">
        <v>174.6</v>
      </c>
      <c r="W337" s="9">
        <v>165.2</v>
      </c>
      <c r="X337" s="9">
        <v>174.8</v>
      </c>
      <c r="Y337" s="9">
        <v>163</v>
      </c>
      <c r="Z337" s="9">
        <v>165.1</v>
      </c>
      <c r="AA337" s="9">
        <v>167.9</v>
      </c>
      <c r="AB337" s="9">
        <v>168.4</v>
      </c>
      <c r="AC337" s="9">
        <v>167.5</v>
      </c>
      <c r="AD337" s="9">
        <v>171.7</v>
      </c>
    </row>
    <row r="338" spans="1:30" x14ac:dyDescent="0.35">
      <c r="A338" s="9" t="s">
        <v>30</v>
      </c>
      <c r="B338" s="9">
        <v>2022</v>
      </c>
      <c r="C338" s="9" t="s">
        <v>39</v>
      </c>
      <c r="D338" s="9">
        <v>153.80000000000001</v>
      </c>
      <c r="E338" s="9">
        <v>217.2</v>
      </c>
      <c r="F338" s="9">
        <v>169.6</v>
      </c>
      <c r="G338" s="9">
        <v>165.4</v>
      </c>
      <c r="H338" s="9">
        <v>208.1</v>
      </c>
      <c r="I338" s="9">
        <v>165.8</v>
      </c>
      <c r="J338" s="9">
        <v>167.3</v>
      </c>
      <c r="K338" s="9">
        <v>164.6</v>
      </c>
      <c r="L338" s="9">
        <v>119.1</v>
      </c>
      <c r="M338" s="9">
        <v>188.9</v>
      </c>
      <c r="N338" s="9">
        <v>174.2</v>
      </c>
      <c r="O338" s="9">
        <v>181.9</v>
      </c>
      <c r="P338" s="9">
        <v>172.4</v>
      </c>
      <c r="Q338" s="9">
        <v>192.9</v>
      </c>
      <c r="R338" s="9">
        <v>180.7</v>
      </c>
      <c r="S338" s="9">
        <v>178.7</v>
      </c>
      <c r="T338" s="9">
        <v>180.4</v>
      </c>
      <c r="U338" s="9" t="s">
        <v>32</v>
      </c>
      <c r="V338" s="9">
        <v>176.7</v>
      </c>
      <c r="W338" s="9">
        <v>170.3</v>
      </c>
      <c r="X338" s="9">
        <v>178.2</v>
      </c>
      <c r="Y338" s="9">
        <v>165.5</v>
      </c>
      <c r="Z338" s="9">
        <v>168</v>
      </c>
      <c r="AA338" s="9">
        <v>172.6</v>
      </c>
      <c r="AB338" s="9">
        <v>169.5</v>
      </c>
      <c r="AC338" s="9">
        <v>171</v>
      </c>
      <c r="AD338" s="9">
        <v>173.6</v>
      </c>
    </row>
    <row r="339" spans="1:30" x14ac:dyDescent="0.35">
      <c r="A339" s="9" t="s">
        <v>33</v>
      </c>
      <c r="B339" s="9">
        <v>2022</v>
      </c>
      <c r="C339" s="9" t="s">
        <v>39</v>
      </c>
      <c r="D339" s="9">
        <v>157.5</v>
      </c>
      <c r="E339" s="9">
        <v>223.4</v>
      </c>
      <c r="F339" s="9">
        <v>172.8</v>
      </c>
      <c r="G339" s="9">
        <v>166.4</v>
      </c>
      <c r="H339" s="9">
        <v>188.6</v>
      </c>
      <c r="I339" s="9">
        <v>174.1</v>
      </c>
      <c r="J339" s="9">
        <v>211.5</v>
      </c>
      <c r="K339" s="9">
        <v>163.6</v>
      </c>
      <c r="L339" s="9">
        <v>121.4</v>
      </c>
      <c r="M339" s="9">
        <v>183.5</v>
      </c>
      <c r="N339" s="9">
        <v>159.1</v>
      </c>
      <c r="O339" s="9">
        <v>186.3</v>
      </c>
      <c r="P339" s="9">
        <v>179.3</v>
      </c>
      <c r="Q339" s="9">
        <v>198.3</v>
      </c>
      <c r="R339" s="9">
        <v>171.6</v>
      </c>
      <c r="S339" s="9">
        <v>157.4</v>
      </c>
      <c r="T339" s="9">
        <v>169.4</v>
      </c>
      <c r="U339" s="9">
        <v>166.8</v>
      </c>
      <c r="V339" s="9">
        <v>174.9</v>
      </c>
      <c r="W339" s="9">
        <v>162.1</v>
      </c>
      <c r="X339" s="9">
        <v>170.9</v>
      </c>
      <c r="Y339" s="9">
        <v>157.19999999999999</v>
      </c>
      <c r="Z339" s="9">
        <v>164.1</v>
      </c>
      <c r="AA339" s="9">
        <v>166.5</v>
      </c>
      <c r="AB339" s="9">
        <v>169.2</v>
      </c>
      <c r="AC339" s="9">
        <v>163.80000000000001</v>
      </c>
      <c r="AD339" s="9">
        <v>171.4</v>
      </c>
    </row>
    <row r="340" spans="1:30" x14ac:dyDescent="0.35">
      <c r="A340" s="9" t="s">
        <v>34</v>
      </c>
      <c r="B340" s="9">
        <v>2022</v>
      </c>
      <c r="C340" s="9" t="s">
        <v>39</v>
      </c>
      <c r="D340" s="9">
        <v>155</v>
      </c>
      <c r="E340" s="9">
        <v>219.4</v>
      </c>
      <c r="F340" s="9">
        <v>170.8</v>
      </c>
      <c r="G340" s="9">
        <v>165.8</v>
      </c>
      <c r="H340" s="9">
        <v>200.9</v>
      </c>
      <c r="I340" s="9">
        <v>169.7</v>
      </c>
      <c r="J340" s="9">
        <v>182.3</v>
      </c>
      <c r="K340" s="9">
        <v>164.3</v>
      </c>
      <c r="L340" s="9">
        <v>119.9</v>
      </c>
      <c r="M340" s="9">
        <v>187.1</v>
      </c>
      <c r="N340" s="9">
        <v>167.9</v>
      </c>
      <c r="O340" s="9">
        <v>183.9</v>
      </c>
      <c r="P340" s="9">
        <v>174.9</v>
      </c>
      <c r="Q340" s="9">
        <v>194.3</v>
      </c>
      <c r="R340" s="9">
        <v>177.1</v>
      </c>
      <c r="S340" s="9">
        <v>169.9</v>
      </c>
      <c r="T340" s="9">
        <v>176</v>
      </c>
      <c r="U340" s="9">
        <v>166.8</v>
      </c>
      <c r="V340" s="9">
        <v>176</v>
      </c>
      <c r="W340" s="9">
        <v>166.4</v>
      </c>
      <c r="X340" s="9">
        <v>175.4</v>
      </c>
      <c r="Y340" s="9">
        <v>161.1</v>
      </c>
      <c r="Z340" s="9">
        <v>165.8</v>
      </c>
      <c r="AA340" s="9">
        <v>169</v>
      </c>
      <c r="AB340" s="9">
        <v>169.4</v>
      </c>
      <c r="AC340" s="9">
        <v>167.5</v>
      </c>
      <c r="AD340" s="9">
        <v>172.6</v>
      </c>
    </row>
    <row r="341" spans="1:30" x14ac:dyDescent="0.35">
      <c r="A341" s="9" t="s">
        <v>30</v>
      </c>
      <c r="B341" s="9">
        <v>2022</v>
      </c>
      <c r="C341" s="9" t="s">
        <v>40</v>
      </c>
      <c r="D341" s="9">
        <v>155.19999999999999</v>
      </c>
      <c r="E341" s="9">
        <v>210.8</v>
      </c>
      <c r="F341" s="9">
        <v>174.3</v>
      </c>
      <c r="G341" s="9">
        <v>166.3</v>
      </c>
      <c r="H341" s="9">
        <v>202.2</v>
      </c>
      <c r="I341" s="9">
        <v>169.6</v>
      </c>
      <c r="J341" s="9">
        <v>168.6</v>
      </c>
      <c r="K341" s="9">
        <v>164.4</v>
      </c>
      <c r="L341" s="9">
        <v>119.2</v>
      </c>
      <c r="M341" s="9">
        <v>191.8</v>
      </c>
      <c r="N341" s="9">
        <v>174.5</v>
      </c>
      <c r="O341" s="9">
        <v>183.1</v>
      </c>
      <c r="P341" s="9">
        <v>172.5</v>
      </c>
      <c r="Q341" s="9">
        <v>193.2</v>
      </c>
      <c r="R341" s="9">
        <v>182</v>
      </c>
      <c r="S341" s="9">
        <v>180.3</v>
      </c>
      <c r="T341" s="9">
        <v>181.7</v>
      </c>
      <c r="U341" s="9" t="s">
        <v>32</v>
      </c>
      <c r="V341" s="9">
        <v>179.6</v>
      </c>
      <c r="W341" s="9">
        <v>171.3</v>
      </c>
      <c r="X341" s="9">
        <v>178.8</v>
      </c>
      <c r="Y341" s="9">
        <v>166.3</v>
      </c>
      <c r="Z341" s="9">
        <v>168.6</v>
      </c>
      <c r="AA341" s="9">
        <v>174.7</v>
      </c>
      <c r="AB341" s="9">
        <v>169.7</v>
      </c>
      <c r="AC341" s="9">
        <v>171.8</v>
      </c>
      <c r="AD341" s="9">
        <v>174.3</v>
      </c>
    </row>
    <row r="342" spans="1:30" x14ac:dyDescent="0.35">
      <c r="A342" s="9" t="s">
        <v>33</v>
      </c>
      <c r="B342" s="9">
        <v>2022</v>
      </c>
      <c r="C342" s="9" t="s">
        <v>40</v>
      </c>
      <c r="D342" s="9">
        <v>159.30000000000001</v>
      </c>
      <c r="E342" s="9">
        <v>217.1</v>
      </c>
      <c r="F342" s="9">
        <v>176.6</v>
      </c>
      <c r="G342" s="9">
        <v>167.1</v>
      </c>
      <c r="H342" s="9">
        <v>184.8</v>
      </c>
      <c r="I342" s="9">
        <v>179.5</v>
      </c>
      <c r="J342" s="9">
        <v>208.5</v>
      </c>
      <c r="K342" s="9">
        <v>164</v>
      </c>
      <c r="L342" s="9">
        <v>121.5</v>
      </c>
      <c r="M342" s="9">
        <v>186.3</v>
      </c>
      <c r="N342" s="9">
        <v>159.80000000000001</v>
      </c>
      <c r="O342" s="9">
        <v>187.7</v>
      </c>
      <c r="P342" s="9">
        <v>179.4</v>
      </c>
      <c r="Q342" s="9">
        <v>198.6</v>
      </c>
      <c r="R342" s="9">
        <v>172.7</v>
      </c>
      <c r="S342" s="9">
        <v>158.69999999999999</v>
      </c>
      <c r="T342" s="9">
        <v>170.6</v>
      </c>
      <c r="U342" s="9">
        <v>167.8</v>
      </c>
      <c r="V342" s="9">
        <v>179.5</v>
      </c>
      <c r="W342" s="9">
        <v>163.1</v>
      </c>
      <c r="X342" s="9">
        <v>171.7</v>
      </c>
      <c r="Y342" s="9">
        <v>157.4</v>
      </c>
      <c r="Z342" s="9">
        <v>164.6</v>
      </c>
      <c r="AA342" s="9">
        <v>169.1</v>
      </c>
      <c r="AB342" s="9">
        <v>169.8</v>
      </c>
      <c r="AC342" s="9">
        <v>164.7</v>
      </c>
      <c r="AD342" s="9">
        <v>172.3</v>
      </c>
    </row>
    <row r="343" spans="1:30" x14ac:dyDescent="0.35">
      <c r="A343" s="9" t="s">
        <v>34</v>
      </c>
      <c r="B343" s="9">
        <v>2022</v>
      </c>
      <c r="C343" s="9" t="s">
        <v>40</v>
      </c>
      <c r="D343" s="9">
        <v>156.5</v>
      </c>
      <c r="E343" s="9">
        <v>213</v>
      </c>
      <c r="F343" s="9">
        <v>175.2</v>
      </c>
      <c r="G343" s="9">
        <v>166.6</v>
      </c>
      <c r="H343" s="9">
        <v>195.8</v>
      </c>
      <c r="I343" s="9">
        <v>174.2</v>
      </c>
      <c r="J343" s="9">
        <v>182.1</v>
      </c>
      <c r="K343" s="9">
        <v>164.3</v>
      </c>
      <c r="L343" s="9">
        <v>120</v>
      </c>
      <c r="M343" s="9">
        <v>190</v>
      </c>
      <c r="N343" s="9">
        <v>168.4</v>
      </c>
      <c r="O343" s="9">
        <v>185.2</v>
      </c>
      <c r="P343" s="9">
        <v>175</v>
      </c>
      <c r="Q343" s="9">
        <v>194.6</v>
      </c>
      <c r="R343" s="9">
        <v>178.3</v>
      </c>
      <c r="S343" s="9">
        <v>171.3</v>
      </c>
      <c r="T343" s="9">
        <v>177.3</v>
      </c>
      <c r="U343" s="9">
        <v>167.8</v>
      </c>
      <c r="V343" s="9">
        <v>179.6</v>
      </c>
      <c r="W343" s="9">
        <v>167.4</v>
      </c>
      <c r="X343" s="9">
        <v>176.1</v>
      </c>
      <c r="Y343" s="9">
        <v>161.6</v>
      </c>
      <c r="Z343" s="9">
        <v>166.3</v>
      </c>
      <c r="AA343" s="9">
        <v>171.4</v>
      </c>
      <c r="AB343" s="9">
        <v>169.7</v>
      </c>
      <c r="AC343" s="9">
        <v>168.4</v>
      </c>
      <c r="AD343" s="9">
        <v>173.4</v>
      </c>
    </row>
    <row r="344" spans="1:30" x14ac:dyDescent="0.35">
      <c r="A344" s="9" t="s">
        <v>30</v>
      </c>
      <c r="B344" s="9">
        <v>2022</v>
      </c>
      <c r="C344" s="9" t="s">
        <v>41</v>
      </c>
      <c r="D344" s="9">
        <v>159.5</v>
      </c>
      <c r="E344" s="9">
        <v>204.1</v>
      </c>
      <c r="F344" s="9">
        <v>168.3</v>
      </c>
      <c r="G344" s="9">
        <v>167.9</v>
      </c>
      <c r="H344" s="9">
        <v>198.1</v>
      </c>
      <c r="I344" s="9">
        <v>169.2</v>
      </c>
      <c r="J344" s="9">
        <v>173.1</v>
      </c>
      <c r="K344" s="9">
        <v>167.1</v>
      </c>
      <c r="L344" s="9">
        <v>120.2</v>
      </c>
      <c r="M344" s="9">
        <v>195.6</v>
      </c>
      <c r="N344" s="9">
        <v>174.8</v>
      </c>
      <c r="O344" s="9">
        <v>184</v>
      </c>
      <c r="P344" s="9">
        <v>173.9</v>
      </c>
      <c r="Q344" s="9">
        <v>193.7</v>
      </c>
      <c r="R344" s="9">
        <v>183.2</v>
      </c>
      <c r="S344" s="9">
        <v>181.7</v>
      </c>
      <c r="T344" s="9">
        <v>183</v>
      </c>
      <c r="U344" s="9" t="s">
        <v>32</v>
      </c>
      <c r="V344" s="9">
        <v>179.1</v>
      </c>
      <c r="W344" s="9">
        <v>172.3</v>
      </c>
      <c r="X344" s="9">
        <v>179.4</v>
      </c>
      <c r="Y344" s="9">
        <v>166.6</v>
      </c>
      <c r="Z344" s="9">
        <v>169.3</v>
      </c>
      <c r="AA344" s="9">
        <v>175.7</v>
      </c>
      <c r="AB344" s="9">
        <v>171.1</v>
      </c>
      <c r="AC344" s="9">
        <v>172.6</v>
      </c>
      <c r="AD344" s="9">
        <v>175.3</v>
      </c>
    </row>
    <row r="345" spans="1:30" x14ac:dyDescent="0.35">
      <c r="A345" s="9" t="s">
        <v>33</v>
      </c>
      <c r="B345" s="9">
        <v>2022</v>
      </c>
      <c r="C345" s="9" t="s">
        <v>41</v>
      </c>
      <c r="D345" s="9">
        <v>162.1</v>
      </c>
      <c r="E345" s="9">
        <v>210.9</v>
      </c>
      <c r="F345" s="9">
        <v>170.6</v>
      </c>
      <c r="G345" s="9">
        <v>168.4</v>
      </c>
      <c r="H345" s="9">
        <v>182.5</v>
      </c>
      <c r="I345" s="9">
        <v>177.1</v>
      </c>
      <c r="J345" s="9">
        <v>213.1</v>
      </c>
      <c r="K345" s="9">
        <v>167.3</v>
      </c>
      <c r="L345" s="9">
        <v>122.2</v>
      </c>
      <c r="M345" s="9">
        <v>189.7</v>
      </c>
      <c r="N345" s="9">
        <v>160.5</v>
      </c>
      <c r="O345" s="9">
        <v>188.9</v>
      </c>
      <c r="P345" s="9">
        <v>180.4</v>
      </c>
      <c r="Q345" s="9">
        <v>198.7</v>
      </c>
      <c r="R345" s="9">
        <v>173.7</v>
      </c>
      <c r="S345" s="9">
        <v>160</v>
      </c>
      <c r="T345" s="9">
        <v>171.6</v>
      </c>
      <c r="U345" s="9">
        <v>169</v>
      </c>
      <c r="V345" s="9">
        <v>178.4</v>
      </c>
      <c r="W345" s="9">
        <v>164.2</v>
      </c>
      <c r="X345" s="9">
        <v>172.6</v>
      </c>
      <c r="Y345" s="9">
        <v>157.69999999999999</v>
      </c>
      <c r="Z345" s="9">
        <v>165.1</v>
      </c>
      <c r="AA345" s="9">
        <v>169.9</v>
      </c>
      <c r="AB345" s="9">
        <v>171.4</v>
      </c>
      <c r="AC345" s="9">
        <v>165.4</v>
      </c>
      <c r="AD345" s="9">
        <v>173.1</v>
      </c>
    </row>
    <row r="346" spans="1:30" x14ac:dyDescent="0.35">
      <c r="A346" s="9" t="s">
        <v>34</v>
      </c>
      <c r="B346" s="9">
        <v>2022</v>
      </c>
      <c r="C346" s="9" t="s">
        <v>41</v>
      </c>
      <c r="D346" s="9">
        <v>160.30000000000001</v>
      </c>
      <c r="E346" s="9">
        <v>206.5</v>
      </c>
      <c r="F346" s="9">
        <v>169.2</v>
      </c>
      <c r="G346" s="9">
        <v>168.1</v>
      </c>
      <c r="H346" s="9">
        <v>192.4</v>
      </c>
      <c r="I346" s="9">
        <v>172.9</v>
      </c>
      <c r="J346" s="9">
        <v>186.7</v>
      </c>
      <c r="K346" s="9">
        <v>167.2</v>
      </c>
      <c r="L346" s="9">
        <v>120.9</v>
      </c>
      <c r="M346" s="9">
        <v>193.6</v>
      </c>
      <c r="N346" s="9">
        <v>168.8</v>
      </c>
      <c r="O346" s="9">
        <v>186.3</v>
      </c>
      <c r="P346" s="9">
        <v>176.3</v>
      </c>
      <c r="Q346" s="9">
        <v>195</v>
      </c>
      <c r="R346" s="9">
        <v>179.5</v>
      </c>
      <c r="S346" s="9">
        <v>172.7</v>
      </c>
      <c r="T346" s="9">
        <v>178.5</v>
      </c>
      <c r="U346" s="9">
        <v>169</v>
      </c>
      <c r="V346" s="9">
        <v>178.8</v>
      </c>
      <c r="W346" s="9">
        <v>168.5</v>
      </c>
      <c r="X346" s="9">
        <v>176.8</v>
      </c>
      <c r="Y346" s="9">
        <v>161.9</v>
      </c>
      <c r="Z346" s="9">
        <v>166.9</v>
      </c>
      <c r="AA346" s="9">
        <v>172.3</v>
      </c>
      <c r="AB346" s="9">
        <v>171.2</v>
      </c>
      <c r="AC346" s="9">
        <v>169.1</v>
      </c>
      <c r="AD346" s="9">
        <v>174.3</v>
      </c>
    </row>
    <row r="347" spans="1:30" x14ac:dyDescent="0.35">
      <c r="A347" s="9" t="s">
        <v>30</v>
      </c>
      <c r="B347" s="9">
        <v>2022</v>
      </c>
      <c r="C347" s="9" t="s">
        <v>42</v>
      </c>
      <c r="D347" s="9">
        <v>162.9</v>
      </c>
      <c r="E347" s="9">
        <v>206.7</v>
      </c>
      <c r="F347" s="9">
        <v>169</v>
      </c>
      <c r="G347" s="9">
        <v>169.5</v>
      </c>
      <c r="H347" s="9">
        <v>194.1</v>
      </c>
      <c r="I347" s="9">
        <v>164.1</v>
      </c>
      <c r="J347" s="9">
        <v>176.9</v>
      </c>
      <c r="K347" s="9">
        <v>169</v>
      </c>
      <c r="L347" s="9">
        <v>120.8</v>
      </c>
      <c r="M347" s="9">
        <v>199.1</v>
      </c>
      <c r="N347" s="9">
        <v>175.4</v>
      </c>
      <c r="O347" s="9">
        <v>184.8</v>
      </c>
      <c r="P347" s="9">
        <v>175.5</v>
      </c>
      <c r="Q347" s="9">
        <v>194.5</v>
      </c>
      <c r="R347" s="9">
        <v>184.7</v>
      </c>
      <c r="S347" s="9">
        <v>183.3</v>
      </c>
      <c r="T347" s="9">
        <v>184.5</v>
      </c>
      <c r="U347" s="9" t="s">
        <v>32</v>
      </c>
      <c r="V347" s="9">
        <v>179.7</v>
      </c>
      <c r="W347" s="9">
        <v>173.6</v>
      </c>
      <c r="X347" s="9">
        <v>180.2</v>
      </c>
      <c r="Y347" s="9">
        <v>166.9</v>
      </c>
      <c r="Z347" s="9">
        <v>170</v>
      </c>
      <c r="AA347" s="9">
        <v>176.2</v>
      </c>
      <c r="AB347" s="9">
        <v>170.8</v>
      </c>
      <c r="AC347" s="9">
        <v>173.1</v>
      </c>
      <c r="AD347" s="9">
        <v>176.4</v>
      </c>
    </row>
    <row r="348" spans="1:30" x14ac:dyDescent="0.35">
      <c r="A348" s="9" t="s">
        <v>33</v>
      </c>
      <c r="B348" s="9">
        <v>2022</v>
      </c>
      <c r="C348" s="9" t="s">
        <v>42</v>
      </c>
      <c r="D348" s="9">
        <v>164.9</v>
      </c>
      <c r="E348" s="9">
        <v>213.7</v>
      </c>
      <c r="F348" s="9">
        <v>170.9</v>
      </c>
      <c r="G348" s="9">
        <v>170.1</v>
      </c>
      <c r="H348" s="9">
        <v>179.3</v>
      </c>
      <c r="I348" s="9">
        <v>167.5</v>
      </c>
      <c r="J348" s="9">
        <v>220.8</v>
      </c>
      <c r="K348" s="9">
        <v>169.2</v>
      </c>
      <c r="L348" s="9">
        <v>123.1</v>
      </c>
      <c r="M348" s="9">
        <v>193.6</v>
      </c>
      <c r="N348" s="9">
        <v>161.1</v>
      </c>
      <c r="O348" s="9">
        <v>190.4</v>
      </c>
      <c r="P348" s="9">
        <v>181.8</v>
      </c>
      <c r="Q348" s="9">
        <v>199.7</v>
      </c>
      <c r="R348" s="9">
        <v>175</v>
      </c>
      <c r="S348" s="9">
        <v>161.69999999999999</v>
      </c>
      <c r="T348" s="9">
        <v>173</v>
      </c>
      <c r="U348" s="9">
        <v>169.5</v>
      </c>
      <c r="V348" s="9">
        <v>179.2</v>
      </c>
      <c r="W348" s="9">
        <v>165</v>
      </c>
      <c r="X348" s="9">
        <v>173.8</v>
      </c>
      <c r="Y348" s="9">
        <v>158.19999999999999</v>
      </c>
      <c r="Z348" s="9">
        <v>165.8</v>
      </c>
      <c r="AA348" s="9">
        <v>170.9</v>
      </c>
      <c r="AB348" s="9">
        <v>171.1</v>
      </c>
      <c r="AC348" s="9">
        <v>166.1</v>
      </c>
      <c r="AD348" s="9">
        <v>174.1</v>
      </c>
    </row>
    <row r="349" spans="1:30" x14ac:dyDescent="0.35">
      <c r="A349" s="9" t="s">
        <v>34</v>
      </c>
      <c r="B349" s="9">
        <v>2022</v>
      </c>
      <c r="C349" s="9" t="s">
        <v>42</v>
      </c>
      <c r="D349" s="9">
        <v>163.5</v>
      </c>
      <c r="E349" s="9">
        <v>209.2</v>
      </c>
      <c r="F349" s="9">
        <v>169.7</v>
      </c>
      <c r="G349" s="9">
        <v>169.7</v>
      </c>
      <c r="H349" s="9">
        <v>188.7</v>
      </c>
      <c r="I349" s="9">
        <v>165.7</v>
      </c>
      <c r="J349" s="9">
        <v>191.8</v>
      </c>
      <c r="K349" s="9">
        <v>169.1</v>
      </c>
      <c r="L349" s="9">
        <v>121.6</v>
      </c>
      <c r="M349" s="9">
        <v>197.3</v>
      </c>
      <c r="N349" s="9">
        <v>169.4</v>
      </c>
      <c r="O349" s="9">
        <v>187.4</v>
      </c>
      <c r="P349" s="9">
        <v>177.8</v>
      </c>
      <c r="Q349" s="9">
        <v>195.9</v>
      </c>
      <c r="R349" s="9">
        <v>180.9</v>
      </c>
      <c r="S349" s="9">
        <v>174.3</v>
      </c>
      <c r="T349" s="9">
        <v>179.9</v>
      </c>
      <c r="U349" s="9">
        <v>169.5</v>
      </c>
      <c r="V349" s="9">
        <v>179.5</v>
      </c>
      <c r="W349" s="9">
        <v>169.5</v>
      </c>
      <c r="X349" s="9">
        <v>177.8</v>
      </c>
      <c r="Y349" s="9">
        <v>162.30000000000001</v>
      </c>
      <c r="Z349" s="9">
        <v>167.6</v>
      </c>
      <c r="AA349" s="9">
        <v>173.1</v>
      </c>
      <c r="AB349" s="9">
        <v>170.9</v>
      </c>
      <c r="AC349" s="9">
        <v>169.7</v>
      </c>
      <c r="AD349" s="9">
        <v>175.3</v>
      </c>
    </row>
    <row r="350" spans="1:30" x14ac:dyDescent="0.35">
      <c r="A350" s="9" t="s">
        <v>30</v>
      </c>
      <c r="B350" s="9">
        <v>2022</v>
      </c>
      <c r="C350" s="9" t="s">
        <v>43</v>
      </c>
      <c r="D350" s="9">
        <v>164.7</v>
      </c>
      <c r="E350" s="9">
        <v>208.8</v>
      </c>
      <c r="F350" s="9">
        <v>170.3</v>
      </c>
      <c r="G350" s="9">
        <v>170.9</v>
      </c>
      <c r="H350" s="9">
        <v>191.6</v>
      </c>
      <c r="I350" s="9">
        <v>162.19999999999999</v>
      </c>
      <c r="J350" s="9">
        <v>184.8</v>
      </c>
      <c r="K350" s="9">
        <v>169.7</v>
      </c>
      <c r="L350" s="9">
        <v>121.1</v>
      </c>
      <c r="M350" s="9">
        <v>201.6</v>
      </c>
      <c r="N350" s="9">
        <v>175.8</v>
      </c>
      <c r="O350" s="9">
        <v>185.6</v>
      </c>
      <c r="P350" s="9">
        <v>177.4</v>
      </c>
      <c r="Q350" s="9">
        <v>194.9</v>
      </c>
      <c r="R350" s="9">
        <v>186.1</v>
      </c>
      <c r="S350" s="9">
        <v>184.4</v>
      </c>
      <c r="T350" s="9">
        <v>185.9</v>
      </c>
      <c r="U350" s="9" t="s">
        <v>32</v>
      </c>
      <c r="V350" s="9">
        <v>180.8</v>
      </c>
      <c r="W350" s="9">
        <v>174.4</v>
      </c>
      <c r="X350" s="9">
        <v>181.2</v>
      </c>
      <c r="Y350" s="9">
        <v>167.4</v>
      </c>
      <c r="Z350" s="9">
        <v>170.6</v>
      </c>
      <c r="AA350" s="9">
        <v>176.5</v>
      </c>
      <c r="AB350" s="9">
        <v>172</v>
      </c>
      <c r="AC350" s="9">
        <v>173.9</v>
      </c>
      <c r="AD350" s="9">
        <v>177.9</v>
      </c>
    </row>
    <row r="351" spans="1:30" x14ac:dyDescent="0.35">
      <c r="A351" s="9" t="s">
        <v>33</v>
      </c>
      <c r="B351" s="9">
        <v>2022</v>
      </c>
      <c r="C351" s="9" t="s">
        <v>43</v>
      </c>
      <c r="D351" s="9">
        <v>166.4</v>
      </c>
      <c r="E351" s="9">
        <v>214.9</v>
      </c>
      <c r="F351" s="9">
        <v>171.9</v>
      </c>
      <c r="G351" s="9">
        <v>171</v>
      </c>
      <c r="H351" s="9">
        <v>177.7</v>
      </c>
      <c r="I351" s="9">
        <v>165.7</v>
      </c>
      <c r="J351" s="9">
        <v>228.6</v>
      </c>
      <c r="K351" s="9">
        <v>169.9</v>
      </c>
      <c r="L351" s="9">
        <v>123.4</v>
      </c>
      <c r="M351" s="9">
        <v>196.4</v>
      </c>
      <c r="N351" s="9">
        <v>161.6</v>
      </c>
      <c r="O351" s="9">
        <v>191.5</v>
      </c>
      <c r="P351" s="9">
        <v>183.3</v>
      </c>
      <c r="Q351" s="9">
        <v>200.1</v>
      </c>
      <c r="R351" s="9">
        <v>175.5</v>
      </c>
      <c r="S351" s="9">
        <v>162.6</v>
      </c>
      <c r="T351" s="9">
        <v>173.6</v>
      </c>
      <c r="U351" s="9">
        <v>171.2</v>
      </c>
      <c r="V351" s="9">
        <v>180</v>
      </c>
      <c r="W351" s="9">
        <v>166</v>
      </c>
      <c r="X351" s="9">
        <v>174.7</v>
      </c>
      <c r="Y351" s="9">
        <v>158.80000000000001</v>
      </c>
      <c r="Z351" s="9">
        <v>166.3</v>
      </c>
      <c r="AA351" s="9">
        <v>171.2</v>
      </c>
      <c r="AB351" s="9">
        <v>172.3</v>
      </c>
      <c r="AC351" s="9">
        <v>166.8</v>
      </c>
      <c r="AD351" s="9">
        <v>175.3</v>
      </c>
    </row>
    <row r="352" spans="1:30" x14ac:dyDescent="0.35">
      <c r="A352" s="9" t="s">
        <v>34</v>
      </c>
      <c r="B352" s="9">
        <v>2022</v>
      </c>
      <c r="C352" s="9" t="s">
        <v>43</v>
      </c>
      <c r="D352" s="9">
        <v>165.2</v>
      </c>
      <c r="E352" s="9">
        <v>210.9</v>
      </c>
      <c r="F352" s="9">
        <v>170.9</v>
      </c>
      <c r="G352" s="9">
        <v>170.9</v>
      </c>
      <c r="H352" s="9">
        <v>186.5</v>
      </c>
      <c r="I352" s="9">
        <v>163.80000000000001</v>
      </c>
      <c r="J352" s="9">
        <v>199.7</v>
      </c>
      <c r="K352" s="9">
        <v>169.8</v>
      </c>
      <c r="L352" s="9">
        <v>121.9</v>
      </c>
      <c r="M352" s="9">
        <v>199.9</v>
      </c>
      <c r="N352" s="9">
        <v>169.9</v>
      </c>
      <c r="O352" s="9">
        <v>188.3</v>
      </c>
      <c r="P352" s="9">
        <v>179.6</v>
      </c>
      <c r="Q352" s="9">
        <v>196.3</v>
      </c>
      <c r="R352" s="9">
        <v>181.9</v>
      </c>
      <c r="S352" s="9">
        <v>175.3</v>
      </c>
      <c r="T352" s="9">
        <v>181</v>
      </c>
      <c r="U352" s="9">
        <v>171.2</v>
      </c>
      <c r="V352" s="9">
        <v>180.5</v>
      </c>
      <c r="W352" s="9">
        <v>170.4</v>
      </c>
      <c r="X352" s="9">
        <v>178.7</v>
      </c>
      <c r="Y352" s="9">
        <v>162.9</v>
      </c>
      <c r="Z352" s="9">
        <v>168.2</v>
      </c>
      <c r="AA352" s="9">
        <v>173.4</v>
      </c>
      <c r="AB352" s="9">
        <v>172.1</v>
      </c>
      <c r="AC352" s="9">
        <v>170.5</v>
      </c>
      <c r="AD352" s="9">
        <v>176.7</v>
      </c>
    </row>
    <row r="353" spans="1:30" x14ac:dyDescent="0.35">
      <c r="A353" s="9" t="s">
        <v>30</v>
      </c>
      <c r="B353" s="9">
        <v>2022</v>
      </c>
      <c r="C353" s="9" t="s">
        <v>45</v>
      </c>
      <c r="D353" s="9">
        <v>166.9</v>
      </c>
      <c r="E353" s="9">
        <v>207.2</v>
      </c>
      <c r="F353" s="9">
        <v>180.2</v>
      </c>
      <c r="G353" s="9">
        <v>172.3</v>
      </c>
      <c r="H353" s="9">
        <v>194</v>
      </c>
      <c r="I353" s="9">
        <v>159.1</v>
      </c>
      <c r="J353" s="9">
        <v>171.6</v>
      </c>
      <c r="K353" s="9">
        <v>170.2</v>
      </c>
      <c r="L353" s="9">
        <v>121.5</v>
      </c>
      <c r="M353" s="9">
        <v>204.8</v>
      </c>
      <c r="N353" s="9">
        <v>176.4</v>
      </c>
      <c r="O353" s="9">
        <v>186.9</v>
      </c>
      <c r="P353" s="9">
        <v>176.6</v>
      </c>
      <c r="Q353" s="9">
        <v>195.5</v>
      </c>
      <c r="R353" s="9">
        <v>187.2</v>
      </c>
      <c r="S353" s="9">
        <v>185.2</v>
      </c>
      <c r="T353" s="9">
        <v>186.9</v>
      </c>
      <c r="U353" s="9" t="s">
        <v>32</v>
      </c>
      <c r="V353" s="9">
        <v>181.9</v>
      </c>
      <c r="W353" s="9">
        <v>175.5</v>
      </c>
      <c r="X353" s="9">
        <v>182.3</v>
      </c>
      <c r="Y353" s="9">
        <v>167.5</v>
      </c>
      <c r="Z353" s="9">
        <v>170.8</v>
      </c>
      <c r="AA353" s="9">
        <v>176.9</v>
      </c>
      <c r="AB353" s="9">
        <v>173.4</v>
      </c>
      <c r="AC353" s="9">
        <v>174.6</v>
      </c>
      <c r="AD353" s="9">
        <v>177.8</v>
      </c>
    </row>
    <row r="354" spans="1:30" x14ac:dyDescent="0.35">
      <c r="A354" s="9" t="s">
        <v>33</v>
      </c>
      <c r="B354" s="9">
        <v>2022</v>
      </c>
      <c r="C354" s="9" t="s">
        <v>45</v>
      </c>
      <c r="D354" s="9">
        <v>168.4</v>
      </c>
      <c r="E354" s="9">
        <v>213.4</v>
      </c>
      <c r="F354" s="9">
        <v>183.2</v>
      </c>
      <c r="G354" s="9">
        <v>172.3</v>
      </c>
      <c r="H354" s="9">
        <v>180</v>
      </c>
      <c r="I354" s="9">
        <v>162.6</v>
      </c>
      <c r="J354" s="9">
        <v>205.5</v>
      </c>
      <c r="K354" s="9">
        <v>171</v>
      </c>
      <c r="L354" s="9">
        <v>123.4</v>
      </c>
      <c r="M354" s="9">
        <v>198.8</v>
      </c>
      <c r="N354" s="9">
        <v>162.1</v>
      </c>
      <c r="O354" s="9">
        <v>192.4</v>
      </c>
      <c r="P354" s="9">
        <v>181.3</v>
      </c>
      <c r="Q354" s="9">
        <v>200.6</v>
      </c>
      <c r="R354" s="9">
        <v>176.7</v>
      </c>
      <c r="S354" s="9">
        <v>163.5</v>
      </c>
      <c r="T354" s="9">
        <v>174.7</v>
      </c>
      <c r="U354" s="9">
        <v>171.8</v>
      </c>
      <c r="V354" s="9">
        <v>180.3</v>
      </c>
      <c r="W354" s="9">
        <v>166.9</v>
      </c>
      <c r="X354" s="9">
        <v>175.8</v>
      </c>
      <c r="Y354" s="9">
        <v>158.9</v>
      </c>
      <c r="Z354" s="9">
        <v>166.7</v>
      </c>
      <c r="AA354" s="9">
        <v>171.5</v>
      </c>
      <c r="AB354" s="9">
        <v>173.8</v>
      </c>
      <c r="AC354" s="9">
        <v>167.4</v>
      </c>
      <c r="AD354" s="9">
        <v>174.1</v>
      </c>
    </row>
    <row r="355" spans="1:30" x14ac:dyDescent="0.35">
      <c r="A355" s="9" t="s">
        <v>34</v>
      </c>
      <c r="B355" s="9">
        <v>2022</v>
      </c>
      <c r="C355" s="9" t="s">
        <v>45</v>
      </c>
      <c r="D355" s="9">
        <v>167.4</v>
      </c>
      <c r="E355" s="9">
        <v>209.4</v>
      </c>
      <c r="F355" s="9">
        <v>181.4</v>
      </c>
      <c r="G355" s="9">
        <v>172.3</v>
      </c>
      <c r="H355" s="9">
        <v>188.9</v>
      </c>
      <c r="I355" s="9">
        <v>160.69999999999999</v>
      </c>
      <c r="J355" s="9">
        <v>183.1</v>
      </c>
      <c r="K355" s="9">
        <v>170.5</v>
      </c>
      <c r="L355" s="9">
        <v>122.1</v>
      </c>
      <c r="M355" s="9">
        <v>202.8</v>
      </c>
      <c r="N355" s="9">
        <v>170.4</v>
      </c>
      <c r="O355" s="9">
        <v>189.5</v>
      </c>
      <c r="P355" s="9">
        <v>178.3</v>
      </c>
      <c r="Q355" s="9">
        <v>196.9</v>
      </c>
      <c r="R355" s="9">
        <v>183.1</v>
      </c>
      <c r="S355" s="9">
        <v>176.2</v>
      </c>
      <c r="T355" s="9">
        <v>182.1</v>
      </c>
      <c r="U355" s="9">
        <v>171.8</v>
      </c>
      <c r="V355" s="9">
        <v>181.3</v>
      </c>
      <c r="W355" s="9">
        <v>171.4</v>
      </c>
      <c r="X355" s="9">
        <v>179.8</v>
      </c>
      <c r="Y355" s="9">
        <v>163</v>
      </c>
      <c r="Z355" s="9">
        <v>168.5</v>
      </c>
      <c r="AA355" s="9">
        <v>173.7</v>
      </c>
      <c r="AB355" s="9">
        <v>173.6</v>
      </c>
      <c r="AC355" s="9">
        <v>171.1</v>
      </c>
      <c r="AD355" s="9">
        <v>176.5</v>
      </c>
    </row>
    <row r="356" spans="1:30" x14ac:dyDescent="0.35">
      <c r="A356" s="9" t="s">
        <v>30</v>
      </c>
      <c r="B356" s="9">
        <v>2022</v>
      </c>
      <c r="C356" s="9" t="s">
        <v>46</v>
      </c>
      <c r="D356" s="9">
        <v>168.8</v>
      </c>
      <c r="E356" s="9">
        <v>206.9</v>
      </c>
      <c r="F356" s="9">
        <v>189.1</v>
      </c>
      <c r="G356" s="9">
        <v>173.4</v>
      </c>
      <c r="H356" s="9">
        <v>193.9</v>
      </c>
      <c r="I356" s="9">
        <v>156.69999999999999</v>
      </c>
      <c r="J356" s="9">
        <v>150.19999999999999</v>
      </c>
      <c r="K356" s="9">
        <v>170.5</v>
      </c>
      <c r="L356" s="9">
        <v>121.2</v>
      </c>
      <c r="M356" s="9">
        <v>207.5</v>
      </c>
      <c r="N356" s="9">
        <v>176.8</v>
      </c>
      <c r="O356" s="9">
        <v>187.7</v>
      </c>
      <c r="P356" s="9">
        <v>174.4</v>
      </c>
      <c r="Q356" s="9">
        <v>195.9</v>
      </c>
      <c r="R356" s="9">
        <v>188.1</v>
      </c>
      <c r="S356" s="9">
        <v>185.9</v>
      </c>
      <c r="T356" s="9">
        <v>187.8</v>
      </c>
      <c r="U356" s="9" t="s">
        <v>32</v>
      </c>
      <c r="V356" s="9">
        <v>182.8</v>
      </c>
      <c r="W356" s="9">
        <v>176.4</v>
      </c>
      <c r="X356" s="9">
        <v>183.5</v>
      </c>
      <c r="Y356" s="9">
        <v>167.8</v>
      </c>
      <c r="Z356" s="9">
        <v>171.2</v>
      </c>
      <c r="AA356" s="9">
        <v>177.3</v>
      </c>
      <c r="AB356" s="9">
        <v>175.7</v>
      </c>
      <c r="AC356" s="9">
        <v>175.5</v>
      </c>
      <c r="AD356" s="9">
        <v>177.1</v>
      </c>
    </row>
    <row r="357" spans="1:30" x14ac:dyDescent="0.35">
      <c r="A357" s="9" t="s">
        <v>33</v>
      </c>
      <c r="B357" s="9">
        <v>2022</v>
      </c>
      <c r="C357" s="9" t="s">
        <v>46</v>
      </c>
      <c r="D357" s="9">
        <v>170.2</v>
      </c>
      <c r="E357" s="9">
        <v>212.9</v>
      </c>
      <c r="F357" s="9">
        <v>191.9</v>
      </c>
      <c r="G357" s="9">
        <v>173.9</v>
      </c>
      <c r="H357" s="9">
        <v>179.1</v>
      </c>
      <c r="I357" s="9">
        <v>159.5</v>
      </c>
      <c r="J357" s="9">
        <v>178.7</v>
      </c>
      <c r="K357" s="9">
        <v>171.3</v>
      </c>
      <c r="L357" s="9">
        <v>123.1</v>
      </c>
      <c r="M357" s="9">
        <v>200.5</v>
      </c>
      <c r="N357" s="9">
        <v>162.80000000000001</v>
      </c>
      <c r="O357" s="9">
        <v>193.3</v>
      </c>
      <c r="P357" s="9">
        <v>178.6</v>
      </c>
      <c r="Q357" s="9">
        <v>201.1</v>
      </c>
      <c r="R357" s="9">
        <v>177.7</v>
      </c>
      <c r="S357" s="9">
        <v>164.5</v>
      </c>
      <c r="T357" s="9">
        <v>175.7</v>
      </c>
      <c r="U357" s="9">
        <v>170.7</v>
      </c>
      <c r="V357" s="9">
        <v>180.6</v>
      </c>
      <c r="W357" s="9">
        <v>167.3</v>
      </c>
      <c r="X357" s="9">
        <v>177.2</v>
      </c>
      <c r="Y357" s="9">
        <v>159.4</v>
      </c>
      <c r="Z357" s="9">
        <v>167.1</v>
      </c>
      <c r="AA357" s="9">
        <v>171.8</v>
      </c>
      <c r="AB357" s="9">
        <v>176</v>
      </c>
      <c r="AC357" s="9">
        <v>168.2</v>
      </c>
      <c r="AD357" s="9">
        <v>174.1</v>
      </c>
    </row>
    <row r="358" spans="1:30" x14ac:dyDescent="0.35">
      <c r="A358" s="9" t="s">
        <v>34</v>
      </c>
      <c r="B358" s="9">
        <v>2022</v>
      </c>
      <c r="C358" s="9" t="s">
        <v>46</v>
      </c>
      <c r="D358" s="9">
        <v>169.2</v>
      </c>
      <c r="E358" s="9">
        <v>209</v>
      </c>
      <c r="F358" s="9">
        <v>190.2</v>
      </c>
      <c r="G358" s="9">
        <v>173.6</v>
      </c>
      <c r="H358" s="9">
        <v>188.5</v>
      </c>
      <c r="I358" s="9">
        <v>158</v>
      </c>
      <c r="J358" s="9">
        <v>159.9</v>
      </c>
      <c r="K358" s="9">
        <v>170.8</v>
      </c>
      <c r="L358" s="9">
        <v>121.8</v>
      </c>
      <c r="M358" s="9">
        <v>205.2</v>
      </c>
      <c r="N358" s="9">
        <v>171</v>
      </c>
      <c r="O358" s="9">
        <v>190.3</v>
      </c>
      <c r="P358" s="9">
        <v>175.9</v>
      </c>
      <c r="Q358" s="9">
        <v>197.3</v>
      </c>
      <c r="R358" s="9">
        <v>184</v>
      </c>
      <c r="S358" s="9">
        <v>177</v>
      </c>
      <c r="T358" s="9">
        <v>183</v>
      </c>
      <c r="U358" s="9">
        <v>170.7</v>
      </c>
      <c r="V358" s="9">
        <v>182</v>
      </c>
      <c r="W358" s="9">
        <v>172.1</v>
      </c>
      <c r="X358" s="9">
        <v>181.1</v>
      </c>
      <c r="Y358" s="9">
        <v>163.4</v>
      </c>
      <c r="Z358" s="9">
        <v>168.9</v>
      </c>
      <c r="AA358" s="9">
        <v>174.1</v>
      </c>
      <c r="AB358" s="9">
        <v>175.8</v>
      </c>
      <c r="AC358" s="9">
        <v>172</v>
      </c>
      <c r="AD358" s="9">
        <v>175.7</v>
      </c>
    </row>
    <row r="359" spans="1:30" x14ac:dyDescent="0.35">
      <c r="A359" s="9" t="s">
        <v>30</v>
      </c>
      <c r="B359" s="9">
        <v>2023</v>
      </c>
      <c r="C359" s="9" t="s">
        <v>31</v>
      </c>
      <c r="D359" s="9">
        <v>174</v>
      </c>
      <c r="E359" s="9">
        <v>208.3</v>
      </c>
      <c r="F359" s="9">
        <v>192.9</v>
      </c>
      <c r="G359" s="9">
        <v>174.3</v>
      </c>
      <c r="H359" s="9">
        <v>192.6</v>
      </c>
      <c r="I359" s="9">
        <v>156.30000000000001</v>
      </c>
      <c r="J359" s="9">
        <v>142.9</v>
      </c>
      <c r="K359" s="9">
        <v>170.7</v>
      </c>
      <c r="L359" s="9">
        <v>120.3</v>
      </c>
      <c r="M359" s="9">
        <v>210.5</v>
      </c>
      <c r="N359" s="9">
        <v>176.9</v>
      </c>
      <c r="O359" s="9">
        <v>188.5</v>
      </c>
      <c r="P359" s="9">
        <v>175</v>
      </c>
      <c r="Q359" s="9">
        <v>196.9</v>
      </c>
      <c r="R359" s="9">
        <v>189</v>
      </c>
      <c r="S359" s="9">
        <v>186.3</v>
      </c>
      <c r="T359" s="9">
        <v>188.6</v>
      </c>
      <c r="U359" s="9" t="s">
        <v>32</v>
      </c>
      <c r="V359" s="9">
        <v>183.2</v>
      </c>
      <c r="W359" s="9">
        <v>177.2</v>
      </c>
      <c r="X359" s="9">
        <v>184.7</v>
      </c>
      <c r="Y359" s="9">
        <v>168.2</v>
      </c>
      <c r="Z359" s="9">
        <v>171.8</v>
      </c>
      <c r="AA359" s="9">
        <v>177.8</v>
      </c>
      <c r="AB359" s="9">
        <v>178.4</v>
      </c>
      <c r="AC359" s="9">
        <v>176.5</v>
      </c>
      <c r="AD359" s="9">
        <v>177.8</v>
      </c>
    </row>
    <row r="360" spans="1:30" x14ac:dyDescent="0.35">
      <c r="A360" s="9" t="s">
        <v>33</v>
      </c>
      <c r="B360" s="9">
        <v>2023</v>
      </c>
      <c r="C360" s="9" t="s">
        <v>31</v>
      </c>
      <c r="D360" s="9">
        <v>173.3</v>
      </c>
      <c r="E360" s="9">
        <v>215.2</v>
      </c>
      <c r="F360" s="9">
        <v>197</v>
      </c>
      <c r="G360" s="9">
        <v>175.2</v>
      </c>
      <c r="H360" s="9">
        <v>178</v>
      </c>
      <c r="I360" s="9">
        <v>160.5</v>
      </c>
      <c r="J360" s="9">
        <v>175.3</v>
      </c>
      <c r="K360" s="9">
        <v>171.2</v>
      </c>
      <c r="L360" s="9">
        <v>122.7</v>
      </c>
      <c r="M360" s="9">
        <v>204.3</v>
      </c>
      <c r="N360" s="9">
        <v>163.69999999999999</v>
      </c>
      <c r="O360" s="9">
        <v>194.3</v>
      </c>
      <c r="P360" s="9">
        <v>179.5</v>
      </c>
      <c r="Q360" s="9">
        <v>201.6</v>
      </c>
      <c r="R360" s="9">
        <v>178.7</v>
      </c>
      <c r="S360" s="9">
        <v>165.3</v>
      </c>
      <c r="T360" s="9">
        <v>176.6</v>
      </c>
      <c r="U360" s="9">
        <v>172.1</v>
      </c>
      <c r="V360" s="9">
        <v>180.1</v>
      </c>
      <c r="W360" s="9">
        <v>168</v>
      </c>
      <c r="X360" s="9">
        <v>178.5</v>
      </c>
      <c r="Y360" s="9">
        <v>159.5</v>
      </c>
      <c r="Z360" s="9">
        <v>167.8</v>
      </c>
      <c r="AA360" s="9">
        <v>171.8</v>
      </c>
      <c r="AB360" s="9">
        <v>178.8</v>
      </c>
      <c r="AC360" s="9">
        <v>168.9</v>
      </c>
      <c r="AD360" s="9">
        <v>174.9</v>
      </c>
    </row>
    <row r="361" spans="1:30" x14ac:dyDescent="0.35">
      <c r="A361" s="9" t="s">
        <v>34</v>
      </c>
      <c r="B361" s="9">
        <v>2023</v>
      </c>
      <c r="C361" s="9" t="s">
        <v>31</v>
      </c>
      <c r="D361" s="9">
        <v>173.8</v>
      </c>
      <c r="E361" s="9">
        <v>210.7</v>
      </c>
      <c r="F361" s="9">
        <v>194.5</v>
      </c>
      <c r="G361" s="9">
        <v>174.6</v>
      </c>
      <c r="H361" s="9">
        <v>187.2</v>
      </c>
      <c r="I361" s="9">
        <v>158.30000000000001</v>
      </c>
      <c r="J361" s="9">
        <v>153.9</v>
      </c>
      <c r="K361" s="9">
        <v>170.9</v>
      </c>
      <c r="L361" s="9">
        <v>121.1</v>
      </c>
      <c r="M361" s="9">
        <v>208.4</v>
      </c>
      <c r="N361" s="9">
        <v>171.4</v>
      </c>
      <c r="O361" s="9">
        <v>191.2</v>
      </c>
      <c r="P361" s="9">
        <v>176.7</v>
      </c>
      <c r="Q361" s="9">
        <v>198.2</v>
      </c>
      <c r="R361" s="9">
        <v>184.9</v>
      </c>
      <c r="S361" s="9">
        <v>177.6</v>
      </c>
      <c r="T361" s="9">
        <v>183.8</v>
      </c>
      <c r="U361" s="9">
        <v>172.1</v>
      </c>
      <c r="V361" s="9">
        <v>182</v>
      </c>
      <c r="W361" s="9">
        <v>172.9</v>
      </c>
      <c r="X361" s="9">
        <v>182.3</v>
      </c>
      <c r="Y361" s="9">
        <v>163.6</v>
      </c>
      <c r="Z361" s="9">
        <v>169.5</v>
      </c>
      <c r="AA361" s="9">
        <v>174.3</v>
      </c>
      <c r="AB361" s="9">
        <v>178.6</v>
      </c>
      <c r="AC361" s="9">
        <v>172.8</v>
      </c>
      <c r="AD361" s="9">
        <v>176.5</v>
      </c>
    </row>
    <row r="362" spans="1:30" x14ac:dyDescent="0.35">
      <c r="A362" s="9" t="s">
        <v>30</v>
      </c>
      <c r="B362" s="9">
        <v>2023</v>
      </c>
      <c r="C362" s="9" t="s">
        <v>35</v>
      </c>
      <c r="D362" s="9">
        <v>174.2</v>
      </c>
      <c r="E362" s="9">
        <v>205.2</v>
      </c>
      <c r="F362" s="9">
        <v>173.9</v>
      </c>
      <c r="G362" s="9">
        <v>177</v>
      </c>
      <c r="H362" s="9">
        <v>183.4</v>
      </c>
      <c r="I362" s="9">
        <v>167.2</v>
      </c>
      <c r="J362" s="9">
        <v>140.9</v>
      </c>
      <c r="K362" s="9">
        <v>170.4</v>
      </c>
      <c r="L362" s="9">
        <v>119.1</v>
      </c>
      <c r="M362" s="9">
        <v>212.1</v>
      </c>
      <c r="N362" s="9">
        <v>177.6</v>
      </c>
      <c r="O362" s="9">
        <v>189.9</v>
      </c>
      <c r="P362" s="9">
        <v>174.8</v>
      </c>
      <c r="Q362" s="9">
        <v>198.3</v>
      </c>
      <c r="R362" s="9">
        <v>190</v>
      </c>
      <c r="S362" s="9">
        <v>187</v>
      </c>
      <c r="T362" s="9">
        <v>189.6</v>
      </c>
      <c r="U362" s="9" t="s">
        <v>32</v>
      </c>
      <c r="V362" s="9">
        <v>181.6</v>
      </c>
      <c r="W362" s="9">
        <v>178.6</v>
      </c>
      <c r="X362" s="9">
        <v>186.6</v>
      </c>
      <c r="Y362" s="9">
        <v>169</v>
      </c>
      <c r="Z362" s="9">
        <v>172.8</v>
      </c>
      <c r="AA362" s="9">
        <v>178.5</v>
      </c>
      <c r="AB362" s="9">
        <v>180.7</v>
      </c>
      <c r="AC362" s="9">
        <v>177.9</v>
      </c>
      <c r="AD362" s="9">
        <v>178</v>
      </c>
    </row>
    <row r="363" spans="1:30" x14ac:dyDescent="0.35">
      <c r="A363" s="9" t="s">
        <v>33</v>
      </c>
      <c r="B363" s="9">
        <v>2023</v>
      </c>
      <c r="C363" s="9" t="s">
        <v>35</v>
      </c>
      <c r="D363" s="9">
        <v>174.7</v>
      </c>
      <c r="E363" s="9">
        <v>212.2</v>
      </c>
      <c r="F363" s="9">
        <v>177.2</v>
      </c>
      <c r="G363" s="9">
        <v>177.9</v>
      </c>
      <c r="H363" s="9">
        <v>172.2</v>
      </c>
      <c r="I363" s="9">
        <v>172.1</v>
      </c>
      <c r="J363" s="9">
        <v>175.8</v>
      </c>
      <c r="K363" s="9">
        <v>172.2</v>
      </c>
      <c r="L363" s="9">
        <v>121.9</v>
      </c>
      <c r="M363" s="9">
        <v>204.8</v>
      </c>
      <c r="N363" s="9">
        <v>164.9</v>
      </c>
      <c r="O363" s="9">
        <v>196.6</v>
      </c>
      <c r="P363" s="9">
        <v>180.7</v>
      </c>
      <c r="Q363" s="9">
        <v>202.7</v>
      </c>
      <c r="R363" s="9">
        <v>180.3</v>
      </c>
      <c r="S363" s="9">
        <v>167</v>
      </c>
      <c r="T363" s="9">
        <v>178.2</v>
      </c>
      <c r="U363" s="9">
        <v>173.5</v>
      </c>
      <c r="V363" s="9">
        <v>182.8</v>
      </c>
      <c r="W363" s="9">
        <v>169.2</v>
      </c>
      <c r="X363" s="9">
        <v>180.8</v>
      </c>
      <c r="Y363" s="9">
        <v>159.80000000000001</v>
      </c>
      <c r="Z363" s="9">
        <v>168.4</v>
      </c>
      <c r="AA363" s="9">
        <v>172.5</v>
      </c>
      <c r="AB363" s="9">
        <v>181.4</v>
      </c>
      <c r="AC363" s="9">
        <v>170</v>
      </c>
      <c r="AD363" s="9">
        <v>176.3</v>
      </c>
    </row>
    <row r="364" spans="1:30" x14ac:dyDescent="0.35">
      <c r="A364" s="9" t="s">
        <v>34</v>
      </c>
      <c r="B364" s="9">
        <v>2023</v>
      </c>
      <c r="C364" s="9" t="s">
        <v>35</v>
      </c>
      <c r="D364" s="9">
        <v>174.4</v>
      </c>
      <c r="E364" s="9">
        <v>207.7</v>
      </c>
      <c r="F364" s="9">
        <v>175.2</v>
      </c>
      <c r="G364" s="9">
        <v>177.3</v>
      </c>
      <c r="H364" s="9">
        <v>179.3</v>
      </c>
      <c r="I364" s="9">
        <v>169.5</v>
      </c>
      <c r="J364" s="9">
        <v>152.69999999999999</v>
      </c>
      <c r="K364" s="9">
        <v>171</v>
      </c>
      <c r="L364" s="9">
        <v>120</v>
      </c>
      <c r="M364" s="9">
        <v>209.7</v>
      </c>
      <c r="N364" s="9">
        <v>172.3</v>
      </c>
      <c r="O364" s="9">
        <v>193</v>
      </c>
      <c r="P364" s="9">
        <v>177</v>
      </c>
      <c r="Q364" s="9">
        <v>199.5</v>
      </c>
      <c r="R364" s="9">
        <v>186.2</v>
      </c>
      <c r="S364" s="9">
        <v>178.7</v>
      </c>
      <c r="T364" s="9">
        <v>185.1</v>
      </c>
      <c r="U364" s="9">
        <v>173.5</v>
      </c>
      <c r="V364" s="9">
        <v>182.1</v>
      </c>
      <c r="W364" s="9">
        <v>174.2</v>
      </c>
      <c r="X364" s="9">
        <v>184.4</v>
      </c>
      <c r="Y364" s="9">
        <v>164.2</v>
      </c>
      <c r="Z364" s="9">
        <v>170.3</v>
      </c>
      <c r="AA364" s="9">
        <v>175</v>
      </c>
      <c r="AB364" s="9">
        <v>181</v>
      </c>
      <c r="AC364" s="9">
        <v>174.1</v>
      </c>
      <c r="AD364" s="9">
        <v>177.2</v>
      </c>
    </row>
    <row r="365" spans="1:30" x14ac:dyDescent="0.35">
      <c r="A365" s="9" t="s">
        <v>30</v>
      </c>
      <c r="B365" s="9">
        <v>2023</v>
      </c>
      <c r="C365" s="9" t="s">
        <v>36</v>
      </c>
      <c r="D365" s="9">
        <v>174.3</v>
      </c>
      <c r="E365" s="9">
        <v>205.2</v>
      </c>
      <c r="F365" s="9">
        <v>173.9</v>
      </c>
      <c r="G365" s="9">
        <v>177</v>
      </c>
      <c r="H365" s="9">
        <v>183.3</v>
      </c>
      <c r="I365" s="9">
        <v>167.2</v>
      </c>
      <c r="J365" s="9">
        <v>140.9</v>
      </c>
      <c r="K365" s="9">
        <v>170.5</v>
      </c>
      <c r="L365" s="9">
        <v>119.1</v>
      </c>
      <c r="M365" s="9">
        <v>212.1</v>
      </c>
      <c r="N365" s="9">
        <v>177.6</v>
      </c>
      <c r="O365" s="9">
        <v>189.9</v>
      </c>
      <c r="P365" s="9">
        <v>174.8</v>
      </c>
      <c r="Q365" s="9">
        <v>198.4</v>
      </c>
      <c r="R365" s="9">
        <v>190</v>
      </c>
      <c r="S365" s="9">
        <v>187</v>
      </c>
      <c r="T365" s="9">
        <v>189.6</v>
      </c>
      <c r="U365" s="9" t="s">
        <v>32</v>
      </c>
      <c r="V365" s="9">
        <v>181.4</v>
      </c>
      <c r="W365" s="9">
        <v>178.6</v>
      </c>
      <c r="X365" s="9">
        <v>186.6</v>
      </c>
      <c r="Y365" s="9">
        <v>169</v>
      </c>
      <c r="Z365" s="9">
        <v>172.8</v>
      </c>
      <c r="AA365" s="9">
        <v>178.5</v>
      </c>
      <c r="AB365" s="9">
        <v>180.7</v>
      </c>
      <c r="AC365" s="9">
        <v>177.9</v>
      </c>
      <c r="AD365" s="9">
        <v>178</v>
      </c>
    </row>
    <row r="366" spans="1:30" x14ac:dyDescent="0.35">
      <c r="A366" s="9" t="s">
        <v>33</v>
      </c>
      <c r="B366" s="9">
        <v>2023</v>
      </c>
      <c r="C366" s="9" t="s">
        <v>36</v>
      </c>
      <c r="D366" s="9">
        <v>174.7</v>
      </c>
      <c r="E366" s="9">
        <v>212.2</v>
      </c>
      <c r="F366" s="9">
        <v>177.2</v>
      </c>
      <c r="G366" s="9">
        <v>177.9</v>
      </c>
      <c r="H366" s="9">
        <v>172.2</v>
      </c>
      <c r="I366" s="9">
        <v>172.1</v>
      </c>
      <c r="J366" s="9">
        <v>175.9</v>
      </c>
      <c r="K366" s="9">
        <v>172.2</v>
      </c>
      <c r="L366" s="9">
        <v>121.9</v>
      </c>
      <c r="M366" s="9">
        <v>204.8</v>
      </c>
      <c r="N366" s="9">
        <v>164.9</v>
      </c>
      <c r="O366" s="9">
        <v>196.6</v>
      </c>
      <c r="P366" s="9">
        <v>180.8</v>
      </c>
      <c r="Q366" s="9">
        <v>202.7</v>
      </c>
      <c r="R366" s="9">
        <v>180.2</v>
      </c>
      <c r="S366" s="9">
        <v>167</v>
      </c>
      <c r="T366" s="9">
        <v>178.2</v>
      </c>
      <c r="U366" s="9">
        <v>173.5</v>
      </c>
      <c r="V366" s="9">
        <v>182.6</v>
      </c>
      <c r="W366" s="9">
        <v>169.2</v>
      </c>
      <c r="X366" s="9">
        <v>180.8</v>
      </c>
      <c r="Y366" s="9">
        <v>159.80000000000001</v>
      </c>
      <c r="Z366" s="9">
        <v>168.4</v>
      </c>
      <c r="AA366" s="9">
        <v>172.5</v>
      </c>
      <c r="AB366" s="9">
        <v>181.5</v>
      </c>
      <c r="AC366" s="9">
        <v>170</v>
      </c>
      <c r="AD366" s="9">
        <v>176.3</v>
      </c>
    </row>
    <row r="367" spans="1:30" x14ac:dyDescent="0.35">
      <c r="A367" s="9" t="s">
        <v>34</v>
      </c>
      <c r="B367" s="9">
        <v>2023</v>
      </c>
      <c r="C367" s="9" t="s">
        <v>36</v>
      </c>
      <c r="D367" s="9">
        <v>174.4</v>
      </c>
      <c r="E367" s="9">
        <v>207.7</v>
      </c>
      <c r="F367" s="9">
        <v>175.2</v>
      </c>
      <c r="G367" s="9">
        <v>177.3</v>
      </c>
      <c r="H367" s="9">
        <v>179.2</v>
      </c>
      <c r="I367" s="9">
        <v>169.5</v>
      </c>
      <c r="J367" s="9">
        <v>152.80000000000001</v>
      </c>
      <c r="K367" s="9">
        <v>171.1</v>
      </c>
      <c r="L367" s="9">
        <v>120</v>
      </c>
      <c r="M367" s="9">
        <v>209.7</v>
      </c>
      <c r="N367" s="9">
        <v>172.3</v>
      </c>
      <c r="O367" s="9">
        <v>193</v>
      </c>
      <c r="P367" s="9">
        <v>177</v>
      </c>
      <c r="Q367" s="9">
        <v>199.5</v>
      </c>
      <c r="R367" s="9">
        <v>186.1</v>
      </c>
      <c r="S367" s="9">
        <v>178.7</v>
      </c>
      <c r="T367" s="9">
        <v>185.1</v>
      </c>
      <c r="U367" s="9">
        <v>173.5</v>
      </c>
      <c r="V367" s="9">
        <v>181.9</v>
      </c>
      <c r="W367" s="9">
        <v>174.2</v>
      </c>
      <c r="X367" s="9">
        <v>184.4</v>
      </c>
      <c r="Y367" s="9">
        <v>164.2</v>
      </c>
      <c r="Z367" s="9">
        <v>170.3</v>
      </c>
      <c r="AA367" s="9">
        <v>175</v>
      </c>
      <c r="AB367" s="9">
        <v>181</v>
      </c>
      <c r="AC367" s="9">
        <v>174.1</v>
      </c>
      <c r="AD367" s="9">
        <v>177.2</v>
      </c>
    </row>
    <row r="368" spans="1:30" x14ac:dyDescent="0.35">
      <c r="A368" s="9" t="s">
        <v>30</v>
      </c>
      <c r="B368" s="9">
        <v>2023</v>
      </c>
      <c r="C368" s="9" t="s">
        <v>37</v>
      </c>
      <c r="D368" s="9">
        <v>173.3</v>
      </c>
      <c r="E368" s="9">
        <v>206.9</v>
      </c>
      <c r="F368" s="9">
        <v>167.9</v>
      </c>
      <c r="G368" s="9">
        <v>178.2</v>
      </c>
      <c r="H368" s="9">
        <v>178.5</v>
      </c>
      <c r="I368" s="9">
        <v>173.7</v>
      </c>
      <c r="J368" s="9">
        <v>142.80000000000001</v>
      </c>
      <c r="K368" s="9">
        <v>172.8</v>
      </c>
      <c r="L368" s="9">
        <v>120.4</v>
      </c>
      <c r="M368" s="9">
        <v>215.5</v>
      </c>
      <c r="N368" s="9">
        <v>178.2</v>
      </c>
      <c r="O368" s="9">
        <v>190.5</v>
      </c>
      <c r="P368" s="9">
        <v>175.5</v>
      </c>
      <c r="Q368" s="9">
        <v>199.5</v>
      </c>
      <c r="R368" s="9">
        <v>190.7</v>
      </c>
      <c r="S368" s="9">
        <v>187.3</v>
      </c>
      <c r="T368" s="9">
        <v>190.2</v>
      </c>
      <c r="U368" s="9" t="s">
        <v>48</v>
      </c>
      <c r="V368" s="9">
        <v>181.5</v>
      </c>
      <c r="W368" s="9">
        <v>179.1</v>
      </c>
      <c r="X368" s="9">
        <v>187.2</v>
      </c>
      <c r="Y368" s="9">
        <v>169.4</v>
      </c>
      <c r="Z368" s="9">
        <v>173.2</v>
      </c>
      <c r="AA368" s="9">
        <v>179.4</v>
      </c>
      <c r="AB368" s="9">
        <v>183.8</v>
      </c>
      <c r="AC368" s="9">
        <v>178.9</v>
      </c>
      <c r="AD368" s="9">
        <v>178.8</v>
      </c>
    </row>
    <row r="369" spans="1:30" x14ac:dyDescent="0.35">
      <c r="A369" s="9" t="s">
        <v>33</v>
      </c>
      <c r="B369" s="9">
        <v>2023</v>
      </c>
      <c r="C369" s="9" t="s">
        <v>37</v>
      </c>
      <c r="D369" s="9">
        <v>174.8</v>
      </c>
      <c r="E369" s="9">
        <v>213.7</v>
      </c>
      <c r="F369" s="9">
        <v>172.4</v>
      </c>
      <c r="G369" s="9">
        <v>178.8</v>
      </c>
      <c r="H369" s="9">
        <v>168.7</v>
      </c>
      <c r="I369" s="9">
        <v>179.2</v>
      </c>
      <c r="J369" s="9">
        <v>179.9</v>
      </c>
      <c r="K369" s="9">
        <v>174.7</v>
      </c>
      <c r="L369" s="9">
        <v>123.1</v>
      </c>
      <c r="M369" s="9">
        <v>207.8</v>
      </c>
      <c r="N369" s="9">
        <v>165.5</v>
      </c>
      <c r="O369" s="9">
        <v>197</v>
      </c>
      <c r="P369" s="9">
        <v>182.1</v>
      </c>
      <c r="Q369" s="9">
        <v>203.5</v>
      </c>
      <c r="R369" s="9">
        <v>181</v>
      </c>
      <c r="S369" s="9">
        <v>167.7</v>
      </c>
      <c r="T369" s="9">
        <v>178.9</v>
      </c>
      <c r="U369" s="9">
        <v>175.2</v>
      </c>
      <c r="V369" s="9">
        <v>182.1</v>
      </c>
      <c r="W369" s="9">
        <v>169.6</v>
      </c>
      <c r="X369" s="9">
        <v>181.5</v>
      </c>
      <c r="Y369" s="9">
        <v>160.1</v>
      </c>
      <c r="Z369" s="9">
        <v>168.8</v>
      </c>
      <c r="AA369" s="9">
        <v>174.2</v>
      </c>
      <c r="AB369" s="9">
        <v>184.4</v>
      </c>
      <c r="AC369" s="9">
        <v>170.9</v>
      </c>
      <c r="AD369" s="9">
        <v>177.4</v>
      </c>
    </row>
    <row r="370" spans="1:30" x14ac:dyDescent="0.35">
      <c r="A370" s="9" t="s">
        <v>34</v>
      </c>
      <c r="B370" s="9">
        <v>2023</v>
      </c>
      <c r="C370" s="9" t="s">
        <v>37</v>
      </c>
      <c r="D370" s="9">
        <v>173.8</v>
      </c>
      <c r="E370" s="9">
        <v>209.3</v>
      </c>
      <c r="F370" s="9">
        <v>169.6</v>
      </c>
      <c r="G370" s="9">
        <v>178.4</v>
      </c>
      <c r="H370" s="9">
        <v>174.9</v>
      </c>
      <c r="I370" s="9">
        <v>176.3</v>
      </c>
      <c r="J370" s="9">
        <v>155.4</v>
      </c>
      <c r="K370" s="9">
        <v>173.4</v>
      </c>
      <c r="L370" s="9">
        <v>121.3</v>
      </c>
      <c r="M370" s="9">
        <v>212.9</v>
      </c>
      <c r="N370" s="9">
        <v>172.9</v>
      </c>
      <c r="O370" s="9">
        <v>193.5</v>
      </c>
      <c r="P370" s="9">
        <v>177.9</v>
      </c>
      <c r="Q370" s="9">
        <v>200.6</v>
      </c>
      <c r="R370" s="9">
        <v>186.9</v>
      </c>
      <c r="S370" s="9">
        <v>179.2</v>
      </c>
      <c r="T370" s="9">
        <v>185.7</v>
      </c>
      <c r="U370" s="9">
        <v>175.2</v>
      </c>
      <c r="V370" s="9">
        <v>181.7</v>
      </c>
      <c r="W370" s="9">
        <v>174.6</v>
      </c>
      <c r="X370" s="9">
        <v>185</v>
      </c>
      <c r="Y370" s="9">
        <v>164.5</v>
      </c>
      <c r="Z370" s="9">
        <v>170.7</v>
      </c>
      <c r="AA370" s="9">
        <v>176.4</v>
      </c>
      <c r="AB370" s="9">
        <v>184</v>
      </c>
      <c r="AC370" s="9">
        <v>175</v>
      </c>
      <c r="AD370" s="9">
        <v>178.1</v>
      </c>
    </row>
    <row r="371" spans="1:30" x14ac:dyDescent="0.35">
      <c r="A371" s="9" t="s">
        <v>30</v>
      </c>
      <c r="B371" s="9">
        <v>2023</v>
      </c>
      <c r="C371" s="9" t="s">
        <v>38</v>
      </c>
      <c r="D371" s="9">
        <v>173.2</v>
      </c>
      <c r="E371" s="9">
        <v>211.5</v>
      </c>
      <c r="F371" s="9">
        <v>171</v>
      </c>
      <c r="G371" s="9">
        <v>179.6</v>
      </c>
      <c r="H371" s="9">
        <v>173.3</v>
      </c>
      <c r="I371" s="9">
        <v>169</v>
      </c>
      <c r="J371" s="9">
        <v>148.69999999999999</v>
      </c>
      <c r="K371" s="9">
        <v>174.9</v>
      </c>
      <c r="L371" s="9">
        <v>121.9</v>
      </c>
      <c r="M371" s="9">
        <v>221</v>
      </c>
      <c r="N371" s="9">
        <v>178.7</v>
      </c>
      <c r="O371" s="9">
        <v>191.1</v>
      </c>
      <c r="P371" s="9">
        <v>176.8</v>
      </c>
      <c r="Q371" s="9">
        <v>199.9</v>
      </c>
      <c r="R371" s="9">
        <v>191.2</v>
      </c>
      <c r="S371" s="9">
        <v>187.9</v>
      </c>
      <c r="T371" s="9">
        <v>190.8</v>
      </c>
      <c r="U371" s="9" t="s">
        <v>48</v>
      </c>
      <c r="V371" s="9">
        <v>182.5</v>
      </c>
      <c r="W371" s="9">
        <v>179.8</v>
      </c>
      <c r="X371" s="9">
        <v>187.8</v>
      </c>
      <c r="Y371" s="9">
        <v>169.7</v>
      </c>
      <c r="Z371" s="9">
        <v>173.8</v>
      </c>
      <c r="AA371" s="9">
        <v>180.3</v>
      </c>
      <c r="AB371" s="9">
        <v>184.9</v>
      </c>
      <c r="AC371" s="9">
        <v>179.5</v>
      </c>
      <c r="AD371" s="9">
        <v>179.8</v>
      </c>
    </row>
    <row r="372" spans="1:30" x14ac:dyDescent="0.35">
      <c r="A372" s="9" t="s">
        <v>33</v>
      </c>
      <c r="B372" s="9">
        <v>2023</v>
      </c>
      <c r="C372" s="9" t="s">
        <v>38</v>
      </c>
      <c r="D372" s="9">
        <v>174.7</v>
      </c>
      <c r="E372" s="9">
        <v>219.4</v>
      </c>
      <c r="F372" s="9">
        <v>176.7</v>
      </c>
      <c r="G372" s="9">
        <v>179.4</v>
      </c>
      <c r="H372" s="9">
        <v>164.4</v>
      </c>
      <c r="I372" s="9">
        <v>175.8</v>
      </c>
      <c r="J372" s="9">
        <v>185</v>
      </c>
      <c r="K372" s="9">
        <v>176.9</v>
      </c>
      <c r="L372" s="9">
        <v>124.2</v>
      </c>
      <c r="M372" s="9">
        <v>211.9</v>
      </c>
      <c r="N372" s="9">
        <v>165.9</v>
      </c>
      <c r="O372" s="9">
        <v>197.7</v>
      </c>
      <c r="P372" s="9">
        <v>183.1</v>
      </c>
      <c r="Q372" s="9">
        <v>204.2</v>
      </c>
      <c r="R372" s="9">
        <v>181.3</v>
      </c>
      <c r="S372" s="9">
        <v>168.1</v>
      </c>
      <c r="T372" s="9">
        <v>179.3</v>
      </c>
      <c r="U372" s="9">
        <v>175.6</v>
      </c>
      <c r="V372" s="9">
        <v>183.4</v>
      </c>
      <c r="W372" s="9">
        <v>170.1</v>
      </c>
      <c r="X372" s="9">
        <v>182.2</v>
      </c>
      <c r="Y372" s="9">
        <v>160.4</v>
      </c>
      <c r="Z372" s="9">
        <v>169.2</v>
      </c>
      <c r="AA372" s="9">
        <v>174.8</v>
      </c>
      <c r="AB372" s="9">
        <v>185.6</v>
      </c>
      <c r="AC372" s="9">
        <v>171.6</v>
      </c>
      <c r="AD372" s="9">
        <v>178.2</v>
      </c>
    </row>
    <row r="373" spans="1:30" x14ac:dyDescent="0.35">
      <c r="A373" s="9" t="s">
        <v>34</v>
      </c>
      <c r="B373" s="9">
        <v>2023</v>
      </c>
      <c r="C373" s="9" t="s">
        <v>38</v>
      </c>
      <c r="D373" s="9">
        <v>173.7</v>
      </c>
      <c r="E373" s="9">
        <v>214.3</v>
      </c>
      <c r="F373" s="9">
        <v>173.2</v>
      </c>
      <c r="G373" s="9">
        <v>179.5</v>
      </c>
      <c r="H373" s="9">
        <v>170</v>
      </c>
      <c r="I373" s="9">
        <v>172.2</v>
      </c>
      <c r="J373" s="9">
        <v>161</v>
      </c>
      <c r="K373" s="9">
        <v>175.6</v>
      </c>
      <c r="L373" s="9">
        <v>122.7</v>
      </c>
      <c r="M373" s="9">
        <v>218</v>
      </c>
      <c r="N373" s="9">
        <v>173.4</v>
      </c>
      <c r="O373" s="9">
        <v>194.2</v>
      </c>
      <c r="P373" s="9">
        <v>179.1</v>
      </c>
      <c r="Q373" s="9">
        <v>201</v>
      </c>
      <c r="R373" s="9">
        <v>187.3</v>
      </c>
      <c r="S373" s="9">
        <v>179.7</v>
      </c>
      <c r="T373" s="9">
        <v>186.2</v>
      </c>
      <c r="U373" s="9">
        <v>175.6</v>
      </c>
      <c r="V373" s="9">
        <v>182.8</v>
      </c>
      <c r="W373" s="9">
        <v>175.2</v>
      </c>
      <c r="X373" s="9">
        <v>185.7</v>
      </c>
      <c r="Y373" s="9">
        <v>164.8</v>
      </c>
      <c r="Z373" s="9">
        <v>171.2</v>
      </c>
      <c r="AA373" s="9">
        <v>177.1</v>
      </c>
      <c r="AB373" s="9">
        <v>185.2</v>
      </c>
      <c r="AC373" s="9">
        <v>175.7</v>
      </c>
      <c r="AD373" s="9">
        <v>179.1</v>
      </c>
    </row>
  </sheetData>
  <autoFilter ref="A1:AD373" xr:uid="{412C946E-D612-45CC-A447-B5BAA513862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913F-C57C-49DA-981E-487EBDAC0E52}">
  <dimension ref="A1:AE98"/>
  <sheetViews>
    <sheetView topLeftCell="A34" workbookViewId="0">
      <selection activeCell="B40" sqref="B40"/>
    </sheetView>
  </sheetViews>
  <sheetFormatPr defaultRowHeight="14.5" x14ac:dyDescent="0.35"/>
  <cols>
    <col min="1" max="1" width="43.26953125" bestFit="1" customWidth="1"/>
    <col min="2" max="2" width="15.81640625" bestFit="1" customWidth="1"/>
    <col min="3" max="3" width="10.90625" bestFit="1" customWidth="1"/>
    <col min="4" max="4" width="13.90625" bestFit="1" customWidth="1"/>
    <col min="5" max="5" width="12.54296875" bestFit="1" customWidth="1"/>
    <col min="6" max="6" width="11.54296875" bestFit="1" customWidth="1"/>
    <col min="7" max="7" width="14.08984375" bestFit="1" customWidth="1"/>
    <col min="8" max="8" width="11.81640625" bestFit="1" customWidth="1"/>
    <col min="9" max="9" width="13.54296875" bestFit="1" customWidth="1"/>
    <col min="10" max="10" width="13.7265625" bestFit="1" customWidth="1"/>
    <col min="11" max="11" width="13.81640625" bestFit="1" customWidth="1"/>
    <col min="12" max="12" width="12.26953125" bestFit="1" customWidth="1"/>
    <col min="13" max="13" width="14.453125" bestFit="1" customWidth="1"/>
    <col min="14" max="14" width="9.08984375" bestFit="1" customWidth="1"/>
    <col min="15" max="15" width="10.90625" bestFit="1" customWidth="1"/>
    <col min="16" max="16" width="13.90625" bestFit="1" customWidth="1"/>
    <col min="17" max="17" width="12.54296875" bestFit="1" customWidth="1"/>
    <col min="18" max="18" width="11.54296875" bestFit="1" customWidth="1"/>
    <col min="19" max="19" width="8.36328125" bestFit="1" customWidth="1"/>
    <col min="20" max="20" width="9" bestFit="1" customWidth="1"/>
    <col min="21" max="21" width="10.36328125" bestFit="1" customWidth="1"/>
    <col min="22" max="22" width="8.54296875" bestFit="1" customWidth="1"/>
    <col min="23" max="23" width="13.81640625" bestFit="1" customWidth="1"/>
    <col min="24" max="24" width="11.81640625" bestFit="1" customWidth="1"/>
    <col min="25" max="25" width="14.453125" bestFit="1" customWidth="1"/>
    <col min="26" max="26" width="9.08984375" bestFit="1" customWidth="1"/>
    <col min="27" max="27" width="12.54296875" bestFit="1" customWidth="1"/>
    <col min="28" max="28" width="11.54296875" bestFit="1" customWidth="1"/>
    <col min="29" max="29" width="10.36328125" bestFit="1" customWidth="1"/>
    <col min="30" max="30" width="8.54296875" bestFit="1" customWidth="1"/>
    <col min="31" max="31" width="11.81640625" bestFit="1" customWidth="1"/>
    <col min="32" max="783" width="44.36328125" bestFit="1" customWidth="1"/>
    <col min="784" max="784" width="39.6328125" bestFit="1" customWidth="1"/>
    <col min="785" max="785" width="32.90625" bestFit="1" customWidth="1"/>
    <col min="786" max="786" width="24.6328125" bestFit="1" customWidth="1"/>
    <col min="787" max="787" width="37" bestFit="1" customWidth="1"/>
    <col min="788" max="788" width="32.36328125" bestFit="1" customWidth="1"/>
    <col min="789" max="789" width="26.7265625" bestFit="1" customWidth="1"/>
    <col min="790" max="790" width="30.90625" bestFit="1" customWidth="1"/>
    <col min="791" max="791" width="38.81640625" bestFit="1" customWidth="1"/>
    <col min="792" max="792" width="42.453125" bestFit="1" customWidth="1"/>
    <col min="793" max="793" width="27.26953125" bestFit="1" customWidth="1"/>
    <col min="794" max="794" width="42.54296875" bestFit="1" customWidth="1"/>
    <col min="795" max="795" width="48.90625" bestFit="1" customWidth="1"/>
    <col min="796" max="796" width="38.36328125" bestFit="1" customWidth="1"/>
    <col min="797" max="797" width="46.1796875" bestFit="1" customWidth="1"/>
    <col min="798" max="798" width="29" bestFit="1" customWidth="1"/>
    <col min="799" max="799" width="29.36328125" bestFit="1" customWidth="1"/>
    <col min="800" max="800" width="40.54296875" bestFit="1" customWidth="1"/>
    <col min="801" max="801" width="28.7265625" bestFit="1" customWidth="1"/>
    <col min="802" max="802" width="33.36328125" bestFit="1" customWidth="1"/>
    <col min="803" max="803" width="47.1796875" bestFit="1" customWidth="1"/>
    <col min="804" max="804" width="27.453125" bestFit="1" customWidth="1"/>
    <col min="805" max="805" width="47.453125" bestFit="1" customWidth="1"/>
    <col min="806" max="806" width="45" bestFit="1" customWidth="1"/>
    <col min="807" max="807" width="30.453125" bestFit="1" customWidth="1"/>
    <col min="808" max="808" width="43" bestFit="1" customWidth="1"/>
    <col min="809" max="809" width="34.1796875" bestFit="1" customWidth="1"/>
    <col min="810" max="810" width="33.6328125" bestFit="1" customWidth="1"/>
    <col min="811" max="3402" width="41.6328125" bestFit="1" customWidth="1"/>
    <col min="3403" max="3403" width="36.81640625" bestFit="1" customWidth="1"/>
    <col min="3404" max="3404" width="30.1796875" bestFit="1" customWidth="1"/>
    <col min="3405" max="3405" width="21.90625" bestFit="1" customWidth="1"/>
    <col min="3406" max="3406" width="34.26953125" bestFit="1" customWidth="1"/>
    <col min="3407" max="3407" width="29.6328125" bestFit="1" customWidth="1"/>
    <col min="3408" max="3408" width="23.90625" bestFit="1" customWidth="1"/>
    <col min="3409" max="3409" width="28.08984375" bestFit="1" customWidth="1"/>
    <col min="3410" max="3410" width="36" bestFit="1" customWidth="1"/>
    <col min="3411" max="3411" width="39.6328125" bestFit="1" customWidth="1"/>
    <col min="3412" max="3412" width="24.453125" bestFit="1" customWidth="1"/>
    <col min="3413" max="3413" width="39.7265625" bestFit="1" customWidth="1"/>
    <col min="3414" max="3414" width="46.1796875" bestFit="1" customWidth="1"/>
    <col min="3415" max="3415" width="35.54296875" bestFit="1" customWidth="1"/>
    <col min="3416" max="3416" width="43.36328125" bestFit="1" customWidth="1"/>
    <col min="3417" max="3417" width="26.26953125" bestFit="1" customWidth="1"/>
    <col min="3418" max="3418" width="26.54296875" bestFit="1" customWidth="1"/>
    <col min="3419" max="3419" width="37.81640625" bestFit="1" customWidth="1"/>
    <col min="3420" max="3420" width="26" bestFit="1" customWidth="1"/>
    <col min="3421" max="3421" width="30.54296875" bestFit="1" customWidth="1"/>
    <col min="3422" max="3422" width="44.36328125" bestFit="1" customWidth="1"/>
    <col min="3423" max="3423" width="24.6328125" bestFit="1" customWidth="1"/>
    <col min="3424" max="3424" width="44.6328125" bestFit="1" customWidth="1"/>
    <col min="3425" max="3425" width="42.26953125" bestFit="1" customWidth="1"/>
    <col min="3426" max="3426" width="27.6328125" bestFit="1" customWidth="1"/>
    <col min="3427" max="3427" width="40.1796875" bestFit="1" customWidth="1"/>
    <col min="3428" max="3428" width="31.36328125" bestFit="1" customWidth="1"/>
    <col min="3429" max="3429" width="30.81640625" bestFit="1" customWidth="1"/>
  </cols>
  <sheetData>
    <row r="1" spans="1:31" x14ac:dyDescent="0.35">
      <c r="A1" s="11" t="s">
        <v>0</v>
      </c>
      <c r="B1" t="s">
        <v>34</v>
      </c>
    </row>
    <row r="2" spans="1:31" x14ac:dyDescent="0.35">
      <c r="A2" s="11" t="s">
        <v>1</v>
      </c>
      <c r="B2" t="s">
        <v>210</v>
      </c>
    </row>
    <row r="4" spans="1:31" x14ac:dyDescent="0.35">
      <c r="B4" s="11" t="s">
        <v>229</v>
      </c>
    </row>
    <row r="5" spans="1:31" x14ac:dyDescent="0.35">
      <c r="A5" s="11" t="s">
        <v>108</v>
      </c>
      <c r="B5" t="s">
        <v>193</v>
      </c>
      <c r="C5" t="s">
        <v>194</v>
      </c>
      <c r="D5" t="s">
        <v>195</v>
      </c>
      <c r="E5" t="s">
        <v>196</v>
      </c>
      <c r="F5" t="s">
        <v>197</v>
      </c>
      <c r="G5" t="s">
        <v>198</v>
      </c>
      <c r="H5" t="s">
        <v>199</v>
      </c>
      <c r="I5" t="s">
        <v>200</v>
      </c>
      <c r="J5" t="s">
        <v>201</v>
      </c>
      <c r="K5" t="s">
        <v>202</v>
      </c>
      <c r="L5" t="s">
        <v>203</v>
      </c>
      <c r="M5" t="s">
        <v>204</v>
      </c>
      <c r="N5" t="s">
        <v>205</v>
      </c>
      <c r="O5" t="s">
        <v>119</v>
      </c>
      <c r="P5" t="s">
        <v>120</v>
      </c>
      <c r="Q5" t="s">
        <v>206</v>
      </c>
      <c r="R5" t="s">
        <v>207</v>
      </c>
      <c r="S5" t="s">
        <v>121</v>
      </c>
      <c r="T5" t="s">
        <v>122</v>
      </c>
      <c r="U5" t="s">
        <v>208</v>
      </c>
      <c r="V5" t="s">
        <v>155</v>
      </c>
      <c r="W5" t="s">
        <v>123</v>
      </c>
      <c r="X5" t="s">
        <v>124</v>
      </c>
      <c r="Y5" t="s">
        <v>125</v>
      </c>
      <c r="Z5" t="s">
        <v>126</v>
      </c>
      <c r="AA5" t="s">
        <v>127</v>
      </c>
      <c r="AB5" t="s">
        <v>128</v>
      </c>
      <c r="AC5" t="s">
        <v>129</v>
      </c>
      <c r="AD5" t="s">
        <v>130</v>
      </c>
      <c r="AE5" t="s">
        <v>94</v>
      </c>
    </row>
    <row r="6" spans="1:31" x14ac:dyDescent="0.35">
      <c r="A6" s="10" t="s">
        <v>131</v>
      </c>
      <c r="B6">
        <v>144.30000000000001</v>
      </c>
      <c r="C6">
        <v>146.6</v>
      </c>
      <c r="D6">
        <v>148.69999999999999</v>
      </c>
      <c r="E6">
        <v>144.30000000000001</v>
      </c>
      <c r="F6">
        <v>144.9</v>
      </c>
      <c r="G6">
        <v>146.4</v>
      </c>
      <c r="H6">
        <v>146.69999999999999</v>
      </c>
      <c r="I6">
        <v>144.1</v>
      </c>
      <c r="J6">
        <v>146.30000000000001</v>
      </c>
      <c r="K6">
        <v>148.19999999999999</v>
      </c>
      <c r="L6">
        <v>147.4</v>
      </c>
      <c r="M6">
        <v>146.6</v>
      </c>
      <c r="N6">
        <v>152.9</v>
      </c>
      <c r="O6">
        <v>160.30000000000001</v>
      </c>
      <c r="P6">
        <v>169.2</v>
      </c>
      <c r="Q6">
        <v>150</v>
      </c>
      <c r="R6">
        <v>149.5</v>
      </c>
      <c r="S6">
        <v>156.5</v>
      </c>
      <c r="T6">
        <v>155</v>
      </c>
      <c r="U6">
        <v>151.30000000000001</v>
      </c>
      <c r="V6">
        <v>154.1</v>
      </c>
      <c r="W6">
        <v>167.4</v>
      </c>
      <c r="X6">
        <v>165.2</v>
      </c>
      <c r="Y6">
        <v>163.5</v>
      </c>
      <c r="Z6">
        <v>173.8</v>
      </c>
      <c r="AA6">
        <v>174.4</v>
      </c>
      <c r="AB6">
        <v>173.8</v>
      </c>
      <c r="AC6">
        <v>174.4</v>
      </c>
      <c r="AD6">
        <v>173.7</v>
      </c>
      <c r="AE6">
        <v>155.84482758620686</v>
      </c>
    </row>
    <row r="7" spans="1:31" x14ac:dyDescent="0.35">
      <c r="A7" s="10" t="s">
        <v>132</v>
      </c>
      <c r="B7">
        <v>198</v>
      </c>
      <c r="C7">
        <v>204</v>
      </c>
      <c r="D7">
        <v>198.8</v>
      </c>
      <c r="E7">
        <v>186.5</v>
      </c>
      <c r="F7">
        <v>190.1</v>
      </c>
      <c r="G7">
        <v>206.8</v>
      </c>
      <c r="H7">
        <v>202</v>
      </c>
      <c r="I7">
        <v>192.2</v>
      </c>
      <c r="J7">
        <v>200.5</v>
      </c>
      <c r="K7">
        <v>201.6</v>
      </c>
      <c r="L7">
        <v>204.6</v>
      </c>
      <c r="M7">
        <v>204</v>
      </c>
      <c r="N7">
        <v>211.8</v>
      </c>
      <c r="O7">
        <v>206.5</v>
      </c>
      <c r="P7">
        <v>209</v>
      </c>
      <c r="Q7">
        <v>200.6</v>
      </c>
      <c r="R7">
        <v>198.7</v>
      </c>
      <c r="S7">
        <v>213</v>
      </c>
      <c r="T7">
        <v>219.4</v>
      </c>
      <c r="U7">
        <v>210.7</v>
      </c>
      <c r="V7">
        <v>217</v>
      </c>
      <c r="W7">
        <v>209.4</v>
      </c>
      <c r="X7">
        <v>210.9</v>
      </c>
      <c r="Y7">
        <v>209.2</v>
      </c>
      <c r="Z7">
        <v>209.3</v>
      </c>
      <c r="AA7">
        <v>207.7</v>
      </c>
      <c r="AB7">
        <v>210.7</v>
      </c>
      <c r="AC7">
        <v>207.7</v>
      </c>
      <c r="AD7">
        <v>214.3</v>
      </c>
      <c r="AE7">
        <v>205.34482758620683</v>
      </c>
    </row>
    <row r="8" spans="1:31" x14ac:dyDescent="0.35">
      <c r="A8" s="10" t="s">
        <v>133</v>
      </c>
      <c r="B8">
        <v>164.6</v>
      </c>
      <c r="C8">
        <v>172.8</v>
      </c>
      <c r="D8">
        <v>177.9</v>
      </c>
      <c r="E8">
        <v>168.7</v>
      </c>
      <c r="F8">
        <v>175.3</v>
      </c>
      <c r="G8">
        <v>182.2</v>
      </c>
      <c r="H8">
        <v>180.7</v>
      </c>
      <c r="I8">
        <v>163.80000000000001</v>
      </c>
      <c r="J8">
        <v>170.3</v>
      </c>
      <c r="K8">
        <v>173</v>
      </c>
      <c r="L8">
        <v>171.2</v>
      </c>
      <c r="M8">
        <v>172.8</v>
      </c>
      <c r="N8">
        <v>164.5</v>
      </c>
      <c r="O8">
        <v>169.2</v>
      </c>
      <c r="P8">
        <v>190.2</v>
      </c>
      <c r="Q8">
        <v>175.8</v>
      </c>
      <c r="R8">
        <v>178.8</v>
      </c>
      <c r="S8">
        <v>175.2</v>
      </c>
      <c r="T8">
        <v>170.8</v>
      </c>
      <c r="U8">
        <v>167.8</v>
      </c>
      <c r="V8">
        <v>162.4</v>
      </c>
      <c r="W8">
        <v>181.4</v>
      </c>
      <c r="X8">
        <v>170.9</v>
      </c>
      <c r="Y8">
        <v>169.7</v>
      </c>
      <c r="Z8">
        <v>169.6</v>
      </c>
      <c r="AA8">
        <v>175.2</v>
      </c>
      <c r="AB8">
        <v>194.5</v>
      </c>
      <c r="AC8">
        <v>175.2</v>
      </c>
      <c r="AD8">
        <v>173.2</v>
      </c>
      <c r="AE8">
        <v>173.7137931034483</v>
      </c>
    </row>
    <row r="9" spans="1:31" x14ac:dyDescent="0.35">
      <c r="A9" s="10" t="s">
        <v>134</v>
      </c>
      <c r="B9">
        <v>155.4</v>
      </c>
      <c r="C9">
        <v>158.4</v>
      </c>
      <c r="D9">
        <v>159.9</v>
      </c>
      <c r="E9">
        <v>154.69999999999999</v>
      </c>
      <c r="F9">
        <v>154.1</v>
      </c>
      <c r="G9">
        <v>157.5</v>
      </c>
      <c r="H9">
        <v>156.19999999999999</v>
      </c>
      <c r="I9">
        <v>154.9</v>
      </c>
      <c r="J9">
        <v>156.1</v>
      </c>
      <c r="K9">
        <v>159.30000000000001</v>
      </c>
      <c r="L9">
        <v>158.69999999999999</v>
      </c>
      <c r="M9">
        <v>158.4</v>
      </c>
      <c r="N9">
        <v>163.9</v>
      </c>
      <c r="O9">
        <v>168.1</v>
      </c>
      <c r="P9">
        <v>173.6</v>
      </c>
      <c r="Q9">
        <v>160.69999999999999</v>
      </c>
      <c r="R9">
        <v>160.5</v>
      </c>
      <c r="S9">
        <v>166.6</v>
      </c>
      <c r="T9">
        <v>165.8</v>
      </c>
      <c r="U9">
        <v>162.19999999999999</v>
      </c>
      <c r="V9">
        <v>164.9</v>
      </c>
      <c r="W9">
        <v>172.3</v>
      </c>
      <c r="X9">
        <v>170.9</v>
      </c>
      <c r="Y9">
        <v>169.7</v>
      </c>
      <c r="Z9">
        <v>178.4</v>
      </c>
      <c r="AA9">
        <v>177.3</v>
      </c>
      <c r="AB9">
        <v>174.6</v>
      </c>
      <c r="AC9">
        <v>177.3</v>
      </c>
      <c r="AD9">
        <v>179.5</v>
      </c>
      <c r="AE9">
        <v>164.47931034482761</v>
      </c>
    </row>
    <row r="10" spans="1:31" x14ac:dyDescent="0.35">
      <c r="A10" s="10" t="s">
        <v>135</v>
      </c>
      <c r="B10">
        <v>170.1</v>
      </c>
      <c r="C10">
        <v>188</v>
      </c>
      <c r="D10">
        <v>187.6</v>
      </c>
      <c r="E10">
        <v>158.69999999999999</v>
      </c>
      <c r="F10">
        <v>150.9</v>
      </c>
      <c r="G10">
        <v>182.1</v>
      </c>
      <c r="H10">
        <v>183.7</v>
      </c>
      <c r="I10">
        <v>163.9</v>
      </c>
      <c r="J10">
        <v>178.7</v>
      </c>
      <c r="K10">
        <v>190.1</v>
      </c>
      <c r="L10">
        <v>190.6</v>
      </c>
      <c r="M10">
        <v>188</v>
      </c>
      <c r="N10">
        <v>199.5</v>
      </c>
      <c r="O10">
        <v>192.4</v>
      </c>
      <c r="P10">
        <v>188.5</v>
      </c>
      <c r="Q10">
        <v>184.9</v>
      </c>
      <c r="R10">
        <v>184.7</v>
      </c>
      <c r="S10">
        <v>195.8</v>
      </c>
      <c r="T10">
        <v>200.9</v>
      </c>
      <c r="U10">
        <v>194.6</v>
      </c>
      <c r="V10">
        <v>202.4</v>
      </c>
      <c r="W10">
        <v>188.9</v>
      </c>
      <c r="X10">
        <v>186.5</v>
      </c>
      <c r="Y10">
        <v>188.7</v>
      </c>
      <c r="Z10">
        <v>174.9</v>
      </c>
      <c r="AA10">
        <v>179.3</v>
      </c>
      <c r="AB10">
        <v>187.2</v>
      </c>
      <c r="AC10">
        <v>179.2</v>
      </c>
      <c r="AD10">
        <v>170</v>
      </c>
      <c r="AE10">
        <v>183.8206896551724</v>
      </c>
    </row>
    <row r="11" spans="1:31" x14ac:dyDescent="0.35">
      <c r="A11" s="10" t="s">
        <v>136</v>
      </c>
      <c r="B11">
        <v>164.4</v>
      </c>
      <c r="C11">
        <v>156.80000000000001</v>
      </c>
      <c r="D11">
        <v>154.9</v>
      </c>
      <c r="E11">
        <v>150.69999999999999</v>
      </c>
      <c r="F11">
        <v>149.6</v>
      </c>
      <c r="G11">
        <v>163.9</v>
      </c>
      <c r="H11">
        <v>164.6</v>
      </c>
      <c r="I11">
        <v>153.69999999999999</v>
      </c>
      <c r="J11">
        <v>167.1</v>
      </c>
      <c r="K11">
        <v>156.5</v>
      </c>
      <c r="L11">
        <v>155.69999999999999</v>
      </c>
      <c r="M11">
        <v>156.69999999999999</v>
      </c>
      <c r="N11">
        <v>172.6</v>
      </c>
      <c r="O11">
        <v>172.9</v>
      </c>
      <c r="P11">
        <v>158</v>
      </c>
      <c r="Q11">
        <v>153.69999999999999</v>
      </c>
      <c r="R11">
        <v>153.69999999999999</v>
      </c>
      <c r="S11">
        <v>174.2</v>
      </c>
      <c r="T11">
        <v>169.7</v>
      </c>
      <c r="U11">
        <v>157.6</v>
      </c>
      <c r="V11">
        <v>171</v>
      </c>
      <c r="W11">
        <v>160.69999999999999</v>
      </c>
      <c r="X11">
        <v>163.80000000000001</v>
      </c>
      <c r="Y11">
        <v>165.7</v>
      </c>
      <c r="Z11">
        <v>176.3</v>
      </c>
      <c r="AA11">
        <v>169.5</v>
      </c>
      <c r="AB11">
        <v>158.30000000000001</v>
      </c>
      <c r="AC11">
        <v>169.5</v>
      </c>
      <c r="AD11">
        <v>172.2</v>
      </c>
      <c r="AE11">
        <v>162.55172413793099</v>
      </c>
    </row>
    <row r="12" spans="1:31" x14ac:dyDescent="0.35">
      <c r="A12" s="10" t="s">
        <v>137</v>
      </c>
      <c r="B12">
        <v>144.1</v>
      </c>
      <c r="C12">
        <v>162.19999999999999</v>
      </c>
      <c r="D12">
        <v>188.3</v>
      </c>
      <c r="E12">
        <v>160</v>
      </c>
      <c r="F12">
        <v>194.2</v>
      </c>
      <c r="G12">
        <v>164.2</v>
      </c>
      <c r="H12">
        <v>155.4</v>
      </c>
      <c r="I12">
        <v>149.5</v>
      </c>
      <c r="J12">
        <v>147.9</v>
      </c>
      <c r="K12">
        <v>199.2</v>
      </c>
      <c r="L12">
        <v>185.3</v>
      </c>
      <c r="M12">
        <v>162.30000000000001</v>
      </c>
      <c r="N12">
        <v>166.2</v>
      </c>
      <c r="O12">
        <v>186.7</v>
      </c>
      <c r="P12">
        <v>159.9</v>
      </c>
      <c r="Q12">
        <v>169.7</v>
      </c>
      <c r="R12">
        <v>174.3</v>
      </c>
      <c r="S12">
        <v>182.1</v>
      </c>
      <c r="T12">
        <v>182.3</v>
      </c>
      <c r="U12">
        <v>166.9</v>
      </c>
      <c r="V12">
        <v>174.9</v>
      </c>
      <c r="W12">
        <v>183.1</v>
      </c>
      <c r="X12">
        <v>199.7</v>
      </c>
      <c r="Y12">
        <v>191.8</v>
      </c>
      <c r="Z12">
        <v>155.4</v>
      </c>
      <c r="AA12">
        <v>152.69999999999999</v>
      </c>
      <c r="AB12">
        <v>153.9</v>
      </c>
      <c r="AC12">
        <v>152.80000000000001</v>
      </c>
      <c r="AD12">
        <v>161</v>
      </c>
      <c r="AE12">
        <v>169.86206896551721</v>
      </c>
    </row>
    <row r="13" spans="1:31" x14ac:dyDescent="0.35">
      <c r="A13" s="10" t="s">
        <v>138</v>
      </c>
      <c r="B13">
        <v>161.69999999999999</v>
      </c>
      <c r="C13">
        <v>164.1</v>
      </c>
      <c r="D13">
        <v>164.4</v>
      </c>
      <c r="E13">
        <v>158.80000000000001</v>
      </c>
      <c r="F13">
        <v>160.4</v>
      </c>
      <c r="G13">
        <v>164</v>
      </c>
      <c r="H13">
        <v>166</v>
      </c>
      <c r="I13">
        <v>159.80000000000001</v>
      </c>
      <c r="J13">
        <v>165.4</v>
      </c>
      <c r="K13">
        <v>165.3</v>
      </c>
      <c r="L13">
        <v>165.2</v>
      </c>
      <c r="M13">
        <v>164.1</v>
      </c>
      <c r="N13">
        <v>164.7</v>
      </c>
      <c r="O13">
        <v>167.2</v>
      </c>
      <c r="P13">
        <v>170.8</v>
      </c>
      <c r="Q13">
        <v>163.69999999999999</v>
      </c>
      <c r="R13">
        <v>163.9</v>
      </c>
      <c r="S13">
        <v>164.3</v>
      </c>
      <c r="T13">
        <v>164.3</v>
      </c>
      <c r="U13">
        <v>163.9</v>
      </c>
      <c r="V13">
        <v>164.7</v>
      </c>
      <c r="W13">
        <v>170.5</v>
      </c>
      <c r="X13">
        <v>169.8</v>
      </c>
      <c r="Y13">
        <v>169.1</v>
      </c>
      <c r="Z13">
        <v>173.4</v>
      </c>
      <c r="AA13">
        <v>171</v>
      </c>
      <c r="AB13">
        <v>170.9</v>
      </c>
      <c r="AC13">
        <v>171.1</v>
      </c>
      <c r="AD13">
        <v>175.6</v>
      </c>
      <c r="AE13">
        <v>166.14137931034483</v>
      </c>
    </row>
    <row r="14" spans="1:31" x14ac:dyDescent="0.35">
      <c r="A14" s="10" t="s">
        <v>139</v>
      </c>
      <c r="B14">
        <v>113.1</v>
      </c>
      <c r="C14">
        <v>119.7</v>
      </c>
      <c r="D14">
        <v>121</v>
      </c>
      <c r="E14">
        <v>112.8</v>
      </c>
      <c r="F14">
        <v>114.6</v>
      </c>
      <c r="G14">
        <v>114.5</v>
      </c>
      <c r="H14">
        <v>115.1</v>
      </c>
      <c r="I14">
        <v>112.6</v>
      </c>
      <c r="J14">
        <v>114.8</v>
      </c>
      <c r="K14">
        <v>122.4</v>
      </c>
      <c r="L14">
        <v>121.9</v>
      </c>
      <c r="M14">
        <v>119.7</v>
      </c>
      <c r="N14">
        <v>119</v>
      </c>
      <c r="O14">
        <v>120.9</v>
      </c>
      <c r="P14">
        <v>121.8</v>
      </c>
      <c r="Q14">
        <v>118.9</v>
      </c>
      <c r="R14">
        <v>120</v>
      </c>
      <c r="S14">
        <v>120</v>
      </c>
      <c r="T14">
        <v>119.9</v>
      </c>
      <c r="U14">
        <v>118.8</v>
      </c>
      <c r="V14">
        <v>119.7</v>
      </c>
      <c r="W14">
        <v>122.1</v>
      </c>
      <c r="X14">
        <v>121.9</v>
      </c>
      <c r="Y14">
        <v>121.6</v>
      </c>
      <c r="Z14">
        <v>121.3</v>
      </c>
      <c r="AA14">
        <v>120</v>
      </c>
      <c r="AB14">
        <v>121.1</v>
      </c>
      <c r="AC14">
        <v>120</v>
      </c>
      <c r="AD14">
        <v>122.7</v>
      </c>
      <c r="AE14">
        <v>119.03103448275863</v>
      </c>
    </row>
    <row r="15" spans="1:31" x14ac:dyDescent="0.35">
      <c r="A15" s="10" t="s">
        <v>140</v>
      </c>
      <c r="B15">
        <v>163.9</v>
      </c>
      <c r="C15">
        <v>168.8</v>
      </c>
      <c r="D15">
        <v>170.5</v>
      </c>
      <c r="E15">
        <v>164.2</v>
      </c>
      <c r="F15">
        <v>164</v>
      </c>
      <c r="G15">
        <v>168.3</v>
      </c>
      <c r="H15">
        <v>168.5</v>
      </c>
      <c r="I15">
        <v>163.5</v>
      </c>
      <c r="J15">
        <v>168.2</v>
      </c>
      <c r="K15">
        <v>169.6</v>
      </c>
      <c r="L15">
        <v>169.3</v>
      </c>
      <c r="M15">
        <v>168.8</v>
      </c>
      <c r="N15">
        <v>181.3</v>
      </c>
      <c r="O15">
        <v>193.6</v>
      </c>
      <c r="P15">
        <v>205.2</v>
      </c>
      <c r="Q15">
        <v>174.3</v>
      </c>
      <c r="R15">
        <v>172.1</v>
      </c>
      <c r="S15">
        <v>190</v>
      </c>
      <c r="T15">
        <v>187.1</v>
      </c>
      <c r="U15">
        <v>177.4</v>
      </c>
      <c r="V15">
        <v>184.9</v>
      </c>
      <c r="W15">
        <v>202.8</v>
      </c>
      <c r="X15">
        <v>199.9</v>
      </c>
      <c r="Y15">
        <v>197.3</v>
      </c>
      <c r="Z15">
        <v>212.9</v>
      </c>
      <c r="AA15">
        <v>209.7</v>
      </c>
      <c r="AB15">
        <v>208.4</v>
      </c>
      <c r="AC15">
        <v>209.7</v>
      </c>
      <c r="AD15">
        <v>218</v>
      </c>
      <c r="AE15">
        <v>183.86896551724135</v>
      </c>
    </row>
    <row r="16" spans="1:31" x14ac:dyDescent="0.35">
      <c r="A16" s="10" t="s">
        <v>230</v>
      </c>
      <c r="B16">
        <v>157.6</v>
      </c>
      <c r="C16">
        <v>162.69999999999999</v>
      </c>
      <c r="D16">
        <v>164.2</v>
      </c>
      <c r="E16">
        <v>155.5</v>
      </c>
      <c r="F16">
        <v>151.80000000000001</v>
      </c>
      <c r="G16">
        <v>160.9</v>
      </c>
      <c r="H16">
        <v>160</v>
      </c>
      <c r="I16">
        <v>156.5</v>
      </c>
      <c r="J16">
        <v>159.30000000000001</v>
      </c>
      <c r="K16">
        <v>163.69999999999999</v>
      </c>
      <c r="L16">
        <v>163.19999999999999</v>
      </c>
      <c r="M16">
        <v>162.69999999999999</v>
      </c>
      <c r="N16">
        <v>166.2</v>
      </c>
      <c r="O16">
        <v>168.8</v>
      </c>
      <c r="P16">
        <v>171</v>
      </c>
      <c r="Q16">
        <v>164.7</v>
      </c>
      <c r="R16">
        <v>164.3</v>
      </c>
      <c r="S16">
        <v>168.4</v>
      </c>
      <c r="T16">
        <v>167.9</v>
      </c>
      <c r="U16">
        <v>165.3</v>
      </c>
      <c r="V16">
        <v>167.1</v>
      </c>
      <c r="W16">
        <v>170.4</v>
      </c>
      <c r="X16">
        <v>169.9</v>
      </c>
      <c r="Y16">
        <v>169.4</v>
      </c>
      <c r="Z16">
        <v>172.9</v>
      </c>
      <c r="AA16">
        <v>172.3</v>
      </c>
      <c r="AB16">
        <v>171.4</v>
      </c>
      <c r="AC16">
        <v>172.3</v>
      </c>
      <c r="AD16">
        <v>173.4</v>
      </c>
      <c r="AE16">
        <v>165.30344827586208</v>
      </c>
    </row>
    <row r="17" spans="1:31" x14ac:dyDescent="0.35">
      <c r="A17" s="10" t="s">
        <v>141</v>
      </c>
      <c r="B17">
        <v>168.9</v>
      </c>
      <c r="C17">
        <v>173.9</v>
      </c>
      <c r="D17">
        <v>176.5</v>
      </c>
      <c r="E17">
        <v>167.5</v>
      </c>
      <c r="F17">
        <v>165.6</v>
      </c>
      <c r="G17">
        <v>172.2</v>
      </c>
      <c r="H17">
        <v>172.4</v>
      </c>
      <c r="I17">
        <v>168.2</v>
      </c>
      <c r="J17">
        <v>170.4</v>
      </c>
      <c r="K17">
        <v>175.5</v>
      </c>
      <c r="L17">
        <v>174.7</v>
      </c>
      <c r="M17">
        <v>173.9</v>
      </c>
      <c r="N17">
        <v>180.9</v>
      </c>
      <c r="O17">
        <v>186.3</v>
      </c>
      <c r="P17">
        <v>190.3</v>
      </c>
      <c r="Q17">
        <v>178</v>
      </c>
      <c r="R17">
        <v>177.3</v>
      </c>
      <c r="S17">
        <v>185.2</v>
      </c>
      <c r="T17">
        <v>183.9</v>
      </c>
      <c r="U17">
        <v>179.3</v>
      </c>
      <c r="V17">
        <v>182.5</v>
      </c>
      <c r="W17">
        <v>189.5</v>
      </c>
      <c r="X17">
        <v>188.3</v>
      </c>
      <c r="Y17">
        <v>187.4</v>
      </c>
      <c r="Z17">
        <v>193.5</v>
      </c>
      <c r="AA17">
        <v>193</v>
      </c>
      <c r="AB17">
        <v>191.2</v>
      </c>
      <c r="AC17">
        <v>193</v>
      </c>
      <c r="AD17">
        <v>194.2</v>
      </c>
      <c r="AE17">
        <v>180.46551724137933</v>
      </c>
    </row>
    <row r="18" spans="1:31" x14ac:dyDescent="0.35">
      <c r="A18" s="10" t="s">
        <v>142</v>
      </c>
      <c r="B18">
        <v>158</v>
      </c>
      <c r="C18">
        <v>164</v>
      </c>
      <c r="D18">
        <v>168.2</v>
      </c>
      <c r="E18">
        <v>156.9</v>
      </c>
      <c r="F18">
        <v>161</v>
      </c>
      <c r="G18">
        <v>164</v>
      </c>
      <c r="H18">
        <v>162.6</v>
      </c>
      <c r="I18">
        <v>156.69999999999999</v>
      </c>
      <c r="J18">
        <v>160.69999999999999</v>
      </c>
      <c r="K18">
        <v>169.7</v>
      </c>
      <c r="L18">
        <v>167.7</v>
      </c>
      <c r="M18">
        <v>164</v>
      </c>
      <c r="N18">
        <v>170.8</v>
      </c>
      <c r="O18">
        <v>176.3</v>
      </c>
      <c r="P18">
        <v>175.9</v>
      </c>
      <c r="Q18">
        <v>166.2</v>
      </c>
      <c r="R18">
        <v>166.4</v>
      </c>
      <c r="S18">
        <v>175</v>
      </c>
      <c r="T18">
        <v>174.9</v>
      </c>
      <c r="U18">
        <v>168.4</v>
      </c>
      <c r="V18">
        <v>173.3</v>
      </c>
      <c r="W18">
        <v>178.3</v>
      </c>
      <c r="X18">
        <v>179.6</v>
      </c>
      <c r="Y18">
        <v>177.8</v>
      </c>
      <c r="Z18">
        <v>177.9</v>
      </c>
      <c r="AA18">
        <v>177</v>
      </c>
      <c r="AB18">
        <v>176.7</v>
      </c>
      <c r="AC18">
        <v>177</v>
      </c>
      <c r="AD18">
        <v>179.1</v>
      </c>
      <c r="AE18">
        <v>169.79655172413797</v>
      </c>
    </row>
    <row r="19" spans="1:31" x14ac:dyDescent="0.35">
      <c r="A19" s="10" t="s">
        <v>231</v>
      </c>
      <c r="B19">
        <v>188.8</v>
      </c>
      <c r="C19">
        <v>192.1</v>
      </c>
      <c r="D19">
        <v>192.4</v>
      </c>
      <c r="E19">
        <v>188.3</v>
      </c>
      <c r="F19">
        <v>186.5</v>
      </c>
      <c r="G19">
        <v>191.2</v>
      </c>
      <c r="H19">
        <v>190.8</v>
      </c>
      <c r="I19">
        <v>188.1</v>
      </c>
      <c r="J19">
        <v>191.9</v>
      </c>
      <c r="K19">
        <v>192.9</v>
      </c>
      <c r="L19">
        <v>192.7</v>
      </c>
      <c r="M19">
        <v>192.1</v>
      </c>
      <c r="N19">
        <v>193.9</v>
      </c>
      <c r="O19">
        <v>195</v>
      </c>
      <c r="P19">
        <v>197.3</v>
      </c>
      <c r="Q19">
        <v>192.8</v>
      </c>
      <c r="R19">
        <v>192.2</v>
      </c>
      <c r="S19">
        <v>194.6</v>
      </c>
      <c r="T19">
        <v>194.3</v>
      </c>
      <c r="U19">
        <v>193.7</v>
      </c>
      <c r="V19">
        <v>194.1</v>
      </c>
      <c r="W19">
        <v>196.9</v>
      </c>
      <c r="X19">
        <v>196.3</v>
      </c>
      <c r="Y19">
        <v>195.9</v>
      </c>
      <c r="Z19">
        <v>200.6</v>
      </c>
      <c r="AA19">
        <v>199.5</v>
      </c>
      <c r="AB19">
        <v>198.2</v>
      </c>
      <c r="AC19">
        <v>199.5</v>
      </c>
      <c r="AD19">
        <v>201</v>
      </c>
      <c r="AE19">
        <v>193.91724137931033</v>
      </c>
    </row>
    <row r="20" spans="1:31" x14ac:dyDescent="0.35">
      <c r="A20" s="10" t="s">
        <v>232</v>
      </c>
      <c r="B20">
        <v>158.80000000000001</v>
      </c>
      <c r="C20">
        <v>164.5</v>
      </c>
      <c r="D20">
        <v>168.5</v>
      </c>
      <c r="E20">
        <v>157.19999999999999</v>
      </c>
      <c r="F20">
        <v>155.5</v>
      </c>
      <c r="G20">
        <v>162.80000000000001</v>
      </c>
      <c r="H20">
        <v>162.19999999999999</v>
      </c>
      <c r="I20">
        <v>157.80000000000001</v>
      </c>
      <c r="J20">
        <v>161.80000000000001</v>
      </c>
      <c r="K20">
        <v>167.2</v>
      </c>
      <c r="L20">
        <v>165.7</v>
      </c>
      <c r="M20">
        <v>164.6</v>
      </c>
      <c r="N20">
        <v>173.9</v>
      </c>
      <c r="O20">
        <v>179.5</v>
      </c>
      <c r="P20">
        <v>184</v>
      </c>
      <c r="Q20">
        <v>170.8</v>
      </c>
      <c r="R20">
        <v>169.9</v>
      </c>
      <c r="S20">
        <v>178.3</v>
      </c>
      <c r="T20">
        <v>177.1</v>
      </c>
      <c r="U20">
        <v>172.1</v>
      </c>
      <c r="V20">
        <v>175.6</v>
      </c>
      <c r="W20">
        <v>183.1</v>
      </c>
      <c r="X20">
        <v>181.9</v>
      </c>
      <c r="Y20">
        <v>180.9</v>
      </c>
      <c r="Z20">
        <v>186.9</v>
      </c>
      <c r="AA20">
        <v>186.2</v>
      </c>
      <c r="AB20">
        <v>184.9</v>
      </c>
      <c r="AC20">
        <v>186.1</v>
      </c>
      <c r="AD20">
        <v>187.3</v>
      </c>
      <c r="AE20">
        <v>172.58965517241381</v>
      </c>
    </row>
    <row r="21" spans="1:31" x14ac:dyDescent="0.35">
      <c r="A21" s="10" t="s">
        <v>233</v>
      </c>
      <c r="B21">
        <v>148.5</v>
      </c>
      <c r="C21">
        <v>155.30000000000001</v>
      </c>
      <c r="D21">
        <v>158.69999999999999</v>
      </c>
      <c r="E21">
        <v>147.4</v>
      </c>
      <c r="F21">
        <v>146.1</v>
      </c>
      <c r="G21">
        <v>153.1</v>
      </c>
      <c r="H21">
        <v>151.80000000000001</v>
      </c>
      <c r="I21">
        <v>147.9</v>
      </c>
      <c r="J21">
        <v>152.1</v>
      </c>
      <c r="K21">
        <v>157.4</v>
      </c>
      <c r="L21">
        <v>156.30000000000001</v>
      </c>
      <c r="M21">
        <v>155.30000000000001</v>
      </c>
      <c r="N21">
        <v>166.5</v>
      </c>
      <c r="O21">
        <v>172.7</v>
      </c>
      <c r="P21">
        <v>177</v>
      </c>
      <c r="Q21">
        <v>162.4</v>
      </c>
      <c r="R21">
        <v>160.69999999999999</v>
      </c>
      <c r="S21">
        <v>171.3</v>
      </c>
      <c r="T21">
        <v>169.9</v>
      </c>
      <c r="U21">
        <v>164.6</v>
      </c>
      <c r="V21">
        <v>168.4</v>
      </c>
      <c r="W21">
        <v>176.2</v>
      </c>
      <c r="X21">
        <v>175.3</v>
      </c>
      <c r="Y21">
        <v>174.3</v>
      </c>
      <c r="Z21">
        <v>179.2</v>
      </c>
      <c r="AA21">
        <v>178.7</v>
      </c>
      <c r="AB21">
        <v>177.6</v>
      </c>
      <c r="AC21">
        <v>178.7</v>
      </c>
      <c r="AD21">
        <v>179.7</v>
      </c>
      <c r="AE21">
        <v>164.2448275862069</v>
      </c>
    </row>
    <row r="22" spans="1:31" x14ac:dyDescent="0.35">
      <c r="A22" s="10" t="s">
        <v>234</v>
      </c>
      <c r="B22">
        <v>157.30000000000001</v>
      </c>
      <c r="C22">
        <v>163.19999999999999</v>
      </c>
      <c r="D22">
        <v>167</v>
      </c>
      <c r="E22">
        <v>155.80000000000001</v>
      </c>
      <c r="F22">
        <v>154.19999999999999</v>
      </c>
      <c r="G22">
        <v>161.4</v>
      </c>
      <c r="H22">
        <v>160.69999999999999</v>
      </c>
      <c r="I22">
        <v>156.4</v>
      </c>
      <c r="J22">
        <v>160.4</v>
      </c>
      <c r="K22">
        <v>165.8</v>
      </c>
      <c r="L22">
        <v>164.3</v>
      </c>
      <c r="M22">
        <v>163.30000000000001</v>
      </c>
      <c r="N22">
        <v>172.8</v>
      </c>
      <c r="O22">
        <v>178.5</v>
      </c>
      <c r="P22">
        <v>183</v>
      </c>
      <c r="Q22">
        <v>169.6</v>
      </c>
      <c r="R22">
        <v>168.5</v>
      </c>
      <c r="S22">
        <v>177.3</v>
      </c>
      <c r="T22">
        <v>176</v>
      </c>
      <c r="U22">
        <v>171.1</v>
      </c>
      <c r="V22">
        <v>174.6</v>
      </c>
      <c r="W22">
        <v>182.1</v>
      </c>
      <c r="X22">
        <v>181</v>
      </c>
      <c r="Y22">
        <v>179.9</v>
      </c>
      <c r="Z22">
        <v>185.7</v>
      </c>
      <c r="AA22">
        <v>185.1</v>
      </c>
      <c r="AB22">
        <v>183.8</v>
      </c>
      <c r="AC22">
        <v>185.1</v>
      </c>
      <c r="AD22">
        <v>186.2</v>
      </c>
      <c r="AE22">
        <v>171.38275862068966</v>
      </c>
    </row>
    <row r="23" spans="1:31" x14ac:dyDescent="0.35">
      <c r="A23" s="10" t="s">
        <v>235</v>
      </c>
      <c r="B23">
        <v>161.4</v>
      </c>
      <c r="C23">
        <v>162.1</v>
      </c>
      <c r="D23">
        <v>163.4</v>
      </c>
      <c r="E23">
        <v>159.80000000000001</v>
      </c>
      <c r="F23">
        <v>157.69999999999999</v>
      </c>
      <c r="G23">
        <v>161.5</v>
      </c>
      <c r="H23">
        <v>160.5</v>
      </c>
      <c r="I23">
        <v>159.9</v>
      </c>
      <c r="J23">
        <v>161.6</v>
      </c>
      <c r="K23">
        <v>164.2</v>
      </c>
      <c r="L23">
        <v>163.6</v>
      </c>
      <c r="M23">
        <v>162.1</v>
      </c>
      <c r="N23">
        <v>167</v>
      </c>
      <c r="O23">
        <v>169</v>
      </c>
      <c r="P23">
        <v>170.7</v>
      </c>
      <c r="Q23">
        <v>165.5</v>
      </c>
      <c r="R23">
        <v>164.5</v>
      </c>
      <c r="S23">
        <v>167.8</v>
      </c>
      <c r="T23">
        <v>166.8</v>
      </c>
      <c r="U23">
        <v>165.3</v>
      </c>
      <c r="V23">
        <v>167.5</v>
      </c>
      <c r="W23">
        <v>171.8</v>
      </c>
      <c r="X23">
        <v>171.2</v>
      </c>
      <c r="Y23">
        <v>169.5</v>
      </c>
      <c r="Z23">
        <v>175.2</v>
      </c>
      <c r="AA23">
        <v>173.5</v>
      </c>
      <c r="AB23">
        <v>172.1</v>
      </c>
      <c r="AC23">
        <v>173.5</v>
      </c>
      <c r="AD23">
        <v>175.6</v>
      </c>
      <c r="AE23">
        <v>166.35517241379313</v>
      </c>
    </row>
    <row r="24" spans="1:31" x14ac:dyDescent="0.35">
      <c r="A24" s="10" t="s">
        <v>236</v>
      </c>
      <c r="B24">
        <v>155.6</v>
      </c>
      <c r="C24">
        <v>162.6</v>
      </c>
      <c r="D24">
        <v>164.1</v>
      </c>
      <c r="E24">
        <v>152.4</v>
      </c>
      <c r="F24">
        <v>147.9</v>
      </c>
      <c r="G24">
        <v>160.69999999999999</v>
      </c>
      <c r="H24">
        <v>159.80000000000001</v>
      </c>
      <c r="I24">
        <v>155.5</v>
      </c>
      <c r="J24">
        <v>159.4</v>
      </c>
      <c r="K24">
        <v>163.9</v>
      </c>
      <c r="L24">
        <v>164.2</v>
      </c>
      <c r="M24">
        <v>162.6</v>
      </c>
      <c r="N24">
        <v>172.2</v>
      </c>
      <c r="O24">
        <v>178.8</v>
      </c>
      <c r="P24">
        <v>182</v>
      </c>
      <c r="Q24">
        <v>165.7</v>
      </c>
      <c r="R24">
        <v>164.2</v>
      </c>
      <c r="S24">
        <v>179.6</v>
      </c>
      <c r="T24">
        <v>176</v>
      </c>
      <c r="U24">
        <v>167.2</v>
      </c>
      <c r="V24">
        <v>174.6</v>
      </c>
      <c r="W24">
        <v>181.3</v>
      </c>
      <c r="X24">
        <v>180.5</v>
      </c>
      <c r="Y24">
        <v>179.5</v>
      </c>
      <c r="Z24">
        <v>181.7</v>
      </c>
      <c r="AA24">
        <v>182.1</v>
      </c>
      <c r="AB24">
        <v>182</v>
      </c>
      <c r="AC24">
        <v>181.9</v>
      </c>
      <c r="AD24">
        <v>182.8</v>
      </c>
      <c r="AE24">
        <v>169.68275862068967</v>
      </c>
    </row>
    <row r="25" spans="1:31" x14ac:dyDescent="0.35">
      <c r="A25" s="10" t="s">
        <v>237</v>
      </c>
      <c r="B25">
        <v>151.80000000000001</v>
      </c>
      <c r="C25">
        <v>157.5</v>
      </c>
      <c r="D25">
        <v>160.19999999999999</v>
      </c>
      <c r="E25">
        <v>150.9</v>
      </c>
      <c r="F25">
        <v>150</v>
      </c>
      <c r="G25">
        <v>155.80000000000001</v>
      </c>
      <c r="H25">
        <v>154.80000000000001</v>
      </c>
      <c r="I25">
        <v>151.19999999999999</v>
      </c>
      <c r="J25">
        <v>154.69999999999999</v>
      </c>
      <c r="K25">
        <v>159.30000000000001</v>
      </c>
      <c r="L25">
        <v>158.4</v>
      </c>
      <c r="M25">
        <v>157.5</v>
      </c>
      <c r="N25">
        <v>164</v>
      </c>
      <c r="O25">
        <v>168.5</v>
      </c>
      <c r="P25">
        <v>172.1</v>
      </c>
      <c r="Q25">
        <v>161.80000000000001</v>
      </c>
      <c r="R25">
        <v>161.1</v>
      </c>
      <c r="S25">
        <v>167.4</v>
      </c>
      <c r="T25">
        <v>166.4</v>
      </c>
      <c r="U25">
        <v>162.80000000000001</v>
      </c>
      <c r="V25">
        <v>165.2</v>
      </c>
      <c r="W25">
        <v>171.4</v>
      </c>
      <c r="X25">
        <v>170.4</v>
      </c>
      <c r="Y25">
        <v>169.5</v>
      </c>
      <c r="Z25">
        <v>174.6</v>
      </c>
      <c r="AA25">
        <v>174.2</v>
      </c>
      <c r="AB25">
        <v>172.9</v>
      </c>
      <c r="AC25">
        <v>174.2</v>
      </c>
      <c r="AD25">
        <v>175.2</v>
      </c>
      <c r="AE25">
        <v>163.23448275862069</v>
      </c>
    </row>
    <row r="26" spans="1:31" x14ac:dyDescent="0.35">
      <c r="A26" s="10" t="s">
        <v>238</v>
      </c>
      <c r="B26">
        <v>162.30000000000001</v>
      </c>
      <c r="C26">
        <v>168.4</v>
      </c>
      <c r="D26">
        <v>170.6</v>
      </c>
      <c r="E26">
        <v>161.30000000000001</v>
      </c>
      <c r="F26">
        <v>159.30000000000001</v>
      </c>
      <c r="G26">
        <v>167</v>
      </c>
      <c r="H26">
        <v>166.3</v>
      </c>
      <c r="I26">
        <v>161.69999999999999</v>
      </c>
      <c r="J26">
        <v>165.8</v>
      </c>
      <c r="K26">
        <v>169.9</v>
      </c>
      <c r="L26">
        <v>169.1</v>
      </c>
      <c r="M26">
        <v>168.4</v>
      </c>
      <c r="N26">
        <v>174</v>
      </c>
      <c r="O26">
        <v>176.8</v>
      </c>
      <c r="P26">
        <v>181.1</v>
      </c>
      <c r="Q26">
        <v>172.2</v>
      </c>
      <c r="R26">
        <v>171.4</v>
      </c>
      <c r="S26">
        <v>176.1</v>
      </c>
      <c r="T26">
        <v>175.4</v>
      </c>
      <c r="U26">
        <v>173</v>
      </c>
      <c r="V26">
        <v>174.8</v>
      </c>
      <c r="W26">
        <v>179.8</v>
      </c>
      <c r="X26">
        <v>178.7</v>
      </c>
      <c r="Y26">
        <v>177.8</v>
      </c>
      <c r="Z26">
        <v>185</v>
      </c>
      <c r="AA26">
        <v>184.4</v>
      </c>
      <c r="AB26">
        <v>182.3</v>
      </c>
      <c r="AC26">
        <v>184.4</v>
      </c>
      <c r="AD26">
        <v>185.7</v>
      </c>
      <c r="AE26">
        <v>173.20689655172413</v>
      </c>
    </row>
    <row r="27" spans="1:31" x14ac:dyDescent="0.35">
      <c r="A27" s="10" t="s">
        <v>239</v>
      </c>
      <c r="B27">
        <v>146.6</v>
      </c>
      <c r="C27">
        <v>154</v>
      </c>
      <c r="D27">
        <v>155.69999999999999</v>
      </c>
      <c r="E27">
        <v>145.1</v>
      </c>
      <c r="F27">
        <v>141.9</v>
      </c>
      <c r="G27">
        <v>153.1</v>
      </c>
      <c r="H27">
        <v>150.69999999999999</v>
      </c>
      <c r="I27">
        <v>146.19999999999999</v>
      </c>
      <c r="J27">
        <v>148.9</v>
      </c>
      <c r="K27">
        <v>154.80000000000001</v>
      </c>
      <c r="L27">
        <v>155.69999999999999</v>
      </c>
      <c r="M27">
        <v>154</v>
      </c>
      <c r="N27">
        <v>162.6</v>
      </c>
      <c r="O27">
        <v>161.9</v>
      </c>
      <c r="P27">
        <v>163.4</v>
      </c>
      <c r="Q27">
        <v>156.9</v>
      </c>
      <c r="R27">
        <v>156.5</v>
      </c>
      <c r="S27">
        <v>161.6</v>
      </c>
      <c r="T27">
        <v>161.1</v>
      </c>
      <c r="U27">
        <v>157.9</v>
      </c>
      <c r="V27">
        <v>163</v>
      </c>
      <c r="W27">
        <v>163</v>
      </c>
      <c r="X27">
        <v>162.9</v>
      </c>
      <c r="Y27">
        <v>162.30000000000001</v>
      </c>
      <c r="Z27">
        <v>164.5</v>
      </c>
      <c r="AA27">
        <v>164.2</v>
      </c>
      <c r="AB27">
        <v>163.6</v>
      </c>
      <c r="AC27">
        <v>164.2</v>
      </c>
      <c r="AD27">
        <v>164.8</v>
      </c>
      <c r="AE27">
        <v>157.27931034482759</v>
      </c>
    </row>
    <row r="28" spans="1:31" x14ac:dyDescent="0.35">
      <c r="A28" s="10" t="s">
        <v>240</v>
      </c>
      <c r="B28">
        <v>153.19999999999999</v>
      </c>
      <c r="C28">
        <v>157.6</v>
      </c>
      <c r="D28">
        <v>160.6</v>
      </c>
      <c r="E28">
        <v>151.5</v>
      </c>
      <c r="F28">
        <v>149.6</v>
      </c>
      <c r="G28">
        <v>155.30000000000001</v>
      </c>
      <c r="H28">
        <v>154.9</v>
      </c>
      <c r="I28">
        <v>152.6</v>
      </c>
      <c r="J28">
        <v>155.80000000000001</v>
      </c>
      <c r="K28">
        <v>159.80000000000001</v>
      </c>
      <c r="L28">
        <v>158.6</v>
      </c>
      <c r="M28">
        <v>157.69999999999999</v>
      </c>
      <c r="N28">
        <v>164.4</v>
      </c>
      <c r="O28">
        <v>166.9</v>
      </c>
      <c r="P28">
        <v>168.9</v>
      </c>
      <c r="Q28">
        <v>162.1</v>
      </c>
      <c r="R28">
        <v>161.19999999999999</v>
      </c>
      <c r="S28">
        <v>166.3</v>
      </c>
      <c r="T28">
        <v>165.8</v>
      </c>
      <c r="U28">
        <v>163.30000000000001</v>
      </c>
      <c r="V28">
        <v>165.1</v>
      </c>
      <c r="W28">
        <v>168.5</v>
      </c>
      <c r="X28">
        <v>168.2</v>
      </c>
      <c r="Y28">
        <v>167.6</v>
      </c>
      <c r="Z28">
        <v>170.7</v>
      </c>
      <c r="AA28">
        <v>170.3</v>
      </c>
      <c r="AB28">
        <v>169.5</v>
      </c>
      <c r="AC28">
        <v>170.3</v>
      </c>
      <c r="AD28">
        <v>171.2</v>
      </c>
      <c r="AE28">
        <v>162.32758620689654</v>
      </c>
    </row>
    <row r="29" spans="1:31" x14ac:dyDescent="0.35">
      <c r="A29" s="10" t="s">
        <v>241</v>
      </c>
      <c r="B29">
        <v>160.30000000000001</v>
      </c>
      <c r="C29">
        <v>163.80000000000001</v>
      </c>
      <c r="D29">
        <v>164.4</v>
      </c>
      <c r="E29">
        <v>159.5</v>
      </c>
      <c r="F29">
        <v>159.19999999999999</v>
      </c>
      <c r="G29">
        <v>163.19999999999999</v>
      </c>
      <c r="H29">
        <v>161.69999999999999</v>
      </c>
      <c r="I29">
        <v>160.19999999999999</v>
      </c>
      <c r="J29">
        <v>161.19999999999999</v>
      </c>
      <c r="K29">
        <v>164.3</v>
      </c>
      <c r="L29">
        <v>163.9</v>
      </c>
      <c r="M29">
        <v>163.69999999999999</v>
      </c>
      <c r="N29">
        <v>166.9</v>
      </c>
      <c r="O29">
        <v>172.3</v>
      </c>
      <c r="P29">
        <v>174.1</v>
      </c>
      <c r="Q29">
        <v>165.4</v>
      </c>
      <c r="R29">
        <v>164.7</v>
      </c>
      <c r="S29">
        <v>171.4</v>
      </c>
      <c r="T29">
        <v>169</v>
      </c>
      <c r="U29">
        <v>166</v>
      </c>
      <c r="V29">
        <v>167.9</v>
      </c>
      <c r="W29">
        <v>173.7</v>
      </c>
      <c r="X29">
        <v>173.4</v>
      </c>
      <c r="Y29">
        <v>173.1</v>
      </c>
      <c r="Z29">
        <v>176.4</v>
      </c>
      <c r="AA29">
        <v>175</v>
      </c>
      <c r="AB29">
        <v>174.3</v>
      </c>
      <c r="AC29">
        <v>175</v>
      </c>
      <c r="AD29">
        <v>177.1</v>
      </c>
      <c r="AE29">
        <v>167.62413793103448</v>
      </c>
    </row>
    <row r="30" spans="1:31" x14ac:dyDescent="0.35">
      <c r="A30" s="10" t="s">
        <v>242</v>
      </c>
      <c r="B30">
        <v>155.4</v>
      </c>
      <c r="C30">
        <v>160</v>
      </c>
      <c r="D30">
        <v>162.6</v>
      </c>
      <c r="E30">
        <v>155.80000000000001</v>
      </c>
      <c r="F30">
        <v>156.80000000000001</v>
      </c>
      <c r="G30">
        <v>160.1</v>
      </c>
      <c r="H30">
        <v>158.80000000000001</v>
      </c>
      <c r="I30">
        <v>153.80000000000001</v>
      </c>
      <c r="J30">
        <v>158.6</v>
      </c>
      <c r="K30">
        <v>162.19999999999999</v>
      </c>
      <c r="L30">
        <v>160.80000000000001</v>
      </c>
      <c r="M30">
        <v>160</v>
      </c>
      <c r="N30">
        <v>168.8</v>
      </c>
      <c r="O30">
        <v>171.2</v>
      </c>
      <c r="P30">
        <v>175.8</v>
      </c>
      <c r="Q30">
        <v>164.4</v>
      </c>
      <c r="R30">
        <v>163</v>
      </c>
      <c r="S30">
        <v>169.7</v>
      </c>
      <c r="T30">
        <v>169.4</v>
      </c>
      <c r="U30">
        <v>167.2</v>
      </c>
      <c r="V30">
        <v>168.4</v>
      </c>
      <c r="W30">
        <v>173.6</v>
      </c>
      <c r="X30">
        <v>172.1</v>
      </c>
      <c r="Y30">
        <v>170.9</v>
      </c>
      <c r="Z30">
        <v>184</v>
      </c>
      <c r="AA30">
        <v>181</v>
      </c>
      <c r="AB30">
        <v>178.6</v>
      </c>
      <c r="AC30">
        <v>181</v>
      </c>
      <c r="AD30">
        <v>185.2</v>
      </c>
      <c r="AE30">
        <v>167.21379310344827</v>
      </c>
    </row>
    <row r="31" spans="1:31" x14ac:dyDescent="0.35">
      <c r="A31" s="10" t="s">
        <v>243</v>
      </c>
      <c r="B31">
        <v>154.4</v>
      </c>
      <c r="C31">
        <v>160</v>
      </c>
      <c r="D31">
        <v>162</v>
      </c>
      <c r="E31">
        <v>153.4</v>
      </c>
      <c r="F31">
        <v>151.9</v>
      </c>
      <c r="G31">
        <v>159</v>
      </c>
      <c r="H31">
        <v>157.6</v>
      </c>
      <c r="I31">
        <v>153.80000000000001</v>
      </c>
      <c r="J31">
        <v>156.80000000000001</v>
      </c>
      <c r="K31">
        <v>161.4</v>
      </c>
      <c r="L31">
        <v>161</v>
      </c>
      <c r="M31">
        <v>160</v>
      </c>
      <c r="N31">
        <v>166.8</v>
      </c>
      <c r="O31">
        <v>169.1</v>
      </c>
      <c r="P31">
        <v>172</v>
      </c>
      <c r="Q31">
        <v>163.5</v>
      </c>
      <c r="R31">
        <v>162.69999999999999</v>
      </c>
      <c r="S31">
        <v>168.4</v>
      </c>
      <c r="T31">
        <v>167.5</v>
      </c>
      <c r="U31">
        <v>164.6</v>
      </c>
      <c r="V31">
        <v>167.5</v>
      </c>
      <c r="W31">
        <v>171.1</v>
      </c>
      <c r="X31">
        <v>170.5</v>
      </c>
      <c r="Y31">
        <v>169.7</v>
      </c>
      <c r="Z31">
        <v>175</v>
      </c>
      <c r="AA31">
        <v>174.1</v>
      </c>
      <c r="AB31">
        <v>172.8</v>
      </c>
      <c r="AC31">
        <v>174.1</v>
      </c>
      <c r="AD31">
        <v>175.7</v>
      </c>
      <c r="AE31">
        <v>164.70344827586206</v>
      </c>
    </row>
    <row r="32" spans="1:31" x14ac:dyDescent="0.35">
      <c r="A32" s="10" t="s">
        <v>244</v>
      </c>
      <c r="B32">
        <v>157.80000000000001</v>
      </c>
      <c r="C32">
        <v>163.19999999999999</v>
      </c>
      <c r="D32">
        <v>166.2</v>
      </c>
      <c r="E32">
        <v>156.6</v>
      </c>
      <c r="F32">
        <v>157.30000000000001</v>
      </c>
      <c r="G32">
        <v>162.5</v>
      </c>
      <c r="H32">
        <v>161.30000000000001</v>
      </c>
      <c r="I32">
        <v>156.80000000000001</v>
      </c>
      <c r="J32">
        <v>160.4</v>
      </c>
      <c r="K32">
        <v>166.7</v>
      </c>
      <c r="L32">
        <v>165.5</v>
      </c>
      <c r="M32">
        <v>163.19999999999999</v>
      </c>
      <c r="N32">
        <v>170.1</v>
      </c>
      <c r="O32">
        <v>174.3</v>
      </c>
      <c r="P32">
        <v>175.7</v>
      </c>
      <c r="Q32">
        <v>166.1</v>
      </c>
      <c r="R32">
        <v>165.7</v>
      </c>
      <c r="S32">
        <v>173.4</v>
      </c>
      <c r="T32">
        <v>172.6</v>
      </c>
      <c r="U32">
        <v>167.7</v>
      </c>
      <c r="V32">
        <v>171.7</v>
      </c>
      <c r="W32">
        <v>176.5</v>
      </c>
      <c r="X32">
        <v>176.7</v>
      </c>
      <c r="Y32">
        <v>175.3</v>
      </c>
      <c r="Z32">
        <v>178.1</v>
      </c>
      <c r="AA32">
        <v>177.2</v>
      </c>
      <c r="AB32">
        <v>176.5</v>
      </c>
      <c r="AC32">
        <v>177.2</v>
      </c>
      <c r="AD32">
        <v>179.1</v>
      </c>
      <c r="AE32">
        <v>168.66896551724136</v>
      </c>
    </row>
    <row r="36" spans="1:28" x14ac:dyDescent="0.35">
      <c r="A36" s="26" t="s">
        <v>245</v>
      </c>
    </row>
    <row r="37" spans="1:28" s="3" customFormat="1" x14ac:dyDescent="0.35">
      <c r="A37" s="3" t="s">
        <v>57</v>
      </c>
      <c r="B37" s="7" t="s">
        <v>193</v>
      </c>
      <c r="C37" s="7" t="s">
        <v>201</v>
      </c>
      <c r="D37" s="7" t="s">
        <v>199</v>
      </c>
      <c r="E37" s="7" t="s">
        <v>198</v>
      </c>
      <c r="F37" s="7" t="s">
        <v>194</v>
      </c>
      <c r="G37" s="7" t="s">
        <v>204</v>
      </c>
      <c r="H37" s="7" t="s">
        <v>203</v>
      </c>
      <c r="I37" s="7" t="s">
        <v>202</v>
      </c>
      <c r="J37" s="7" t="s">
        <v>195</v>
      </c>
      <c r="K37" s="7" t="s">
        <v>207</v>
      </c>
      <c r="L37" s="7" t="s">
        <v>206</v>
      </c>
      <c r="M37" s="7" t="s">
        <v>208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x14ac:dyDescent="0.35">
      <c r="A38" s="10" t="s">
        <v>131</v>
      </c>
      <c r="B38">
        <f>HLOOKUP(B$37,$B$5:$AD$32,2,0)</f>
        <v>144.30000000000001</v>
      </c>
      <c r="C38">
        <f t="shared" ref="C38:M43" si="0">HLOOKUP(C$37,$B$5:$AD$32,2,0)</f>
        <v>146.30000000000001</v>
      </c>
      <c r="D38">
        <f t="shared" si="0"/>
        <v>146.69999999999999</v>
      </c>
      <c r="E38">
        <f t="shared" si="0"/>
        <v>146.4</v>
      </c>
      <c r="F38">
        <f t="shared" si="0"/>
        <v>146.6</v>
      </c>
      <c r="G38">
        <f t="shared" si="0"/>
        <v>146.6</v>
      </c>
      <c r="H38">
        <f t="shared" si="0"/>
        <v>147.4</v>
      </c>
      <c r="I38">
        <f t="shared" si="0"/>
        <v>148.19999999999999</v>
      </c>
      <c r="J38">
        <f t="shared" si="0"/>
        <v>148.69999999999999</v>
      </c>
      <c r="K38">
        <f t="shared" si="0"/>
        <v>149.5</v>
      </c>
      <c r="L38">
        <f t="shared" si="0"/>
        <v>150</v>
      </c>
      <c r="M38">
        <f t="shared" si="0"/>
        <v>151.30000000000001</v>
      </c>
    </row>
    <row r="39" spans="1:28" x14ac:dyDescent="0.35">
      <c r="A39" s="10" t="s">
        <v>132</v>
      </c>
      <c r="B39">
        <f>HLOOKUP(B$37,$B$5:$AD$32,3,0)</f>
        <v>198</v>
      </c>
      <c r="C39">
        <f t="shared" ref="C39:M39" si="1">HLOOKUP(C$37,$B$5:$AD$32,3,0)</f>
        <v>200.5</v>
      </c>
      <c r="D39">
        <f t="shared" si="1"/>
        <v>202</v>
      </c>
      <c r="E39">
        <f t="shared" si="1"/>
        <v>206.8</v>
      </c>
      <c r="F39">
        <f t="shared" si="1"/>
        <v>204</v>
      </c>
      <c r="G39">
        <f t="shared" si="1"/>
        <v>204</v>
      </c>
      <c r="H39">
        <f t="shared" si="1"/>
        <v>204.6</v>
      </c>
      <c r="I39">
        <f t="shared" si="1"/>
        <v>201.6</v>
      </c>
      <c r="J39">
        <f t="shared" si="1"/>
        <v>198.8</v>
      </c>
      <c r="K39">
        <f t="shared" si="1"/>
        <v>198.7</v>
      </c>
      <c r="L39">
        <f t="shared" si="1"/>
        <v>200.6</v>
      </c>
      <c r="M39">
        <f t="shared" si="1"/>
        <v>210.7</v>
      </c>
    </row>
    <row r="40" spans="1:28" x14ac:dyDescent="0.35">
      <c r="A40" s="10" t="s">
        <v>133</v>
      </c>
      <c r="B40">
        <f>HLOOKUP(B$37,$B$5:$AD$32,4,0)</f>
        <v>164.6</v>
      </c>
      <c r="C40">
        <f t="shared" ref="C40:M40" si="2">HLOOKUP(C$37,$B$5:$AD$32,4,0)</f>
        <v>170.3</v>
      </c>
      <c r="D40">
        <f t="shared" si="2"/>
        <v>180.7</v>
      </c>
      <c r="E40">
        <f t="shared" si="2"/>
        <v>182.2</v>
      </c>
      <c r="F40">
        <f t="shared" si="2"/>
        <v>172.8</v>
      </c>
      <c r="G40">
        <f t="shared" si="2"/>
        <v>172.8</v>
      </c>
      <c r="H40">
        <f t="shared" si="2"/>
        <v>171.2</v>
      </c>
      <c r="I40">
        <f t="shared" si="2"/>
        <v>173</v>
      </c>
      <c r="J40">
        <f t="shared" si="2"/>
        <v>177.9</v>
      </c>
      <c r="K40">
        <f t="shared" si="2"/>
        <v>178.8</v>
      </c>
      <c r="L40">
        <f t="shared" si="2"/>
        <v>175.8</v>
      </c>
      <c r="M40">
        <f t="shared" si="2"/>
        <v>167.8</v>
      </c>
    </row>
    <row r="41" spans="1:28" x14ac:dyDescent="0.35">
      <c r="A41" s="10" t="s">
        <v>134</v>
      </c>
      <c r="B41">
        <f>HLOOKUP(B$37,$B$5:$AD$32,5,0)</f>
        <v>155.4</v>
      </c>
      <c r="C41">
        <f t="shared" ref="C41:M41" si="3">HLOOKUP(C$37,$B$5:$AD$32,5,0)</f>
        <v>156.1</v>
      </c>
      <c r="D41">
        <f t="shared" si="3"/>
        <v>156.19999999999999</v>
      </c>
      <c r="E41">
        <f t="shared" si="3"/>
        <v>157.5</v>
      </c>
      <c r="F41">
        <f t="shared" si="3"/>
        <v>158.4</v>
      </c>
      <c r="G41">
        <f t="shared" si="3"/>
        <v>158.4</v>
      </c>
      <c r="H41">
        <f t="shared" si="3"/>
        <v>158.69999999999999</v>
      </c>
      <c r="I41">
        <f t="shared" si="3"/>
        <v>159.30000000000001</v>
      </c>
      <c r="J41">
        <f t="shared" si="3"/>
        <v>159.9</v>
      </c>
      <c r="K41">
        <f t="shared" si="3"/>
        <v>160.5</v>
      </c>
      <c r="L41">
        <f t="shared" si="3"/>
        <v>160.69999999999999</v>
      </c>
      <c r="M41">
        <f t="shared" si="3"/>
        <v>162.19999999999999</v>
      </c>
    </row>
    <row r="42" spans="1:28" x14ac:dyDescent="0.35">
      <c r="A42" s="10" t="s">
        <v>135</v>
      </c>
      <c r="B42">
        <f>HLOOKUP(B$37,$B$5:$AD$32,6,0)</f>
        <v>170.1</v>
      </c>
      <c r="C42">
        <f t="shared" ref="C42:M42" si="4">HLOOKUP(C$37,$B$5:$AD$32,6,0)</f>
        <v>178.7</v>
      </c>
      <c r="D42">
        <f t="shared" si="4"/>
        <v>183.7</v>
      </c>
      <c r="E42">
        <f t="shared" si="4"/>
        <v>182.1</v>
      </c>
      <c r="F42">
        <f t="shared" si="4"/>
        <v>188</v>
      </c>
      <c r="G42">
        <f t="shared" si="4"/>
        <v>188</v>
      </c>
      <c r="H42">
        <f t="shared" si="4"/>
        <v>190.6</v>
      </c>
      <c r="I42">
        <f t="shared" si="4"/>
        <v>190.1</v>
      </c>
      <c r="J42">
        <f t="shared" si="4"/>
        <v>187.6</v>
      </c>
      <c r="K42">
        <f t="shared" si="4"/>
        <v>184.7</v>
      </c>
      <c r="L42">
        <f t="shared" si="4"/>
        <v>184.9</v>
      </c>
      <c r="M42">
        <f t="shared" si="4"/>
        <v>194.6</v>
      </c>
    </row>
    <row r="43" spans="1:28" x14ac:dyDescent="0.35">
      <c r="A43" s="10" t="s">
        <v>136</v>
      </c>
      <c r="B43">
        <f>HLOOKUP(B$37,$B$5:$AD$32,7,0)</f>
        <v>164.4</v>
      </c>
      <c r="C43">
        <f t="shared" si="0"/>
        <v>146.30000000000001</v>
      </c>
      <c r="D43">
        <f t="shared" si="0"/>
        <v>146.69999999999999</v>
      </c>
      <c r="E43">
        <f t="shared" si="0"/>
        <v>146.4</v>
      </c>
      <c r="F43">
        <f t="shared" si="0"/>
        <v>146.6</v>
      </c>
      <c r="G43">
        <f t="shared" si="0"/>
        <v>146.6</v>
      </c>
      <c r="H43">
        <f t="shared" si="0"/>
        <v>147.4</v>
      </c>
      <c r="I43">
        <f t="shared" si="0"/>
        <v>148.19999999999999</v>
      </c>
      <c r="J43">
        <f t="shared" si="0"/>
        <v>148.69999999999999</v>
      </c>
      <c r="K43">
        <f t="shared" si="0"/>
        <v>149.5</v>
      </c>
      <c r="L43">
        <f t="shared" si="0"/>
        <v>150</v>
      </c>
      <c r="M43">
        <f t="shared" si="0"/>
        <v>151.30000000000001</v>
      </c>
    </row>
    <row r="44" spans="1:28" x14ac:dyDescent="0.35">
      <c r="A44" s="10" t="s">
        <v>137</v>
      </c>
      <c r="B44">
        <f>HLOOKUP(B$37,$B$5:$AD$32,8,0)</f>
        <v>144.1</v>
      </c>
      <c r="C44">
        <f t="shared" ref="C44:M44" si="5">HLOOKUP(C$37,$B$5:$AD$32,8,0)</f>
        <v>147.9</v>
      </c>
      <c r="D44">
        <f t="shared" si="5"/>
        <v>155.4</v>
      </c>
      <c r="E44">
        <f t="shared" si="5"/>
        <v>164.2</v>
      </c>
      <c r="F44">
        <f t="shared" si="5"/>
        <v>162.19999999999999</v>
      </c>
      <c r="G44">
        <f t="shared" si="5"/>
        <v>162.30000000000001</v>
      </c>
      <c r="H44">
        <f t="shared" si="5"/>
        <v>185.3</v>
      </c>
      <c r="I44">
        <f t="shared" si="5"/>
        <v>199.2</v>
      </c>
      <c r="J44">
        <f t="shared" si="5"/>
        <v>188.3</v>
      </c>
      <c r="K44">
        <f t="shared" si="5"/>
        <v>174.3</v>
      </c>
      <c r="L44">
        <f t="shared" si="5"/>
        <v>169.7</v>
      </c>
      <c r="M44">
        <f t="shared" si="5"/>
        <v>166.9</v>
      </c>
    </row>
    <row r="45" spans="1:28" x14ac:dyDescent="0.35">
      <c r="A45" s="10" t="s">
        <v>138</v>
      </c>
      <c r="B45">
        <f>HLOOKUP(B$37,$B$5:$AD$32,9,0)</f>
        <v>161.69999999999999</v>
      </c>
      <c r="C45">
        <f t="shared" ref="C45:M45" si="6">HLOOKUP(C$37,$B$5:$AD$32,9,0)</f>
        <v>165.4</v>
      </c>
      <c r="D45">
        <f t="shared" si="6"/>
        <v>166</v>
      </c>
      <c r="E45">
        <f t="shared" si="6"/>
        <v>164</v>
      </c>
      <c r="F45">
        <f t="shared" si="6"/>
        <v>164.1</v>
      </c>
      <c r="G45">
        <f t="shared" si="6"/>
        <v>164.1</v>
      </c>
      <c r="H45">
        <f t="shared" si="6"/>
        <v>165.2</v>
      </c>
      <c r="I45">
        <f t="shared" si="6"/>
        <v>165.3</v>
      </c>
      <c r="J45">
        <f t="shared" si="6"/>
        <v>164.4</v>
      </c>
      <c r="K45">
        <f t="shared" si="6"/>
        <v>163.9</v>
      </c>
      <c r="L45">
        <f t="shared" si="6"/>
        <v>163.69999999999999</v>
      </c>
      <c r="M45">
        <f t="shared" si="6"/>
        <v>163.9</v>
      </c>
    </row>
    <row r="46" spans="1:28" x14ac:dyDescent="0.35">
      <c r="A46" s="10" t="s">
        <v>139</v>
      </c>
      <c r="B46">
        <f>HLOOKUP(B$37,$B$5:$AD$32,10,0)</f>
        <v>113.1</v>
      </c>
      <c r="C46">
        <f t="shared" ref="C46:M46" si="7">HLOOKUP(C$37,$B$5:$AD$32,10,0)</f>
        <v>114.8</v>
      </c>
      <c r="D46">
        <f t="shared" si="7"/>
        <v>115.1</v>
      </c>
      <c r="E46">
        <f t="shared" si="7"/>
        <v>114.5</v>
      </c>
      <c r="F46">
        <f t="shared" si="7"/>
        <v>119.7</v>
      </c>
      <c r="G46">
        <f t="shared" si="7"/>
        <v>119.7</v>
      </c>
      <c r="H46">
        <f t="shared" si="7"/>
        <v>121.9</v>
      </c>
      <c r="I46">
        <f t="shared" si="7"/>
        <v>122.4</v>
      </c>
      <c r="J46">
        <f t="shared" si="7"/>
        <v>121</v>
      </c>
      <c r="K46">
        <f t="shared" si="7"/>
        <v>120</v>
      </c>
      <c r="L46">
        <f t="shared" si="7"/>
        <v>118.9</v>
      </c>
      <c r="M46">
        <f t="shared" si="7"/>
        <v>118.8</v>
      </c>
    </row>
    <row r="47" spans="1:28" x14ac:dyDescent="0.35">
      <c r="A47" s="10" t="s">
        <v>140</v>
      </c>
      <c r="B47">
        <f>HLOOKUP(B$37,$B$5:$AD$32,11,0)</f>
        <v>163.9</v>
      </c>
      <c r="C47">
        <f t="shared" ref="C47:M47" si="8">HLOOKUP(C$37,$B$5:$AD$32,11,0)</f>
        <v>168.2</v>
      </c>
      <c r="D47">
        <f t="shared" si="8"/>
        <v>168.5</v>
      </c>
      <c r="E47">
        <f t="shared" si="8"/>
        <v>168.3</v>
      </c>
      <c r="F47">
        <f t="shared" si="8"/>
        <v>168.8</v>
      </c>
      <c r="G47">
        <f t="shared" si="8"/>
        <v>168.8</v>
      </c>
      <c r="H47">
        <f t="shared" si="8"/>
        <v>169.3</v>
      </c>
      <c r="I47">
        <f t="shared" si="8"/>
        <v>169.6</v>
      </c>
      <c r="J47">
        <f t="shared" si="8"/>
        <v>170.5</v>
      </c>
      <c r="K47">
        <f t="shared" si="8"/>
        <v>172.1</v>
      </c>
      <c r="L47">
        <f t="shared" si="8"/>
        <v>174.3</v>
      </c>
      <c r="M47">
        <f t="shared" si="8"/>
        <v>177.4</v>
      </c>
    </row>
    <row r="48" spans="1:28" x14ac:dyDescent="0.35">
      <c r="A48" s="10" t="s">
        <v>230</v>
      </c>
      <c r="B48">
        <f>HLOOKUP(B$37,$B$5:$AD$32,12,0)</f>
        <v>157.6</v>
      </c>
      <c r="C48">
        <f t="shared" ref="C48:M48" si="9">HLOOKUP(C$37,$B$5:$AD$32,12,0)</f>
        <v>159.30000000000001</v>
      </c>
      <c r="D48">
        <f t="shared" si="9"/>
        <v>160</v>
      </c>
      <c r="E48">
        <f t="shared" si="9"/>
        <v>160.9</v>
      </c>
      <c r="F48">
        <f t="shared" si="9"/>
        <v>162.69999999999999</v>
      </c>
      <c r="G48">
        <f t="shared" si="9"/>
        <v>162.69999999999999</v>
      </c>
      <c r="H48">
        <f t="shared" si="9"/>
        <v>163.19999999999999</v>
      </c>
      <c r="I48">
        <f t="shared" si="9"/>
        <v>163.69999999999999</v>
      </c>
      <c r="J48">
        <f t="shared" si="9"/>
        <v>164.2</v>
      </c>
      <c r="K48">
        <f t="shared" si="9"/>
        <v>164.3</v>
      </c>
      <c r="L48">
        <f t="shared" si="9"/>
        <v>164.7</v>
      </c>
      <c r="M48">
        <f t="shared" si="9"/>
        <v>165.3</v>
      </c>
    </row>
    <row r="49" spans="1:13" ht="16.5" customHeight="1" x14ac:dyDescent="0.35">
      <c r="A49" s="10" t="s">
        <v>141</v>
      </c>
      <c r="B49">
        <f>HLOOKUP(B$37,$B$5:$AD$32,13,0)</f>
        <v>168.9</v>
      </c>
      <c r="C49">
        <f t="shared" ref="C49:M49" si="10">HLOOKUP(C$37,$B$5:$AD$32,13,0)</f>
        <v>170.4</v>
      </c>
      <c r="D49">
        <f t="shared" si="10"/>
        <v>172.4</v>
      </c>
      <c r="E49">
        <f t="shared" si="10"/>
        <v>172.2</v>
      </c>
      <c r="F49">
        <f t="shared" si="10"/>
        <v>173.9</v>
      </c>
      <c r="G49">
        <f t="shared" si="10"/>
        <v>173.9</v>
      </c>
      <c r="H49">
        <f t="shared" si="10"/>
        <v>174.7</v>
      </c>
      <c r="I49">
        <f t="shared" si="10"/>
        <v>175.5</v>
      </c>
      <c r="J49">
        <f t="shared" si="10"/>
        <v>176.5</v>
      </c>
      <c r="K49">
        <f t="shared" si="10"/>
        <v>177.3</v>
      </c>
      <c r="L49">
        <f t="shared" si="10"/>
        <v>178</v>
      </c>
      <c r="M49">
        <f t="shared" si="10"/>
        <v>179.3</v>
      </c>
    </row>
    <row r="50" spans="1:13" ht="16.5" customHeight="1" x14ac:dyDescent="0.35">
      <c r="A50" s="10" t="s">
        <v>142</v>
      </c>
      <c r="B50">
        <f>HLOOKUP(B$37,$B$5:$AD$32,14,0)</f>
        <v>158</v>
      </c>
      <c r="C50">
        <f t="shared" ref="C50:M50" si="11">HLOOKUP(C$37,$B$5:$AD$32,14,0)</f>
        <v>160.69999999999999</v>
      </c>
      <c r="D50">
        <f t="shared" si="11"/>
        <v>162.6</v>
      </c>
      <c r="E50">
        <f t="shared" si="11"/>
        <v>164</v>
      </c>
      <c r="F50">
        <f t="shared" si="11"/>
        <v>164</v>
      </c>
      <c r="G50">
        <f t="shared" si="11"/>
        <v>164</v>
      </c>
      <c r="H50">
        <f t="shared" si="11"/>
        <v>167.7</v>
      </c>
      <c r="I50">
        <f t="shared" si="11"/>
        <v>169.7</v>
      </c>
      <c r="J50">
        <f t="shared" si="11"/>
        <v>168.2</v>
      </c>
      <c r="K50">
        <f t="shared" si="11"/>
        <v>166.4</v>
      </c>
      <c r="L50">
        <f t="shared" si="11"/>
        <v>166.2</v>
      </c>
      <c r="M50">
        <f t="shared" si="11"/>
        <v>168.4</v>
      </c>
    </row>
    <row r="51" spans="1:13" ht="16.5" customHeight="1" x14ac:dyDescent="0.35">
      <c r="A51" s="10" t="s">
        <v>231</v>
      </c>
      <c r="B51">
        <f>HLOOKUP(B$37,$B$5:$AD$32,15,0)</f>
        <v>188.8</v>
      </c>
      <c r="C51">
        <f t="shared" ref="C51:M51" si="12">HLOOKUP(C$37,$B$5:$AD$32,15,0)</f>
        <v>191.9</v>
      </c>
      <c r="D51">
        <f t="shared" si="12"/>
        <v>190.8</v>
      </c>
      <c r="E51">
        <f t="shared" si="12"/>
        <v>191.2</v>
      </c>
      <c r="F51">
        <f t="shared" si="12"/>
        <v>192.1</v>
      </c>
      <c r="G51">
        <f t="shared" si="12"/>
        <v>192.1</v>
      </c>
      <c r="H51">
        <f t="shared" si="12"/>
        <v>192.7</v>
      </c>
      <c r="I51">
        <f t="shared" si="12"/>
        <v>192.9</v>
      </c>
      <c r="J51">
        <f t="shared" si="12"/>
        <v>192.4</v>
      </c>
      <c r="K51">
        <f t="shared" si="12"/>
        <v>192.2</v>
      </c>
      <c r="L51">
        <f t="shared" si="12"/>
        <v>192.8</v>
      </c>
      <c r="M51">
        <f t="shared" si="12"/>
        <v>193.7</v>
      </c>
    </row>
    <row r="52" spans="1:13" ht="16.5" customHeight="1" x14ac:dyDescent="0.35">
      <c r="A52" s="10" t="s">
        <v>232</v>
      </c>
      <c r="B52">
        <f>HLOOKUP(B$37,$B$5:$AD$32,16,0)</f>
        <v>158.80000000000001</v>
      </c>
      <c r="C52">
        <f t="shared" ref="C52:M52" si="13">HLOOKUP(C$37,$B$5:$AD$32,16,0)</f>
        <v>161.80000000000001</v>
      </c>
      <c r="D52">
        <f t="shared" si="13"/>
        <v>162.19999999999999</v>
      </c>
      <c r="E52">
        <f t="shared" si="13"/>
        <v>162.80000000000001</v>
      </c>
      <c r="F52">
        <f t="shared" si="13"/>
        <v>164.5</v>
      </c>
      <c r="G52">
        <f t="shared" si="13"/>
        <v>164.6</v>
      </c>
      <c r="H52">
        <f t="shared" si="13"/>
        <v>165.7</v>
      </c>
      <c r="I52">
        <f t="shared" si="13"/>
        <v>167.2</v>
      </c>
      <c r="J52">
        <f t="shared" si="13"/>
        <v>168.5</v>
      </c>
      <c r="K52">
        <f t="shared" si="13"/>
        <v>169.9</v>
      </c>
      <c r="L52">
        <f t="shared" si="13"/>
        <v>170.8</v>
      </c>
      <c r="M52">
        <f t="shared" si="13"/>
        <v>172.1</v>
      </c>
    </row>
    <row r="53" spans="1:13" ht="16.5" customHeight="1" x14ac:dyDescent="0.35">
      <c r="A53" s="10" t="s">
        <v>233</v>
      </c>
      <c r="B53">
        <f>HLOOKUP(B$37,$B$5:$AD$32,17,0)</f>
        <v>148.5</v>
      </c>
      <c r="C53">
        <f t="shared" ref="C53:M53" si="14">HLOOKUP(C$37,$B$5:$AD$32,17,0)</f>
        <v>152.1</v>
      </c>
      <c r="D53">
        <f t="shared" si="14"/>
        <v>151.80000000000001</v>
      </c>
      <c r="E53">
        <f t="shared" si="14"/>
        <v>153.1</v>
      </c>
      <c r="F53">
        <f t="shared" si="14"/>
        <v>155.30000000000001</v>
      </c>
      <c r="G53">
        <f t="shared" si="14"/>
        <v>155.30000000000001</v>
      </c>
      <c r="H53">
        <f t="shared" si="14"/>
        <v>156.30000000000001</v>
      </c>
      <c r="I53">
        <f t="shared" si="14"/>
        <v>157.4</v>
      </c>
      <c r="J53">
        <f t="shared" si="14"/>
        <v>158.69999999999999</v>
      </c>
      <c r="K53">
        <f t="shared" si="14"/>
        <v>160.69999999999999</v>
      </c>
      <c r="L53">
        <f t="shared" si="14"/>
        <v>162.4</v>
      </c>
      <c r="M53">
        <f t="shared" si="14"/>
        <v>164.6</v>
      </c>
    </row>
    <row r="54" spans="1:13" ht="16.5" customHeight="1" x14ac:dyDescent="0.35">
      <c r="A54" s="10" t="s">
        <v>234</v>
      </c>
      <c r="B54">
        <f>HLOOKUP(B$37,$B$5:$AD$32,18,0)</f>
        <v>157.30000000000001</v>
      </c>
      <c r="C54">
        <f t="shared" ref="C54:M54" si="15">HLOOKUP(C$37,$B$5:$AD$32,18,0)</f>
        <v>160.4</v>
      </c>
      <c r="D54">
        <f t="shared" si="15"/>
        <v>160.69999999999999</v>
      </c>
      <c r="E54">
        <f t="shared" si="15"/>
        <v>161.4</v>
      </c>
      <c r="F54">
        <f t="shared" si="15"/>
        <v>163.19999999999999</v>
      </c>
      <c r="G54">
        <f t="shared" si="15"/>
        <v>163.30000000000001</v>
      </c>
      <c r="H54">
        <f t="shared" si="15"/>
        <v>164.3</v>
      </c>
      <c r="I54">
        <f t="shared" si="15"/>
        <v>165.8</v>
      </c>
      <c r="J54">
        <f t="shared" si="15"/>
        <v>167</v>
      </c>
      <c r="K54">
        <f t="shared" si="15"/>
        <v>168.5</v>
      </c>
      <c r="L54">
        <f t="shared" si="15"/>
        <v>169.6</v>
      </c>
      <c r="M54">
        <f t="shared" si="15"/>
        <v>171.1</v>
      </c>
    </row>
    <row r="55" spans="1:13" ht="16.5" customHeight="1" x14ac:dyDescent="0.35">
      <c r="A55" s="10" t="s">
        <v>235</v>
      </c>
      <c r="B55">
        <f>HLOOKUP(B$37,$B$5:$AD$32,19,0)</f>
        <v>161.4</v>
      </c>
      <c r="C55">
        <f t="shared" ref="C55:M55" si="16">HLOOKUP(C$37,$B$5:$AD$32,19,0)</f>
        <v>161.6</v>
      </c>
      <c r="D55">
        <f t="shared" si="16"/>
        <v>160.5</v>
      </c>
      <c r="E55">
        <f t="shared" si="16"/>
        <v>161.5</v>
      </c>
      <c r="F55">
        <f t="shared" si="16"/>
        <v>162.1</v>
      </c>
      <c r="G55">
        <f t="shared" si="16"/>
        <v>162.1</v>
      </c>
      <c r="H55">
        <f t="shared" si="16"/>
        <v>163.6</v>
      </c>
      <c r="I55">
        <f t="shared" si="16"/>
        <v>164.2</v>
      </c>
      <c r="J55">
        <f t="shared" si="16"/>
        <v>163.4</v>
      </c>
      <c r="K55">
        <f t="shared" si="16"/>
        <v>164.5</v>
      </c>
      <c r="L55">
        <f t="shared" si="16"/>
        <v>165.5</v>
      </c>
      <c r="M55">
        <f t="shared" si="16"/>
        <v>165.3</v>
      </c>
    </row>
    <row r="56" spans="1:13" ht="16.5" customHeight="1" x14ac:dyDescent="0.35">
      <c r="A56" s="10" t="s">
        <v>236</v>
      </c>
      <c r="B56">
        <f>HLOOKUP(B$37,$B$5:$AD$32,20,0)</f>
        <v>155.6</v>
      </c>
      <c r="C56">
        <f t="shared" ref="C56:M56" si="17">HLOOKUP(C$37,$B$5:$AD$32,20,0)</f>
        <v>159.4</v>
      </c>
      <c r="D56">
        <f t="shared" si="17"/>
        <v>159.80000000000001</v>
      </c>
      <c r="E56">
        <f t="shared" si="17"/>
        <v>160.69999999999999</v>
      </c>
      <c r="F56">
        <f t="shared" si="17"/>
        <v>162.6</v>
      </c>
      <c r="G56">
        <f t="shared" si="17"/>
        <v>162.6</v>
      </c>
      <c r="H56">
        <f t="shared" si="17"/>
        <v>164.2</v>
      </c>
      <c r="I56">
        <f t="shared" si="17"/>
        <v>163.9</v>
      </c>
      <c r="J56">
        <f t="shared" si="17"/>
        <v>164.1</v>
      </c>
      <c r="K56">
        <f t="shared" si="17"/>
        <v>164.2</v>
      </c>
      <c r="L56">
        <f t="shared" si="17"/>
        <v>165.7</v>
      </c>
      <c r="M56">
        <f t="shared" si="17"/>
        <v>167.2</v>
      </c>
    </row>
    <row r="57" spans="1:13" ht="16.5" customHeight="1" x14ac:dyDescent="0.35">
      <c r="A57" s="10" t="s">
        <v>237</v>
      </c>
      <c r="B57">
        <f>HLOOKUP(B$37,$B$5:$AD$32,21,0)</f>
        <v>151.80000000000001</v>
      </c>
      <c r="C57">
        <f t="shared" ref="C57:M57" si="18">HLOOKUP(C$37,$B$5:$AD$32,21,0)</f>
        <v>154.69999999999999</v>
      </c>
      <c r="D57">
        <f t="shared" si="18"/>
        <v>154.80000000000001</v>
      </c>
      <c r="E57">
        <f t="shared" si="18"/>
        <v>155.80000000000001</v>
      </c>
      <c r="F57">
        <f t="shared" si="18"/>
        <v>157.5</v>
      </c>
      <c r="G57">
        <f t="shared" si="18"/>
        <v>157.5</v>
      </c>
      <c r="H57">
        <f t="shared" si="18"/>
        <v>158.4</v>
      </c>
      <c r="I57">
        <f t="shared" si="18"/>
        <v>159.30000000000001</v>
      </c>
      <c r="J57">
        <f t="shared" si="18"/>
        <v>160.19999999999999</v>
      </c>
      <c r="K57">
        <f t="shared" si="18"/>
        <v>161.1</v>
      </c>
      <c r="L57">
        <f t="shared" si="18"/>
        <v>161.80000000000001</v>
      </c>
      <c r="M57">
        <f t="shared" si="18"/>
        <v>162.80000000000001</v>
      </c>
    </row>
    <row r="58" spans="1:13" ht="16.5" customHeight="1" x14ac:dyDescent="0.35">
      <c r="A58" s="10" t="s">
        <v>238</v>
      </c>
      <c r="B58">
        <f>HLOOKUP(B$37,$B$5:$AD$32,22,0)</f>
        <v>162.30000000000001</v>
      </c>
      <c r="C58">
        <f t="shared" ref="C58:M58" si="19">HLOOKUP(C$37,$B$5:$AD$32,22,0)</f>
        <v>165.8</v>
      </c>
      <c r="D58">
        <f t="shared" si="19"/>
        <v>166.3</v>
      </c>
      <c r="E58">
        <f t="shared" si="19"/>
        <v>167</v>
      </c>
      <c r="F58">
        <f t="shared" si="19"/>
        <v>168.4</v>
      </c>
      <c r="G58">
        <f t="shared" si="19"/>
        <v>168.4</v>
      </c>
      <c r="H58">
        <f t="shared" si="19"/>
        <v>169.1</v>
      </c>
      <c r="I58">
        <f t="shared" si="19"/>
        <v>169.9</v>
      </c>
      <c r="J58">
        <f t="shared" si="19"/>
        <v>170.6</v>
      </c>
      <c r="K58">
        <f t="shared" si="19"/>
        <v>171.4</v>
      </c>
      <c r="L58">
        <f t="shared" si="19"/>
        <v>172.2</v>
      </c>
      <c r="M58">
        <f t="shared" si="19"/>
        <v>173</v>
      </c>
    </row>
    <row r="59" spans="1:13" ht="16.5" customHeight="1" x14ac:dyDescent="0.35">
      <c r="A59" s="10" t="s">
        <v>239</v>
      </c>
      <c r="B59">
        <f>HLOOKUP(B$37,$B$5:$AD$32,23,0)</f>
        <v>146.6</v>
      </c>
      <c r="C59">
        <f t="shared" ref="C59:M59" si="20">HLOOKUP(C$37,$B$5:$AD$32,23,0)</f>
        <v>148.9</v>
      </c>
      <c r="D59">
        <f t="shared" si="20"/>
        <v>150.69999999999999</v>
      </c>
      <c r="E59">
        <f t="shared" si="20"/>
        <v>153.1</v>
      </c>
      <c r="F59">
        <f t="shared" si="20"/>
        <v>154</v>
      </c>
      <c r="G59">
        <f t="shared" si="20"/>
        <v>154</v>
      </c>
      <c r="H59">
        <f t="shared" si="20"/>
        <v>155.69999999999999</v>
      </c>
      <c r="I59">
        <f t="shared" si="20"/>
        <v>154.80000000000001</v>
      </c>
      <c r="J59">
        <f t="shared" si="20"/>
        <v>155.69999999999999</v>
      </c>
      <c r="K59">
        <f t="shared" si="20"/>
        <v>156.5</v>
      </c>
      <c r="L59">
        <f t="shared" si="20"/>
        <v>156.9</v>
      </c>
      <c r="M59">
        <f t="shared" si="20"/>
        <v>157.9</v>
      </c>
    </row>
    <row r="60" spans="1:13" x14ac:dyDescent="0.35">
      <c r="A60" s="10" t="s">
        <v>240</v>
      </c>
      <c r="B60">
        <f>HLOOKUP(B$37,$B$5:$AD$32,24,0)</f>
        <v>153.19999999999999</v>
      </c>
      <c r="C60">
        <f t="shared" ref="C60:M60" si="21">HLOOKUP(C$37,$B$5:$AD$32,24,0)</f>
        <v>155.80000000000001</v>
      </c>
      <c r="D60">
        <f t="shared" si="21"/>
        <v>154.9</v>
      </c>
      <c r="E60">
        <f t="shared" si="21"/>
        <v>155.30000000000001</v>
      </c>
      <c r="F60">
        <f t="shared" si="21"/>
        <v>157.6</v>
      </c>
      <c r="G60">
        <f t="shared" si="21"/>
        <v>157.69999999999999</v>
      </c>
      <c r="H60">
        <f t="shared" si="21"/>
        <v>158.6</v>
      </c>
      <c r="I60">
        <f t="shared" si="21"/>
        <v>159.80000000000001</v>
      </c>
      <c r="J60">
        <f t="shared" si="21"/>
        <v>160.6</v>
      </c>
      <c r="K60">
        <f t="shared" si="21"/>
        <v>161.19999999999999</v>
      </c>
      <c r="L60">
        <f t="shared" si="21"/>
        <v>162.1</v>
      </c>
      <c r="M60">
        <f t="shared" si="21"/>
        <v>163.30000000000001</v>
      </c>
    </row>
    <row r="61" spans="1:13" x14ac:dyDescent="0.35">
      <c r="A61" s="10" t="s">
        <v>241</v>
      </c>
      <c r="B61">
        <f>HLOOKUP(B$37,$B$5:$AD$32,25,0)</f>
        <v>160.30000000000001</v>
      </c>
      <c r="C61">
        <f t="shared" ref="C61:M61" si="22">HLOOKUP(C$37,$B$5:$AD$32,25,0)</f>
        <v>161.19999999999999</v>
      </c>
      <c r="D61">
        <f t="shared" si="22"/>
        <v>161.69999999999999</v>
      </c>
      <c r="E61">
        <f t="shared" si="22"/>
        <v>163.19999999999999</v>
      </c>
      <c r="F61">
        <f t="shared" si="22"/>
        <v>163.80000000000001</v>
      </c>
      <c r="G61">
        <f t="shared" si="22"/>
        <v>163.69999999999999</v>
      </c>
      <c r="H61">
        <f t="shared" si="22"/>
        <v>163.9</v>
      </c>
      <c r="I61">
        <f t="shared" si="22"/>
        <v>164.3</v>
      </c>
      <c r="J61">
        <f t="shared" si="22"/>
        <v>164.4</v>
      </c>
      <c r="K61">
        <f t="shared" si="22"/>
        <v>164.7</v>
      </c>
      <c r="L61">
        <f t="shared" si="22"/>
        <v>165.4</v>
      </c>
      <c r="M61">
        <f t="shared" si="22"/>
        <v>166</v>
      </c>
    </row>
    <row r="62" spans="1:13" x14ac:dyDescent="0.35">
      <c r="A62" s="10" t="s">
        <v>242</v>
      </c>
      <c r="B62">
        <f>HLOOKUP(B$37,$B$5:$AD$32,26,0)</f>
        <v>155.4</v>
      </c>
      <c r="C62">
        <f t="shared" ref="C62:M62" si="23">HLOOKUP(C$37,$B$5:$AD$32,26,0)</f>
        <v>158.6</v>
      </c>
      <c r="D62">
        <f t="shared" si="23"/>
        <v>158.80000000000001</v>
      </c>
      <c r="E62">
        <f t="shared" si="23"/>
        <v>160.1</v>
      </c>
      <c r="F62">
        <f t="shared" si="23"/>
        <v>160</v>
      </c>
      <c r="G62">
        <f t="shared" si="23"/>
        <v>160</v>
      </c>
      <c r="H62">
        <f t="shared" si="23"/>
        <v>160.80000000000001</v>
      </c>
      <c r="I62">
        <f t="shared" si="23"/>
        <v>162.19999999999999</v>
      </c>
      <c r="J62">
        <f t="shared" si="23"/>
        <v>162.6</v>
      </c>
      <c r="K62">
        <f t="shared" si="23"/>
        <v>163</v>
      </c>
      <c r="L62">
        <f t="shared" si="23"/>
        <v>164.4</v>
      </c>
      <c r="M62">
        <f t="shared" si="23"/>
        <v>167.2</v>
      </c>
    </row>
    <row r="63" spans="1:13" x14ac:dyDescent="0.35">
      <c r="A63" s="10" t="s">
        <v>243</v>
      </c>
      <c r="B63">
        <f>HLOOKUP(B$37,$B$5:$AD$32,27,0)</f>
        <v>154.4</v>
      </c>
      <c r="C63">
        <f t="shared" ref="C63:M63" si="24">HLOOKUP(C$37,$B$5:$AD$32,27,0)</f>
        <v>156.80000000000001</v>
      </c>
      <c r="D63">
        <f t="shared" si="24"/>
        <v>157.6</v>
      </c>
      <c r="E63">
        <f t="shared" si="24"/>
        <v>159</v>
      </c>
      <c r="F63">
        <f t="shared" si="24"/>
        <v>160</v>
      </c>
      <c r="G63">
        <f t="shared" si="24"/>
        <v>160</v>
      </c>
      <c r="H63">
        <f t="shared" si="24"/>
        <v>161</v>
      </c>
      <c r="I63">
        <f t="shared" si="24"/>
        <v>161.4</v>
      </c>
      <c r="J63">
        <f t="shared" si="24"/>
        <v>162</v>
      </c>
      <c r="K63">
        <f t="shared" si="24"/>
        <v>162.69999999999999</v>
      </c>
      <c r="L63">
        <f t="shared" si="24"/>
        <v>163.5</v>
      </c>
      <c r="M63">
        <f t="shared" si="24"/>
        <v>164.6</v>
      </c>
    </row>
    <row r="64" spans="1:13" x14ac:dyDescent="0.35">
      <c r="A64" s="10" t="s">
        <v>244</v>
      </c>
      <c r="B64">
        <f>HLOOKUP(B$37,$B$5:$AD$32,28,0)</f>
        <v>157.80000000000001</v>
      </c>
      <c r="C64">
        <f t="shared" ref="C64:M64" si="25">HLOOKUP(C$37,$B$5:$AD$32,28,0)</f>
        <v>160.4</v>
      </c>
      <c r="D64">
        <f t="shared" si="25"/>
        <v>161.30000000000001</v>
      </c>
      <c r="E64">
        <f t="shared" si="25"/>
        <v>162.5</v>
      </c>
      <c r="F64">
        <f t="shared" si="25"/>
        <v>163.19999999999999</v>
      </c>
      <c r="G64">
        <f t="shared" si="25"/>
        <v>163.19999999999999</v>
      </c>
      <c r="H64">
        <f t="shared" si="25"/>
        <v>165.5</v>
      </c>
      <c r="I64">
        <f t="shared" si="25"/>
        <v>166.7</v>
      </c>
      <c r="J64">
        <f t="shared" si="25"/>
        <v>166.2</v>
      </c>
      <c r="K64">
        <f t="shared" si="25"/>
        <v>165.7</v>
      </c>
      <c r="L64">
        <f t="shared" si="25"/>
        <v>166.1</v>
      </c>
      <c r="M64">
        <f t="shared" si="25"/>
        <v>167.7</v>
      </c>
    </row>
    <row r="65" spans="1:28" x14ac:dyDescent="0.35">
      <c r="A65" s="24" t="s">
        <v>246</v>
      </c>
    </row>
    <row r="66" spans="1:28" s="3" customFormat="1" x14ac:dyDescent="0.35">
      <c r="A66" s="3" t="s">
        <v>57</v>
      </c>
      <c r="B66" s="7" t="s">
        <v>205</v>
      </c>
      <c r="C66" s="7" t="s">
        <v>155</v>
      </c>
      <c r="D66" s="7" t="s">
        <v>122</v>
      </c>
      <c r="E66" s="7" t="s">
        <v>121</v>
      </c>
      <c r="F66" s="7" t="s">
        <v>119</v>
      </c>
      <c r="G66" s="7" t="s">
        <v>125</v>
      </c>
      <c r="H66" s="7" t="s">
        <v>124</v>
      </c>
      <c r="I66" s="7" t="s">
        <v>123</v>
      </c>
      <c r="J66" s="7" t="s">
        <v>120</v>
      </c>
      <c r="K66" s="7" t="s">
        <v>128</v>
      </c>
      <c r="L66" s="7" t="s">
        <v>127</v>
      </c>
      <c r="M66" s="7" t="s">
        <v>129</v>
      </c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x14ac:dyDescent="0.35">
      <c r="A67" s="10" t="s">
        <v>131</v>
      </c>
      <c r="B67">
        <f>HLOOKUP(B$66,$B$5:$AD$32,2,0)</f>
        <v>152.9</v>
      </c>
      <c r="C67">
        <f t="shared" ref="C67:M67" si="26">HLOOKUP(C$66,$B$5:$AD$32,2,0)</f>
        <v>154.1</v>
      </c>
      <c r="D67">
        <f t="shared" si="26"/>
        <v>155</v>
      </c>
      <c r="E67">
        <f t="shared" si="26"/>
        <v>156.5</v>
      </c>
      <c r="F67">
        <f t="shared" si="26"/>
        <v>160.30000000000001</v>
      </c>
      <c r="G67">
        <f t="shared" si="26"/>
        <v>163.5</v>
      </c>
      <c r="H67">
        <f t="shared" si="26"/>
        <v>165.2</v>
      </c>
      <c r="I67">
        <f t="shared" si="26"/>
        <v>167.4</v>
      </c>
      <c r="J67">
        <f t="shared" si="26"/>
        <v>169.2</v>
      </c>
      <c r="K67">
        <f t="shared" si="26"/>
        <v>173.8</v>
      </c>
      <c r="L67">
        <f t="shared" si="26"/>
        <v>174.4</v>
      </c>
      <c r="M67">
        <f t="shared" si="26"/>
        <v>174.4</v>
      </c>
    </row>
    <row r="68" spans="1:28" x14ac:dyDescent="0.35">
      <c r="A68" s="10" t="s">
        <v>132</v>
      </c>
      <c r="B68">
        <f>HLOOKUP(B$66,$B$5:$AD$32,3,0)</f>
        <v>211.8</v>
      </c>
      <c r="C68">
        <f t="shared" ref="C68:M68" si="27">HLOOKUP(C$66,$B$5:$AD$32,3,0)</f>
        <v>217</v>
      </c>
      <c r="D68">
        <f t="shared" si="27"/>
        <v>219.4</v>
      </c>
      <c r="E68">
        <f t="shared" si="27"/>
        <v>213</v>
      </c>
      <c r="F68">
        <f t="shared" si="27"/>
        <v>206.5</v>
      </c>
      <c r="G68">
        <f t="shared" si="27"/>
        <v>209.2</v>
      </c>
      <c r="H68">
        <f t="shared" si="27"/>
        <v>210.9</v>
      </c>
      <c r="I68">
        <f t="shared" si="27"/>
        <v>209.4</v>
      </c>
      <c r="J68">
        <f t="shared" si="27"/>
        <v>209</v>
      </c>
      <c r="K68">
        <f t="shared" si="27"/>
        <v>210.7</v>
      </c>
      <c r="L68">
        <f t="shared" si="27"/>
        <v>207.7</v>
      </c>
      <c r="M68">
        <f t="shared" si="27"/>
        <v>207.7</v>
      </c>
    </row>
    <row r="69" spans="1:28" x14ac:dyDescent="0.35">
      <c r="A69" s="10" t="s">
        <v>133</v>
      </c>
      <c r="B69">
        <f>HLOOKUP(B$66,$B$5:$AD$32,4,0)</f>
        <v>164.5</v>
      </c>
      <c r="C69">
        <f t="shared" ref="C69:M69" si="28">HLOOKUP(C$66,$B$5:$AD$32,4,0)</f>
        <v>162.4</v>
      </c>
      <c r="D69">
        <f t="shared" si="28"/>
        <v>170.8</v>
      </c>
      <c r="E69">
        <f t="shared" si="28"/>
        <v>175.2</v>
      </c>
      <c r="F69">
        <f t="shared" si="28"/>
        <v>169.2</v>
      </c>
      <c r="G69">
        <f t="shared" si="28"/>
        <v>169.7</v>
      </c>
      <c r="H69">
        <f t="shared" si="28"/>
        <v>170.9</v>
      </c>
      <c r="I69">
        <f t="shared" si="28"/>
        <v>181.4</v>
      </c>
      <c r="J69">
        <f t="shared" si="28"/>
        <v>190.2</v>
      </c>
      <c r="K69">
        <f t="shared" si="28"/>
        <v>194.5</v>
      </c>
      <c r="L69">
        <f t="shared" si="28"/>
        <v>175.2</v>
      </c>
      <c r="M69">
        <f t="shared" si="28"/>
        <v>175.2</v>
      </c>
    </row>
    <row r="70" spans="1:28" x14ac:dyDescent="0.35">
      <c r="A70" s="10" t="s">
        <v>134</v>
      </c>
      <c r="B70">
        <f>HLOOKUP(B$66,$B$5:$AD$32,5,0)</f>
        <v>163.9</v>
      </c>
      <c r="C70">
        <f t="shared" ref="C70:M70" si="29">HLOOKUP(C$66,$B$5:$AD$32,5,0)</f>
        <v>164.9</v>
      </c>
      <c r="D70">
        <f t="shared" si="29"/>
        <v>165.8</v>
      </c>
      <c r="E70">
        <f t="shared" si="29"/>
        <v>166.6</v>
      </c>
      <c r="F70">
        <f t="shared" si="29"/>
        <v>168.1</v>
      </c>
      <c r="G70">
        <f t="shared" si="29"/>
        <v>169.7</v>
      </c>
      <c r="H70">
        <f t="shared" si="29"/>
        <v>170.9</v>
      </c>
      <c r="I70">
        <f t="shared" si="29"/>
        <v>172.3</v>
      </c>
      <c r="J70">
        <f t="shared" si="29"/>
        <v>173.6</v>
      </c>
      <c r="K70">
        <f t="shared" si="29"/>
        <v>174.6</v>
      </c>
      <c r="L70">
        <f t="shared" si="29"/>
        <v>177.3</v>
      </c>
      <c r="M70">
        <f t="shared" si="29"/>
        <v>177.3</v>
      </c>
    </row>
    <row r="71" spans="1:28" x14ac:dyDescent="0.35">
      <c r="A71" s="10" t="s">
        <v>135</v>
      </c>
      <c r="B71">
        <f>HLOOKUP(B$66,$B$5:$AD$32,6,0)</f>
        <v>199.5</v>
      </c>
      <c r="C71">
        <f t="shared" ref="C71:M71" si="30">HLOOKUP(C$66,$B$5:$AD$32,6,0)</f>
        <v>202.4</v>
      </c>
      <c r="D71">
        <f t="shared" si="30"/>
        <v>200.9</v>
      </c>
      <c r="E71">
        <f t="shared" si="30"/>
        <v>195.8</v>
      </c>
      <c r="F71">
        <f t="shared" si="30"/>
        <v>192.4</v>
      </c>
      <c r="G71">
        <f t="shared" si="30"/>
        <v>188.7</v>
      </c>
      <c r="H71">
        <f t="shared" si="30"/>
        <v>186.5</v>
      </c>
      <c r="I71">
        <f t="shared" si="30"/>
        <v>188.9</v>
      </c>
      <c r="J71">
        <f t="shared" si="30"/>
        <v>188.5</v>
      </c>
      <c r="K71">
        <f t="shared" si="30"/>
        <v>187.2</v>
      </c>
      <c r="L71">
        <f t="shared" si="30"/>
        <v>179.3</v>
      </c>
      <c r="M71">
        <f t="shared" si="30"/>
        <v>179.2</v>
      </c>
    </row>
    <row r="72" spans="1:28" x14ac:dyDescent="0.35">
      <c r="A72" s="10" t="s">
        <v>136</v>
      </c>
      <c r="B72">
        <f>HLOOKUP(B$66,$B$5:$AD$32,7,0)</f>
        <v>172.6</v>
      </c>
      <c r="C72">
        <f t="shared" ref="C72:M72" si="31">HLOOKUP(C$66,$B$5:$AD$32,7,0)</f>
        <v>171</v>
      </c>
      <c r="D72">
        <f t="shared" si="31"/>
        <v>169.7</v>
      </c>
      <c r="E72">
        <f t="shared" si="31"/>
        <v>174.2</v>
      </c>
      <c r="F72">
        <f t="shared" si="31"/>
        <v>172.9</v>
      </c>
      <c r="G72">
        <f t="shared" si="31"/>
        <v>165.7</v>
      </c>
      <c r="H72">
        <f t="shared" si="31"/>
        <v>163.80000000000001</v>
      </c>
      <c r="I72">
        <f t="shared" si="31"/>
        <v>160.69999999999999</v>
      </c>
      <c r="J72">
        <f t="shared" si="31"/>
        <v>158</v>
      </c>
      <c r="K72">
        <f t="shared" si="31"/>
        <v>158.30000000000001</v>
      </c>
      <c r="L72">
        <f t="shared" si="31"/>
        <v>169.5</v>
      </c>
      <c r="M72">
        <f t="shared" si="31"/>
        <v>169.5</v>
      </c>
    </row>
    <row r="73" spans="1:28" x14ac:dyDescent="0.35">
      <c r="A73" s="10" t="s">
        <v>137</v>
      </c>
      <c r="B73">
        <f>HLOOKUP(B$66,$B$5:$AD$32,8,0)</f>
        <v>166.2</v>
      </c>
      <c r="C73">
        <f t="shared" ref="C73:M73" si="32">HLOOKUP(C$66,$B$5:$AD$32,8,0)</f>
        <v>174.9</v>
      </c>
      <c r="D73">
        <f t="shared" si="32"/>
        <v>182.3</v>
      </c>
      <c r="E73">
        <f t="shared" si="32"/>
        <v>182.1</v>
      </c>
      <c r="F73">
        <f t="shared" si="32"/>
        <v>186.7</v>
      </c>
      <c r="G73">
        <f t="shared" si="32"/>
        <v>191.8</v>
      </c>
      <c r="H73">
        <f t="shared" si="32"/>
        <v>199.7</v>
      </c>
      <c r="I73">
        <f t="shared" si="32"/>
        <v>183.1</v>
      </c>
      <c r="J73">
        <f t="shared" si="32"/>
        <v>159.9</v>
      </c>
      <c r="K73">
        <f t="shared" si="32"/>
        <v>153.9</v>
      </c>
      <c r="L73">
        <f t="shared" si="32"/>
        <v>152.69999999999999</v>
      </c>
      <c r="M73">
        <f t="shared" si="32"/>
        <v>152.80000000000001</v>
      </c>
    </row>
    <row r="74" spans="1:28" x14ac:dyDescent="0.35">
      <c r="A74" s="10" t="s">
        <v>138</v>
      </c>
      <c r="B74">
        <f>HLOOKUP(B$66,$B$5:$AD$32,9,0)</f>
        <v>164.7</v>
      </c>
      <c r="C74">
        <f t="shared" ref="C74:M74" si="33">HLOOKUP(C$66,$B$5:$AD$32,9,0)</f>
        <v>164.7</v>
      </c>
      <c r="D74">
        <f t="shared" si="33"/>
        <v>164.3</v>
      </c>
      <c r="E74">
        <f t="shared" si="33"/>
        <v>164.3</v>
      </c>
      <c r="F74">
        <f t="shared" si="33"/>
        <v>167.2</v>
      </c>
      <c r="G74">
        <f t="shared" si="33"/>
        <v>169.1</v>
      </c>
      <c r="H74">
        <f t="shared" si="33"/>
        <v>169.8</v>
      </c>
      <c r="I74">
        <f t="shared" si="33"/>
        <v>170.5</v>
      </c>
      <c r="J74">
        <f t="shared" si="33"/>
        <v>170.8</v>
      </c>
      <c r="K74">
        <f t="shared" si="33"/>
        <v>170.9</v>
      </c>
      <c r="L74">
        <f t="shared" si="33"/>
        <v>171</v>
      </c>
      <c r="M74">
        <f t="shared" si="33"/>
        <v>171.1</v>
      </c>
    </row>
    <row r="75" spans="1:28" x14ac:dyDescent="0.35">
      <c r="A75" s="10" t="s">
        <v>139</v>
      </c>
      <c r="B75">
        <f>HLOOKUP(B$66,$B$5:$AD$32,10,0)</f>
        <v>119</v>
      </c>
      <c r="C75">
        <f t="shared" ref="C75:M75" si="34">HLOOKUP(C$66,$B$5:$AD$32,10,0)</f>
        <v>119.7</v>
      </c>
      <c r="D75">
        <f t="shared" si="34"/>
        <v>119.9</v>
      </c>
      <c r="E75">
        <f t="shared" si="34"/>
        <v>120</v>
      </c>
      <c r="F75">
        <f t="shared" si="34"/>
        <v>120.9</v>
      </c>
      <c r="G75">
        <f t="shared" si="34"/>
        <v>121.6</v>
      </c>
      <c r="H75">
        <f t="shared" si="34"/>
        <v>121.9</v>
      </c>
      <c r="I75">
        <f t="shared" si="34"/>
        <v>122.1</v>
      </c>
      <c r="J75">
        <f t="shared" si="34"/>
        <v>121.8</v>
      </c>
      <c r="K75">
        <f t="shared" si="34"/>
        <v>121.1</v>
      </c>
      <c r="L75">
        <f t="shared" si="34"/>
        <v>120</v>
      </c>
      <c r="M75">
        <f t="shared" si="34"/>
        <v>120</v>
      </c>
    </row>
    <row r="76" spans="1:28" x14ac:dyDescent="0.35">
      <c r="A76" s="10" t="s">
        <v>140</v>
      </c>
      <c r="B76">
        <f>HLOOKUP(B$66,$B$5:$AD$32,11,0)</f>
        <v>181.3</v>
      </c>
      <c r="C76">
        <f t="shared" ref="C76:M76" si="35">HLOOKUP(C$66,$B$5:$AD$32,11,0)</f>
        <v>184.9</v>
      </c>
      <c r="D76">
        <f t="shared" si="35"/>
        <v>187.1</v>
      </c>
      <c r="E76">
        <f t="shared" si="35"/>
        <v>190</v>
      </c>
      <c r="F76">
        <f t="shared" si="35"/>
        <v>193.6</v>
      </c>
      <c r="G76">
        <f t="shared" si="35"/>
        <v>197.3</v>
      </c>
      <c r="H76">
        <f t="shared" si="35"/>
        <v>199.9</v>
      </c>
      <c r="I76">
        <f t="shared" si="35"/>
        <v>202.8</v>
      </c>
      <c r="J76">
        <f t="shared" si="35"/>
        <v>205.2</v>
      </c>
      <c r="K76">
        <f t="shared" si="35"/>
        <v>208.4</v>
      </c>
      <c r="L76">
        <f t="shared" si="35"/>
        <v>209.7</v>
      </c>
      <c r="M76">
        <f t="shared" si="35"/>
        <v>209.7</v>
      </c>
    </row>
    <row r="77" spans="1:28" x14ac:dyDescent="0.35">
      <c r="A77" s="10" t="s">
        <v>230</v>
      </c>
      <c r="B77">
        <f>HLOOKUP(B$66,$B$5:$AD$32,12,0)</f>
        <v>166.2</v>
      </c>
      <c r="C77">
        <f t="shared" ref="C77:M77" si="36">HLOOKUP(C$66,$B$5:$AD$32,12,0)</f>
        <v>167.1</v>
      </c>
      <c r="D77">
        <f t="shared" si="36"/>
        <v>167.9</v>
      </c>
      <c r="E77">
        <f t="shared" si="36"/>
        <v>168.4</v>
      </c>
      <c r="F77">
        <f t="shared" si="36"/>
        <v>168.8</v>
      </c>
      <c r="G77">
        <f t="shared" si="36"/>
        <v>169.4</v>
      </c>
      <c r="H77">
        <f t="shared" si="36"/>
        <v>169.9</v>
      </c>
      <c r="I77">
        <f t="shared" si="36"/>
        <v>170.4</v>
      </c>
      <c r="J77">
        <f t="shared" si="36"/>
        <v>171</v>
      </c>
      <c r="K77">
        <f t="shared" si="36"/>
        <v>171.4</v>
      </c>
      <c r="L77">
        <f t="shared" si="36"/>
        <v>172.3</v>
      </c>
      <c r="M77">
        <f t="shared" si="36"/>
        <v>172.3</v>
      </c>
    </row>
    <row r="78" spans="1:28" x14ac:dyDescent="0.35">
      <c r="A78" s="10" t="s">
        <v>141</v>
      </c>
      <c r="B78">
        <f>HLOOKUP(B$66,$B$5:$AD$32,13,0)</f>
        <v>180.9</v>
      </c>
      <c r="C78">
        <f t="shared" ref="C78:M78" si="37">HLOOKUP(C$66,$B$5:$AD$32,13,0)</f>
        <v>182.5</v>
      </c>
      <c r="D78">
        <f t="shared" si="37"/>
        <v>183.9</v>
      </c>
      <c r="E78">
        <f t="shared" si="37"/>
        <v>185.2</v>
      </c>
      <c r="F78">
        <f t="shared" si="37"/>
        <v>186.3</v>
      </c>
      <c r="G78">
        <f t="shared" si="37"/>
        <v>187.4</v>
      </c>
      <c r="H78">
        <f t="shared" si="37"/>
        <v>188.3</v>
      </c>
      <c r="I78">
        <f t="shared" si="37"/>
        <v>189.5</v>
      </c>
      <c r="J78">
        <f t="shared" si="37"/>
        <v>190.3</v>
      </c>
      <c r="K78">
        <f t="shared" si="37"/>
        <v>191.2</v>
      </c>
      <c r="L78">
        <f t="shared" si="37"/>
        <v>193</v>
      </c>
      <c r="M78">
        <f t="shared" si="37"/>
        <v>193</v>
      </c>
    </row>
    <row r="79" spans="1:28" x14ac:dyDescent="0.35">
      <c r="A79" s="10" t="s">
        <v>142</v>
      </c>
      <c r="B79">
        <f>HLOOKUP(B$66,$B$5:$AD$32,14,0)</f>
        <v>170.8</v>
      </c>
      <c r="C79">
        <f t="shared" ref="C79:M79" si="38">HLOOKUP(C$66,$B$5:$AD$32,14,0)</f>
        <v>173.3</v>
      </c>
      <c r="D79">
        <f t="shared" si="38"/>
        <v>174.9</v>
      </c>
      <c r="E79">
        <f t="shared" si="38"/>
        <v>175</v>
      </c>
      <c r="F79">
        <f t="shared" si="38"/>
        <v>176.3</v>
      </c>
      <c r="G79">
        <f t="shared" si="38"/>
        <v>177.8</v>
      </c>
      <c r="H79">
        <f t="shared" si="38"/>
        <v>179.6</v>
      </c>
      <c r="I79">
        <f t="shared" si="38"/>
        <v>178.3</v>
      </c>
      <c r="J79">
        <f t="shared" si="38"/>
        <v>175.9</v>
      </c>
      <c r="K79">
        <f t="shared" si="38"/>
        <v>176.7</v>
      </c>
      <c r="L79">
        <f t="shared" si="38"/>
        <v>177</v>
      </c>
      <c r="M79">
        <f t="shared" si="38"/>
        <v>177</v>
      </c>
    </row>
    <row r="80" spans="1:28" x14ac:dyDescent="0.35">
      <c r="A80" s="10" t="s">
        <v>231</v>
      </c>
      <c r="B80">
        <f>HLOOKUP(B$66,$B$5:$AD$32,15,0)</f>
        <v>193.9</v>
      </c>
      <c r="C80">
        <f t="shared" ref="C80:M80" si="39">HLOOKUP(C$66,$B$5:$AD$32,15,0)</f>
        <v>194.1</v>
      </c>
      <c r="D80">
        <f t="shared" si="39"/>
        <v>194.3</v>
      </c>
      <c r="E80">
        <f t="shared" si="39"/>
        <v>194.6</v>
      </c>
      <c r="F80">
        <f t="shared" si="39"/>
        <v>195</v>
      </c>
      <c r="G80">
        <f t="shared" si="39"/>
        <v>195.9</v>
      </c>
      <c r="H80">
        <f t="shared" si="39"/>
        <v>196.3</v>
      </c>
      <c r="I80">
        <f t="shared" si="39"/>
        <v>196.9</v>
      </c>
      <c r="J80">
        <f t="shared" si="39"/>
        <v>197.3</v>
      </c>
      <c r="K80">
        <f t="shared" si="39"/>
        <v>198.2</v>
      </c>
      <c r="L80">
        <f t="shared" si="39"/>
        <v>199.5</v>
      </c>
      <c r="M80">
        <f t="shared" si="39"/>
        <v>199.5</v>
      </c>
    </row>
    <row r="81" spans="1:13" x14ac:dyDescent="0.35">
      <c r="A81" s="10" t="s">
        <v>232</v>
      </c>
      <c r="B81">
        <f>HLOOKUP(B$66,$B$5:$AD$32,16,0)</f>
        <v>173.9</v>
      </c>
      <c r="C81">
        <f t="shared" ref="C81:M81" si="40">HLOOKUP(C$66,$B$5:$AD$32,16,0)</f>
        <v>175.6</v>
      </c>
      <c r="D81">
        <f t="shared" si="40"/>
        <v>177.1</v>
      </c>
      <c r="E81">
        <f t="shared" si="40"/>
        <v>178.3</v>
      </c>
      <c r="F81">
        <f t="shared" si="40"/>
        <v>179.5</v>
      </c>
      <c r="G81">
        <f t="shared" si="40"/>
        <v>180.9</v>
      </c>
      <c r="H81">
        <f t="shared" si="40"/>
        <v>181.9</v>
      </c>
      <c r="I81">
        <f t="shared" si="40"/>
        <v>183.1</v>
      </c>
      <c r="J81">
        <f t="shared" si="40"/>
        <v>184</v>
      </c>
      <c r="K81">
        <f t="shared" si="40"/>
        <v>184.9</v>
      </c>
      <c r="L81">
        <f t="shared" si="40"/>
        <v>186.2</v>
      </c>
      <c r="M81">
        <f t="shared" si="40"/>
        <v>186.1</v>
      </c>
    </row>
    <row r="82" spans="1:13" x14ac:dyDescent="0.35">
      <c r="A82" s="10" t="s">
        <v>233</v>
      </c>
      <c r="B82">
        <f>HLOOKUP(B$66,$B$5:$AD$32,17,0)</f>
        <v>166.5</v>
      </c>
      <c r="C82">
        <f t="shared" ref="C82:M82" si="41">HLOOKUP(C$66,$B$5:$AD$32,17,0)</f>
        <v>168.4</v>
      </c>
      <c r="D82">
        <f t="shared" si="41"/>
        <v>169.9</v>
      </c>
      <c r="E82">
        <f t="shared" si="41"/>
        <v>171.3</v>
      </c>
      <c r="F82">
        <f t="shared" si="41"/>
        <v>172.7</v>
      </c>
      <c r="G82">
        <f t="shared" si="41"/>
        <v>174.3</v>
      </c>
      <c r="H82">
        <f t="shared" si="41"/>
        <v>175.3</v>
      </c>
      <c r="I82">
        <f t="shared" si="41"/>
        <v>176.2</v>
      </c>
      <c r="J82">
        <f t="shared" si="41"/>
        <v>177</v>
      </c>
      <c r="K82">
        <f t="shared" si="41"/>
        <v>177.6</v>
      </c>
      <c r="L82">
        <f t="shared" si="41"/>
        <v>178.7</v>
      </c>
      <c r="M82">
        <f t="shared" si="41"/>
        <v>178.7</v>
      </c>
    </row>
    <row r="83" spans="1:13" x14ac:dyDescent="0.35">
      <c r="A83" s="10" t="s">
        <v>234</v>
      </c>
      <c r="B83">
        <f>HLOOKUP(B$66,$B$5:$AD$32,18,0)</f>
        <v>172.8</v>
      </c>
      <c r="C83">
        <f t="shared" ref="C83:M83" si="42">HLOOKUP(C$66,$B$5:$AD$32,18,0)</f>
        <v>174.6</v>
      </c>
      <c r="D83">
        <f t="shared" si="42"/>
        <v>176</v>
      </c>
      <c r="E83">
        <f t="shared" si="42"/>
        <v>177.3</v>
      </c>
      <c r="F83">
        <f t="shared" si="42"/>
        <v>178.5</v>
      </c>
      <c r="G83">
        <f t="shared" si="42"/>
        <v>179.9</v>
      </c>
      <c r="H83">
        <f t="shared" si="42"/>
        <v>181</v>
      </c>
      <c r="I83">
        <f t="shared" si="42"/>
        <v>182.1</v>
      </c>
      <c r="J83">
        <f t="shared" si="42"/>
        <v>183</v>
      </c>
      <c r="K83">
        <f t="shared" si="42"/>
        <v>183.8</v>
      </c>
      <c r="L83">
        <f t="shared" si="42"/>
        <v>185.1</v>
      </c>
      <c r="M83">
        <f t="shared" si="42"/>
        <v>185.1</v>
      </c>
    </row>
    <row r="84" spans="1:13" x14ac:dyDescent="0.35">
      <c r="A84" s="10" t="s">
        <v>235</v>
      </c>
      <c r="B84">
        <f>HLOOKUP(B$66,$B$5:$AD$32,19,0)</f>
        <v>167</v>
      </c>
      <c r="C84">
        <f t="shared" ref="C84:M84" si="43">HLOOKUP(C$66,$B$5:$AD$32,19,0)</f>
        <v>167.5</v>
      </c>
      <c r="D84">
        <f t="shared" si="43"/>
        <v>166.8</v>
      </c>
      <c r="E84">
        <f t="shared" si="43"/>
        <v>167.8</v>
      </c>
      <c r="F84">
        <f t="shared" si="43"/>
        <v>169</v>
      </c>
      <c r="G84">
        <f t="shared" si="43"/>
        <v>169.5</v>
      </c>
      <c r="H84">
        <f t="shared" si="43"/>
        <v>171.2</v>
      </c>
      <c r="I84">
        <f t="shared" si="43"/>
        <v>171.8</v>
      </c>
      <c r="J84">
        <f t="shared" si="43"/>
        <v>170.7</v>
      </c>
      <c r="K84">
        <f t="shared" si="43"/>
        <v>172.1</v>
      </c>
      <c r="L84">
        <f t="shared" si="43"/>
        <v>173.5</v>
      </c>
      <c r="M84">
        <f t="shared" si="43"/>
        <v>173.5</v>
      </c>
    </row>
    <row r="85" spans="1:13" x14ac:dyDescent="0.35">
      <c r="A85" s="10" t="s">
        <v>236</v>
      </c>
      <c r="B85">
        <f>HLOOKUP(B$66,$B$5:$AD$32,20,0)</f>
        <v>172.2</v>
      </c>
      <c r="C85">
        <f t="shared" ref="C85:M85" si="44">HLOOKUP(C$66,$B$5:$AD$32,20,0)</f>
        <v>174.6</v>
      </c>
      <c r="D85">
        <f t="shared" si="44"/>
        <v>176</v>
      </c>
      <c r="E85">
        <f t="shared" si="44"/>
        <v>179.6</v>
      </c>
      <c r="F85">
        <f t="shared" si="44"/>
        <v>178.8</v>
      </c>
      <c r="G85">
        <f t="shared" si="44"/>
        <v>179.5</v>
      </c>
      <c r="H85">
        <f t="shared" si="44"/>
        <v>180.5</v>
      </c>
      <c r="I85">
        <f t="shared" si="44"/>
        <v>181.3</v>
      </c>
      <c r="J85">
        <f t="shared" si="44"/>
        <v>182</v>
      </c>
      <c r="K85">
        <f t="shared" si="44"/>
        <v>182</v>
      </c>
      <c r="L85">
        <f t="shared" si="44"/>
        <v>182.1</v>
      </c>
      <c r="M85">
        <f t="shared" si="44"/>
        <v>181.9</v>
      </c>
    </row>
    <row r="86" spans="1:13" x14ac:dyDescent="0.35">
      <c r="A86" s="10" t="s">
        <v>237</v>
      </c>
      <c r="B86">
        <f>HLOOKUP(B$66,$B$5:$AD$32,21,0)</f>
        <v>164</v>
      </c>
      <c r="C86">
        <f t="shared" ref="C86:M86" si="45">HLOOKUP(C$66,$B$5:$AD$32,21,0)</f>
        <v>165.2</v>
      </c>
      <c r="D86">
        <f t="shared" si="45"/>
        <v>166.4</v>
      </c>
      <c r="E86">
        <f t="shared" si="45"/>
        <v>167.4</v>
      </c>
      <c r="F86">
        <f t="shared" si="45"/>
        <v>168.5</v>
      </c>
      <c r="G86">
        <f t="shared" si="45"/>
        <v>169.5</v>
      </c>
      <c r="H86">
        <f t="shared" si="45"/>
        <v>170.4</v>
      </c>
      <c r="I86">
        <f t="shared" si="45"/>
        <v>171.4</v>
      </c>
      <c r="J86">
        <f t="shared" si="45"/>
        <v>172.1</v>
      </c>
      <c r="K86">
        <f t="shared" si="45"/>
        <v>172.9</v>
      </c>
      <c r="L86">
        <f t="shared" si="45"/>
        <v>174.2</v>
      </c>
      <c r="M86">
        <f t="shared" si="45"/>
        <v>174.2</v>
      </c>
    </row>
    <row r="87" spans="1:13" x14ac:dyDescent="0.35">
      <c r="A87" s="10" t="s">
        <v>238</v>
      </c>
      <c r="B87">
        <f>HLOOKUP(B$66,$B$5:$AD$32,22,0)</f>
        <v>174</v>
      </c>
      <c r="C87">
        <f t="shared" ref="C87:M87" si="46">HLOOKUP(C$66,$B$5:$AD$32,22,0)</f>
        <v>174.8</v>
      </c>
      <c r="D87">
        <f t="shared" si="46"/>
        <v>175.4</v>
      </c>
      <c r="E87">
        <f t="shared" si="46"/>
        <v>176.1</v>
      </c>
      <c r="F87">
        <f t="shared" si="46"/>
        <v>176.8</v>
      </c>
      <c r="G87">
        <f t="shared" si="46"/>
        <v>177.8</v>
      </c>
      <c r="H87">
        <f t="shared" si="46"/>
        <v>178.7</v>
      </c>
      <c r="I87">
        <f t="shared" si="46"/>
        <v>179.8</v>
      </c>
      <c r="J87">
        <f t="shared" si="46"/>
        <v>181.1</v>
      </c>
      <c r="K87">
        <f t="shared" si="46"/>
        <v>182.3</v>
      </c>
      <c r="L87">
        <f t="shared" si="46"/>
        <v>184.4</v>
      </c>
      <c r="M87">
        <f t="shared" si="46"/>
        <v>184.4</v>
      </c>
    </row>
    <row r="88" spans="1:13" x14ac:dyDescent="0.35">
      <c r="A88" s="10" t="s">
        <v>239</v>
      </c>
      <c r="B88">
        <f>HLOOKUP(B$66,$B$5:$AD$32,23,0)</f>
        <v>162.6</v>
      </c>
      <c r="C88">
        <f t="shared" ref="C88:M88" si="47">HLOOKUP(C$66,$B$5:$AD$32,23,0)</f>
        <v>163</v>
      </c>
      <c r="D88">
        <f t="shared" si="47"/>
        <v>161.1</v>
      </c>
      <c r="E88">
        <f t="shared" si="47"/>
        <v>161.6</v>
      </c>
      <c r="F88">
        <f t="shared" si="47"/>
        <v>161.9</v>
      </c>
      <c r="G88">
        <f t="shared" si="47"/>
        <v>162.30000000000001</v>
      </c>
      <c r="H88">
        <f t="shared" si="47"/>
        <v>162.9</v>
      </c>
      <c r="I88">
        <f t="shared" si="47"/>
        <v>163</v>
      </c>
      <c r="J88">
        <f t="shared" si="47"/>
        <v>163.4</v>
      </c>
      <c r="K88">
        <f t="shared" si="47"/>
        <v>163.6</v>
      </c>
      <c r="L88">
        <f t="shared" si="47"/>
        <v>164.2</v>
      </c>
      <c r="M88">
        <f t="shared" si="47"/>
        <v>164.2</v>
      </c>
    </row>
    <row r="89" spans="1:13" x14ac:dyDescent="0.35">
      <c r="A89" s="10" t="s">
        <v>240</v>
      </c>
      <c r="B89">
        <f>HLOOKUP(B$66,$B$5:$AD$32,24,0)</f>
        <v>164.4</v>
      </c>
      <c r="C89">
        <f t="shared" ref="C89:M89" si="48">HLOOKUP(C$66,$B$5:$AD$32,24,0)</f>
        <v>165.1</v>
      </c>
      <c r="D89">
        <f t="shared" si="48"/>
        <v>165.8</v>
      </c>
      <c r="E89">
        <f t="shared" si="48"/>
        <v>166.3</v>
      </c>
      <c r="F89">
        <f t="shared" si="48"/>
        <v>166.9</v>
      </c>
      <c r="G89">
        <f t="shared" si="48"/>
        <v>167.6</v>
      </c>
      <c r="H89">
        <f t="shared" si="48"/>
        <v>168.2</v>
      </c>
      <c r="I89">
        <f t="shared" si="48"/>
        <v>168.5</v>
      </c>
      <c r="J89">
        <f t="shared" si="48"/>
        <v>168.9</v>
      </c>
      <c r="K89">
        <f t="shared" si="48"/>
        <v>169.5</v>
      </c>
      <c r="L89">
        <f t="shared" si="48"/>
        <v>170.3</v>
      </c>
      <c r="M89">
        <f t="shared" si="48"/>
        <v>170.3</v>
      </c>
    </row>
    <row r="90" spans="1:13" x14ac:dyDescent="0.35">
      <c r="A90" s="10" t="s">
        <v>241</v>
      </c>
      <c r="B90">
        <f>HLOOKUP(B$66,$B$5:$AD$32,25,0)</f>
        <v>166.9</v>
      </c>
      <c r="C90">
        <f t="shared" ref="C90:M90" si="49">HLOOKUP(C$66,$B$5:$AD$32,25,0)</f>
        <v>167.9</v>
      </c>
      <c r="D90">
        <f t="shared" si="49"/>
        <v>169</v>
      </c>
      <c r="E90">
        <f t="shared" si="49"/>
        <v>171.4</v>
      </c>
      <c r="F90">
        <f t="shared" si="49"/>
        <v>172.3</v>
      </c>
      <c r="G90">
        <f t="shared" si="49"/>
        <v>173.1</v>
      </c>
      <c r="H90">
        <f t="shared" si="49"/>
        <v>173.4</v>
      </c>
      <c r="I90">
        <f t="shared" si="49"/>
        <v>173.7</v>
      </c>
      <c r="J90">
        <f t="shared" si="49"/>
        <v>174.1</v>
      </c>
      <c r="K90">
        <f t="shared" si="49"/>
        <v>174.3</v>
      </c>
      <c r="L90">
        <f t="shared" si="49"/>
        <v>175</v>
      </c>
      <c r="M90">
        <f t="shared" si="49"/>
        <v>175</v>
      </c>
    </row>
    <row r="91" spans="1:13" x14ac:dyDescent="0.35">
      <c r="A91" s="10" t="s">
        <v>242</v>
      </c>
      <c r="B91">
        <f>HLOOKUP(B$66,$B$5:$AD$32,26,0)</f>
        <v>168.8</v>
      </c>
      <c r="C91">
        <f t="shared" ref="C91:M91" si="50">HLOOKUP(C$66,$B$5:$AD$32,26,0)</f>
        <v>168.4</v>
      </c>
      <c r="D91">
        <f t="shared" si="50"/>
        <v>169.4</v>
      </c>
      <c r="E91">
        <f t="shared" si="50"/>
        <v>169.7</v>
      </c>
      <c r="F91">
        <f t="shared" si="50"/>
        <v>171.2</v>
      </c>
      <c r="G91">
        <f t="shared" si="50"/>
        <v>170.9</v>
      </c>
      <c r="H91">
        <f t="shared" si="50"/>
        <v>172.1</v>
      </c>
      <c r="I91">
        <f t="shared" si="50"/>
        <v>173.6</v>
      </c>
      <c r="J91">
        <f t="shared" si="50"/>
        <v>175.8</v>
      </c>
      <c r="K91">
        <f t="shared" si="50"/>
        <v>178.6</v>
      </c>
      <c r="L91">
        <f t="shared" si="50"/>
        <v>181</v>
      </c>
      <c r="M91">
        <f t="shared" si="50"/>
        <v>181</v>
      </c>
    </row>
    <row r="92" spans="1:13" x14ac:dyDescent="0.35">
      <c r="A92" s="10" t="s">
        <v>243</v>
      </c>
      <c r="B92">
        <f>HLOOKUP(B$66,$B$5:$AD$32,27,0)</f>
        <v>166.8</v>
      </c>
      <c r="C92">
        <f t="shared" ref="C92:M92" si="51">HLOOKUP(C$66,$B$5:$AD$32,27,0)</f>
        <v>167.5</v>
      </c>
      <c r="D92">
        <f t="shared" si="51"/>
        <v>167.5</v>
      </c>
      <c r="E92">
        <f t="shared" si="51"/>
        <v>168.4</v>
      </c>
      <c r="F92">
        <f t="shared" si="51"/>
        <v>169.1</v>
      </c>
      <c r="G92">
        <f t="shared" si="51"/>
        <v>169.7</v>
      </c>
      <c r="H92">
        <f t="shared" si="51"/>
        <v>170.5</v>
      </c>
      <c r="I92">
        <f t="shared" si="51"/>
        <v>171.1</v>
      </c>
      <c r="J92">
        <f t="shared" si="51"/>
        <v>172</v>
      </c>
      <c r="K92">
        <f t="shared" si="51"/>
        <v>172.8</v>
      </c>
      <c r="L92">
        <f t="shared" si="51"/>
        <v>174.1</v>
      </c>
      <c r="M92">
        <f t="shared" si="51"/>
        <v>174.1</v>
      </c>
    </row>
    <row r="93" spans="1:13" x14ac:dyDescent="0.35">
      <c r="A93" s="10" t="s">
        <v>244</v>
      </c>
      <c r="B93">
        <f>HLOOKUP(B$66,$B$5:$AD$32,28,0)</f>
        <v>170.1</v>
      </c>
      <c r="C93">
        <f t="shared" ref="C93:M93" si="52">HLOOKUP(C$66,$B$5:$AD$32,28,0)</f>
        <v>171.7</v>
      </c>
      <c r="D93">
        <f t="shared" si="52"/>
        <v>172.6</v>
      </c>
      <c r="E93">
        <f t="shared" si="52"/>
        <v>173.4</v>
      </c>
      <c r="F93">
        <f t="shared" si="52"/>
        <v>174.3</v>
      </c>
      <c r="G93">
        <f t="shared" si="52"/>
        <v>175.3</v>
      </c>
      <c r="H93">
        <f t="shared" si="52"/>
        <v>176.7</v>
      </c>
      <c r="I93">
        <f t="shared" si="52"/>
        <v>176.5</v>
      </c>
      <c r="J93">
        <f t="shared" si="52"/>
        <v>175.7</v>
      </c>
      <c r="K93">
        <f t="shared" si="52"/>
        <v>176.5</v>
      </c>
      <c r="L93">
        <f t="shared" si="52"/>
        <v>177.2</v>
      </c>
      <c r="M93">
        <f t="shared" si="52"/>
        <v>177.2</v>
      </c>
    </row>
    <row r="98" spans="1:1" x14ac:dyDescent="0.35">
      <c r="A98" s="1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D0B4-A22C-467E-88E6-CA1B87176CC9}">
  <dimension ref="A2:AB52"/>
  <sheetViews>
    <sheetView topLeftCell="A12" workbookViewId="0">
      <selection activeCell="C15" sqref="C15"/>
    </sheetView>
  </sheetViews>
  <sheetFormatPr defaultRowHeight="14.5" x14ac:dyDescent="0.35"/>
  <cols>
    <col min="1" max="1" width="35.54296875" customWidth="1"/>
    <col min="2" max="2" width="35.08984375" bestFit="1" customWidth="1"/>
    <col min="3" max="3" width="28.36328125" bestFit="1" customWidth="1"/>
    <col min="4" max="4" width="20.08984375" bestFit="1" customWidth="1"/>
    <col min="5" max="5" width="32.453125" bestFit="1" customWidth="1"/>
    <col min="6" max="6" width="27.81640625" bestFit="1" customWidth="1"/>
    <col min="7" max="7" width="22.1796875" bestFit="1" customWidth="1"/>
    <col min="8" max="8" width="26.36328125" bestFit="1" customWidth="1"/>
    <col min="9" max="9" width="34.26953125" bestFit="1" customWidth="1"/>
    <col min="10" max="10" width="37.90625" bestFit="1" customWidth="1"/>
    <col min="11" max="11" width="22.7265625" bestFit="1" customWidth="1"/>
    <col min="12" max="12" width="38" bestFit="1" customWidth="1"/>
    <col min="13" max="13" width="44.36328125" bestFit="1" customWidth="1"/>
    <col min="14" max="14" width="33.81640625" bestFit="1" customWidth="1"/>
    <col min="15" max="15" width="41.6328125" bestFit="1" customWidth="1"/>
    <col min="16" max="16" width="24.453125" bestFit="1" customWidth="1"/>
    <col min="17" max="17" width="24.7265625" bestFit="1" customWidth="1"/>
    <col min="18" max="18" width="36" bestFit="1" customWidth="1"/>
    <col min="19" max="19" width="24.1796875" bestFit="1" customWidth="1"/>
    <col min="20" max="20" width="28.7265625" bestFit="1" customWidth="1"/>
    <col min="21" max="21" width="42.6328125" bestFit="1" customWidth="1"/>
    <col min="22" max="22" width="22.90625" bestFit="1" customWidth="1"/>
    <col min="23" max="23" width="42.90625" bestFit="1" customWidth="1"/>
    <col min="24" max="24" width="40.453125" bestFit="1" customWidth="1"/>
    <col min="25" max="25" width="25.90625" bestFit="1" customWidth="1"/>
    <col min="26" max="26" width="38.453125" bestFit="1" customWidth="1"/>
    <col min="27" max="27" width="29.6328125" bestFit="1" customWidth="1"/>
    <col min="28" max="28" width="29" bestFit="1" customWidth="1"/>
  </cols>
  <sheetData>
    <row r="2" spans="1:28" x14ac:dyDescent="0.35">
      <c r="B2" s="36" t="s">
        <v>228</v>
      </c>
      <c r="C2" s="36"/>
      <c r="D2" s="36"/>
    </row>
    <row r="4" spans="1:28" ht="15" x14ac:dyDescent="0.35">
      <c r="A4" s="21" t="s">
        <v>1</v>
      </c>
      <c r="B4" s="22">
        <v>33329</v>
      </c>
      <c r="C4" s="22">
        <v>33359</v>
      </c>
      <c r="D4" s="22">
        <v>33390</v>
      </c>
      <c r="E4" s="22">
        <v>33420</v>
      </c>
      <c r="F4" s="22">
        <v>33451</v>
      </c>
      <c r="G4" s="22">
        <v>33482</v>
      </c>
      <c r="H4" s="22">
        <v>33512</v>
      </c>
      <c r="I4" s="22">
        <v>33543</v>
      </c>
      <c r="J4" s="22">
        <v>33573</v>
      </c>
      <c r="K4" s="22">
        <v>33604</v>
      </c>
      <c r="L4" s="22">
        <v>33635</v>
      </c>
      <c r="M4" s="22">
        <v>33664</v>
      </c>
      <c r="N4" s="22" t="s">
        <v>226</v>
      </c>
      <c r="O4" s="22" t="s">
        <v>227</v>
      </c>
    </row>
    <row r="5" spans="1:28" ht="15.5" x14ac:dyDescent="0.35">
      <c r="A5" s="17" t="s">
        <v>223</v>
      </c>
      <c r="B5" s="18">
        <v>63.396976500000008</v>
      </c>
      <c r="C5" s="18">
        <v>66.953084852941174</v>
      </c>
      <c r="D5" s="18">
        <v>71.982647477272721</v>
      </c>
      <c r="E5" s="18">
        <v>73.539060523809511</v>
      </c>
      <c r="F5" s="18">
        <v>69.804724424999989</v>
      </c>
      <c r="G5" s="18">
        <v>73.130738295454549</v>
      </c>
      <c r="H5" s="18">
        <v>82.107393785714294</v>
      </c>
      <c r="I5" s="18">
        <v>80.637301023809528</v>
      </c>
      <c r="J5" s="18">
        <v>73.298823523809531</v>
      </c>
      <c r="K5" s="18">
        <v>84.666318799999985</v>
      </c>
      <c r="L5" s="18">
        <v>94.067715194444446</v>
      </c>
      <c r="M5" s="18">
        <v>112.87479254347826</v>
      </c>
      <c r="N5" s="19">
        <v>79.181425130081294</v>
      </c>
      <c r="O5" s="20" t="s">
        <v>224</v>
      </c>
    </row>
    <row r="6" spans="1:28" ht="15.5" x14ac:dyDescent="0.35">
      <c r="A6" s="17" t="s">
        <v>225</v>
      </c>
      <c r="B6" s="18">
        <v>102.96599786842103</v>
      </c>
      <c r="C6" s="18">
        <v>109.50503773684208</v>
      </c>
      <c r="D6" s="18">
        <v>116.01138504999999</v>
      </c>
      <c r="E6" s="18">
        <v>105.49124737500001</v>
      </c>
      <c r="F6" s="18">
        <v>97.404465428571427</v>
      </c>
      <c r="G6" s="18">
        <v>90.706344809523813</v>
      </c>
      <c r="H6" s="18">
        <v>91.698948700000003</v>
      </c>
      <c r="I6" s="18">
        <v>87.552266068181822</v>
      </c>
      <c r="J6" s="18">
        <v>78.100942275000008</v>
      </c>
      <c r="K6" s="18">
        <v>80.922269684210534</v>
      </c>
      <c r="L6" s="18">
        <v>82.278706675000009</v>
      </c>
      <c r="M6" s="18">
        <v>78.539480282608693</v>
      </c>
      <c r="N6" s="19">
        <v>93.151566872950767</v>
      </c>
      <c r="O6" s="20" t="s">
        <v>224</v>
      </c>
    </row>
    <row r="7" spans="1:28" x14ac:dyDescent="0.35">
      <c r="A7" s="1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9" spans="1:28" x14ac:dyDescent="0.35">
      <c r="A9" s="38" t="s">
        <v>250</v>
      </c>
      <c r="B9" s="38"/>
      <c r="C9" s="38"/>
      <c r="D9" s="39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x14ac:dyDescent="0.35">
      <c r="A10" s="38"/>
      <c r="B10" s="38"/>
      <c r="C10" s="38"/>
      <c r="D10" s="39"/>
    </row>
    <row r="11" spans="1:28" x14ac:dyDescent="0.35">
      <c r="A11" s="38"/>
      <c r="B11" s="38"/>
      <c r="C11" s="38"/>
      <c r="D11" s="39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x14ac:dyDescent="0.35">
      <c r="A12" s="38"/>
      <c r="B12" s="38"/>
      <c r="C12" s="38"/>
      <c r="D12" s="3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x14ac:dyDescent="0.35">
      <c r="A13" s="1"/>
    </row>
    <row r="14" spans="1:28" x14ac:dyDescent="0.35">
      <c r="A14" s="1" t="s">
        <v>57</v>
      </c>
      <c r="B14" s="1" t="s">
        <v>0</v>
      </c>
      <c r="C14" s="1" t="s">
        <v>248</v>
      </c>
      <c r="D14" s="1" t="s">
        <v>249</v>
      </c>
    </row>
    <row r="15" spans="1:28" x14ac:dyDescent="0.35">
      <c r="A15" s="8" t="s">
        <v>78</v>
      </c>
      <c r="B15" t="s">
        <v>58</v>
      </c>
      <c r="C15" s="5">
        <f>CORREL($B$5:$M$5,'Category data 2021-2023 Q5'!B38:M38)</f>
        <v>0.89991406768183713</v>
      </c>
      <c r="D15" s="5">
        <f>CORREL($B$6:$M$6,'Category data 2021-2023 Q5'!B67:M67)</f>
        <v>-0.93364627947987078</v>
      </c>
    </row>
    <row r="16" spans="1:28" x14ac:dyDescent="0.35">
      <c r="A16" s="8" t="s">
        <v>4</v>
      </c>
      <c r="B16" t="s">
        <v>58</v>
      </c>
      <c r="C16" s="5">
        <f>CORREL($B$5:$M$5,'Category data 2021-2023 Q5'!B39:M39)</f>
        <v>0.54953777231847623</v>
      </c>
      <c r="D16" s="5">
        <f>CORREL($B$6:$M$6,'Category data 2021-2023 Q5'!B68:M68)</f>
        <v>0.8017949256639102</v>
      </c>
    </row>
    <row r="17" spans="1:4" x14ac:dyDescent="0.35">
      <c r="A17" s="8" t="s">
        <v>5</v>
      </c>
      <c r="B17" t="s">
        <v>58</v>
      </c>
      <c r="C17" s="5">
        <f>CORREL($B$5:$M$5,'Category data 2021-2023 Q5'!B40:M40)</f>
        <v>-8.963682801074177E-2</v>
      </c>
      <c r="D17" s="5">
        <f>CORREL($B$6:$M$6,'Category data 2021-2023 Q5'!B69:M69)</f>
        <v>-0.67654250072817601</v>
      </c>
    </row>
    <row r="18" spans="1:4" x14ac:dyDescent="0.35">
      <c r="A18" s="8" t="s">
        <v>6</v>
      </c>
      <c r="B18" t="s">
        <v>58</v>
      </c>
      <c r="C18" s="5">
        <f>CORREL($B$5:$M$5,'Category data 2021-2023 Q5'!B41:M41)</f>
        <v>0.8567232260784885</v>
      </c>
      <c r="D18" s="5">
        <f>CORREL($B$6:$M$6,'Category data 2021-2023 Q5'!B70:M70)</f>
        <v>-0.91150677533371505</v>
      </c>
    </row>
    <row r="19" spans="1:4" x14ac:dyDescent="0.35">
      <c r="A19" s="8" t="s">
        <v>7</v>
      </c>
      <c r="B19" t="s">
        <v>58</v>
      </c>
      <c r="C19" s="5">
        <f>CORREL($B$5:$M$5,'Category data 2021-2023 Q5'!B42:M42)</f>
        <v>0.6523054148341566</v>
      </c>
      <c r="D19" s="5">
        <f>CORREL($B$6:$M$6,'Category data 2021-2023 Q5'!B71:M71)</f>
        <v>0.89484424609986535</v>
      </c>
    </row>
    <row r="20" spans="1:4" x14ac:dyDescent="0.35">
      <c r="A20" s="8" t="s">
        <v>8</v>
      </c>
      <c r="B20" t="s">
        <v>58</v>
      </c>
      <c r="C20" s="5">
        <f>CORREL($B$5:$M$5,'Category data 2021-2023 Q5'!B43:M43)</f>
        <v>-6.5946443655187301E-2</v>
      </c>
      <c r="D20" s="5">
        <f>CORREL($B$6:$M$6,'Category data 2021-2023 Q5'!B72:M72)</f>
        <v>0.63979022132956742</v>
      </c>
    </row>
    <row r="21" spans="1:4" x14ac:dyDescent="0.35">
      <c r="A21" s="8" t="s">
        <v>9</v>
      </c>
      <c r="B21" t="s">
        <v>58</v>
      </c>
      <c r="C21" s="5">
        <f>CORREL($B$5:$M$5,'Category data 2021-2023 Q5'!B44:M44)</f>
        <v>0.33679145447480097</v>
      </c>
      <c r="D21" s="5">
        <f>CORREL($B$6:$M$6,'Category data 2021-2023 Q5'!B73:M73)</f>
        <v>0.50091073337077585</v>
      </c>
    </row>
    <row r="22" spans="1:4" x14ac:dyDescent="0.35">
      <c r="A22" s="8" t="s">
        <v>10</v>
      </c>
      <c r="B22" t="s">
        <v>58</v>
      </c>
      <c r="C22" s="5">
        <f>CORREL($B$5:$M$5,'Category data 2021-2023 Q5'!B45:M45)</f>
        <v>-5.6758332046192928E-3</v>
      </c>
      <c r="D22" s="5">
        <f>CORREL($B$6:$M$6,'Category data 2021-2023 Q5'!B74:M74)</f>
        <v>-0.95620855847007669</v>
      </c>
    </row>
    <row r="23" spans="1:4" x14ac:dyDescent="0.35">
      <c r="A23" s="8" t="s">
        <v>11</v>
      </c>
      <c r="B23" t="s">
        <v>58</v>
      </c>
      <c r="C23" s="5">
        <f>CORREL($B$5:$M$5,'Category data 2021-2023 Q5'!B46:M46)</f>
        <v>0.39049202838675784</v>
      </c>
      <c r="D23" s="5">
        <f>CORREL($B$6:$M$6,'Category data 2021-2023 Q5'!B75:M75)</f>
        <v>-0.51425038537895285</v>
      </c>
    </row>
    <row r="24" spans="1:4" x14ac:dyDescent="0.35">
      <c r="A24" s="8" t="s">
        <v>12</v>
      </c>
      <c r="B24" t="s">
        <v>58</v>
      </c>
      <c r="C24" s="5">
        <f>CORREL($B$5:$M$5,'Category data 2021-2023 Q5'!B47:M47)</f>
        <v>0.93633508601548221</v>
      </c>
      <c r="D24" s="5">
        <f>CORREL($B$6:$M$6,'Category data 2021-2023 Q5'!B76:M76)</f>
        <v>-0.92203554773094043</v>
      </c>
    </row>
    <row r="25" spans="1:4" x14ac:dyDescent="0.35">
      <c r="A25" s="8" t="s">
        <v>13</v>
      </c>
      <c r="B25" t="s">
        <v>58</v>
      </c>
      <c r="C25" s="5">
        <f>CORREL($B$5:$M$5,'Category data 2021-2023 Q5'!B48:M48)</f>
        <v>0.75132679045569639</v>
      </c>
      <c r="D25" s="5">
        <f>CORREL($B$6:$M$6,'Category data 2021-2023 Q5'!B77:M77)</f>
        <v>-0.88591150045111622</v>
      </c>
    </row>
    <row r="26" spans="1:4" x14ac:dyDescent="0.35">
      <c r="A26" s="8" t="s">
        <v>247</v>
      </c>
      <c r="B26" t="s">
        <v>58</v>
      </c>
      <c r="C26" s="5">
        <f>CORREL($B$5:$M$5,'Category data 2021-2023 Q5'!B49:M49)</f>
        <v>0.84723694547055917</v>
      </c>
      <c r="D26" s="5">
        <f>CORREL($B$6:$M$6,'Category data 2021-2023 Q5'!B78:M78)</f>
        <v>-0.89509023619524397</v>
      </c>
    </row>
    <row r="27" spans="1:4" x14ac:dyDescent="0.35">
      <c r="A27" s="8" t="s">
        <v>15</v>
      </c>
      <c r="B27" t="s">
        <v>58</v>
      </c>
      <c r="C27" s="5">
        <f>CORREL($B$5:$M$5,'Category data 2021-2023 Q5'!B50:M50)</f>
        <v>0.65344141007416245</v>
      </c>
      <c r="D27" s="5">
        <f>CORREL($B$6:$M$6,'Category data 2021-2023 Q5'!B79:M79)</f>
        <v>-0.56461485618346663</v>
      </c>
    </row>
    <row r="28" spans="1:4" x14ac:dyDescent="0.35">
      <c r="A28" s="8" t="s">
        <v>16</v>
      </c>
      <c r="B28" t="s">
        <v>58</v>
      </c>
      <c r="C28" s="5">
        <f>CORREL($B$5:$M$5,'Category data 2021-2023 Q5'!B51:M51)</f>
        <v>0.71498648688098143</v>
      </c>
      <c r="D28" s="5">
        <f>CORREL($B$6:$M$6,'Category data 2021-2023 Q5'!B80:M80)</f>
        <v>-0.89364275160330331</v>
      </c>
    </row>
    <row r="29" spans="1:4" x14ac:dyDescent="0.35">
      <c r="A29" s="8" t="s">
        <v>17</v>
      </c>
      <c r="B29" t="s">
        <v>58</v>
      </c>
      <c r="C29" s="5">
        <f>CORREL($B$5:$M$5,'Category data 2021-2023 Q5'!B52:M52)</f>
        <v>0.8509245826313967</v>
      </c>
      <c r="D29" s="5">
        <f>CORREL($B$6:$M$6,'Category data 2021-2023 Q5'!B81:M81)</f>
        <v>-0.9019544764585965</v>
      </c>
    </row>
    <row r="30" spans="1:4" x14ac:dyDescent="0.35">
      <c r="A30" s="8" t="s">
        <v>18</v>
      </c>
      <c r="B30" t="s">
        <v>58</v>
      </c>
      <c r="C30" s="5">
        <f>CORREL($B$5:$M$5,'Category data 2021-2023 Q5'!B53:M53)</f>
        <v>0.88408427251473432</v>
      </c>
      <c r="D30" s="5">
        <f>CORREL($B$6:$M$6,'Category data 2021-2023 Q5'!B82:M82)</f>
        <v>-0.90013536453788401</v>
      </c>
    </row>
    <row r="31" spans="1:4" x14ac:dyDescent="0.35">
      <c r="A31" s="8" t="s">
        <v>79</v>
      </c>
      <c r="B31" t="s">
        <v>58</v>
      </c>
      <c r="C31" s="5">
        <f>CORREL($B$5:$M$5,'Category data 2021-2023 Q5'!B54:M54)</f>
        <v>0.86071662546659533</v>
      </c>
      <c r="D31" s="5">
        <f>CORREL($B$6:$M$6,'Category data 2021-2023 Q5'!B83:M83)</f>
        <v>-0.90231576553288906</v>
      </c>
    </row>
    <row r="32" spans="1:4" x14ac:dyDescent="0.35">
      <c r="A32" s="8" t="s">
        <v>20</v>
      </c>
      <c r="B32" t="s">
        <v>58</v>
      </c>
      <c r="C32" s="5">
        <f>CORREL($B$5:$M$5,'Category data 2021-2023 Q5'!B55:M55)</f>
        <v>0.83073728027785698</v>
      </c>
      <c r="D32" s="5">
        <f>CORREL($B$6:$M$6,'Category data 2021-2023 Q5'!B84:M84)</f>
        <v>-0.90398737765817527</v>
      </c>
    </row>
    <row r="33" spans="1:5" x14ac:dyDescent="0.35">
      <c r="A33" s="8" t="s">
        <v>21</v>
      </c>
      <c r="B33" t="s">
        <v>58</v>
      </c>
      <c r="C33" s="5">
        <f>CORREL($B$5:$M$5,'Category data 2021-2023 Q5'!B56:M56)</f>
        <v>0.81755518579357489</v>
      </c>
      <c r="D33" s="5">
        <f>CORREL($B$6:$M$6,'Category data 2021-2023 Q5'!B85:M85)</f>
        <v>-0.81335233379559602</v>
      </c>
    </row>
    <row r="34" spans="1:5" x14ac:dyDescent="0.35">
      <c r="A34" s="8" t="s">
        <v>22</v>
      </c>
      <c r="B34" t="s">
        <v>58</v>
      </c>
      <c r="C34" s="5">
        <f>CORREL($B$5:$M$5,'Category data 2021-2023 Q5'!B57:M57)</f>
        <v>0.82697763907294719</v>
      </c>
      <c r="D34" s="5">
        <f>CORREL($B$6:$M$6,'Category data 2021-2023 Q5'!B86:M86)</f>
        <v>-0.90453040340410473</v>
      </c>
    </row>
    <row r="35" spans="1:5" x14ac:dyDescent="0.35">
      <c r="A35" s="8" t="s">
        <v>23</v>
      </c>
      <c r="B35" t="s">
        <v>58</v>
      </c>
      <c r="C35" s="5">
        <f>CORREL($B$5:$M$5,'Category data 2021-2023 Q5'!B58:M58)</f>
        <v>0.81709831096784824</v>
      </c>
      <c r="D35" s="5">
        <f>CORREL($B$6:$M$6,'Category data 2021-2023 Q5'!B87:M87)</f>
        <v>-0.89288363387001923</v>
      </c>
    </row>
    <row r="36" spans="1:5" x14ac:dyDescent="0.35">
      <c r="A36" s="8" t="s">
        <v>24</v>
      </c>
      <c r="B36" t="s">
        <v>58</v>
      </c>
      <c r="C36" s="5">
        <f>CORREL($B$5:$M$5,'Category data 2021-2023 Q5'!B59:M59)</f>
        <v>0.76669084817871547</v>
      </c>
      <c r="D36" s="5">
        <f>CORREL($B$6:$M$6,'Category data 2021-2023 Q5'!B88:M88)</f>
        <v>-0.80757779721089351</v>
      </c>
    </row>
    <row r="37" spans="1:5" x14ac:dyDescent="0.35">
      <c r="A37" s="8" t="s">
        <v>25</v>
      </c>
      <c r="B37" t="s">
        <v>58</v>
      </c>
      <c r="C37" s="5">
        <f>CORREL($B$5:$M$5,'Category data 2021-2023 Q5'!B60:M60)</f>
        <v>0.83397660289205511</v>
      </c>
      <c r="D37" s="5">
        <f>CORREL($B$6:$M$6,'Category data 2021-2023 Q5'!B89:M89)</f>
        <v>-0.89911543613889433</v>
      </c>
    </row>
    <row r="38" spans="1:5" x14ac:dyDescent="0.35">
      <c r="A38" s="8" t="s">
        <v>26</v>
      </c>
      <c r="B38" t="s">
        <v>58</v>
      </c>
      <c r="C38" s="5">
        <f>CORREL($B$5:$M$5,'Category data 2021-2023 Q5'!B61:M61)</f>
        <v>0.8067014141381863</v>
      </c>
      <c r="D38" s="5">
        <f>CORREL($B$6:$M$6,'Category data 2021-2023 Q5'!B90:M90)</f>
        <v>-0.87233721519648977</v>
      </c>
    </row>
    <row r="39" spans="1:5" x14ac:dyDescent="0.35">
      <c r="A39" s="8" t="s">
        <v>27</v>
      </c>
      <c r="B39" t="s">
        <v>58</v>
      </c>
      <c r="C39" s="5">
        <f>CORREL($B$5:$M$5,'Category data 2021-2023 Q5'!B62:M62)</f>
        <v>0.91070569012171099</v>
      </c>
      <c r="D39" s="5">
        <f>CORREL($B$6:$M$6,'Category data 2021-2023 Q5'!B91:M91)</f>
        <v>-0.85640156420198943</v>
      </c>
    </row>
    <row r="40" spans="1:5" x14ac:dyDescent="0.35">
      <c r="A40" s="8" t="s">
        <v>28</v>
      </c>
      <c r="B40" t="s">
        <v>58</v>
      </c>
      <c r="C40" s="5">
        <f>CORREL($B$5:$M$5,'Category data 2021-2023 Q5'!B63:M63)</f>
        <v>0.8317016975733591</v>
      </c>
      <c r="D40" s="5">
        <f>CORREL($B$6:$M$6,'Category data 2021-2023 Q5'!B92:M92)</f>
        <v>-0.91287998090768185</v>
      </c>
    </row>
    <row r="41" spans="1:5" x14ac:dyDescent="0.35">
      <c r="A41" s="8" t="s">
        <v>29</v>
      </c>
      <c r="B41" t="s">
        <v>58</v>
      </c>
      <c r="C41" s="5">
        <f>CORREL($B$5:$M$5,'Category data 2021-2023 Q5'!B64:M64)</f>
        <v>0.76834617387376158</v>
      </c>
      <c r="D41" s="5">
        <f>CORREL($B$6:$M$6,'Category data 2021-2023 Q5'!B93:M93)</f>
        <v>-0.83244901505249624</v>
      </c>
    </row>
    <row r="43" spans="1:5" x14ac:dyDescent="0.35">
      <c r="C43" t="s">
        <v>251</v>
      </c>
    </row>
    <row r="44" spans="1:5" x14ac:dyDescent="0.35">
      <c r="C44" s="37" t="s">
        <v>252</v>
      </c>
      <c r="D44" s="37"/>
      <c r="E44" s="37"/>
    </row>
    <row r="45" spans="1:5" x14ac:dyDescent="0.35">
      <c r="C45" s="37" t="s">
        <v>253</v>
      </c>
      <c r="D45" s="37"/>
      <c r="E45" s="37"/>
    </row>
    <row r="46" spans="1:5" x14ac:dyDescent="0.35">
      <c r="C46" s="37" t="s">
        <v>254</v>
      </c>
      <c r="D46" s="37"/>
      <c r="E46" s="37"/>
    </row>
    <row r="51" spans="1:4" x14ac:dyDescent="0.35">
      <c r="A51" s="37" t="s">
        <v>288</v>
      </c>
      <c r="B51" s="37"/>
      <c r="C51" s="37"/>
      <c r="D51" s="37"/>
    </row>
    <row r="52" spans="1:4" x14ac:dyDescent="0.35">
      <c r="A52" s="37" t="s">
        <v>287</v>
      </c>
      <c r="B52" s="37"/>
      <c r="C52" s="37"/>
      <c r="D52" s="37"/>
    </row>
  </sheetData>
  <mergeCells count="7">
    <mergeCell ref="A52:D52"/>
    <mergeCell ref="A51:D51"/>
    <mergeCell ref="B2:D2"/>
    <mergeCell ref="A9:D12"/>
    <mergeCell ref="C44:E44"/>
    <mergeCell ref="C45:E45"/>
    <mergeCell ref="C46:E46"/>
  </mergeCells>
  <phoneticPr fontId="24" type="noConversion"/>
  <conditionalFormatting sqref="C15:D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E11:AB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8D98-44DA-4B5D-85F7-BE245229E79C}">
  <dimension ref="A1:BE373"/>
  <sheetViews>
    <sheetView workbookViewId="0">
      <selection activeCell="BD375" sqref="BD375"/>
    </sheetView>
  </sheetViews>
  <sheetFormatPr defaultRowHeight="14.5" x14ac:dyDescent="0.35"/>
  <cols>
    <col min="1" max="1" width="10.90625" style="7" bestFit="1" customWidth="1"/>
    <col min="2" max="2" width="6.7265625" style="7" bestFit="1" customWidth="1"/>
    <col min="3" max="3" width="9.6328125" style="7" bestFit="1" customWidth="1"/>
    <col min="4" max="4" width="20.453125" style="7" bestFit="1" customWidth="1"/>
    <col min="5" max="5" width="45.7265625" style="7" customWidth="1"/>
    <col min="6" max="6" width="13.81640625" style="7" bestFit="1" customWidth="1"/>
    <col min="7" max="7" width="48.453125" style="7" customWidth="1"/>
    <col min="8" max="8" width="11.453125" style="7" customWidth="1"/>
    <col min="9" max="9" width="34.08984375" style="7" customWidth="1"/>
    <col min="10" max="10" width="17.36328125" style="7" bestFit="1" customWidth="1"/>
    <col min="11" max="11" width="44.26953125" style="7" customWidth="1"/>
    <col min="12" max="12" width="21.453125" style="7" customWidth="1"/>
    <col min="13" max="13" width="38.90625" style="7" customWidth="1"/>
    <col min="14" max="14" width="7.7265625" style="7" bestFit="1" customWidth="1"/>
    <col min="15" max="15" width="45.81640625" style="7" customWidth="1"/>
    <col min="16" max="16" width="12.08984375" style="7" bestFit="1" customWidth="1"/>
    <col min="17" max="17" width="39.453125" style="7" customWidth="1"/>
    <col min="18" max="18" width="19.54296875" style="7" bestFit="1" customWidth="1"/>
    <col min="19" max="19" width="48.6328125" style="7" customWidth="1"/>
    <col min="20" max="20" width="22.90625" style="7" bestFit="1" customWidth="1"/>
    <col min="21" max="21" width="50.36328125" style="7" customWidth="1"/>
    <col min="22" max="22" width="9.6328125" style="7" customWidth="1"/>
    <col min="23" max="23" width="36.26953125" style="7" customWidth="1"/>
    <col min="24" max="24" width="28.08984375" style="7" customWidth="1"/>
    <col min="25" max="25" width="52.453125" style="7" customWidth="1"/>
    <col min="26" max="26" width="33" style="7" bestFit="1" customWidth="1"/>
    <col min="27" max="27" width="55" style="7" customWidth="1"/>
    <col min="28" max="28" width="19.26953125" style="7" bestFit="1" customWidth="1"/>
    <col min="29" max="29" width="50.36328125" style="7" customWidth="1"/>
    <col min="30" max="30" width="28.26953125" style="7" customWidth="1"/>
    <col min="31" max="31" width="57.08984375" style="7" customWidth="1"/>
    <col min="32" max="32" width="9.81640625" style="7" bestFit="1" customWidth="1"/>
    <col min="33" max="33" width="35.54296875" style="7" customWidth="1"/>
    <col min="34" max="34" width="10.6328125" style="7" bestFit="1" customWidth="1"/>
    <col min="35" max="35" width="29.7265625" style="7" customWidth="1"/>
    <col min="36" max="36" width="20.81640625" style="7" bestFit="1" customWidth="1"/>
    <col min="37" max="37" width="42.453125" style="7" customWidth="1"/>
    <col min="38" max="38" width="21.08984375" style="7" customWidth="1"/>
    <col min="39" max="39" width="35" style="7" customWidth="1"/>
    <col min="40" max="40" width="13.7265625" style="7" bestFit="1" customWidth="1"/>
    <col min="41" max="41" width="42.6328125" style="7" customWidth="1"/>
    <col min="42" max="42" width="27.7265625" style="7" bestFit="1" customWidth="1"/>
    <col min="43" max="43" width="56.26953125" style="7" customWidth="1"/>
    <col min="44" max="44" width="8.453125" style="7" bestFit="1" customWidth="1"/>
    <col min="45" max="45" width="38.7265625" style="7" customWidth="1"/>
    <col min="46" max="46" width="27.54296875" style="7" bestFit="1" customWidth="1"/>
    <col min="47" max="47" width="56.90625" style="7" customWidth="1"/>
    <col min="48" max="48" width="25.54296875" style="7" bestFit="1" customWidth="1"/>
    <col min="49" max="49" width="51.7265625" style="7" customWidth="1"/>
    <col min="50" max="50" width="11.1796875" style="7" bestFit="1" customWidth="1"/>
    <col min="51" max="51" width="42.54296875" style="7" customWidth="1"/>
    <col min="52" max="52" width="23.81640625" style="7" bestFit="1" customWidth="1"/>
    <col min="53" max="53" width="49.7265625" style="7" customWidth="1"/>
    <col min="54" max="54" width="14.7265625" style="7" bestFit="1" customWidth="1"/>
    <col min="55" max="55" width="40.36328125" style="7" customWidth="1"/>
    <col min="56" max="56" width="14.08984375" style="7" bestFit="1" customWidth="1"/>
    <col min="57" max="57" width="41.7265625" style="7" customWidth="1"/>
    <col min="58" max="58" width="26.7265625" style="7" customWidth="1"/>
    <col min="59" max="81" width="8.7265625" style="7"/>
    <col min="82" max="82" width="31.7265625" style="7" customWidth="1"/>
    <col min="83" max="83" width="15.08984375" style="7" customWidth="1"/>
    <col min="84" max="84" width="11.1796875" style="7" customWidth="1"/>
    <col min="85" max="85" width="8.7265625" style="7" customWidth="1"/>
    <col min="86" max="89" width="8.7265625" style="7"/>
    <col min="90" max="90" width="8.7265625" style="7" customWidth="1"/>
    <col min="91" max="96" width="8.7265625" style="7"/>
    <col min="97" max="97" width="8.7265625" style="7" customWidth="1"/>
    <col min="98" max="16384" width="8.7265625" style="7"/>
  </cols>
  <sheetData>
    <row r="1" spans="1:57" x14ac:dyDescent="0.35">
      <c r="A1" s="7" t="s">
        <v>0</v>
      </c>
      <c r="B1" s="7" t="s">
        <v>1</v>
      </c>
      <c r="C1" s="7" t="s">
        <v>2</v>
      </c>
      <c r="D1" s="29" t="s">
        <v>3</v>
      </c>
      <c r="E1" s="28" t="s">
        <v>257</v>
      </c>
      <c r="F1" s="29" t="s">
        <v>4</v>
      </c>
      <c r="G1" s="28" t="s">
        <v>258</v>
      </c>
      <c r="H1" s="30" t="s">
        <v>5</v>
      </c>
      <c r="I1" s="28" t="s">
        <v>259</v>
      </c>
      <c r="J1" s="31" t="s">
        <v>6</v>
      </c>
      <c r="K1" s="28" t="s">
        <v>261</v>
      </c>
      <c r="L1" s="29" t="s">
        <v>7</v>
      </c>
      <c r="M1" s="28" t="s">
        <v>262</v>
      </c>
      <c r="N1" s="29" t="s">
        <v>8</v>
      </c>
      <c r="O1" s="28" t="s">
        <v>263</v>
      </c>
      <c r="P1" s="29" t="s">
        <v>9</v>
      </c>
      <c r="Q1" s="28" t="s">
        <v>264</v>
      </c>
      <c r="R1" s="29" t="s">
        <v>10</v>
      </c>
      <c r="S1" s="28" t="s">
        <v>260</v>
      </c>
      <c r="T1" s="29" t="s">
        <v>11</v>
      </c>
      <c r="U1" s="28" t="s">
        <v>265</v>
      </c>
      <c r="V1" s="32" t="s">
        <v>12</v>
      </c>
      <c r="W1" s="28" t="s">
        <v>266</v>
      </c>
      <c r="X1" s="32" t="s">
        <v>13</v>
      </c>
      <c r="Y1" s="28" t="s">
        <v>267</v>
      </c>
      <c r="Z1" s="32" t="s">
        <v>14</v>
      </c>
      <c r="AA1" s="28" t="s">
        <v>268</v>
      </c>
      <c r="AB1" s="32" t="s">
        <v>15</v>
      </c>
      <c r="AC1" s="28" t="s">
        <v>269</v>
      </c>
      <c r="AD1" s="29" t="s">
        <v>16</v>
      </c>
      <c r="AE1" s="28" t="s">
        <v>270</v>
      </c>
      <c r="AF1" s="29" t="s">
        <v>17</v>
      </c>
      <c r="AG1" s="28" t="s">
        <v>271</v>
      </c>
      <c r="AH1" s="29" t="s">
        <v>18</v>
      </c>
      <c r="AI1" s="28" t="s">
        <v>273</v>
      </c>
      <c r="AJ1" s="32" t="s">
        <v>19</v>
      </c>
      <c r="AK1" s="28" t="s">
        <v>272</v>
      </c>
      <c r="AL1" s="32" t="s">
        <v>20</v>
      </c>
      <c r="AM1" s="28" t="s">
        <v>274</v>
      </c>
      <c r="AN1" s="32" t="s">
        <v>21</v>
      </c>
      <c r="AO1" s="28" t="s">
        <v>275</v>
      </c>
      <c r="AP1" s="32" t="s">
        <v>22</v>
      </c>
      <c r="AQ1" s="28" t="s">
        <v>276</v>
      </c>
      <c r="AR1" s="32" t="s">
        <v>23</v>
      </c>
      <c r="AS1" s="28" t="s">
        <v>277</v>
      </c>
      <c r="AT1" s="32" t="s">
        <v>24</v>
      </c>
      <c r="AU1" s="28" t="s">
        <v>278</v>
      </c>
      <c r="AV1" s="32" t="s">
        <v>25</v>
      </c>
      <c r="AW1" s="28" t="s">
        <v>279</v>
      </c>
      <c r="AX1" s="32" t="s">
        <v>26</v>
      </c>
      <c r="AY1" s="28" t="s">
        <v>280</v>
      </c>
      <c r="AZ1" s="32" t="s">
        <v>27</v>
      </c>
      <c r="BA1" s="28" t="s">
        <v>282</v>
      </c>
      <c r="BB1" s="32" t="s">
        <v>28</v>
      </c>
      <c r="BC1" s="28" t="s">
        <v>283</v>
      </c>
      <c r="BD1" s="32" t="s">
        <v>29</v>
      </c>
      <c r="BE1" s="28" t="s">
        <v>284</v>
      </c>
    </row>
    <row r="2" spans="1:57" x14ac:dyDescent="0.35">
      <c r="A2" s="7" t="s">
        <v>30</v>
      </c>
      <c r="B2" s="7">
        <v>2013</v>
      </c>
      <c r="C2" s="7" t="s">
        <v>31</v>
      </c>
      <c r="D2" s="7">
        <v>107.5</v>
      </c>
      <c r="E2" s="8">
        <f>AVERAGE(D2:D371)</f>
        <v>136.48291891891887</v>
      </c>
      <c r="F2" s="7">
        <v>106.3</v>
      </c>
      <c r="G2" s="8">
        <f>AVERAGE(F2:F371)</f>
        <v>155.93675675675669</v>
      </c>
      <c r="H2" s="7">
        <v>108.1</v>
      </c>
      <c r="I2" s="8">
        <f>AVERAGE(H2:H371)</f>
        <v>140.61289189189191</v>
      </c>
      <c r="J2" s="7">
        <v>104.9</v>
      </c>
      <c r="K2" s="8">
        <f>AVERAGE(J2:J371)</f>
        <v>140.11362162162169</v>
      </c>
      <c r="L2" s="7">
        <v>106.1</v>
      </c>
      <c r="M2" s="8">
        <f>AVERAGE(L2:L371)</f>
        <v>131.93648648648642</v>
      </c>
      <c r="N2" s="7">
        <v>103.9</v>
      </c>
      <c r="O2" s="8">
        <f>AVERAGE(N2:N371)</f>
        <v>140.66181081081075</v>
      </c>
      <c r="P2" s="7">
        <v>101.9</v>
      </c>
      <c r="Q2" s="8">
        <f>AVERAGE(P2:P371)</f>
        <v>155.65967567567563</v>
      </c>
      <c r="R2" s="7">
        <v>106.1</v>
      </c>
      <c r="S2" s="8">
        <f>AVERAGE(R2:R371)</f>
        <v>141.24267567567571</v>
      </c>
      <c r="T2" s="7">
        <v>106.8</v>
      </c>
      <c r="U2" s="8">
        <f>AVERAGE(T2:T371)</f>
        <v>110.857054054054</v>
      </c>
      <c r="V2" s="7">
        <v>103.1</v>
      </c>
      <c r="W2" s="8">
        <f>AVERAGE(V2:V371)</f>
        <v>144.14086486486494</v>
      </c>
      <c r="X2" s="7">
        <v>104.8</v>
      </c>
      <c r="Y2" s="8">
        <f>AVERAGE(X2:X371)</f>
        <v>133.90059459459454</v>
      </c>
      <c r="Z2" s="7">
        <v>106.7</v>
      </c>
      <c r="AA2" s="8">
        <f>AVERAGE(Z2:Z371)</f>
        <v>148.83362162162177</v>
      </c>
      <c r="AB2" s="7">
        <v>105.5</v>
      </c>
      <c r="AC2" s="8">
        <f>AVERAGE(AB2:AB371)</f>
        <v>142.30140540540549</v>
      </c>
      <c r="AD2" s="7">
        <v>105.1</v>
      </c>
      <c r="AE2" s="8">
        <f>AVERAGE(AD2:AD371)</f>
        <v>155.1307567567568</v>
      </c>
      <c r="AF2" s="7">
        <v>106.5</v>
      </c>
      <c r="AG2" s="8">
        <f>AVERAGE(AF2:AF371)</f>
        <v>142.43827027027012</v>
      </c>
      <c r="AH2" s="7">
        <v>105.8</v>
      </c>
      <c r="AI2" s="8">
        <f>AVERAGE(AH2:AH371)</f>
        <v>135.7718918918919</v>
      </c>
      <c r="AJ2" s="7">
        <v>106.4</v>
      </c>
      <c r="AK2" s="8">
        <f>AVERAGE(AJ2:AJ371)</f>
        <v>141.45200000000003</v>
      </c>
      <c r="AL2" s="7">
        <v>139.26</v>
      </c>
      <c r="AM2" s="8">
        <f>AVERAGE(AL2:AL373)</f>
        <v>139.25741935483873</v>
      </c>
      <c r="AN2" s="7">
        <v>105.5</v>
      </c>
      <c r="AO2" s="8">
        <f>AVERAGE(AN2:AN371)</f>
        <v>136.25786486486484</v>
      </c>
      <c r="AP2" s="7">
        <v>104.8</v>
      </c>
      <c r="AQ2" s="8">
        <f>AVERAGE(AP2:AP371)</f>
        <v>136.4922702702703</v>
      </c>
      <c r="AR2" s="7">
        <v>104</v>
      </c>
      <c r="AS2" s="8">
        <f>AVERAGE(AR2:AR371)</f>
        <v>138.27094594594601</v>
      </c>
      <c r="AT2" s="7">
        <v>103.3</v>
      </c>
      <c r="AU2" s="8">
        <f>AVERAGE(AT2:AT371)</f>
        <v>126.9784324324323</v>
      </c>
      <c r="AV2" s="7">
        <v>103.4</v>
      </c>
      <c r="AW2" s="8">
        <f>AVERAGE(AV2:AV371)</f>
        <v>133.69524324324323</v>
      </c>
      <c r="AX2" s="7">
        <v>103.8</v>
      </c>
      <c r="AY2" s="8">
        <f>AVERAGE(AX2:AX371)</f>
        <v>140.94086956521738</v>
      </c>
      <c r="AZ2" s="7">
        <v>104.7</v>
      </c>
      <c r="BA2" s="8">
        <f>AVERAGE(AZ2:AZ371)</f>
        <v>133.06756756756761</v>
      </c>
      <c r="BB2" s="7">
        <v>104</v>
      </c>
      <c r="BC2" s="8">
        <f>AVERAGE(BB2:BB371)</f>
        <v>134.02227027027033</v>
      </c>
      <c r="BD2" s="7">
        <v>105.1</v>
      </c>
      <c r="BE2" s="8">
        <f>AVERAGE(BD2:BD371)</f>
        <v>139.35297297297302</v>
      </c>
    </row>
    <row r="3" spans="1:57" x14ac:dyDescent="0.35">
      <c r="A3" s="7" t="s">
        <v>33</v>
      </c>
      <c r="B3" s="7">
        <v>2013</v>
      </c>
      <c r="C3" s="7" t="s">
        <v>31</v>
      </c>
      <c r="D3" s="7">
        <v>110.5</v>
      </c>
      <c r="E3" s="8">
        <f>AVERAGE(D3:D372)</f>
        <v>136.66454054054049</v>
      </c>
      <c r="F3" s="7">
        <v>109.1</v>
      </c>
      <c r="G3" s="8">
        <f>AVERAGE(F3:F372)</f>
        <v>156.24243243243237</v>
      </c>
      <c r="H3" s="7">
        <v>113</v>
      </c>
      <c r="I3" s="8">
        <f>AVERAGE(H3:H372)</f>
        <v>140.7982972972973</v>
      </c>
      <c r="J3" s="7">
        <v>103.6</v>
      </c>
      <c r="K3" s="8">
        <f>AVERAGE(J3:J372)</f>
        <v>140.31497297297304</v>
      </c>
      <c r="L3" s="7">
        <v>103.4</v>
      </c>
      <c r="M3" s="8">
        <f>AVERAGE(L3:L372)</f>
        <v>132.09405405405403</v>
      </c>
      <c r="N3" s="7">
        <v>102.3</v>
      </c>
      <c r="O3" s="8">
        <f>AVERAGE(N3:N372)</f>
        <v>140.85613513513508</v>
      </c>
      <c r="P3" s="7">
        <v>102.9</v>
      </c>
      <c r="Q3" s="8">
        <f>AVERAGE(P3:P372)</f>
        <v>155.88427027027026</v>
      </c>
      <c r="R3" s="7">
        <v>105.8</v>
      </c>
      <c r="S3" s="8">
        <f>AVERAGE(R3:R372)</f>
        <v>141.43402702702707</v>
      </c>
      <c r="T3" s="7">
        <v>105.1</v>
      </c>
      <c r="U3" s="8">
        <f>AVERAGE(T3:T372)</f>
        <v>110.904081081081</v>
      </c>
      <c r="V3" s="7">
        <v>101.8</v>
      </c>
      <c r="W3" s="8">
        <f>AVERAGE(V3:V372)</f>
        <v>144.43491891891898</v>
      </c>
      <c r="X3" s="7">
        <v>105.1</v>
      </c>
      <c r="Y3" s="8">
        <f>AVERAGE(X3:X372)</f>
        <v>134.0657297297297</v>
      </c>
      <c r="Z3" s="7">
        <v>107.9</v>
      </c>
      <c r="AA3" s="8">
        <f>AVERAGE(Z3:Z372)</f>
        <v>149.07956756756772</v>
      </c>
      <c r="AB3" s="7">
        <v>105.9</v>
      </c>
      <c r="AC3" s="8">
        <f>AVERAGE(AB3:AB372)</f>
        <v>142.51113513513519</v>
      </c>
      <c r="AD3" s="7">
        <v>105.2</v>
      </c>
      <c r="AE3" s="8">
        <f>AVERAGE(AD3:AD372)</f>
        <v>155.39859459459464</v>
      </c>
      <c r="AF3" s="7">
        <v>105.9</v>
      </c>
      <c r="AG3" s="8">
        <f>AVERAGE(AF3:AF372)</f>
        <v>142.64043243243231</v>
      </c>
      <c r="AH3" s="7">
        <v>105</v>
      </c>
      <c r="AI3" s="8">
        <f>AVERAGE(AH3:AH372)</f>
        <v>135.94027027027025</v>
      </c>
      <c r="AJ3" s="7">
        <v>105.8</v>
      </c>
      <c r="AK3" s="8">
        <f>AVERAGE(AJ3:AJ372)</f>
        <v>141.64902702702707</v>
      </c>
      <c r="AL3" s="7">
        <v>100.3</v>
      </c>
      <c r="AN3" s="7">
        <v>105.4</v>
      </c>
      <c r="AO3" s="8">
        <f>AVERAGE(AN3:AN372)</f>
        <v>136.46840540540535</v>
      </c>
      <c r="AP3" s="7">
        <v>104.8</v>
      </c>
      <c r="AQ3" s="8">
        <f>AVERAGE(AP3:AP372)</f>
        <v>136.66875675675678</v>
      </c>
      <c r="AR3" s="7">
        <v>104.1</v>
      </c>
      <c r="AS3" s="8">
        <f>AVERAGE(AR3:AR372)</f>
        <v>138.48229729729735</v>
      </c>
      <c r="AT3" s="7">
        <v>103.2</v>
      </c>
      <c r="AU3" s="8">
        <f>AVERAGE(AT3:AT372)</f>
        <v>127.13275675675662</v>
      </c>
      <c r="AV3" s="7">
        <v>102.9</v>
      </c>
      <c r="AW3" s="8">
        <f>AVERAGE(AV3:AV372)</f>
        <v>133.87308108108107</v>
      </c>
      <c r="AX3" s="7">
        <v>103.5</v>
      </c>
      <c r="AY3" s="8">
        <f>AVERAGE(AX3:AX372)</f>
        <v>141.13380434782607</v>
      </c>
      <c r="AZ3" s="7">
        <v>104.3</v>
      </c>
      <c r="BA3" s="8">
        <f>AVERAGE(AZ3:AZ372)</f>
        <v>133.28621621621625</v>
      </c>
      <c r="BB3" s="7">
        <v>103.7</v>
      </c>
      <c r="BC3" s="8">
        <f>AVERAGE(BB3:BB372)</f>
        <v>134.20497297297302</v>
      </c>
      <c r="BD3" s="7">
        <v>104</v>
      </c>
      <c r="BE3" s="8">
        <f>AVERAGE(BD3:BD372)</f>
        <v>139.55054054054057</v>
      </c>
    </row>
    <row r="4" spans="1:57" x14ac:dyDescent="0.35">
      <c r="A4" s="7" t="s">
        <v>34</v>
      </c>
      <c r="B4" s="7">
        <v>2013</v>
      </c>
      <c r="C4" s="7" t="s">
        <v>31</v>
      </c>
      <c r="D4" s="7">
        <v>108.4</v>
      </c>
      <c r="E4" s="8">
        <f>AVERAGE(D4:D373)</f>
        <v>136.83535135135131</v>
      </c>
      <c r="F4" s="7">
        <v>107.3</v>
      </c>
      <c r="G4" s="8">
        <f>AVERAGE(F4:F373)</f>
        <v>156.5267567567567</v>
      </c>
      <c r="H4" s="7">
        <v>110</v>
      </c>
      <c r="I4" s="8">
        <f>AVERAGE(H4:H373)</f>
        <v>140.96100000000001</v>
      </c>
      <c r="J4" s="7">
        <v>104.4</v>
      </c>
      <c r="K4" s="8">
        <f>AVERAGE(J4:J373)</f>
        <v>140.52010810810816</v>
      </c>
      <c r="L4" s="7">
        <v>105.1</v>
      </c>
      <c r="M4" s="8">
        <f>AVERAGE(L4:L373)</f>
        <v>132.27405405405401</v>
      </c>
      <c r="N4" s="7">
        <v>103.2</v>
      </c>
      <c r="O4" s="8">
        <f>AVERAGE(N4:N373)</f>
        <v>141.04505405405402</v>
      </c>
      <c r="P4" s="7">
        <v>102.2</v>
      </c>
      <c r="Q4" s="8">
        <f>AVERAGE(P4:P373)</f>
        <v>156.04129729729726</v>
      </c>
      <c r="R4" s="7">
        <v>106</v>
      </c>
      <c r="S4" s="8">
        <f>AVERAGE(R4:R373)</f>
        <v>141.62267567567571</v>
      </c>
      <c r="T4" s="7">
        <v>106.2</v>
      </c>
      <c r="U4" s="8">
        <f>AVERAGE(T4:T373)</f>
        <v>110.95164864864856</v>
      </c>
      <c r="V4" s="7">
        <v>102.7</v>
      </c>
      <c r="W4" s="8">
        <f>AVERAGE(V4:V373)</f>
        <v>144.74897297297306</v>
      </c>
      <c r="X4" s="7">
        <v>104.9</v>
      </c>
      <c r="Y4" s="8">
        <f>AVERAGE(X4:X373)</f>
        <v>134.25032432432428</v>
      </c>
      <c r="Z4" s="7">
        <v>107.3</v>
      </c>
      <c r="AA4" s="8">
        <f>AVERAGE(Z4:Z373)</f>
        <v>149.31281081081093</v>
      </c>
      <c r="AB4" s="7">
        <v>105.6</v>
      </c>
      <c r="AC4" s="8">
        <f>AVERAGE(AB4:AB373)</f>
        <v>142.70897297297304</v>
      </c>
      <c r="AD4" s="7">
        <v>105.1</v>
      </c>
      <c r="AE4" s="8">
        <f>AVERAGE(AD4:AD373)</f>
        <v>155.65751351351355</v>
      </c>
      <c r="AF4" s="7">
        <v>106.3</v>
      </c>
      <c r="AG4" s="8">
        <f>AVERAGE(AF4:AF373)</f>
        <v>142.8604324324323</v>
      </c>
      <c r="AH4" s="7">
        <v>105.5</v>
      </c>
      <c r="AI4" s="8">
        <f>AVERAGE(AH4:AH373)</f>
        <v>136.14216216216215</v>
      </c>
      <c r="AJ4" s="7">
        <v>106.2</v>
      </c>
      <c r="AK4" s="8">
        <f>AVERAGE(AJ4:AJ373)</f>
        <v>141.86632432432435</v>
      </c>
      <c r="AL4" s="7">
        <v>100.3</v>
      </c>
      <c r="AN4" s="7">
        <v>105.5</v>
      </c>
      <c r="AO4" s="8">
        <f>AVERAGE(AN4:AN373)</f>
        <v>136.67759459459455</v>
      </c>
      <c r="AP4" s="7">
        <v>104.8</v>
      </c>
      <c r="AQ4" s="8">
        <f>AVERAGE(AP4:AP373)</f>
        <v>136.85902702702703</v>
      </c>
      <c r="AR4" s="7">
        <v>104</v>
      </c>
      <c r="AS4" s="8">
        <f>AVERAGE(AR4:AR373)</f>
        <v>138.70283783783788</v>
      </c>
      <c r="AT4" s="7">
        <v>103.2</v>
      </c>
      <c r="AU4" s="8">
        <f>AVERAGE(AT4:AT373)</f>
        <v>127.29924324324313</v>
      </c>
      <c r="AV4" s="7">
        <v>103.1</v>
      </c>
      <c r="AW4" s="8">
        <f>AVERAGE(AV4:AV373)</f>
        <v>134.05767567567565</v>
      </c>
      <c r="AX4" s="7">
        <v>103.6</v>
      </c>
      <c r="AY4" s="8">
        <f>AVERAGE(AX4:AX373)</f>
        <v>141.33380434782609</v>
      </c>
      <c r="AZ4" s="7">
        <v>104.5</v>
      </c>
      <c r="BA4" s="8">
        <f>AVERAGE(AZ4:AZ373)</f>
        <v>133.50486486486489</v>
      </c>
      <c r="BB4" s="7">
        <v>103.9</v>
      </c>
      <c r="BC4" s="8">
        <f>AVERAGE(BB4:BB373)</f>
        <v>134.39956756756763</v>
      </c>
      <c r="BD4" s="7">
        <v>104.6</v>
      </c>
      <c r="BE4" s="8">
        <f>AVERAGE(BD4:BD373)</f>
        <v>139.75351351351355</v>
      </c>
    </row>
    <row r="5" spans="1:57" x14ac:dyDescent="0.35">
      <c r="A5" s="7" t="s">
        <v>30</v>
      </c>
      <c r="B5" s="7">
        <v>2013</v>
      </c>
      <c r="C5" s="7" t="s">
        <v>35</v>
      </c>
      <c r="D5" s="7">
        <v>109.2</v>
      </c>
      <c r="F5" s="7">
        <v>108.7</v>
      </c>
      <c r="H5" s="7">
        <v>110.2</v>
      </c>
      <c r="J5" s="7">
        <v>105.4</v>
      </c>
      <c r="L5" s="7">
        <v>106.7</v>
      </c>
      <c r="N5" s="7">
        <v>104</v>
      </c>
      <c r="P5" s="7">
        <v>102.4</v>
      </c>
      <c r="R5" s="7">
        <v>105.9</v>
      </c>
      <c r="T5" s="7">
        <v>105.7</v>
      </c>
      <c r="V5" s="7">
        <v>103.1</v>
      </c>
      <c r="X5" s="7">
        <v>105.1</v>
      </c>
      <c r="Z5" s="7">
        <v>107.7</v>
      </c>
      <c r="AB5" s="7">
        <v>106.3</v>
      </c>
      <c r="AD5" s="7">
        <v>105.6</v>
      </c>
      <c r="AF5" s="7">
        <v>107.1</v>
      </c>
      <c r="AH5" s="7">
        <v>106.3</v>
      </c>
      <c r="AJ5" s="7">
        <v>107</v>
      </c>
      <c r="AL5" s="7">
        <v>139.26</v>
      </c>
      <c r="AN5" s="7">
        <v>106.2</v>
      </c>
      <c r="AP5" s="7">
        <v>105.2</v>
      </c>
      <c r="AR5" s="7">
        <v>104.4</v>
      </c>
      <c r="AT5" s="7">
        <v>103.9</v>
      </c>
      <c r="AV5" s="7">
        <v>104</v>
      </c>
      <c r="AX5" s="7">
        <v>104.1</v>
      </c>
      <c r="AZ5" s="7">
        <v>104.6</v>
      </c>
      <c r="BB5" s="7">
        <v>104.4</v>
      </c>
      <c r="BD5" s="7">
        <v>105.8</v>
      </c>
    </row>
    <row r="6" spans="1:57" x14ac:dyDescent="0.35">
      <c r="A6" s="7" t="s">
        <v>33</v>
      </c>
      <c r="B6" s="7">
        <v>2013</v>
      </c>
      <c r="C6" s="7" t="s">
        <v>35</v>
      </c>
      <c r="D6" s="7">
        <v>112.9</v>
      </c>
      <c r="F6" s="7">
        <v>112.9</v>
      </c>
      <c r="H6" s="7">
        <v>116.9</v>
      </c>
      <c r="J6" s="7">
        <v>104</v>
      </c>
      <c r="L6" s="7">
        <v>103.5</v>
      </c>
      <c r="N6" s="7">
        <v>103.1</v>
      </c>
      <c r="P6" s="7">
        <v>104.9</v>
      </c>
      <c r="R6" s="7">
        <v>104.1</v>
      </c>
      <c r="T6" s="7">
        <v>103.8</v>
      </c>
      <c r="V6" s="7">
        <v>102.3</v>
      </c>
      <c r="X6" s="7">
        <v>106</v>
      </c>
      <c r="Z6" s="7">
        <v>109</v>
      </c>
      <c r="AB6" s="7">
        <v>107.2</v>
      </c>
      <c r="AD6" s="7">
        <v>106</v>
      </c>
      <c r="AF6" s="7">
        <v>106.6</v>
      </c>
      <c r="AH6" s="7">
        <v>105.5</v>
      </c>
      <c r="AJ6" s="7">
        <v>106.4</v>
      </c>
      <c r="AL6" s="7">
        <v>100.4</v>
      </c>
      <c r="AN6" s="7">
        <v>105.7</v>
      </c>
      <c r="AP6" s="7">
        <v>105.2</v>
      </c>
      <c r="AR6" s="7">
        <v>104.7</v>
      </c>
      <c r="AT6" s="7">
        <v>104.4</v>
      </c>
      <c r="AV6" s="7">
        <v>103.3</v>
      </c>
      <c r="AX6" s="7">
        <v>103.7</v>
      </c>
      <c r="AZ6" s="7">
        <v>104.3</v>
      </c>
      <c r="BB6" s="7">
        <v>104.3</v>
      </c>
      <c r="BD6" s="7">
        <v>104.7</v>
      </c>
    </row>
    <row r="7" spans="1:57" x14ac:dyDescent="0.35">
      <c r="A7" s="7" t="s">
        <v>34</v>
      </c>
      <c r="B7" s="7">
        <v>2013</v>
      </c>
      <c r="C7" s="7" t="s">
        <v>35</v>
      </c>
      <c r="D7" s="7">
        <v>110.4</v>
      </c>
      <c r="F7" s="7">
        <v>110.2</v>
      </c>
      <c r="H7" s="7">
        <v>112.8</v>
      </c>
      <c r="J7" s="7">
        <v>104.9</v>
      </c>
      <c r="L7" s="7">
        <v>105.5</v>
      </c>
      <c r="N7" s="7">
        <v>103.6</v>
      </c>
      <c r="P7" s="7">
        <v>103.2</v>
      </c>
      <c r="R7" s="7">
        <v>105.3</v>
      </c>
      <c r="T7" s="7">
        <v>105.1</v>
      </c>
      <c r="V7" s="7">
        <v>102.8</v>
      </c>
      <c r="X7" s="7">
        <v>105.5</v>
      </c>
      <c r="Z7" s="7">
        <v>108.3</v>
      </c>
      <c r="AB7" s="7">
        <v>106.6</v>
      </c>
      <c r="AD7" s="7">
        <v>105.7</v>
      </c>
      <c r="AF7" s="7">
        <v>106.9</v>
      </c>
      <c r="AH7" s="7">
        <v>106</v>
      </c>
      <c r="AJ7" s="7">
        <v>106.8</v>
      </c>
      <c r="AL7" s="7">
        <v>100.4</v>
      </c>
      <c r="AN7" s="7">
        <v>106</v>
      </c>
      <c r="AP7" s="7">
        <v>105.2</v>
      </c>
      <c r="AR7" s="7">
        <v>104.5</v>
      </c>
      <c r="AT7" s="7">
        <v>104.2</v>
      </c>
      <c r="AV7" s="7">
        <v>103.6</v>
      </c>
      <c r="AX7" s="7">
        <v>103.9</v>
      </c>
      <c r="AZ7" s="7">
        <v>104.5</v>
      </c>
      <c r="BB7" s="7">
        <v>104.4</v>
      </c>
      <c r="BD7" s="7">
        <v>105.3</v>
      </c>
    </row>
    <row r="8" spans="1:57" x14ac:dyDescent="0.35">
      <c r="A8" s="7" t="s">
        <v>30</v>
      </c>
      <c r="B8" s="7">
        <v>2013</v>
      </c>
      <c r="C8" s="7" t="s">
        <v>36</v>
      </c>
      <c r="D8" s="7">
        <v>110.2</v>
      </c>
      <c r="F8" s="7">
        <v>108.8</v>
      </c>
      <c r="H8" s="7">
        <v>109.9</v>
      </c>
      <c r="J8" s="7">
        <v>105.6</v>
      </c>
      <c r="L8" s="7">
        <v>106.2</v>
      </c>
      <c r="N8" s="7">
        <v>105.7</v>
      </c>
      <c r="P8" s="7">
        <v>101.4</v>
      </c>
      <c r="R8" s="7">
        <v>105.7</v>
      </c>
      <c r="T8" s="7">
        <v>105</v>
      </c>
      <c r="V8" s="7">
        <v>103.3</v>
      </c>
      <c r="X8" s="7">
        <v>105.6</v>
      </c>
      <c r="Z8" s="7">
        <v>108.2</v>
      </c>
      <c r="AB8" s="7">
        <v>106.6</v>
      </c>
      <c r="AD8" s="7">
        <v>106.5</v>
      </c>
      <c r="AF8" s="7">
        <v>107.6</v>
      </c>
      <c r="AH8" s="7">
        <v>106.8</v>
      </c>
      <c r="AJ8" s="7">
        <v>107.5</v>
      </c>
      <c r="AL8" s="7">
        <v>139.26</v>
      </c>
      <c r="AN8" s="7">
        <v>106.1</v>
      </c>
      <c r="AP8" s="7">
        <v>105.6</v>
      </c>
      <c r="AR8" s="7">
        <v>104.7</v>
      </c>
      <c r="AT8" s="7">
        <v>104.6</v>
      </c>
      <c r="AV8" s="7">
        <v>104</v>
      </c>
      <c r="AX8" s="7">
        <v>104.3</v>
      </c>
      <c r="AZ8" s="7">
        <v>104.3</v>
      </c>
      <c r="BB8" s="7">
        <v>104.6</v>
      </c>
      <c r="BD8" s="7">
        <v>106</v>
      </c>
    </row>
    <row r="9" spans="1:57" x14ac:dyDescent="0.35">
      <c r="A9" s="7" t="s">
        <v>33</v>
      </c>
      <c r="B9" s="7">
        <v>2013</v>
      </c>
      <c r="C9" s="7" t="s">
        <v>36</v>
      </c>
      <c r="D9" s="7">
        <v>113.9</v>
      </c>
      <c r="F9" s="7">
        <v>111.4</v>
      </c>
      <c r="H9" s="7">
        <v>113.2</v>
      </c>
      <c r="J9" s="7">
        <v>104.3</v>
      </c>
      <c r="L9" s="7">
        <v>102.7</v>
      </c>
      <c r="N9" s="7">
        <v>104.9</v>
      </c>
      <c r="P9" s="7">
        <v>103.8</v>
      </c>
      <c r="R9" s="7">
        <v>103.5</v>
      </c>
      <c r="T9" s="7">
        <v>102.6</v>
      </c>
      <c r="V9" s="7">
        <v>102.4</v>
      </c>
      <c r="X9" s="7">
        <v>107</v>
      </c>
      <c r="Z9" s="7">
        <v>109.8</v>
      </c>
      <c r="AB9" s="7">
        <v>107.3</v>
      </c>
      <c r="AD9" s="7">
        <v>106.8</v>
      </c>
      <c r="AF9" s="7">
        <v>107.2</v>
      </c>
      <c r="AH9" s="7">
        <v>106</v>
      </c>
      <c r="AJ9" s="7">
        <v>107</v>
      </c>
      <c r="AL9" s="7">
        <v>100.4</v>
      </c>
      <c r="AN9" s="7">
        <v>106</v>
      </c>
      <c r="AP9" s="7">
        <v>105.7</v>
      </c>
      <c r="AR9" s="7">
        <v>105.2</v>
      </c>
      <c r="AT9" s="7">
        <v>105.5</v>
      </c>
      <c r="AV9" s="7">
        <v>103.5</v>
      </c>
      <c r="AX9" s="7">
        <v>103.8</v>
      </c>
      <c r="AZ9" s="7">
        <v>104.2</v>
      </c>
      <c r="BB9" s="7">
        <v>104.9</v>
      </c>
      <c r="BD9" s="7">
        <v>105</v>
      </c>
    </row>
    <row r="10" spans="1:57" x14ac:dyDescent="0.35">
      <c r="A10" s="7" t="s">
        <v>34</v>
      </c>
      <c r="B10" s="7">
        <v>2013</v>
      </c>
      <c r="C10" s="7" t="s">
        <v>36</v>
      </c>
      <c r="D10" s="7">
        <v>111.4</v>
      </c>
      <c r="F10" s="7">
        <v>109.7</v>
      </c>
      <c r="H10" s="7">
        <v>111.2</v>
      </c>
      <c r="J10" s="7">
        <v>105.1</v>
      </c>
      <c r="L10" s="7">
        <v>104.9</v>
      </c>
      <c r="N10" s="7">
        <v>105.3</v>
      </c>
      <c r="P10" s="7">
        <v>102.2</v>
      </c>
      <c r="R10" s="7">
        <v>105</v>
      </c>
      <c r="T10" s="7">
        <v>104.2</v>
      </c>
      <c r="V10" s="7">
        <v>103</v>
      </c>
      <c r="X10" s="7">
        <v>106.2</v>
      </c>
      <c r="Z10" s="7">
        <v>108.9</v>
      </c>
      <c r="AB10" s="7">
        <v>106.9</v>
      </c>
      <c r="AD10" s="7">
        <v>106.6</v>
      </c>
      <c r="AF10" s="7">
        <v>107.4</v>
      </c>
      <c r="AH10" s="7">
        <v>106.5</v>
      </c>
      <c r="AJ10" s="7">
        <v>107.3</v>
      </c>
      <c r="AL10" s="7">
        <v>100.4</v>
      </c>
      <c r="AN10" s="7">
        <v>106.1</v>
      </c>
      <c r="AP10" s="7">
        <v>105.6</v>
      </c>
      <c r="AR10" s="7">
        <v>104.9</v>
      </c>
      <c r="AT10" s="7">
        <v>105.1</v>
      </c>
      <c r="AV10" s="7">
        <v>103.7</v>
      </c>
      <c r="AX10" s="7">
        <v>104</v>
      </c>
      <c r="AZ10" s="7">
        <v>104.3</v>
      </c>
      <c r="BB10" s="7">
        <v>104.7</v>
      </c>
      <c r="BD10" s="7">
        <v>105.5</v>
      </c>
    </row>
    <row r="11" spans="1:57" x14ac:dyDescent="0.35">
      <c r="A11" s="7" t="s">
        <v>30</v>
      </c>
      <c r="B11" s="7">
        <v>2013</v>
      </c>
      <c r="C11" s="7" t="s">
        <v>37</v>
      </c>
      <c r="D11" s="7">
        <v>110.2</v>
      </c>
      <c r="F11" s="7">
        <v>109.5</v>
      </c>
      <c r="H11" s="7">
        <v>106.9</v>
      </c>
      <c r="J11" s="7">
        <v>106.3</v>
      </c>
      <c r="L11" s="7">
        <v>105.7</v>
      </c>
      <c r="N11" s="7">
        <v>108.3</v>
      </c>
      <c r="P11" s="7">
        <v>103.4</v>
      </c>
      <c r="R11" s="7">
        <v>105.7</v>
      </c>
      <c r="T11" s="7">
        <v>104.2</v>
      </c>
      <c r="V11" s="7">
        <v>103.2</v>
      </c>
      <c r="X11" s="7">
        <v>106.5</v>
      </c>
      <c r="Z11" s="7">
        <v>108.8</v>
      </c>
      <c r="AB11" s="7">
        <v>107.1</v>
      </c>
      <c r="AD11" s="7">
        <v>107.1</v>
      </c>
      <c r="AF11" s="7">
        <v>108.1</v>
      </c>
      <c r="AH11" s="7">
        <v>107.4</v>
      </c>
      <c r="AJ11" s="7">
        <v>108</v>
      </c>
      <c r="AL11" s="7">
        <v>139.26</v>
      </c>
      <c r="AN11" s="7">
        <v>106.5</v>
      </c>
      <c r="AP11" s="7">
        <v>106.1</v>
      </c>
      <c r="AR11" s="7">
        <v>105.1</v>
      </c>
      <c r="AT11" s="7">
        <v>104.4</v>
      </c>
      <c r="AV11" s="7">
        <v>104.5</v>
      </c>
      <c r="AX11" s="7">
        <v>104.8</v>
      </c>
      <c r="AZ11" s="7">
        <v>102.7</v>
      </c>
      <c r="BB11" s="7">
        <v>104.6</v>
      </c>
      <c r="BD11" s="7">
        <v>106.4</v>
      </c>
    </row>
    <row r="12" spans="1:57" x14ac:dyDescent="0.35">
      <c r="A12" s="7" t="s">
        <v>33</v>
      </c>
      <c r="B12" s="7">
        <v>2013</v>
      </c>
      <c r="C12" s="7" t="s">
        <v>37</v>
      </c>
      <c r="D12" s="7">
        <v>114.6</v>
      </c>
      <c r="F12" s="7">
        <v>113.4</v>
      </c>
      <c r="H12" s="7">
        <v>106</v>
      </c>
      <c r="J12" s="7">
        <v>104.7</v>
      </c>
      <c r="L12" s="7">
        <v>102.1</v>
      </c>
      <c r="N12" s="7">
        <v>109.5</v>
      </c>
      <c r="P12" s="7">
        <v>109.7</v>
      </c>
      <c r="R12" s="7">
        <v>104.6</v>
      </c>
      <c r="T12" s="7">
        <v>102</v>
      </c>
      <c r="V12" s="7">
        <v>103.5</v>
      </c>
      <c r="X12" s="7">
        <v>108.2</v>
      </c>
      <c r="Z12" s="7">
        <v>110.6</v>
      </c>
      <c r="AB12" s="7">
        <v>108.8</v>
      </c>
      <c r="AD12" s="7">
        <v>108.5</v>
      </c>
      <c r="AF12" s="7">
        <v>107.9</v>
      </c>
      <c r="AH12" s="7">
        <v>106.4</v>
      </c>
      <c r="AJ12" s="7">
        <v>107.7</v>
      </c>
      <c r="AL12" s="7">
        <v>100.5</v>
      </c>
      <c r="AN12" s="7">
        <v>106.4</v>
      </c>
      <c r="AP12" s="7">
        <v>106.5</v>
      </c>
      <c r="AR12" s="7">
        <v>105.7</v>
      </c>
      <c r="AT12" s="7">
        <v>105</v>
      </c>
      <c r="AV12" s="7">
        <v>104</v>
      </c>
      <c r="AX12" s="7">
        <v>105.2</v>
      </c>
      <c r="AZ12" s="7">
        <v>103.2</v>
      </c>
      <c r="BB12" s="7">
        <v>105.1</v>
      </c>
      <c r="BD12" s="7">
        <v>105.7</v>
      </c>
    </row>
    <row r="13" spans="1:57" x14ac:dyDescent="0.35">
      <c r="A13" s="7" t="s">
        <v>34</v>
      </c>
      <c r="B13" s="7">
        <v>2013</v>
      </c>
      <c r="C13" s="7" t="s">
        <v>37</v>
      </c>
      <c r="D13" s="7">
        <v>111.6</v>
      </c>
      <c r="F13" s="7">
        <v>110.9</v>
      </c>
      <c r="H13" s="7">
        <v>106.6</v>
      </c>
      <c r="J13" s="7">
        <v>105.7</v>
      </c>
      <c r="L13" s="7">
        <v>104.4</v>
      </c>
      <c r="N13" s="7">
        <v>108.9</v>
      </c>
      <c r="P13" s="7">
        <v>105.5</v>
      </c>
      <c r="R13" s="7">
        <v>105.3</v>
      </c>
      <c r="T13" s="7">
        <v>103.5</v>
      </c>
      <c r="V13" s="7">
        <v>103.3</v>
      </c>
      <c r="X13" s="7">
        <v>107.2</v>
      </c>
      <c r="Z13" s="7">
        <v>109.6</v>
      </c>
      <c r="AB13" s="7">
        <v>107.7</v>
      </c>
      <c r="AD13" s="7">
        <v>107.5</v>
      </c>
      <c r="AF13" s="7">
        <v>108</v>
      </c>
      <c r="AH13" s="7">
        <v>107</v>
      </c>
      <c r="AJ13" s="7">
        <v>107.9</v>
      </c>
      <c r="AL13" s="7">
        <v>100.5</v>
      </c>
      <c r="AN13" s="7">
        <v>106.5</v>
      </c>
      <c r="AP13" s="7">
        <v>106.3</v>
      </c>
      <c r="AR13" s="7">
        <v>105.3</v>
      </c>
      <c r="AT13" s="7">
        <v>104.7</v>
      </c>
      <c r="AV13" s="7">
        <v>104.2</v>
      </c>
      <c r="AX13" s="7">
        <v>105</v>
      </c>
      <c r="AZ13" s="7">
        <v>102.9</v>
      </c>
      <c r="BB13" s="7">
        <v>104.8</v>
      </c>
      <c r="BD13" s="7">
        <v>106.1</v>
      </c>
    </row>
    <row r="14" spans="1:57" x14ac:dyDescent="0.35">
      <c r="A14" s="7" t="s">
        <v>30</v>
      </c>
      <c r="B14" s="7">
        <v>2013</v>
      </c>
      <c r="C14" s="7" t="s">
        <v>38</v>
      </c>
      <c r="D14" s="7">
        <v>110.9</v>
      </c>
      <c r="F14" s="7">
        <v>109.8</v>
      </c>
      <c r="H14" s="7">
        <v>105.9</v>
      </c>
      <c r="J14" s="7">
        <v>107.5</v>
      </c>
      <c r="L14" s="7">
        <v>105.3</v>
      </c>
      <c r="N14" s="7">
        <v>108.1</v>
      </c>
      <c r="P14" s="7">
        <v>107.3</v>
      </c>
      <c r="R14" s="7">
        <v>106.1</v>
      </c>
      <c r="T14" s="7">
        <v>103.7</v>
      </c>
      <c r="V14" s="7">
        <v>104</v>
      </c>
      <c r="X14" s="7">
        <v>107.4</v>
      </c>
      <c r="Z14" s="7">
        <v>109.9</v>
      </c>
      <c r="AB14" s="7">
        <v>108.1</v>
      </c>
      <c r="AD14" s="7">
        <v>108.1</v>
      </c>
      <c r="AF14" s="7">
        <v>108.8</v>
      </c>
      <c r="AH14" s="7">
        <v>107.9</v>
      </c>
      <c r="AJ14" s="7">
        <v>108.6</v>
      </c>
      <c r="AL14" s="7">
        <v>139.26</v>
      </c>
      <c r="AN14" s="7">
        <v>107.5</v>
      </c>
      <c r="AP14" s="7">
        <v>106.8</v>
      </c>
      <c r="AR14" s="7">
        <v>105.7</v>
      </c>
      <c r="AT14" s="7">
        <v>104.1</v>
      </c>
      <c r="AV14" s="7">
        <v>105</v>
      </c>
      <c r="AX14" s="7">
        <v>105.5</v>
      </c>
      <c r="AZ14" s="7">
        <v>102.1</v>
      </c>
      <c r="BB14" s="7">
        <v>104.8</v>
      </c>
      <c r="BD14" s="7">
        <v>107.2</v>
      </c>
    </row>
    <row r="15" spans="1:57" x14ac:dyDescent="0.35">
      <c r="A15" s="7" t="s">
        <v>33</v>
      </c>
      <c r="B15" s="7">
        <v>2013</v>
      </c>
      <c r="C15" s="7" t="s">
        <v>38</v>
      </c>
      <c r="D15" s="7">
        <v>115.4</v>
      </c>
      <c r="F15" s="7">
        <v>114.2</v>
      </c>
      <c r="H15" s="7">
        <v>102.7</v>
      </c>
      <c r="J15" s="7">
        <v>105.5</v>
      </c>
      <c r="L15" s="7">
        <v>101.5</v>
      </c>
      <c r="N15" s="7">
        <v>110.6</v>
      </c>
      <c r="P15" s="7">
        <v>123.7</v>
      </c>
      <c r="R15" s="7">
        <v>105.2</v>
      </c>
      <c r="T15" s="7">
        <v>101.9</v>
      </c>
      <c r="V15" s="7">
        <v>105</v>
      </c>
      <c r="X15" s="7">
        <v>109.1</v>
      </c>
      <c r="Z15" s="7">
        <v>111.3</v>
      </c>
      <c r="AB15" s="7">
        <v>111.1</v>
      </c>
      <c r="AD15" s="7">
        <v>109.8</v>
      </c>
      <c r="AF15" s="7">
        <v>108.5</v>
      </c>
      <c r="AH15" s="7">
        <v>106.7</v>
      </c>
      <c r="AJ15" s="7">
        <v>108.3</v>
      </c>
      <c r="AL15" s="7">
        <v>100.5</v>
      </c>
      <c r="AN15" s="7">
        <v>107.2</v>
      </c>
      <c r="AP15" s="7">
        <v>107.1</v>
      </c>
      <c r="AR15" s="7">
        <v>106.2</v>
      </c>
      <c r="AT15" s="7">
        <v>103.9</v>
      </c>
      <c r="AV15" s="7">
        <v>104.6</v>
      </c>
      <c r="AX15" s="7">
        <v>105.7</v>
      </c>
      <c r="AZ15" s="7">
        <v>102.6</v>
      </c>
      <c r="BB15" s="7">
        <v>104.9</v>
      </c>
      <c r="BD15" s="7">
        <v>106.6</v>
      </c>
    </row>
    <row r="16" spans="1:57" x14ac:dyDescent="0.35">
      <c r="A16" s="7" t="s">
        <v>34</v>
      </c>
      <c r="B16" s="7">
        <v>2013</v>
      </c>
      <c r="C16" s="7" t="s">
        <v>38</v>
      </c>
      <c r="D16" s="7">
        <v>112.3</v>
      </c>
      <c r="F16" s="7">
        <v>111.3</v>
      </c>
      <c r="H16" s="7">
        <v>104.7</v>
      </c>
      <c r="J16" s="7">
        <v>106.8</v>
      </c>
      <c r="L16" s="7">
        <v>103.9</v>
      </c>
      <c r="N16" s="7">
        <v>109.3</v>
      </c>
      <c r="P16" s="7">
        <v>112.9</v>
      </c>
      <c r="R16" s="7">
        <v>105.8</v>
      </c>
      <c r="T16" s="7">
        <v>103.1</v>
      </c>
      <c r="V16" s="7">
        <v>104.3</v>
      </c>
      <c r="X16" s="7">
        <v>108.1</v>
      </c>
      <c r="Z16" s="7">
        <v>110.5</v>
      </c>
      <c r="AB16" s="7">
        <v>109.2</v>
      </c>
      <c r="AD16" s="7">
        <v>108.6</v>
      </c>
      <c r="AF16" s="7">
        <v>108.7</v>
      </c>
      <c r="AH16" s="7">
        <v>107.4</v>
      </c>
      <c r="AJ16" s="7">
        <v>108.5</v>
      </c>
      <c r="AL16" s="7">
        <v>100.5</v>
      </c>
      <c r="AN16" s="7">
        <v>107.4</v>
      </c>
      <c r="AP16" s="7">
        <v>106.9</v>
      </c>
      <c r="AR16" s="7">
        <v>105.9</v>
      </c>
      <c r="AT16" s="7">
        <v>104</v>
      </c>
      <c r="AV16" s="7">
        <v>104.8</v>
      </c>
      <c r="AX16" s="7">
        <v>105.6</v>
      </c>
      <c r="AZ16" s="7">
        <v>102.3</v>
      </c>
      <c r="BB16" s="7">
        <v>104.8</v>
      </c>
      <c r="BD16" s="7">
        <v>106.9</v>
      </c>
    </row>
    <row r="17" spans="1:56" x14ac:dyDescent="0.35">
      <c r="A17" s="7" t="s">
        <v>30</v>
      </c>
      <c r="B17" s="7">
        <v>2013</v>
      </c>
      <c r="C17" s="7" t="s">
        <v>39</v>
      </c>
      <c r="D17" s="7">
        <v>112.3</v>
      </c>
      <c r="F17" s="7">
        <v>112.1</v>
      </c>
      <c r="H17" s="7">
        <v>108.1</v>
      </c>
      <c r="J17" s="7">
        <v>108.3</v>
      </c>
      <c r="L17" s="7">
        <v>105.9</v>
      </c>
      <c r="N17" s="7">
        <v>109.2</v>
      </c>
      <c r="P17" s="7">
        <v>118</v>
      </c>
      <c r="R17" s="7">
        <v>106.8</v>
      </c>
      <c r="T17" s="7">
        <v>104.1</v>
      </c>
      <c r="V17" s="7">
        <v>105.4</v>
      </c>
      <c r="X17" s="7">
        <v>108.2</v>
      </c>
      <c r="Z17" s="7">
        <v>111</v>
      </c>
      <c r="AB17" s="7">
        <v>110.6</v>
      </c>
      <c r="AD17" s="7">
        <v>109</v>
      </c>
      <c r="AF17" s="7">
        <v>109.7</v>
      </c>
      <c r="AH17" s="7">
        <v>108.8</v>
      </c>
      <c r="AJ17" s="7">
        <v>109.5</v>
      </c>
      <c r="AL17" s="7">
        <v>139.26</v>
      </c>
      <c r="AN17" s="7">
        <v>108.5</v>
      </c>
      <c r="AP17" s="7">
        <v>107.5</v>
      </c>
      <c r="AR17" s="7">
        <v>106.3</v>
      </c>
      <c r="AT17" s="7">
        <v>105</v>
      </c>
      <c r="AV17" s="7">
        <v>105.6</v>
      </c>
      <c r="AX17" s="7">
        <v>106.5</v>
      </c>
      <c r="AZ17" s="7">
        <v>102.5</v>
      </c>
      <c r="BB17" s="7">
        <v>105.5</v>
      </c>
      <c r="BD17" s="7">
        <v>108.9</v>
      </c>
    </row>
    <row r="18" spans="1:56" x14ac:dyDescent="0.35">
      <c r="A18" s="7" t="s">
        <v>33</v>
      </c>
      <c r="B18" s="7">
        <v>2013</v>
      </c>
      <c r="C18" s="7" t="s">
        <v>39</v>
      </c>
      <c r="D18" s="7">
        <v>117</v>
      </c>
      <c r="F18" s="7">
        <v>120.1</v>
      </c>
      <c r="H18" s="7">
        <v>112.5</v>
      </c>
      <c r="J18" s="7">
        <v>107.3</v>
      </c>
      <c r="L18" s="7">
        <v>101.3</v>
      </c>
      <c r="N18" s="7">
        <v>112.4</v>
      </c>
      <c r="P18" s="7">
        <v>143.6</v>
      </c>
      <c r="R18" s="7">
        <v>105.4</v>
      </c>
      <c r="T18" s="7">
        <v>101.4</v>
      </c>
      <c r="V18" s="7">
        <v>106.4</v>
      </c>
      <c r="X18" s="7">
        <v>110</v>
      </c>
      <c r="Z18" s="7">
        <v>112.2</v>
      </c>
      <c r="AB18" s="7">
        <v>115</v>
      </c>
      <c r="AD18" s="7">
        <v>110.9</v>
      </c>
      <c r="AF18" s="7">
        <v>109.2</v>
      </c>
      <c r="AH18" s="7">
        <v>107.2</v>
      </c>
      <c r="AJ18" s="7">
        <v>108.9</v>
      </c>
      <c r="AL18" s="7">
        <v>106.6</v>
      </c>
      <c r="AN18" s="7">
        <v>108</v>
      </c>
      <c r="AP18" s="7">
        <v>107.7</v>
      </c>
      <c r="AR18" s="7">
        <v>106.5</v>
      </c>
      <c r="AT18" s="7">
        <v>105.2</v>
      </c>
      <c r="AV18" s="7">
        <v>105.2</v>
      </c>
      <c r="AX18" s="7">
        <v>108.1</v>
      </c>
      <c r="AZ18" s="7">
        <v>103.3</v>
      </c>
      <c r="BB18" s="7">
        <v>106.1</v>
      </c>
      <c r="BD18" s="7">
        <v>109.7</v>
      </c>
    </row>
    <row r="19" spans="1:56" x14ac:dyDescent="0.35">
      <c r="A19" s="7" t="s">
        <v>34</v>
      </c>
      <c r="B19" s="7">
        <v>2013</v>
      </c>
      <c r="C19" s="7" t="s">
        <v>39</v>
      </c>
      <c r="D19" s="7">
        <v>113.8</v>
      </c>
      <c r="F19" s="7">
        <v>114.9</v>
      </c>
      <c r="H19" s="7">
        <v>109.8</v>
      </c>
      <c r="J19" s="7">
        <v>107.9</v>
      </c>
      <c r="L19" s="7">
        <v>104.2</v>
      </c>
      <c r="N19" s="7">
        <v>110.7</v>
      </c>
      <c r="P19" s="7">
        <v>126.7</v>
      </c>
      <c r="R19" s="7">
        <v>106.3</v>
      </c>
      <c r="T19" s="7">
        <v>103.2</v>
      </c>
      <c r="V19" s="7">
        <v>105.7</v>
      </c>
      <c r="X19" s="7">
        <v>109</v>
      </c>
      <c r="Z19" s="7">
        <v>111.6</v>
      </c>
      <c r="AB19" s="7">
        <v>112.2</v>
      </c>
      <c r="AD19" s="7">
        <v>109.5</v>
      </c>
      <c r="AF19" s="7">
        <v>109.5</v>
      </c>
      <c r="AH19" s="7">
        <v>108.1</v>
      </c>
      <c r="AJ19" s="7">
        <v>109.3</v>
      </c>
      <c r="AL19" s="7">
        <v>106.6</v>
      </c>
      <c r="AN19" s="7">
        <v>108.3</v>
      </c>
      <c r="AP19" s="7">
        <v>107.6</v>
      </c>
      <c r="AR19" s="7">
        <v>106.4</v>
      </c>
      <c r="AT19" s="7">
        <v>105.1</v>
      </c>
      <c r="AV19" s="7">
        <v>105.4</v>
      </c>
      <c r="AX19" s="7">
        <v>107.4</v>
      </c>
      <c r="AZ19" s="7">
        <v>102.8</v>
      </c>
      <c r="BB19" s="7">
        <v>105.8</v>
      </c>
      <c r="BD19" s="7">
        <v>109.3</v>
      </c>
    </row>
    <row r="20" spans="1:56" x14ac:dyDescent="0.35">
      <c r="A20" s="7" t="s">
        <v>30</v>
      </c>
      <c r="B20" s="7">
        <v>2013</v>
      </c>
      <c r="C20" s="7" t="s">
        <v>40</v>
      </c>
      <c r="D20" s="7">
        <v>113.4</v>
      </c>
      <c r="F20" s="7">
        <v>114.9</v>
      </c>
      <c r="H20" s="7">
        <v>110.5</v>
      </c>
      <c r="J20" s="7">
        <v>109.3</v>
      </c>
      <c r="L20" s="7">
        <v>106.2</v>
      </c>
      <c r="N20" s="7">
        <v>110.3</v>
      </c>
      <c r="P20" s="7">
        <v>129.19999999999999</v>
      </c>
      <c r="R20" s="7">
        <v>107.1</v>
      </c>
      <c r="T20" s="7">
        <v>104.3</v>
      </c>
      <c r="V20" s="7">
        <v>106.4</v>
      </c>
      <c r="X20" s="7">
        <v>109.1</v>
      </c>
      <c r="Z20" s="7">
        <v>112.1</v>
      </c>
      <c r="AB20" s="7">
        <v>113.1</v>
      </c>
      <c r="AD20" s="7">
        <v>109.8</v>
      </c>
      <c r="AF20" s="7">
        <v>110.5</v>
      </c>
      <c r="AH20" s="7">
        <v>109.5</v>
      </c>
      <c r="AJ20" s="7">
        <v>110.3</v>
      </c>
      <c r="AL20" s="7">
        <v>139.26</v>
      </c>
      <c r="AN20" s="7">
        <v>109.5</v>
      </c>
      <c r="AP20" s="7">
        <v>108.3</v>
      </c>
      <c r="AR20" s="7">
        <v>106.9</v>
      </c>
      <c r="AT20" s="7">
        <v>106.8</v>
      </c>
      <c r="AV20" s="7">
        <v>106.4</v>
      </c>
      <c r="AX20" s="7">
        <v>107.8</v>
      </c>
      <c r="AZ20" s="7">
        <v>102.5</v>
      </c>
      <c r="BB20" s="7">
        <v>106.5</v>
      </c>
      <c r="BD20" s="7">
        <v>110.7</v>
      </c>
    </row>
    <row r="21" spans="1:56" x14ac:dyDescent="0.35">
      <c r="A21" s="7" t="s">
        <v>33</v>
      </c>
      <c r="B21" s="7">
        <v>2013</v>
      </c>
      <c r="C21" s="7" t="s">
        <v>40</v>
      </c>
      <c r="D21" s="7">
        <v>117.8</v>
      </c>
      <c r="F21" s="7">
        <v>119.2</v>
      </c>
      <c r="H21" s="7">
        <v>114</v>
      </c>
      <c r="J21" s="7">
        <v>108.3</v>
      </c>
      <c r="L21" s="7">
        <v>101.1</v>
      </c>
      <c r="N21" s="7">
        <v>113.2</v>
      </c>
      <c r="P21" s="7">
        <v>160.9</v>
      </c>
      <c r="R21" s="7">
        <v>105.1</v>
      </c>
      <c r="T21" s="7">
        <v>101.3</v>
      </c>
      <c r="V21" s="7">
        <v>107.5</v>
      </c>
      <c r="X21" s="7">
        <v>110.4</v>
      </c>
      <c r="Z21" s="7">
        <v>113.1</v>
      </c>
      <c r="AB21" s="7">
        <v>117.5</v>
      </c>
      <c r="AD21" s="7">
        <v>111.7</v>
      </c>
      <c r="AF21" s="7">
        <v>109.8</v>
      </c>
      <c r="AH21" s="7">
        <v>107.8</v>
      </c>
      <c r="AJ21" s="7">
        <v>109.5</v>
      </c>
      <c r="AL21" s="7">
        <v>107.7</v>
      </c>
      <c r="AN21" s="7">
        <v>108.6</v>
      </c>
      <c r="AP21" s="7">
        <v>108.1</v>
      </c>
      <c r="AR21" s="7">
        <v>107.1</v>
      </c>
      <c r="AT21" s="7">
        <v>107.3</v>
      </c>
      <c r="AV21" s="7">
        <v>105.9</v>
      </c>
      <c r="AX21" s="7">
        <v>110.1</v>
      </c>
      <c r="AZ21" s="7">
        <v>103.2</v>
      </c>
      <c r="BB21" s="7">
        <v>107.3</v>
      </c>
      <c r="BD21" s="7">
        <v>111.4</v>
      </c>
    </row>
    <row r="22" spans="1:56" x14ac:dyDescent="0.35">
      <c r="A22" s="7" t="s">
        <v>34</v>
      </c>
      <c r="B22" s="7">
        <v>2013</v>
      </c>
      <c r="C22" s="7" t="s">
        <v>40</v>
      </c>
      <c r="D22" s="7">
        <v>114.8</v>
      </c>
      <c r="F22" s="7">
        <v>116.4</v>
      </c>
      <c r="H22" s="7">
        <v>111.9</v>
      </c>
      <c r="J22" s="7">
        <v>108.9</v>
      </c>
      <c r="L22" s="7">
        <v>104.3</v>
      </c>
      <c r="N22" s="7">
        <v>111.7</v>
      </c>
      <c r="P22" s="7">
        <v>140</v>
      </c>
      <c r="R22" s="7">
        <v>106.4</v>
      </c>
      <c r="T22" s="7">
        <v>103.3</v>
      </c>
      <c r="V22" s="7">
        <v>106.8</v>
      </c>
      <c r="X22" s="7">
        <v>109.6</v>
      </c>
      <c r="Z22" s="7">
        <v>112.6</v>
      </c>
      <c r="AB22" s="7">
        <v>114.7</v>
      </c>
      <c r="AD22" s="7">
        <v>110.3</v>
      </c>
      <c r="AF22" s="7">
        <v>110.2</v>
      </c>
      <c r="AH22" s="7">
        <v>108.8</v>
      </c>
      <c r="AJ22" s="7">
        <v>110</v>
      </c>
      <c r="AL22" s="7">
        <v>107.7</v>
      </c>
      <c r="AN22" s="7">
        <v>109.2</v>
      </c>
      <c r="AP22" s="7">
        <v>108.2</v>
      </c>
      <c r="AR22" s="7">
        <v>107</v>
      </c>
      <c r="AT22" s="7">
        <v>107.1</v>
      </c>
      <c r="AV22" s="7">
        <v>106.1</v>
      </c>
      <c r="AX22" s="7">
        <v>109.1</v>
      </c>
      <c r="AZ22" s="7">
        <v>102.8</v>
      </c>
      <c r="BB22" s="7">
        <v>106.9</v>
      </c>
      <c r="BD22" s="7">
        <v>111</v>
      </c>
    </row>
    <row r="23" spans="1:56" x14ac:dyDescent="0.35">
      <c r="A23" s="7" t="s">
        <v>30</v>
      </c>
      <c r="B23" s="7">
        <v>2013</v>
      </c>
      <c r="C23" s="7" t="s">
        <v>41</v>
      </c>
      <c r="D23" s="7">
        <v>114.3</v>
      </c>
      <c r="F23" s="7">
        <v>115.4</v>
      </c>
      <c r="H23" s="7">
        <v>111.1</v>
      </c>
      <c r="J23" s="7">
        <v>110</v>
      </c>
      <c r="L23" s="7">
        <v>106.4</v>
      </c>
      <c r="N23" s="7">
        <v>110.8</v>
      </c>
      <c r="P23" s="7">
        <v>138.9</v>
      </c>
      <c r="R23" s="7">
        <v>107.4</v>
      </c>
      <c r="T23" s="7">
        <v>104.1</v>
      </c>
      <c r="V23" s="7">
        <v>106.9</v>
      </c>
      <c r="X23" s="7">
        <v>109.7</v>
      </c>
      <c r="Z23" s="7">
        <v>112.6</v>
      </c>
      <c r="AB23" s="7">
        <v>114.9</v>
      </c>
      <c r="AD23" s="7">
        <v>110.7</v>
      </c>
      <c r="AF23" s="7">
        <v>111.3</v>
      </c>
      <c r="AH23" s="7">
        <v>110.2</v>
      </c>
      <c r="AJ23" s="7">
        <v>111.1</v>
      </c>
      <c r="AL23" s="7">
        <v>139.26</v>
      </c>
      <c r="AN23" s="7">
        <v>109.9</v>
      </c>
      <c r="AP23" s="7">
        <v>108.7</v>
      </c>
      <c r="AR23" s="7">
        <v>107.5</v>
      </c>
      <c r="AT23" s="7">
        <v>107.8</v>
      </c>
      <c r="AV23" s="7">
        <v>106.8</v>
      </c>
      <c r="AX23" s="7">
        <v>108.7</v>
      </c>
      <c r="AZ23" s="7">
        <v>105</v>
      </c>
      <c r="BB23" s="7">
        <v>107.5</v>
      </c>
      <c r="BD23" s="7">
        <v>112.1</v>
      </c>
    </row>
    <row r="24" spans="1:56" x14ac:dyDescent="0.35">
      <c r="A24" s="7" t="s">
        <v>33</v>
      </c>
      <c r="B24" s="7">
        <v>2013</v>
      </c>
      <c r="C24" s="7" t="s">
        <v>41</v>
      </c>
      <c r="D24" s="7">
        <v>118.3</v>
      </c>
      <c r="F24" s="7">
        <v>120.4</v>
      </c>
      <c r="H24" s="7">
        <v>112.7</v>
      </c>
      <c r="J24" s="7">
        <v>108.9</v>
      </c>
      <c r="L24" s="7">
        <v>101.1</v>
      </c>
      <c r="N24" s="7">
        <v>108.7</v>
      </c>
      <c r="P24" s="7">
        <v>177</v>
      </c>
      <c r="R24" s="7">
        <v>104.7</v>
      </c>
      <c r="T24" s="7">
        <v>101</v>
      </c>
      <c r="V24" s="7">
        <v>108.5</v>
      </c>
      <c r="X24" s="7">
        <v>110.9</v>
      </c>
      <c r="Z24" s="7">
        <v>114.3</v>
      </c>
      <c r="AB24" s="7">
        <v>119.6</v>
      </c>
      <c r="AD24" s="7">
        <v>112.4</v>
      </c>
      <c r="AF24" s="7">
        <v>110.6</v>
      </c>
      <c r="AH24" s="7">
        <v>108.3</v>
      </c>
      <c r="AJ24" s="7">
        <v>110.2</v>
      </c>
      <c r="AL24" s="7">
        <v>108.9</v>
      </c>
      <c r="AN24" s="7">
        <v>109.3</v>
      </c>
      <c r="AP24" s="7">
        <v>108.7</v>
      </c>
      <c r="AR24" s="7">
        <v>107.6</v>
      </c>
      <c r="AT24" s="7">
        <v>108.1</v>
      </c>
      <c r="AV24" s="7">
        <v>106.5</v>
      </c>
      <c r="AX24" s="7">
        <v>110.8</v>
      </c>
      <c r="AZ24" s="7">
        <v>106</v>
      </c>
      <c r="BB24" s="7">
        <v>108.3</v>
      </c>
      <c r="BD24" s="7">
        <v>112.7</v>
      </c>
    </row>
    <row r="25" spans="1:56" x14ac:dyDescent="0.35">
      <c r="A25" s="7" t="s">
        <v>34</v>
      </c>
      <c r="B25" s="7">
        <v>2013</v>
      </c>
      <c r="C25" s="7" t="s">
        <v>41</v>
      </c>
      <c r="D25" s="7">
        <v>115.6</v>
      </c>
      <c r="F25" s="7">
        <v>117.2</v>
      </c>
      <c r="H25" s="7">
        <v>111.7</v>
      </c>
      <c r="J25" s="7">
        <v>109.6</v>
      </c>
      <c r="L25" s="7">
        <v>104.5</v>
      </c>
      <c r="N25" s="7">
        <v>109.8</v>
      </c>
      <c r="P25" s="7">
        <v>151.80000000000001</v>
      </c>
      <c r="R25" s="7">
        <v>106.5</v>
      </c>
      <c r="T25" s="7">
        <v>103.1</v>
      </c>
      <c r="V25" s="7">
        <v>107.4</v>
      </c>
      <c r="X25" s="7">
        <v>110.2</v>
      </c>
      <c r="Z25" s="7">
        <v>113.4</v>
      </c>
      <c r="AB25" s="7">
        <v>116.6</v>
      </c>
      <c r="AD25" s="7">
        <v>111.2</v>
      </c>
      <c r="AF25" s="7">
        <v>111</v>
      </c>
      <c r="AH25" s="7">
        <v>109.4</v>
      </c>
      <c r="AJ25" s="7">
        <v>110.7</v>
      </c>
      <c r="AL25" s="7">
        <v>108.9</v>
      </c>
      <c r="AN25" s="7">
        <v>109.7</v>
      </c>
      <c r="AP25" s="7">
        <v>108.7</v>
      </c>
      <c r="AR25" s="7">
        <v>107.5</v>
      </c>
      <c r="AT25" s="7">
        <v>108</v>
      </c>
      <c r="AV25" s="7">
        <v>106.6</v>
      </c>
      <c r="AX25" s="7">
        <v>109.9</v>
      </c>
      <c r="AZ25" s="7">
        <v>105.4</v>
      </c>
      <c r="BB25" s="7">
        <v>107.9</v>
      </c>
      <c r="BD25" s="7">
        <v>112.4</v>
      </c>
    </row>
    <row r="26" spans="1:56" x14ac:dyDescent="0.35">
      <c r="A26" s="7" t="s">
        <v>30</v>
      </c>
      <c r="B26" s="7">
        <v>2013</v>
      </c>
      <c r="C26" s="7" t="s">
        <v>42</v>
      </c>
      <c r="D26" s="7">
        <v>115.4</v>
      </c>
      <c r="F26" s="7">
        <v>115.7</v>
      </c>
      <c r="H26" s="7">
        <v>111.7</v>
      </c>
      <c r="J26" s="7">
        <v>111</v>
      </c>
      <c r="L26" s="7">
        <v>107.4</v>
      </c>
      <c r="N26" s="7">
        <v>110.9</v>
      </c>
      <c r="P26" s="7">
        <v>154</v>
      </c>
      <c r="R26" s="7">
        <v>108.1</v>
      </c>
      <c r="T26" s="7">
        <v>104.2</v>
      </c>
      <c r="V26" s="7">
        <v>107.9</v>
      </c>
      <c r="X26" s="7">
        <v>110.4</v>
      </c>
      <c r="Z26" s="7">
        <v>114</v>
      </c>
      <c r="AB26" s="7">
        <v>117.8</v>
      </c>
      <c r="AD26" s="7">
        <v>111.7</v>
      </c>
      <c r="AF26" s="7">
        <v>112.7</v>
      </c>
      <c r="AH26" s="7">
        <v>111.4</v>
      </c>
      <c r="AJ26" s="7">
        <v>112.5</v>
      </c>
      <c r="AL26" s="7">
        <v>139.26</v>
      </c>
      <c r="AN26" s="7">
        <v>111.1</v>
      </c>
      <c r="AP26" s="7">
        <v>109.6</v>
      </c>
      <c r="AR26" s="7">
        <v>108.3</v>
      </c>
      <c r="AT26" s="7">
        <v>109.3</v>
      </c>
      <c r="AV26" s="7">
        <v>107.7</v>
      </c>
      <c r="AX26" s="7">
        <v>109.8</v>
      </c>
      <c r="AZ26" s="7">
        <v>106.7</v>
      </c>
      <c r="BB26" s="7">
        <v>108.7</v>
      </c>
      <c r="BD26" s="7">
        <v>114.2</v>
      </c>
    </row>
    <row r="27" spans="1:56" x14ac:dyDescent="0.35">
      <c r="A27" s="7" t="s">
        <v>33</v>
      </c>
      <c r="B27" s="7">
        <v>2013</v>
      </c>
      <c r="C27" s="7" t="s">
        <v>42</v>
      </c>
      <c r="D27" s="7">
        <v>118.6</v>
      </c>
      <c r="F27" s="7">
        <v>119.1</v>
      </c>
      <c r="H27" s="7">
        <v>113.2</v>
      </c>
      <c r="J27" s="7">
        <v>109.6</v>
      </c>
      <c r="L27" s="7">
        <v>101.7</v>
      </c>
      <c r="N27" s="7">
        <v>103.2</v>
      </c>
      <c r="P27" s="7">
        <v>174.3</v>
      </c>
      <c r="R27" s="7">
        <v>105.1</v>
      </c>
      <c r="T27" s="7">
        <v>100.8</v>
      </c>
      <c r="V27" s="7">
        <v>109.1</v>
      </c>
      <c r="X27" s="7">
        <v>111.1</v>
      </c>
      <c r="Z27" s="7">
        <v>115.4</v>
      </c>
      <c r="AB27" s="7">
        <v>119.2</v>
      </c>
      <c r="AD27" s="7">
        <v>112.9</v>
      </c>
      <c r="AF27" s="7">
        <v>111.4</v>
      </c>
      <c r="AH27" s="7">
        <v>109</v>
      </c>
      <c r="AJ27" s="7">
        <v>111.1</v>
      </c>
      <c r="AL27" s="7">
        <v>109.7</v>
      </c>
      <c r="AN27" s="7">
        <v>109.5</v>
      </c>
      <c r="AP27" s="7">
        <v>109.6</v>
      </c>
      <c r="AR27" s="7">
        <v>107.9</v>
      </c>
      <c r="AT27" s="7">
        <v>110.4</v>
      </c>
      <c r="AV27" s="7">
        <v>107.4</v>
      </c>
      <c r="AX27" s="7">
        <v>111.2</v>
      </c>
      <c r="AZ27" s="7">
        <v>106.9</v>
      </c>
      <c r="BB27" s="7">
        <v>109.4</v>
      </c>
      <c r="BD27" s="7">
        <v>113.2</v>
      </c>
    </row>
    <row r="28" spans="1:56" x14ac:dyDescent="0.35">
      <c r="A28" s="7" t="s">
        <v>34</v>
      </c>
      <c r="B28" s="7">
        <v>2013</v>
      </c>
      <c r="C28" s="7" t="s">
        <v>42</v>
      </c>
      <c r="D28" s="7">
        <v>116.4</v>
      </c>
      <c r="F28" s="7">
        <v>116.9</v>
      </c>
      <c r="H28" s="7">
        <v>112.3</v>
      </c>
      <c r="J28" s="7">
        <v>110.5</v>
      </c>
      <c r="L28" s="7">
        <v>105.3</v>
      </c>
      <c r="N28" s="7">
        <v>107.3</v>
      </c>
      <c r="P28" s="7">
        <v>160.9</v>
      </c>
      <c r="R28" s="7">
        <v>107.1</v>
      </c>
      <c r="T28" s="7">
        <v>103.1</v>
      </c>
      <c r="V28" s="7">
        <v>108.3</v>
      </c>
      <c r="X28" s="7">
        <v>110.7</v>
      </c>
      <c r="Z28" s="7">
        <v>114.6</v>
      </c>
      <c r="AB28" s="7">
        <v>118.3</v>
      </c>
      <c r="AD28" s="7">
        <v>112</v>
      </c>
      <c r="AF28" s="7">
        <v>112.2</v>
      </c>
      <c r="AH28" s="7">
        <v>110.4</v>
      </c>
      <c r="AJ28" s="7">
        <v>111.9</v>
      </c>
      <c r="AL28" s="7">
        <v>109.7</v>
      </c>
      <c r="AN28" s="7">
        <v>110.5</v>
      </c>
      <c r="AP28" s="7">
        <v>109.6</v>
      </c>
      <c r="AR28" s="7">
        <v>108.1</v>
      </c>
      <c r="AT28" s="7">
        <v>109.9</v>
      </c>
      <c r="AV28" s="7">
        <v>107.5</v>
      </c>
      <c r="AX28" s="7">
        <v>110.6</v>
      </c>
      <c r="AZ28" s="7">
        <v>106.8</v>
      </c>
      <c r="BB28" s="7">
        <v>109</v>
      </c>
      <c r="BD28" s="7">
        <v>113.7</v>
      </c>
    </row>
    <row r="29" spans="1:56" x14ac:dyDescent="0.35">
      <c r="A29" s="7" t="s">
        <v>30</v>
      </c>
      <c r="B29" s="7">
        <v>2013</v>
      </c>
      <c r="C29" s="7" t="s">
        <v>43</v>
      </c>
      <c r="D29" s="7">
        <v>116.3</v>
      </c>
      <c r="F29" s="7">
        <v>115.4</v>
      </c>
      <c r="H29" s="7">
        <v>112.6</v>
      </c>
      <c r="J29" s="7">
        <v>111.7</v>
      </c>
      <c r="L29" s="7">
        <v>107.7</v>
      </c>
      <c r="N29" s="7">
        <v>113.2</v>
      </c>
      <c r="P29" s="7">
        <v>164.9</v>
      </c>
      <c r="R29" s="7">
        <v>108.3</v>
      </c>
      <c r="T29" s="7">
        <v>103.9</v>
      </c>
      <c r="V29" s="7">
        <v>108.2</v>
      </c>
      <c r="X29" s="7">
        <v>111.1</v>
      </c>
      <c r="Z29" s="7">
        <v>114.9</v>
      </c>
      <c r="AB29" s="7">
        <v>119.8</v>
      </c>
      <c r="AD29" s="7">
        <v>112.2</v>
      </c>
      <c r="AF29" s="7">
        <v>113.6</v>
      </c>
      <c r="AH29" s="7">
        <v>112.3</v>
      </c>
      <c r="AJ29" s="7">
        <v>113.4</v>
      </c>
      <c r="AL29" s="7">
        <v>139.26</v>
      </c>
      <c r="AN29" s="7">
        <v>111.6</v>
      </c>
      <c r="AP29" s="7">
        <v>110.4</v>
      </c>
      <c r="AR29" s="7">
        <v>108.9</v>
      </c>
      <c r="AT29" s="7">
        <v>109.3</v>
      </c>
      <c r="AV29" s="7">
        <v>108.3</v>
      </c>
      <c r="AX29" s="7">
        <v>110.2</v>
      </c>
      <c r="AZ29" s="7">
        <v>107.5</v>
      </c>
      <c r="BB29" s="7">
        <v>109.1</v>
      </c>
      <c r="BD29" s="7">
        <v>115.5</v>
      </c>
    </row>
    <row r="30" spans="1:56" x14ac:dyDescent="0.35">
      <c r="A30" s="7" t="s">
        <v>33</v>
      </c>
      <c r="B30" s="7">
        <v>2013</v>
      </c>
      <c r="C30" s="7" t="s">
        <v>43</v>
      </c>
      <c r="D30" s="7">
        <v>118.9</v>
      </c>
      <c r="F30" s="7">
        <v>118.1</v>
      </c>
      <c r="H30" s="7">
        <v>114.5</v>
      </c>
      <c r="J30" s="7">
        <v>110.4</v>
      </c>
      <c r="L30" s="7">
        <v>102.3</v>
      </c>
      <c r="N30" s="7">
        <v>106.2</v>
      </c>
      <c r="P30" s="7">
        <v>183.5</v>
      </c>
      <c r="R30" s="7">
        <v>105.3</v>
      </c>
      <c r="T30" s="7">
        <v>100.2</v>
      </c>
      <c r="V30" s="7">
        <v>109.6</v>
      </c>
      <c r="X30" s="7">
        <v>111.4</v>
      </c>
      <c r="Z30" s="7">
        <v>116</v>
      </c>
      <c r="AB30" s="7">
        <v>120.8</v>
      </c>
      <c r="AD30" s="7">
        <v>113.5</v>
      </c>
      <c r="AF30" s="7">
        <v>112.5</v>
      </c>
      <c r="AH30" s="7">
        <v>109.7</v>
      </c>
      <c r="AJ30" s="7">
        <v>112</v>
      </c>
      <c r="AL30" s="7">
        <v>110.5</v>
      </c>
      <c r="AN30" s="7">
        <v>109.7</v>
      </c>
      <c r="AP30" s="7">
        <v>110.2</v>
      </c>
      <c r="AR30" s="7">
        <v>108.2</v>
      </c>
      <c r="AT30" s="7">
        <v>109.7</v>
      </c>
      <c r="AV30" s="7">
        <v>108</v>
      </c>
      <c r="AX30" s="7">
        <v>111.3</v>
      </c>
      <c r="AZ30" s="7">
        <v>107.3</v>
      </c>
      <c r="BB30" s="7">
        <v>109.4</v>
      </c>
      <c r="BD30" s="7">
        <v>114</v>
      </c>
    </row>
    <row r="31" spans="1:56" x14ac:dyDescent="0.35">
      <c r="A31" s="7" t="s">
        <v>34</v>
      </c>
      <c r="B31" s="7">
        <v>2013</v>
      </c>
      <c r="C31" s="7" t="s">
        <v>43</v>
      </c>
      <c r="D31" s="7">
        <v>117.1</v>
      </c>
      <c r="F31" s="7">
        <v>116.3</v>
      </c>
      <c r="H31" s="7">
        <v>113.3</v>
      </c>
      <c r="J31" s="7">
        <v>111.2</v>
      </c>
      <c r="L31" s="7">
        <v>105.7</v>
      </c>
      <c r="N31" s="7">
        <v>109.9</v>
      </c>
      <c r="P31" s="7">
        <v>171.2</v>
      </c>
      <c r="R31" s="7">
        <v>107.3</v>
      </c>
      <c r="T31" s="7">
        <v>102.7</v>
      </c>
      <c r="V31" s="7">
        <v>108.7</v>
      </c>
      <c r="X31" s="7">
        <v>111.2</v>
      </c>
      <c r="Z31" s="7">
        <v>115.4</v>
      </c>
      <c r="AB31" s="7">
        <v>120.2</v>
      </c>
      <c r="AD31" s="7">
        <v>112.5</v>
      </c>
      <c r="AF31" s="7">
        <v>113.2</v>
      </c>
      <c r="AH31" s="7">
        <v>111.2</v>
      </c>
      <c r="AJ31" s="7">
        <v>112.8</v>
      </c>
      <c r="AL31" s="7">
        <v>110.5</v>
      </c>
      <c r="AN31" s="7">
        <v>110.9</v>
      </c>
      <c r="AP31" s="7">
        <v>110.3</v>
      </c>
      <c r="AR31" s="7">
        <v>108.6</v>
      </c>
      <c r="AT31" s="7">
        <v>109.5</v>
      </c>
      <c r="AV31" s="7">
        <v>108.1</v>
      </c>
      <c r="AX31" s="7">
        <v>110.8</v>
      </c>
      <c r="AZ31" s="7">
        <v>107.4</v>
      </c>
      <c r="BB31" s="7">
        <v>109.2</v>
      </c>
      <c r="BD31" s="7">
        <v>114.8</v>
      </c>
    </row>
    <row r="32" spans="1:56" x14ac:dyDescent="0.35">
      <c r="A32" s="7" t="s">
        <v>30</v>
      </c>
      <c r="B32" s="7">
        <v>2013</v>
      </c>
      <c r="C32" s="7" t="s">
        <v>44</v>
      </c>
      <c r="D32" s="7">
        <v>117.3</v>
      </c>
      <c r="F32" s="7">
        <v>114.9</v>
      </c>
      <c r="H32" s="7">
        <v>116.2</v>
      </c>
      <c r="J32" s="7">
        <v>112.8</v>
      </c>
      <c r="L32" s="7">
        <v>108.9</v>
      </c>
      <c r="N32" s="7">
        <v>116.6</v>
      </c>
      <c r="P32" s="7">
        <v>178.1</v>
      </c>
      <c r="R32" s="7">
        <v>109.1</v>
      </c>
      <c r="T32" s="7">
        <v>103.6</v>
      </c>
      <c r="V32" s="7">
        <v>109</v>
      </c>
      <c r="X32" s="7">
        <v>111.8</v>
      </c>
      <c r="Z32" s="7">
        <v>116</v>
      </c>
      <c r="AB32" s="7">
        <v>122.5</v>
      </c>
      <c r="AD32" s="7">
        <v>112.8</v>
      </c>
      <c r="AF32" s="7">
        <v>114.6</v>
      </c>
      <c r="AH32" s="7">
        <v>113.1</v>
      </c>
      <c r="AJ32" s="7">
        <v>114.4</v>
      </c>
      <c r="AL32" s="7">
        <v>139.26</v>
      </c>
      <c r="AN32" s="7">
        <v>112.6</v>
      </c>
      <c r="AP32" s="7">
        <v>111.3</v>
      </c>
      <c r="AR32" s="7">
        <v>109.7</v>
      </c>
      <c r="AT32" s="7">
        <v>109.6</v>
      </c>
      <c r="AV32" s="7">
        <v>108.7</v>
      </c>
      <c r="AX32" s="7">
        <v>111</v>
      </c>
      <c r="AZ32" s="7">
        <v>108.2</v>
      </c>
      <c r="BB32" s="7">
        <v>109.8</v>
      </c>
      <c r="BD32" s="7">
        <v>117.4</v>
      </c>
    </row>
    <row r="33" spans="1:56" x14ac:dyDescent="0.35">
      <c r="A33" s="7" t="s">
        <v>33</v>
      </c>
      <c r="B33" s="7">
        <v>2013</v>
      </c>
      <c r="C33" s="7" t="s">
        <v>45</v>
      </c>
      <c r="D33" s="7">
        <v>119.8</v>
      </c>
      <c r="F33" s="7">
        <v>116.3</v>
      </c>
      <c r="H33" s="7">
        <v>122.6</v>
      </c>
      <c r="J33" s="7">
        <v>112</v>
      </c>
      <c r="L33" s="7">
        <v>103.2</v>
      </c>
      <c r="N33" s="7">
        <v>110</v>
      </c>
      <c r="P33" s="7">
        <v>192.8</v>
      </c>
      <c r="R33" s="7">
        <v>106.3</v>
      </c>
      <c r="T33" s="7">
        <v>99.5</v>
      </c>
      <c r="V33" s="7">
        <v>110.3</v>
      </c>
      <c r="X33" s="7">
        <v>111.8</v>
      </c>
      <c r="Z33" s="7">
        <v>117.1</v>
      </c>
      <c r="AB33" s="7">
        <v>122.9</v>
      </c>
      <c r="AD33" s="7">
        <v>114.1</v>
      </c>
      <c r="AF33" s="7">
        <v>113.5</v>
      </c>
      <c r="AH33" s="7">
        <v>110.3</v>
      </c>
      <c r="AJ33" s="7">
        <v>113</v>
      </c>
      <c r="AL33" s="7">
        <v>111.1</v>
      </c>
      <c r="AN33" s="7">
        <v>110</v>
      </c>
      <c r="AP33" s="7">
        <v>110.9</v>
      </c>
      <c r="AR33" s="7">
        <v>108.6</v>
      </c>
      <c r="AT33" s="7">
        <v>109.5</v>
      </c>
      <c r="AV33" s="7">
        <v>108.5</v>
      </c>
      <c r="AX33" s="7">
        <v>111.3</v>
      </c>
      <c r="AZ33" s="7">
        <v>107.9</v>
      </c>
      <c r="BB33" s="7">
        <v>109.6</v>
      </c>
      <c r="BD33" s="7">
        <v>115</v>
      </c>
    </row>
    <row r="34" spans="1:56" x14ac:dyDescent="0.35">
      <c r="A34" s="7" t="s">
        <v>34</v>
      </c>
      <c r="B34" s="7">
        <v>2013</v>
      </c>
      <c r="C34" s="7" t="s">
        <v>45</v>
      </c>
      <c r="D34" s="7">
        <v>118.1</v>
      </c>
      <c r="F34" s="7">
        <v>115.4</v>
      </c>
      <c r="H34" s="7">
        <v>118.7</v>
      </c>
      <c r="J34" s="7">
        <v>112.5</v>
      </c>
      <c r="L34" s="7">
        <v>106.8</v>
      </c>
      <c r="N34" s="7">
        <v>113.5</v>
      </c>
      <c r="P34" s="7">
        <v>183.1</v>
      </c>
      <c r="R34" s="7">
        <v>108.2</v>
      </c>
      <c r="T34" s="7">
        <v>102.2</v>
      </c>
      <c r="V34" s="7">
        <v>109.4</v>
      </c>
      <c r="X34" s="7">
        <v>111.8</v>
      </c>
      <c r="Z34" s="7">
        <v>116.5</v>
      </c>
      <c r="AB34" s="7">
        <v>122.6</v>
      </c>
      <c r="AD34" s="7">
        <v>113.1</v>
      </c>
      <c r="AF34" s="7">
        <v>114.2</v>
      </c>
      <c r="AH34" s="7">
        <v>111.9</v>
      </c>
      <c r="AJ34" s="7">
        <v>113.8</v>
      </c>
      <c r="AL34" s="7">
        <v>111.1</v>
      </c>
      <c r="AN34" s="7">
        <v>111.6</v>
      </c>
      <c r="AP34" s="7">
        <v>111.1</v>
      </c>
      <c r="AR34" s="7">
        <v>109.3</v>
      </c>
      <c r="AT34" s="7">
        <v>109.5</v>
      </c>
      <c r="AV34" s="7">
        <v>108.6</v>
      </c>
      <c r="AX34" s="7">
        <v>111.2</v>
      </c>
      <c r="AZ34" s="7">
        <v>108.1</v>
      </c>
      <c r="BB34" s="7">
        <v>109.7</v>
      </c>
      <c r="BD34" s="7">
        <v>116.3</v>
      </c>
    </row>
    <row r="35" spans="1:56" x14ac:dyDescent="0.35">
      <c r="A35" s="7" t="s">
        <v>30</v>
      </c>
      <c r="B35" s="7">
        <v>2013</v>
      </c>
      <c r="C35" s="7" t="s">
        <v>46</v>
      </c>
      <c r="D35" s="7">
        <v>118.4</v>
      </c>
      <c r="F35" s="7">
        <v>115.9</v>
      </c>
      <c r="H35" s="7">
        <v>120.4</v>
      </c>
      <c r="J35" s="7">
        <v>113.8</v>
      </c>
      <c r="L35" s="7">
        <v>109.5</v>
      </c>
      <c r="N35" s="7">
        <v>115.5</v>
      </c>
      <c r="P35" s="7">
        <v>145.69999999999999</v>
      </c>
      <c r="R35" s="7">
        <v>109.5</v>
      </c>
      <c r="T35" s="7">
        <v>102.9</v>
      </c>
      <c r="V35" s="7">
        <v>109.8</v>
      </c>
      <c r="X35" s="7">
        <v>112.1</v>
      </c>
      <c r="Z35" s="7">
        <v>116.8</v>
      </c>
      <c r="AB35" s="7">
        <v>118.7</v>
      </c>
      <c r="AD35" s="7">
        <v>113.6</v>
      </c>
      <c r="AF35" s="7">
        <v>115.8</v>
      </c>
      <c r="AH35" s="7">
        <v>114</v>
      </c>
      <c r="AJ35" s="7">
        <v>115.5</v>
      </c>
      <c r="AL35" s="7">
        <v>139.26</v>
      </c>
      <c r="AN35" s="7">
        <v>112.8</v>
      </c>
      <c r="AP35" s="7">
        <v>112.1</v>
      </c>
      <c r="AR35" s="7">
        <v>110.1</v>
      </c>
      <c r="AT35" s="7">
        <v>109.9</v>
      </c>
      <c r="AV35" s="7">
        <v>109.2</v>
      </c>
      <c r="AX35" s="7">
        <v>111.6</v>
      </c>
      <c r="AZ35" s="7">
        <v>108.1</v>
      </c>
      <c r="BB35" s="7">
        <v>110.1</v>
      </c>
      <c r="BD35" s="7">
        <v>115.5</v>
      </c>
    </row>
    <row r="36" spans="1:56" x14ac:dyDescent="0.35">
      <c r="A36" s="7" t="s">
        <v>33</v>
      </c>
      <c r="B36" s="7">
        <v>2013</v>
      </c>
      <c r="C36" s="7" t="s">
        <v>46</v>
      </c>
      <c r="D36" s="7">
        <v>120.5</v>
      </c>
      <c r="F36" s="7">
        <v>118.1</v>
      </c>
      <c r="H36" s="7">
        <v>128.5</v>
      </c>
      <c r="J36" s="7">
        <v>112.8</v>
      </c>
      <c r="L36" s="7">
        <v>103.4</v>
      </c>
      <c r="N36" s="7">
        <v>110.7</v>
      </c>
      <c r="P36" s="7">
        <v>144.80000000000001</v>
      </c>
      <c r="R36" s="7">
        <v>107.1</v>
      </c>
      <c r="T36" s="7">
        <v>98.6</v>
      </c>
      <c r="V36" s="7">
        <v>111.9</v>
      </c>
      <c r="X36" s="7">
        <v>112.1</v>
      </c>
      <c r="Z36" s="7">
        <v>118.1</v>
      </c>
      <c r="AB36" s="7">
        <v>117.8</v>
      </c>
      <c r="AD36" s="7">
        <v>115</v>
      </c>
      <c r="AF36" s="7">
        <v>114.2</v>
      </c>
      <c r="AH36" s="7">
        <v>110.9</v>
      </c>
      <c r="AJ36" s="7">
        <v>113.7</v>
      </c>
      <c r="AL36" s="7">
        <v>110.7</v>
      </c>
      <c r="AN36" s="7">
        <v>110.4</v>
      </c>
      <c r="AP36" s="7">
        <v>111.3</v>
      </c>
      <c r="AR36" s="7">
        <v>109</v>
      </c>
      <c r="AT36" s="7">
        <v>109.7</v>
      </c>
      <c r="AV36" s="7">
        <v>108.9</v>
      </c>
      <c r="AX36" s="7">
        <v>111.4</v>
      </c>
      <c r="AZ36" s="7">
        <v>107.7</v>
      </c>
      <c r="BB36" s="7">
        <v>109.8</v>
      </c>
      <c r="BD36" s="7">
        <v>113.3</v>
      </c>
    </row>
    <row r="37" spans="1:56" x14ac:dyDescent="0.35">
      <c r="A37" s="7" t="s">
        <v>34</v>
      </c>
      <c r="B37" s="7">
        <v>2013</v>
      </c>
      <c r="C37" s="7" t="s">
        <v>46</v>
      </c>
      <c r="D37" s="7">
        <v>119.1</v>
      </c>
      <c r="F37" s="7">
        <v>116.7</v>
      </c>
      <c r="H37" s="7">
        <v>123.5</v>
      </c>
      <c r="J37" s="7">
        <v>113.4</v>
      </c>
      <c r="L37" s="7">
        <v>107.3</v>
      </c>
      <c r="N37" s="7">
        <v>113.3</v>
      </c>
      <c r="P37" s="7">
        <v>145.4</v>
      </c>
      <c r="R37" s="7">
        <v>108.7</v>
      </c>
      <c r="T37" s="7">
        <v>101.5</v>
      </c>
      <c r="V37" s="7">
        <v>110.5</v>
      </c>
      <c r="X37" s="7">
        <v>112.1</v>
      </c>
      <c r="Z37" s="7">
        <v>117.4</v>
      </c>
      <c r="AB37" s="7">
        <v>118.4</v>
      </c>
      <c r="AD37" s="7">
        <v>114</v>
      </c>
      <c r="AF37" s="7">
        <v>115.2</v>
      </c>
      <c r="AH37" s="7">
        <v>112.7</v>
      </c>
      <c r="AJ37" s="7">
        <v>114.8</v>
      </c>
      <c r="AL37" s="7">
        <v>110.7</v>
      </c>
      <c r="AN37" s="7">
        <v>111.9</v>
      </c>
      <c r="AP37" s="7">
        <v>111.7</v>
      </c>
      <c r="AR37" s="7">
        <v>109.7</v>
      </c>
      <c r="AT37" s="7">
        <v>109.8</v>
      </c>
      <c r="AV37" s="7">
        <v>109</v>
      </c>
      <c r="AX37" s="7">
        <v>111.5</v>
      </c>
      <c r="AZ37" s="7">
        <v>107.9</v>
      </c>
      <c r="BB37" s="7">
        <v>110</v>
      </c>
      <c r="BD37" s="7">
        <v>114.5</v>
      </c>
    </row>
    <row r="38" spans="1:56" x14ac:dyDescent="0.35">
      <c r="A38" s="7" t="s">
        <v>30</v>
      </c>
      <c r="B38" s="7">
        <v>2014</v>
      </c>
      <c r="C38" s="7" t="s">
        <v>31</v>
      </c>
      <c r="D38" s="7">
        <v>118.9</v>
      </c>
      <c r="F38" s="7">
        <v>117.1</v>
      </c>
      <c r="H38" s="7">
        <v>120.5</v>
      </c>
      <c r="J38" s="7">
        <v>114.4</v>
      </c>
      <c r="L38" s="7">
        <v>109</v>
      </c>
      <c r="N38" s="7">
        <v>115.5</v>
      </c>
      <c r="P38" s="7">
        <v>123.9</v>
      </c>
      <c r="R38" s="7">
        <v>109.6</v>
      </c>
      <c r="T38" s="7">
        <v>101.8</v>
      </c>
      <c r="V38" s="7">
        <v>110.2</v>
      </c>
      <c r="X38" s="7">
        <v>112.4</v>
      </c>
      <c r="Z38" s="7">
        <v>117.3</v>
      </c>
      <c r="AB38" s="7">
        <v>116</v>
      </c>
      <c r="AD38" s="7">
        <v>114</v>
      </c>
      <c r="AF38" s="7">
        <v>116.5</v>
      </c>
      <c r="AH38" s="7">
        <v>114.5</v>
      </c>
      <c r="AJ38" s="7">
        <v>116.2</v>
      </c>
      <c r="AL38" s="7">
        <v>139.26</v>
      </c>
      <c r="AN38" s="7">
        <v>113</v>
      </c>
      <c r="AP38" s="7">
        <v>112.6</v>
      </c>
      <c r="AR38" s="7">
        <v>110.6</v>
      </c>
      <c r="AT38" s="7">
        <v>110.5</v>
      </c>
      <c r="AV38" s="7">
        <v>109.6</v>
      </c>
      <c r="AX38" s="7">
        <v>111.8</v>
      </c>
      <c r="AZ38" s="7">
        <v>108.3</v>
      </c>
      <c r="BB38" s="7">
        <v>110.6</v>
      </c>
      <c r="BD38" s="7">
        <v>114.2</v>
      </c>
    </row>
    <row r="39" spans="1:56" x14ac:dyDescent="0.35">
      <c r="A39" s="7" t="s">
        <v>33</v>
      </c>
      <c r="B39" s="7">
        <v>2014</v>
      </c>
      <c r="C39" s="7" t="s">
        <v>31</v>
      </c>
      <c r="D39" s="7">
        <v>121.2</v>
      </c>
      <c r="F39" s="7">
        <v>122</v>
      </c>
      <c r="H39" s="7">
        <v>129.9</v>
      </c>
      <c r="J39" s="7">
        <v>113.6</v>
      </c>
      <c r="L39" s="7">
        <v>102.9</v>
      </c>
      <c r="N39" s="7">
        <v>112.1</v>
      </c>
      <c r="P39" s="7">
        <v>118.9</v>
      </c>
      <c r="R39" s="7">
        <v>107.5</v>
      </c>
      <c r="T39" s="7">
        <v>96.9</v>
      </c>
      <c r="V39" s="7">
        <v>112.7</v>
      </c>
      <c r="X39" s="7">
        <v>112.1</v>
      </c>
      <c r="Z39" s="7">
        <v>119</v>
      </c>
      <c r="AB39" s="7">
        <v>115.5</v>
      </c>
      <c r="AD39" s="7">
        <v>115.7</v>
      </c>
      <c r="AF39" s="7">
        <v>114.8</v>
      </c>
      <c r="AH39" s="7">
        <v>111.3</v>
      </c>
      <c r="AJ39" s="7">
        <v>114.3</v>
      </c>
      <c r="AL39" s="7">
        <v>111.6</v>
      </c>
      <c r="AN39" s="7">
        <v>111</v>
      </c>
      <c r="AP39" s="7">
        <v>111.9</v>
      </c>
      <c r="AR39" s="7">
        <v>109.7</v>
      </c>
      <c r="AT39" s="7">
        <v>110.8</v>
      </c>
      <c r="AV39" s="7">
        <v>109.8</v>
      </c>
      <c r="AX39" s="7">
        <v>111.5</v>
      </c>
      <c r="AZ39" s="7">
        <v>108</v>
      </c>
      <c r="BB39" s="7">
        <v>110.5</v>
      </c>
      <c r="BD39" s="7">
        <v>112.9</v>
      </c>
    </row>
    <row r="40" spans="1:56" x14ac:dyDescent="0.35">
      <c r="A40" s="7" t="s">
        <v>34</v>
      </c>
      <c r="B40" s="7">
        <v>2014</v>
      </c>
      <c r="C40" s="7" t="s">
        <v>31</v>
      </c>
      <c r="D40" s="7">
        <v>119.6</v>
      </c>
      <c r="F40" s="7">
        <v>118.8</v>
      </c>
      <c r="H40" s="7">
        <v>124.1</v>
      </c>
      <c r="J40" s="7">
        <v>114.1</v>
      </c>
      <c r="L40" s="7">
        <v>106.8</v>
      </c>
      <c r="N40" s="7">
        <v>113.9</v>
      </c>
      <c r="P40" s="7">
        <v>122.2</v>
      </c>
      <c r="R40" s="7">
        <v>108.9</v>
      </c>
      <c r="T40" s="7">
        <v>100.2</v>
      </c>
      <c r="V40" s="7">
        <v>111</v>
      </c>
      <c r="X40" s="7">
        <v>112.3</v>
      </c>
      <c r="Z40" s="7">
        <v>118.1</v>
      </c>
      <c r="AB40" s="7">
        <v>115.8</v>
      </c>
      <c r="AD40" s="7">
        <v>114.5</v>
      </c>
      <c r="AF40" s="7">
        <v>115.8</v>
      </c>
      <c r="AH40" s="7">
        <v>113.2</v>
      </c>
      <c r="AJ40" s="7">
        <v>115.4</v>
      </c>
      <c r="AL40" s="7">
        <v>111.6</v>
      </c>
      <c r="AN40" s="7">
        <v>112.2</v>
      </c>
      <c r="AP40" s="7">
        <v>112.3</v>
      </c>
      <c r="AR40" s="7">
        <v>110.3</v>
      </c>
      <c r="AT40" s="7">
        <v>110.7</v>
      </c>
      <c r="AV40" s="7">
        <v>109.7</v>
      </c>
      <c r="AX40" s="7">
        <v>111.6</v>
      </c>
      <c r="AZ40" s="7">
        <v>108.2</v>
      </c>
      <c r="BB40" s="7">
        <v>110.6</v>
      </c>
      <c r="BD40" s="7">
        <v>113.6</v>
      </c>
    </row>
    <row r="41" spans="1:56" x14ac:dyDescent="0.35">
      <c r="A41" s="7" t="s">
        <v>30</v>
      </c>
      <c r="B41" s="7">
        <v>2014</v>
      </c>
      <c r="C41" s="7" t="s">
        <v>35</v>
      </c>
      <c r="D41" s="7">
        <v>119.4</v>
      </c>
      <c r="F41" s="7">
        <v>117.7</v>
      </c>
      <c r="H41" s="7">
        <v>121.2</v>
      </c>
      <c r="J41" s="7">
        <v>115</v>
      </c>
      <c r="L41" s="7">
        <v>109</v>
      </c>
      <c r="N41" s="7">
        <v>116.6</v>
      </c>
      <c r="P41" s="7">
        <v>116</v>
      </c>
      <c r="R41" s="7">
        <v>109.8</v>
      </c>
      <c r="T41" s="7">
        <v>101.1</v>
      </c>
      <c r="V41" s="7">
        <v>110.4</v>
      </c>
      <c r="X41" s="7">
        <v>112.9</v>
      </c>
      <c r="Z41" s="7">
        <v>117.8</v>
      </c>
      <c r="AB41" s="7">
        <v>115.3</v>
      </c>
      <c r="AD41" s="7">
        <v>114.2</v>
      </c>
      <c r="AF41" s="7">
        <v>117.1</v>
      </c>
      <c r="AH41" s="7">
        <v>114.5</v>
      </c>
      <c r="AJ41" s="7">
        <v>116.7</v>
      </c>
      <c r="AL41" s="7">
        <v>139.26</v>
      </c>
      <c r="AN41" s="7">
        <v>113.2</v>
      </c>
      <c r="AP41" s="7">
        <v>112.9</v>
      </c>
      <c r="AR41" s="7">
        <v>110.9</v>
      </c>
      <c r="AT41" s="7">
        <v>110.8</v>
      </c>
      <c r="AV41" s="7">
        <v>109.9</v>
      </c>
      <c r="AX41" s="7">
        <v>112</v>
      </c>
      <c r="AZ41" s="7">
        <v>108.7</v>
      </c>
      <c r="BB41" s="7">
        <v>110.9</v>
      </c>
      <c r="BD41" s="7">
        <v>114</v>
      </c>
    </row>
    <row r="42" spans="1:56" x14ac:dyDescent="0.35">
      <c r="A42" s="7" t="s">
        <v>33</v>
      </c>
      <c r="B42" s="7">
        <v>2014</v>
      </c>
      <c r="C42" s="7" t="s">
        <v>35</v>
      </c>
      <c r="D42" s="7">
        <v>121.9</v>
      </c>
      <c r="F42" s="7">
        <v>122</v>
      </c>
      <c r="H42" s="7">
        <v>124.5</v>
      </c>
      <c r="J42" s="7">
        <v>115.2</v>
      </c>
      <c r="L42" s="7">
        <v>102.5</v>
      </c>
      <c r="N42" s="7">
        <v>114.1</v>
      </c>
      <c r="P42" s="7">
        <v>111.5</v>
      </c>
      <c r="R42" s="7">
        <v>108.2</v>
      </c>
      <c r="T42" s="7">
        <v>95.4</v>
      </c>
      <c r="V42" s="7">
        <v>113.5</v>
      </c>
      <c r="X42" s="7">
        <v>112.1</v>
      </c>
      <c r="Z42" s="7">
        <v>119.9</v>
      </c>
      <c r="AB42" s="7">
        <v>115.2</v>
      </c>
      <c r="AD42" s="7">
        <v>116.2</v>
      </c>
      <c r="AF42" s="7">
        <v>115.3</v>
      </c>
      <c r="AH42" s="7">
        <v>111.7</v>
      </c>
      <c r="AJ42" s="7">
        <v>114.7</v>
      </c>
      <c r="AL42" s="7">
        <v>112.5</v>
      </c>
      <c r="AN42" s="7">
        <v>111.1</v>
      </c>
      <c r="AP42" s="7">
        <v>112.6</v>
      </c>
      <c r="AR42" s="7">
        <v>110.4</v>
      </c>
      <c r="AT42" s="7">
        <v>111.3</v>
      </c>
      <c r="AV42" s="7">
        <v>110.3</v>
      </c>
      <c r="AX42" s="7">
        <v>111.6</v>
      </c>
      <c r="AZ42" s="7">
        <v>108.7</v>
      </c>
      <c r="BB42" s="7">
        <v>111</v>
      </c>
      <c r="BD42" s="7">
        <v>113.1</v>
      </c>
    </row>
    <row r="43" spans="1:56" x14ac:dyDescent="0.35">
      <c r="A43" s="7" t="s">
        <v>34</v>
      </c>
      <c r="B43" s="7">
        <v>2014</v>
      </c>
      <c r="C43" s="7" t="s">
        <v>35</v>
      </c>
      <c r="D43" s="7">
        <v>120.2</v>
      </c>
      <c r="F43" s="7">
        <v>119.2</v>
      </c>
      <c r="H43" s="7">
        <v>122.5</v>
      </c>
      <c r="J43" s="7">
        <v>115.1</v>
      </c>
      <c r="L43" s="7">
        <v>106.6</v>
      </c>
      <c r="N43" s="7">
        <v>115.4</v>
      </c>
      <c r="P43" s="7">
        <v>114.5</v>
      </c>
      <c r="R43" s="7">
        <v>109.3</v>
      </c>
      <c r="T43" s="7">
        <v>99.2</v>
      </c>
      <c r="V43" s="7">
        <v>111.4</v>
      </c>
      <c r="X43" s="7">
        <v>112.6</v>
      </c>
      <c r="Z43" s="7">
        <v>118.8</v>
      </c>
      <c r="AB43" s="7">
        <v>115.3</v>
      </c>
      <c r="AD43" s="7">
        <v>114.7</v>
      </c>
      <c r="AF43" s="7">
        <v>116.4</v>
      </c>
      <c r="AH43" s="7">
        <v>113.3</v>
      </c>
      <c r="AJ43" s="7">
        <v>115.9</v>
      </c>
      <c r="AL43" s="7">
        <v>112.5</v>
      </c>
      <c r="AN43" s="7">
        <v>112.4</v>
      </c>
      <c r="AP43" s="7">
        <v>112.8</v>
      </c>
      <c r="AR43" s="7">
        <v>110.7</v>
      </c>
      <c r="AT43" s="7">
        <v>111.1</v>
      </c>
      <c r="AV43" s="7">
        <v>110.1</v>
      </c>
      <c r="AX43" s="7">
        <v>111.8</v>
      </c>
      <c r="AZ43" s="7">
        <v>108.7</v>
      </c>
      <c r="BB43" s="7">
        <v>110.9</v>
      </c>
      <c r="BD43" s="7">
        <v>113.6</v>
      </c>
    </row>
    <row r="44" spans="1:56" x14ac:dyDescent="0.35">
      <c r="A44" s="7" t="s">
        <v>30</v>
      </c>
      <c r="B44" s="7">
        <v>2014</v>
      </c>
      <c r="C44" s="7" t="s">
        <v>36</v>
      </c>
      <c r="D44" s="7">
        <v>120.1</v>
      </c>
      <c r="F44" s="7">
        <v>118.1</v>
      </c>
      <c r="H44" s="7">
        <v>120.7</v>
      </c>
      <c r="J44" s="7">
        <v>116.1</v>
      </c>
      <c r="L44" s="7">
        <v>109.3</v>
      </c>
      <c r="N44" s="7">
        <v>119.6</v>
      </c>
      <c r="P44" s="7">
        <v>117.9</v>
      </c>
      <c r="R44" s="7">
        <v>110.2</v>
      </c>
      <c r="T44" s="7">
        <v>101.2</v>
      </c>
      <c r="V44" s="7">
        <v>110.7</v>
      </c>
      <c r="X44" s="7">
        <v>113</v>
      </c>
      <c r="Z44" s="7">
        <v>118.3</v>
      </c>
      <c r="AB44" s="7">
        <v>116.2</v>
      </c>
      <c r="AD44" s="7">
        <v>114.6</v>
      </c>
      <c r="AF44" s="7">
        <v>117.5</v>
      </c>
      <c r="AH44" s="7">
        <v>114.9</v>
      </c>
      <c r="AJ44" s="7">
        <v>117.2</v>
      </c>
      <c r="AL44" s="7">
        <v>139.26</v>
      </c>
      <c r="AN44" s="7">
        <v>113.4</v>
      </c>
      <c r="AP44" s="7">
        <v>113.4</v>
      </c>
      <c r="AR44" s="7">
        <v>111.4</v>
      </c>
      <c r="AT44" s="7">
        <v>111.2</v>
      </c>
      <c r="AV44" s="7">
        <v>110.2</v>
      </c>
      <c r="AX44" s="7">
        <v>112.4</v>
      </c>
      <c r="AZ44" s="7">
        <v>108.9</v>
      </c>
      <c r="BB44" s="7">
        <v>111.3</v>
      </c>
      <c r="BD44" s="7">
        <v>114.6</v>
      </c>
    </row>
    <row r="45" spans="1:56" x14ac:dyDescent="0.35">
      <c r="A45" s="7" t="s">
        <v>33</v>
      </c>
      <c r="B45" s="7">
        <v>2014</v>
      </c>
      <c r="C45" s="7" t="s">
        <v>36</v>
      </c>
      <c r="D45" s="7">
        <v>122.1</v>
      </c>
      <c r="F45" s="7">
        <v>121.4</v>
      </c>
      <c r="H45" s="7">
        <v>121.5</v>
      </c>
      <c r="J45" s="7">
        <v>116.2</v>
      </c>
      <c r="L45" s="7">
        <v>102.8</v>
      </c>
      <c r="N45" s="7">
        <v>117.7</v>
      </c>
      <c r="P45" s="7">
        <v>113.3</v>
      </c>
      <c r="R45" s="7">
        <v>108.9</v>
      </c>
      <c r="T45" s="7">
        <v>96.3</v>
      </c>
      <c r="V45" s="7">
        <v>114.1</v>
      </c>
      <c r="X45" s="7">
        <v>112.2</v>
      </c>
      <c r="Z45" s="7">
        <v>120.5</v>
      </c>
      <c r="AB45" s="7">
        <v>116</v>
      </c>
      <c r="AD45" s="7">
        <v>116.7</v>
      </c>
      <c r="AF45" s="7">
        <v>115.8</v>
      </c>
      <c r="AH45" s="7">
        <v>112.1</v>
      </c>
      <c r="AJ45" s="7">
        <v>115.2</v>
      </c>
      <c r="AL45" s="7">
        <v>113.2</v>
      </c>
      <c r="AN45" s="7">
        <v>110.9</v>
      </c>
      <c r="AP45" s="7">
        <v>113</v>
      </c>
      <c r="AR45" s="7">
        <v>110.8</v>
      </c>
      <c r="AT45" s="7">
        <v>111.6</v>
      </c>
      <c r="AV45" s="7">
        <v>110.9</v>
      </c>
      <c r="AX45" s="7">
        <v>111.8</v>
      </c>
      <c r="AZ45" s="7">
        <v>109.2</v>
      </c>
      <c r="BB45" s="7">
        <v>111.4</v>
      </c>
      <c r="BD45" s="7">
        <v>113.7</v>
      </c>
    </row>
    <row r="46" spans="1:56" x14ac:dyDescent="0.35">
      <c r="A46" s="7" t="s">
        <v>34</v>
      </c>
      <c r="B46" s="7">
        <v>2014</v>
      </c>
      <c r="C46" s="7" t="s">
        <v>47</v>
      </c>
      <c r="D46" s="7">
        <v>120.7</v>
      </c>
      <c r="F46" s="7">
        <v>119.3</v>
      </c>
      <c r="H46" s="7">
        <v>121</v>
      </c>
      <c r="J46" s="7">
        <v>116.1</v>
      </c>
      <c r="L46" s="7">
        <v>106.9</v>
      </c>
      <c r="N46" s="7">
        <v>118.7</v>
      </c>
      <c r="P46" s="7">
        <v>116.3</v>
      </c>
      <c r="R46" s="7">
        <v>109.8</v>
      </c>
      <c r="T46" s="7">
        <v>99.6</v>
      </c>
      <c r="V46" s="7">
        <v>111.8</v>
      </c>
      <c r="X46" s="7">
        <v>112.7</v>
      </c>
      <c r="Z46" s="7">
        <v>119.3</v>
      </c>
      <c r="AB46" s="7">
        <v>116.1</v>
      </c>
      <c r="AD46" s="7">
        <v>115.2</v>
      </c>
      <c r="AF46" s="7">
        <v>116.8</v>
      </c>
      <c r="AH46" s="7">
        <v>113.7</v>
      </c>
      <c r="AJ46" s="7">
        <v>116.4</v>
      </c>
      <c r="AL46" s="7">
        <v>113.2</v>
      </c>
      <c r="AN46" s="7">
        <v>112.5</v>
      </c>
      <c r="AP46" s="7">
        <v>113.2</v>
      </c>
      <c r="AR46" s="7">
        <v>111.2</v>
      </c>
      <c r="AT46" s="7">
        <v>111.4</v>
      </c>
      <c r="AV46" s="7">
        <v>110.6</v>
      </c>
      <c r="AX46" s="7">
        <v>112</v>
      </c>
      <c r="AZ46" s="7">
        <v>109</v>
      </c>
      <c r="BB46" s="7">
        <v>111.3</v>
      </c>
      <c r="BD46" s="7">
        <v>114.2</v>
      </c>
    </row>
    <row r="47" spans="1:56" x14ac:dyDescent="0.35">
      <c r="A47" s="7" t="s">
        <v>30</v>
      </c>
      <c r="B47" s="7">
        <v>2014</v>
      </c>
      <c r="C47" s="7" t="s">
        <v>37</v>
      </c>
      <c r="D47" s="7">
        <v>120.2</v>
      </c>
      <c r="F47" s="7">
        <v>118.9</v>
      </c>
      <c r="H47" s="7">
        <v>118.1</v>
      </c>
      <c r="J47" s="7">
        <v>117</v>
      </c>
      <c r="L47" s="7">
        <v>109.7</v>
      </c>
      <c r="N47" s="7">
        <v>125.5</v>
      </c>
      <c r="P47" s="7">
        <v>120.5</v>
      </c>
      <c r="R47" s="7">
        <v>111</v>
      </c>
      <c r="T47" s="7">
        <v>102.6</v>
      </c>
      <c r="V47" s="7">
        <v>111.2</v>
      </c>
      <c r="X47" s="7">
        <v>113.5</v>
      </c>
      <c r="Z47" s="7">
        <v>118.7</v>
      </c>
      <c r="AB47" s="7">
        <v>117.2</v>
      </c>
      <c r="AD47" s="7">
        <v>115.4</v>
      </c>
      <c r="AF47" s="7">
        <v>118.1</v>
      </c>
      <c r="AH47" s="7">
        <v>116.1</v>
      </c>
      <c r="AJ47" s="7">
        <v>117.8</v>
      </c>
      <c r="AL47" s="7">
        <v>139.26</v>
      </c>
      <c r="AN47" s="7">
        <v>113.4</v>
      </c>
      <c r="AP47" s="7">
        <v>113.7</v>
      </c>
      <c r="AR47" s="7">
        <v>111.8</v>
      </c>
      <c r="AT47" s="7">
        <v>111.2</v>
      </c>
      <c r="AV47" s="7">
        <v>110.5</v>
      </c>
      <c r="AX47" s="7">
        <v>113</v>
      </c>
      <c r="AZ47" s="7">
        <v>108.9</v>
      </c>
      <c r="BB47" s="7">
        <v>111.5</v>
      </c>
      <c r="BD47" s="7">
        <v>115.4</v>
      </c>
    </row>
    <row r="48" spans="1:56" x14ac:dyDescent="0.35">
      <c r="A48" s="7" t="s">
        <v>33</v>
      </c>
      <c r="B48" s="7">
        <v>2014</v>
      </c>
      <c r="C48" s="7" t="s">
        <v>37</v>
      </c>
      <c r="D48" s="7">
        <v>122.5</v>
      </c>
      <c r="F48" s="7">
        <v>121.7</v>
      </c>
      <c r="H48" s="7">
        <v>113.3</v>
      </c>
      <c r="J48" s="7">
        <v>117</v>
      </c>
      <c r="L48" s="7">
        <v>103.1</v>
      </c>
      <c r="N48" s="7">
        <v>126.7</v>
      </c>
      <c r="P48" s="7">
        <v>121.2</v>
      </c>
      <c r="R48" s="7">
        <v>111</v>
      </c>
      <c r="T48" s="7">
        <v>100.3</v>
      </c>
      <c r="V48" s="7">
        <v>115.3</v>
      </c>
      <c r="X48" s="7">
        <v>112.7</v>
      </c>
      <c r="Z48" s="7">
        <v>121</v>
      </c>
      <c r="AB48" s="7">
        <v>118.2</v>
      </c>
      <c r="AD48" s="7">
        <v>117.6</v>
      </c>
      <c r="AF48" s="7">
        <v>116.3</v>
      </c>
      <c r="AH48" s="7">
        <v>112.5</v>
      </c>
      <c r="AJ48" s="7">
        <v>115.7</v>
      </c>
      <c r="AL48" s="7">
        <v>113.9</v>
      </c>
      <c r="AN48" s="7">
        <v>110.9</v>
      </c>
      <c r="AP48" s="7">
        <v>113.4</v>
      </c>
      <c r="AR48" s="7">
        <v>111</v>
      </c>
      <c r="AT48" s="7">
        <v>111.2</v>
      </c>
      <c r="AV48" s="7">
        <v>111.2</v>
      </c>
      <c r="AX48" s="7">
        <v>112.5</v>
      </c>
      <c r="AZ48" s="7">
        <v>109.1</v>
      </c>
      <c r="BB48" s="7">
        <v>111.4</v>
      </c>
      <c r="BD48" s="7">
        <v>114.7</v>
      </c>
    </row>
    <row r="49" spans="1:56" x14ac:dyDescent="0.35">
      <c r="A49" s="7" t="s">
        <v>34</v>
      </c>
      <c r="B49" s="7">
        <v>2014</v>
      </c>
      <c r="C49" s="7" t="s">
        <v>37</v>
      </c>
      <c r="D49" s="7">
        <v>120.9</v>
      </c>
      <c r="F49" s="7">
        <v>119.9</v>
      </c>
      <c r="H49" s="7">
        <v>116.2</v>
      </c>
      <c r="J49" s="7">
        <v>117</v>
      </c>
      <c r="L49" s="7">
        <v>107.3</v>
      </c>
      <c r="N49" s="7">
        <v>126.1</v>
      </c>
      <c r="P49" s="7">
        <v>120.7</v>
      </c>
      <c r="R49" s="7">
        <v>111</v>
      </c>
      <c r="T49" s="7">
        <v>101.8</v>
      </c>
      <c r="V49" s="7">
        <v>112.6</v>
      </c>
      <c r="X49" s="7">
        <v>113.2</v>
      </c>
      <c r="Z49" s="7">
        <v>119.8</v>
      </c>
      <c r="AB49" s="7">
        <v>117.6</v>
      </c>
      <c r="AD49" s="7">
        <v>116</v>
      </c>
      <c r="AF49" s="7">
        <v>117.4</v>
      </c>
      <c r="AH49" s="7">
        <v>114.6</v>
      </c>
      <c r="AJ49" s="7">
        <v>117</v>
      </c>
      <c r="AL49" s="7">
        <v>113.9</v>
      </c>
      <c r="AN49" s="7">
        <v>112.5</v>
      </c>
      <c r="AP49" s="7">
        <v>113.6</v>
      </c>
      <c r="AR49" s="7">
        <v>111.5</v>
      </c>
      <c r="AT49" s="7">
        <v>111.2</v>
      </c>
      <c r="AV49" s="7">
        <v>110.9</v>
      </c>
      <c r="AX49" s="7">
        <v>112.7</v>
      </c>
      <c r="AZ49" s="7">
        <v>109</v>
      </c>
      <c r="BB49" s="7">
        <v>111.5</v>
      </c>
      <c r="BD49" s="7">
        <v>115.1</v>
      </c>
    </row>
    <row r="50" spans="1:56" x14ac:dyDescent="0.35">
      <c r="A50" s="7" t="s">
        <v>30</v>
      </c>
      <c r="B50" s="7">
        <v>2014</v>
      </c>
      <c r="C50" s="7" t="s">
        <v>38</v>
      </c>
      <c r="D50" s="7">
        <v>120.3</v>
      </c>
      <c r="F50" s="7">
        <v>120.2</v>
      </c>
      <c r="H50" s="7">
        <v>116.9</v>
      </c>
      <c r="J50" s="7">
        <v>118</v>
      </c>
      <c r="L50" s="7">
        <v>110.1</v>
      </c>
      <c r="N50" s="7">
        <v>126.3</v>
      </c>
      <c r="P50" s="7">
        <v>123.9</v>
      </c>
      <c r="R50" s="7">
        <v>111.5</v>
      </c>
      <c r="T50" s="7">
        <v>103.5</v>
      </c>
      <c r="V50" s="7">
        <v>111.6</v>
      </c>
      <c r="X50" s="7">
        <v>114.2</v>
      </c>
      <c r="Z50" s="7">
        <v>119.2</v>
      </c>
      <c r="AB50" s="7">
        <v>118.2</v>
      </c>
      <c r="AD50" s="7">
        <v>116.3</v>
      </c>
      <c r="AF50" s="7">
        <v>118.7</v>
      </c>
      <c r="AH50" s="7">
        <v>116.8</v>
      </c>
      <c r="AJ50" s="7">
        <v>118.5</v>
      </c>
      <c r="AL50" s="7">
        <v>139.26</v>
      </c>
      <c r="AN50" s="7">
        <v>113.4</v>
      </c>
      <c r="AP50" s="7">
        <v>114.1</v>
      </c>
      <c r="AR50" s="7">
        <v>112.1</v>
      </c>
      <c r="AT50" s="7">
        <v>111.4</v>
      </c>
      <c r="AV50" s="7">
        <v>110.9</v>
      </c>
      <c r="AX50" s="7">
        <v>113.1</v>
      </c>
      <c r="AZ50" s="7">
        <v>108.9</v>
      </c>
      <c r="BB50" s="7">
        <v>111.8</v>
      </c>
      <c r="BD50" s="7">
        <v>116</v>
      </c>
    </row>
    <row r="51" spans="1:56" x14ac:dyDescent="0.35">
      <c r="A51" s="7" t="s">
        <v>33</v>
      </c>
      <c r="B51" s="7">
        <v>2014</v>
      </c>
      <c r="C51" s="7" t="s">
        <v>38</v>
      </c>
      <c r="D51" s="7">
        <v>122.7</v>
      </c>
      <c r="F51" s="7">
        <v>124.1</v>
      </c>
      <c r="H51" s="7">
        <v>114.2</v>
      </c>
      <c r="J51" s="7">
        <v>119.1</v>
      </c>
      <c r="L51" s="7">
        <v>103.5</v>
      </c>
      <c r="N51" s="7">
        <v>129.19999999999999</v>
      </c>
      <c r="P51" s="7">
        <v>127</v>
      </c>
      <c r="R51" s="7">
        <v>112.6</v>
      </c>
      <c r="T51" s="7">
        <v>101.3</v>
      </c>
      <c r="V51" s="7">
        <v>117</v>
      </c>
      <c r="X51" s="7">
        <v>112.9</v>
      </c>
      <c r="Z51" s="7">
        <v>121.7</v>
      </c>
      <c r="AB51" s="7">
        <v>120</v>
      </c>
      <c r="AD51" s="7">
        <v>118.3</v>
      </c>
      <c r="AF51" s="7">
        <v>116.8</v>
      </c>
      <c r="AH51" s="7">
        <v>112.9</v>
      </c>
      <c r="AJ51" s="7">
        <v>116.2</v>
      </c>
      <c r="AL51" s="7">
        <v>114.3</v>
      </c>
      <c r="AN51" s="7">
        <v>111.1</v>
      </c>
      <c r="AP51" s="7">
        <v>114.1</v>
      </c>
      <c r="AR51" s="7">
        <v>111.2</v>
      </c>
      <c r="AT51" s="7">
        <v>111.3</v>
      </c>
      <c r="AV51" s="7">
        <v>111.5</v>
      </c>
      <c r="AX51" s="7">
        <v>112.9</v>
      </c>
      <c r="AZ51" s="7">
        <v>109.3</v>
      </c>
      <c r="BB51" s="7">
        <v>111.7</v>
      </c>
      <c r="BD51" s="7">
        <v>115.6</v>
      </c>
    </row>
    <row r="52" spans="1:56" x14ac:dyDescent="0.35">
      <c r="A52" s="7" t="s">
        <v>34</v>
      </c>
      <c r="B52" s="7">
        <v>2014</v>
      </c>
      <c r="C52" s="7" t="s">
        <v>38</v>
      </c>
      <c r="D52" s="7">
        <v>121.1</v>
      </c>
      <c r="F52" s="7">
        <v>121.6</v>
      </c>
      <c r="H52" s="7">
        <v>115.9</v>
      </c>
      <c r="J52" s="7">
        <v>118.4</v>
      </c>
      <c r="L52" s="7">
        <v>107.7</v>
      </c>
      <c r="N52" s="7">
        <v>127.7</v>
      </c>
      <c r="P52" s="7">
        <v>125</v>
      </c>
      <c r="R52" s="7">
        <v>111.9</v>
      </c>
      <c r="T52" s="7">
        <v>102.8</v>
      </c>
      <c r="V52" s="7">
        <v>113.4</v>
      </c>
      <c r="X52" s="7">
        <v>113.7</v>
      </c>
      <c r="Z52" s="7">
        <v>120.4</v>
      </c>
      <c r="AB52" s="7">
        <v>118.9</v>
      </c>
      <c r="AD52" s="7">
        <v>116.8</v>
      </c>
      <c r="AF52" s="7">
        <v>118</v>
      </c>
      <c r="AH52" s="7">
        <v>115.2</v>
      </c>
      <c r="AJ52" s="7">
        <v>117.6</v>
      </c>
      <c r="AL52" s="7">
        <v>114.3</v>
      </c>
      <c r="AN52" s="7">
        <v>112.5</v>
      </c>
      <c r="AP52" s="7">
        <v>114.1</v>
      </c>
      <c r="AR52" s="7">
        <v>111.8</v>
      </c>
      <c r="AT52" s="7">
        <v>111.3</v>
      </c>
      <c r="AV52" s="7">
        <v>111.2</v>
      </c>
      <c r="AX52" s="7">
        <v>113</v>
      </c>
      <c r="AZ52" s="7">
        <v>109.1</v>
      </c>
      <c r="BB52" s="7">
        <v>111.8</v>
      </c>
      <c r="BD52" s="7">
        <v>115.8</v>
      </c>
    </row>
    <row r="53" spans="1:56" x14ac:dyDescent="0.35">
      <c r="A53" s="7" t="s">
        <v>30</v>
      </c>
      <c r="B53" s="7">
        <v>2014</v>
      </c>
      <c r="C53" s="7" t="s">
        <v>39</v>
      </c>
      <c r="D53" s="7">
        <v>120.7</v>
      </c>
      <c r="F53" s="7">
        <v>121.6</v>
      </c>
      <c r="H53" s="7">
        <v>116.1</v>
      </c>
      <c r="J53" s="7">
        <v>119.3</v>
      </c>
      <c r="L53" s="7">
        <v>110.3</v>
      </c>
      <c r="N53" s="7">
        <v>125.8</v>
      </c>
      <c r="P53" s="7">
        <v>129.30000000000001</v>
      </c>
      <c r="R53" s="7">
        <v>112.2</v>
      </c>
      <c r="T53" s="7">
        <v>103.6</v>
      </c>
      <c r="V53" s="7">
        <v>112.3</v>
      </c>
      <c r="X53" s="7">
        <v>114.9</v>
      </c>
      <c r="Z53" s="7">
        <v>120.1</v>
      </c>
      <c r="AB53" s="7">
        <v>119.5</v>
      </c>
      <c r="AD53" s="7">
        <v>117.3</v>
      </c>
      <c r="AF53" s="7">
        <v>119.7</v>
      </c>
      <c r="AH53" s="7">
        <v>117.3</v>
      </c>
      <c r="AJ53" s="7">
        <v>119.3</v>
      </c>
      <c r="AL53" s="7">
        <v>139.26</v>
      </c>
      <c r="AN53" s="7">
        <v>114.4</v>
      </c>
      <c r="AP53" s="7">
        <v>114.9</v>
      </c>
      <c r="AR53" s="7">
        <v>112.8</v>
      </c>
      <c r="AT53" s="7">
        <v>112.2</v>
      </c>
      <c r="AV53" s="7">
        <v>111.4</v>
      </c>
      <c r="AX53" s="7">
        <v>114.3</v>
      </c>
      <c r="AZ53" s="7">
        <v>108</v>
      </c>
      <c r="BB53" s="7">
        <v>112.3</v>
      </c>
      <c r="BD53" s="7">
        <v>117</v>
      </c>
    </row>
    <row r="54" spans="1:56" x14ac:dyDescent="0.35">
      <c r="A54" s="7" t="s">
        <v>33</v>
      </c>
      <c r="B54" s="7">
        <v>2014</v>
      </c>
      <c r="C54" s="7" t="s">
        <v>39</v>
      </c>
      <c r="D54" s="7">
        <v>123.1</v>
      </c>
      <c r="F54" s="7">
        <v>125.9</v>
      </c>
      <c r="H54" s="7">
        <v>115.4</v>
      </c>
      <c r="J54" s="7">
        <v>120.4</v>
      </c>
      <c r="L54" s="7">
        <v>103.4</v>
      </c>
      <c r="N54" s="7">
        <v>131.19999999999999</v>
      </c>
      <c r="P54" s="7">
        <v>137.5</v>
      </c>
      <c r="R54" s="7">
        <v>112.8</v>
      </c>
      <c r="T54" s="7">
        <v>101.4</v>
      </c>
      <c r="V54" s="7">
        <v>118.3</v>
      </c>
      <c r="X54" s="7">
        <v>113.2</v>
      </c>
      <c r="Z54" s="7">
        <v>122.4</v>
      </c>
      <c r="AB54" s="7">
        <v>122</v>
      </c>
      <c r="AD54" s="7">
        <v>119</v>
      </c>
      <c r="AF54" s="7">
        <v>117.4</v>
      </c>
      <c r="AH54" s="7">
        <v>113.2</v>
      </c>
      <c r="AJ54" s="7">
        <v>116.7</v>
      </c>
      <c r="AL54" s="7">
        <v>113.9</v>
      </c>
      <c r="AN54" s="7">
        <v>111.2</v>
      </c>
      <c r="AP54" s="7">
        <v>114.3</v>
      </c>
      <c r="AR54" s="7">
        <v>111.4</v>
      </c>
      <c r="AT54" s="7">
        <v>111.5</v>
      </c>
      <c r="AV54" s="7">
        <v>111.8</v>
      </c>
      <c r="AX54" s="7">
        <v>115.1</v>
      </c>
      <c r="AZ54" s="7">
        <v>108.7</v>
      </c>
      <c r="BB54" s="7">
        <v>112.2</v>
      </c>
      <c r="BD54" s="7">
        <v>116.4</v>
      </c>
    </row>
    <row r="55" spans="1:56" x14ac:dyDescent="0.35">
      <c r="A55" s="7" t="s">
        <v>34</v>
      </c>
      <c r="B55" s="7">
        <v>2014</v>
      </c>
      <c r="C55" s="7" t="s">
        <v>39</v>
      </c>
      <c r="D55" s="7">
        <v>121.5</v>
      </c>
      <c r="F55" s="7">
        <v>123.1</v>
      </c>
      <c r="H55" s="7">
        <v>115.8</v>
      </c>
      <c r="J55" s="7">
        <v>119.7</v>
      </c>
      <c r="L55" s="7">
        <v>107.8</v>
      </c>
      <c r="N55" s="7">
        <v>128.30000000000001</v>
      </c>
      <c r="P55" s="7">
        <v>132.1</v>
      </c>
      <c r="R55" s="7">
        <v>112.4</v>
      </c>
      <c r="T55" s="7">
        <v>102.9</v>
      </c>
      <c r="V55" s="7">
        <v>114.3</v>
      </c>
      <c r="X55" s="7">
        <v>114.2</v>
      </c>
      <c r="Z55" s="7">
        <v>121.2</v>
      </c>
      <c r="AB55" s="7">
        <v>120.4</v>
      </c>
      <c r="AD55" s="7">
        <v>117.8</v>
      </c>
      <c r="AF55" s="7">
        <v>118.8</v>
      </c>
      <c r="AH55" s="7">
        <v>115.6</v>
      </c>
      <c r="AJ55" s="7">
        <v>118.3</v>
      </c>
      <c r="AL55" s="7">
        <v>113.9</v>
      </c>
      <c r="AN55" s="7">
        <v>113.2</v>
      </c>
      <c r="AP55" s="7">
        <v>114.6</v>
      </c>
      <c r="AR55" s="7">
        <v>112.3</v>
      </c>
      <c r="AT55" s="7">
        <v>111.8</v>
      </c>
      <c r="AV55" s="7">
        <v>111.6</v>
      </c>
      <c r="AX55" s="7">
        <v>114.8</v>
      </c>
      <c r="AZ55" s="7">
        <v>108.3</v>
      </c>
      <c r="BB55" s="7">
        <v>112.3</v>
      </c>
      <c r="BD55" s="7">
        <v>116.7</v>
      </c>
    </row>
    <row r="56" spans="1:56" x14ac:dyDescent="0.35">
      <c r="A56" s="7" t="s">
        <v>30</v>
      </c>
      <c r="B56" s="7">
        <v>2014</v>
      </c>
      <c r="C56" s="7" t="s">
        <v>40</v>
      </c>
      <c r="D56" s="7">
        <v>121.7</v>
      </c>
      <c r="F56" s="7">
        <v>122.5</v>
      </c>
      <c r="H56" s="7">
        <v>117.7</v>
      </c>
      <c r="J56" s="7">
        <v>120.6</v>
      </c>
      <c r="L56" s="7">
        <v>110.4</v>
      </c>
      <c r="N56" s="7">
        <v>129.1</v>
      </c>
      <c r="P56" s="7">
        <v>150.1</v>
      </c>
      <c r="R56" s="7">
        <v>113.2</v>
      </c>
      <c r="T56" s="7">
        <v>104.8</v>
      </c>
      <c r="V56" s="7">
        <v>113.3</v>
      </c>
      <c r="X56" s="7">
        <v>115.6</v>
      </c>
      <c r="Z56" s="7">
        <v>120.9</v>
      </c>
      <c r="AB56" s="7">
        <v>123.3</v>
      </c>
      <c r="AD56" s="7">
        <v>118</v>
      </c>
      <c r="AF56" s="7">
        <v>120.7</v>
      </c>
      <c r="AH56" s="7">
        <v>118.3</v>
      </c>
      <c r="AJ56" s="7">
        <v>120.3</v>
      </c>
      <c r="AL56" s="7">
        <v>139.26</v>
      </c>
      <c r="AN56" s="7">
        <v>115.3</v>
      </c>
      <c r="AP56" s="7">
        <v>115.4</v>
      </c>
      <c r="AR56" s="7">
        <v>113.4</v>
      </c>
      <c r="AT56" s="7">
        <v>113.2</v>
      </c>
      <c r="AV56" s="7">
        <v>111.8</v>
      </c>
      <c r="AX56" s="7">
        <v>115.5</v>
      </c>
      <c r="AZ56" s="7">
        <v>108.8</v>
      </c>
      <c r="BB56" s="7">
        <v>113.1</v>
      </c>
      <c r="BD56" s="7">
        <v>119.5</v>
      </c>
    </row>
    <row r="57" spans="1:56" x14ac:dyDescent="0.35">
      <c r="A57" s="7" t="s">
        <v>33</v>
      </c>
      <c r="B57" s="7">
        <v>2014</v>
      </c>
      <c r="C57" s="7" t="s">
        <v>40</v>
      </c>
      <c r="D57" s="7">
        <v>123.8</v>
      </c>
      <c r="F57" s="7">
        <v>126.4</v>
      </c>
      <c r="H57" s="7">
        <v>118</v>
      </c>
      <c r="J57" s="7">
        <v>121.6</v>
      </c>
      <c r="L57" s="7">
        <v>103.5</v>
      </c>
      <c r="N57" s="7">
        <v>133.69999999999999</v>
      </c>
      <c r="P57" s="7">
        <v>172.4</v>
      </c>
      <c r="R57" s="7">
        <v>113.1</v>
      </c>
      <c r="T57" s="7">
        <v>102.7</v>
      </c>
      <c r="V57" s="7">
        <v>120</v>
      </c>
      <c r="X57" s="7">
        <v>113.8</v>
      </c>
      <c r="Z57" s="7">
        <v>123.4</v>
      </c>
      <c r="AB57" s="7">
        <v>127.1</v>
      </c>
      <c r="AD57" s="7">
        <v>121</v>
      </c>
      <c r="AF57" s="7">
        <v>118</v>
      </c>
      <c r="AH57" s="7">
        <v>113.6</v>
      </c>
      <c r="AJ57" s="7">
        <v>117.4</v>
      </c>
      <c r="AL57" s="7">
        <v>114.8</v>
      </c>
      <c r="AN57" s="7">
        <v>111.6</v>
      </c>
      <c r="AP57" s="7">
        <v>114.9</v>
      </c>
      <c r="AR57" s="7">
        <v>111.5</v>
      </c>
      <c r="AT57" s="7">
        <v>113</v>
      </c>
      <c r="AV57" s="7">
        <v>112.4</v>
      </c>
      <c r="AX57" s="7">
        <v>117.8</v>
      </c>
      <c r="AZ57" s="7">
        <v>109.7</v>
      </c>
      <c r="BB57" s="7">
        <v>113.5</v>
      </c>
      <c r="BD57" s="7">
        <v>118.9</v>
      </c>
    </row>
    <row r="58" spans="1:56" x14ac:dyDescent="0.35">
      <c r="A58" s="7" t="s">
        <v>34</v>
      </c>
      <c r="B58" s="7">
        <v>2014</v>
      </c>
      <c r="C58" s="7" t="s">
        <v>40</v>
      </c>
      <c r="D58" s="7">
        <v>122.4</v>
      </c>
      <c r="F58" s="7">
        <v>123.9</v>
      </c>
      <c r="H58" s="7">
        <v>117.8</v>
      </c>
      <c r="J58" s="7">
        <v>121</v>
      </c>
      <c r="L58" s="7">
        <v>107.9</v>
      </c>
      <c r="N58" s="7">
        <v>131.19999999999999</v>
      </c>
      <c r="P58" s="7">
        <v>157.69999999999999</v>
      </c>
      <c r="R58" s="7">
        <v>113.2</v>
      </c>
      <c r="T58" s="7">
        <v>104.1</v>
      </c>
      <c r="V58" s="7">
        <v>115.5</v>
      </c>
      <c r="X58" s="7">
        <v>114.8</v>
      </c>
      <c r="Z58" s="7">
        <v>122.1</v>
      </c>
      <c r="AB58" s="7">
        <v>124.7</v>
      </c>
      <c r="AD58" s="7">
        <v>118.8</v>
      </c>
      <c r="AF58" s="7">
        <v>119.6</v>
      </c>
      <c r="AH58" s="7">
        <v>116.3</v>
      </c>
      <c r="AJ58" s="7">
        <v>119.1</v>
      </c>
      <c r="AL58" s="7">
        <v>114.8</v>
      </c>
      <c r="AN58" s="7">
        <v>113.9</v>
      </c>
      <c r="AP58" s="7">
        <v>115.2</v>
      </c>
      <c r="AR58" s="7">
        <v>112.7</v>
      </c>
      <c r="AT58" s="7">
        <v>113.1</v>
      </c>
      <c r="AV58" s="7">
        <v>112.1</v>
      </c>
      <c r="AX58" s="7">
        <v>116.8</v>
      </c>
      <c r="AZ58" s="7">
        <v>109.2</v>
      </c>
      <c r="BB58" s="7">
        <v>113.3</v>
      </c>
      <c r="BD58" s="7">
        <v>119.2</v>
      </c>
    </row>
    <row r="59" spans="1:56" x14ac:dyDescent="0.35">
      <c r="A59" s="7" t="s">
        <v>30</v>
      </c>
      <c r="B59" s="7">
        <v>2014</v>
      </c>
      <c r="C59" s="7" t="s">
        <v>41</v>
      </c>
      <c r="D59" s="7">
        <v>121.8</v>
      </c>
      <c r="F59" s="7">
        <v>122.8</v>
      </c>
      <c r="H59" s="7">
        <v>117.8</v>
      </c>
      <c r="J59" s="7">
        <v>121.9</v>
      </c>
      <c r="L59" s="7">
        <v>110.6</v>
      </c>
      <c r="N59" s="7">
        <v>129.69999999999999</v>
      </c>
      <c r="P59" s="7">
        <v>161.1</v>
      </c>
      <c r="R59" s="7">
        <v>114.1</v>
      </c>
      <c r="T59" s="7">
        <v>105.1</v>
      </c>
      <c r="V59" s="7">
        <v>114.6</v>
      </c>
      <c r="X59" s="7">
        <v>115.8</v>
      </c>
      <c r="Z59" s="7">
        <v>121.7</v>
      </c>
      <c r="AB59" s="7">
        <v>125.3</v>
      </c>
      <c r="AD59" s="7">
        <v>118.8</v>
      </c>
      <c r="AF59" s="7">
        <v>120.9</v>
      </c>
      <c r="AH59" s="7">
        <v>118.8</v>
      </c>
      <c r="AJ59" s="7">
        <v>120.7</v>
      </c>
      <c r="AL59" s="7">
        <v>139.26</v>
      </c>
      <c r="AN59" s="7">
        <v>115.4</v>
      </c>
      <c r="AP59" s="7">
        <v>115.9</v>
      </c>
      <c r="AR59" s="7">
        <v>114</v>
      </c>
      <c r="AT59" s="7">
        <v>113.2</v>
      </c>
      <c r="AV59" s="7">
        <v>112.2</v>
      </c>
      <c r="AX59" s="7">
        <v>116.2</v>
      </c>
      <c r="AZ59" s="7">
        <v>109.4</v>
      </c>
      <c r="BB59" s="7">
        <v>113.5</v>
      </c>
      <c r="BD59" s="7">
        <v>120.7</v>
      </c>
    </row>
    <row r="60" spans="1:56" x14ac:dyDescent="0.35">
      <c r="A60" s="7" t="s">
        <v>33</v>
      </c>
      <c r="B60" s="7">
        <v>2014</v>
      </c>
      <c r="C60" s="7" t="s">
        <v>41</v>
      </c>
      <c r="D60" s="7">
        <v>124.8</v>
      </c>
      <c r="F60" s="7">
        <v>127.3</v>
      </c>
      <c r="H60" s="7">
        <v>116.5</v>
      </c>
      <c r="J60" s="7">
        <v>122.2</v>
      </c>
      <c r="L60" s="7">
        <v>103.6</v>
      </c>
      <c r="N60" s="7">
        <v>132.69999999999999</v>
      </c>
      <c r="P60" s="7">
        <v>181.9</v>
      </c>
      <c r="R60" s="7">
        <v>115.2</v>
      </c>
      <c r="T60" s="7">
        <v>102.7</v>
      </c>
      <c r="V60" s="7">
        <v>122.1</v>
      </c>
      <c r="X60" s="7">
        <v>114.4</v>
      </c>
      <c r="Z60" s="7">
        <v>124.7</v>
      </c>
      <c r="AB60" s="7">
        <v>128.9</v>
      </c>
      <c r="AD60" s="7">
        <v>123</v>
      </c>
      <c r="AF60" s="7">
        <v>118.6</v>
      </c>
      <c r="AH60" s="7">
        <v>114.1</v>
      </c>
      <c r="AJ60" s="7">
        <v>117.9</v>
      </c>
      <c r="AL60" s="7">
        <v>115.5</v>
      </c>
      <c r="AN60" s="7">
        <v>111.8</v>
      </c>
      <c r="AP60" s="7">
        <v>115.3</v>
      </c>
      <c r="AR60" s="7">
        <v>112.2</v>
      </c>
      <c r="AT60" s="7">
        <v>112.5</v>
      </c>
      <c r="AV60" s="7">
        <v>112.9</v>
      </c>
      <c r="AX60" s="7">
        <v>119.2</v>
      </c>
      <c r="AZ60" s="7">
        <v>110.5</v>
      </c>
      <c r="BB60" s="7">
        <v>113.9</v>
      </c>
      <c r="BD60" s="7">
        <v>119.9</v>
      </c>
    </row>
    <row r="61" spans="1:56" x14ac:dyDescent="0.35">
      <c r="A61" s="7" t="s">
        <v>34</v>
      </c>
      <c r="B61" s="7">
        <v>2014</v>
      </c>
      <c r="C61" s="7" t="s">
        <v>41</v>
      </c>
      <c r="D61" s="7">
        <v>122.7</v>
      </c>
      <c r="F61" s="7">
        <v>124.4</v>
      </c>
      <c r="H61" s="7">
        <v>117.3</v>
      </c>
      <c r="J61" s="7">
        <v>122</v>
      </c>
      <c r="L61" s="7">
        <v>108</v>
      </c>
      <c r="N61" s="7">
        <v>131.1</v>
      </c>
      <c r="P61" s="7">
        <v>168.2</v>
      </c>
      <c r="R61" s="7">
        <v>114.5</v>
      </c>
      <c r="T61" s="7">
        <v>104.3</v>
      </c>
      <c r="V61" s="7">
        <v>117.1</v>
      </c>
      <c r="X61" s="7">
        <v>115.2</v>
      </c>
      <c r="Z61" s="7">
        <v>123.1</v>
      </c>
      <c r="AB61" s="7">
        <v>126.6</v>
      </c>
      <c r="AD61" s="7">
        <v>119.9</v>
      </c>
      <c r="AF61" s="7">
        <v>120</v>
      </c>
      <c r="AH61" s="7">
        <v>116.8</v>
      </c>
      <c r="AJ61" s="7">
        <v>119.6</v>
      </c>
      <c r="AL61" s="7">
        <v>115.5</v>
      </c>
      <c r="AN61" s="7">
        <v>114</v>
      </c>
      <c r="AP61" s="7">
        <v>115.6</v>
      </c>
      <c r="AR61" s="7">
        <v>113.3</v>
      </c>
      <c r="AT61" s="7">
        <v>112.8</v>
      </c>
      <c r="AV61" s="7">
        <v>112.6</v>
      </c>
      <c r="AX61" s="7">
        <v>118</v>
      </c>
      <c r="AZ61" s="7">
        <v>109.9</v>
      </c>
      <c r="BB61" s="7">
        <v>113.7</v>
      </c>
      <c r="BD61" s="7">
        <v>120.3</v>
      </c>
    </row>
    <row r="62" spans="1:56" x14ac:dyDescent="0.35">
      <c r="A62" s="7" t="s">
        <v>30</v>
      </c>
      <c r="B62" s="7">
        <v>2014</v>
      </c>
      <c r="C62" s="7" t="s">
        <v>42</v>
      </c>
      <c r="D62" s="7">
        <v>122.3</v>
      </c>
      <c r="F62" s="7">
        <v>122.4</v>
      </c>
      <c r="H62" s="7">
        <v>117.8</v>
      </c>
      <c r="J62" s="7">
        <v>122.7</v>
      </c>
      <c r="L62" s="7">
        <v>110.4</v>
      </c>
      <c r="N62" s="7">
        <v>129.80000000000001</v>
      </c>
      <c r="P62" s="7">
        <v>158.80000000000001</v>
      </c>
      <c r="R62" s="7">
        <v>115</v>
      </c>
      <c r="T62" s="7">
        <v>104.7</v>
      </c>
      <c r="V62" s="7">
        <v>114.9</v>
      </c>
      <c r="X62" s="7">
        <v>116.5</v>
      </c>
      <c r="Z62" s="7">
        <v>122.6</v>
      </c>
      <c r="AB62" s="7">
        <v>125.3</v>
      </c>
      <c r="AD62" s="7">
        <v>119.5</v>
      </c>
      <c r="AF62" s="7">
        <v>121.7</v>
      </c>
      <c r="AH62" s="7">
        <v>119.2</v>
      </c>
      <c r="AJ62" s="7">
        <v>121.3</v>
      </c>
      <c r="AL62" s="7">
        <v>139.26</v>
      </c>
      <c r="AN62" s="7">
        <v>115.8</v>
      </c>
      <c r="AP62" s="7">
        <v>116.7</v>
      </c>
      <c r="AR62" s="7">
        <v>114.5</v>
      </c>
      <c r="AT62" s="7">
        <v>112.8</v>
      </c>
      <c r="AV62" s="7">
        <v>112.6</v>
      </c>
      <c r="AX62" s="7">
        <v>116.6</v>
      </c>
      <c r="AZ62" s="7">
        <v>109.1</v>
      </c>
      <c r="BB62" s="7">
        <v>113.7</v>
      </c>
      <c r="BD62" s="7">
        <v>120.9</v>
      </c>
    </row>
    <row r="63" spans="1:56" x14ac:dyDescent="0.35">
      <c r="A63" s="7" t="s">
        <v>33</v>
      </c>
      <c r="B63" s="7">
        <v>2014</v>
      </c>
      <c r="C63" s="7" t="s">
        <v>42</v>
      </c>
      <c r="D63" s="7">
        <v>124.2</v>
      </c>
      <c r="F63" s="7">
        <v>125.4</v>
      </c>
      <c r="H63" s="7">
        <v>116.4</v>
      </c>
      <c r="J63" s="7">
        <v>122.7</v>
      </c>
      <c r="L63" s="7">
        <v>103.5</v>
      </c>
      <c r="N63" s="7">
        <v>124.5</v>
      </c>
      <c r="P63" s="7">
        <v>168.6</v>
      </c>
      <c r="R63" s="7">
        <v>116.9</v>
      </c>
      <c r="T63" s="7">
        <v>101.9</v>
      </c>
      <c r="V63" s="7">
        <v>122.9</v>
      </c>
      <c r="X63" s="7">
        <v>114.8</v>
      </c>
      <c r="Z63" s="7">
        <v>125.2</v>
      </c>
      <c r="AB63" s="7">
        <v>126.7</v>
      </c>
      <c r="AD63" s="7">
        <v>124.3</v>
      </c>
      <c r="AF63" s="7">
        <v>119.2</v>
      </c>
      <c r="AH63" s="7">
        <v>114.5</v>
      </c>
      <c r="AJ63" s="7">
        <v>118.4</v>
      </c>
      <c r="AL63" s="7">
        <v>116.1</v>
      </c>
      <c r="AN63" s="7">
        <v>111.8</v>
      </c>
      <c r="AP63" s="7">
        <v>115.5</v>
      </c>
      <c r="AR63" s="7">
        <v>112.3</v>
      </c>
      <c r="AT63" s="7">
        <v>111.2</v>
      </c>
      <c r="AV63" s="7">
        <v>113.4</v>
      </c>
      <c r="AX63" s="7">
        <v>120</v>
      </c>
      <c r="AZ63" s="7">
        <v>110</v>
      </c>
      <c r="BB63" s="7">
        <v>113.6</v>
      </c>
      <c r="BD63" s="7">
        <v>119.2</v>
      </c>
    </row>
    <row r="64" spans="1:56" x14ac:dyDescent="0.35">
      <c r="A64" s="7" t="s">
        <v>34</v>
      </c>
      <c r="B64" s="7">
        <v>2014</v>
      </c>
      <c r="C64" s="7" t="s">
        <v>42</v>
      </c>
      <c r="D64" s="7">
        <v>122.9</v>
      </c>
      <c r="F64" s="7">
        <v>123.5</v>
      </c>
      <c r="H64" s="7">
        <v>117.3</v>
      </c>
      <c r="J64" s="7">
        <v>122.7</v>
      </c>
      <c r="L64" s="7">
        <v>107.9</v>
      </c>
      <c r="N64" s="7">
        <v>127.3</v>
      </c>
      <c r="P64" s="7">
        <v>162.1</v>
      </c>
      <c r="R64" s="7">
        <v>115.6</v>
      </c>
      <c r="T64" s="7">
        <v>103.8</v>
      </c>
      <c r="V64" s="7">
        <v>117.6</v>
      </c>
      <c r="X64" s="7">
        <v>115.8</v>
      </c>
      <c r="Z64" s="7">
        <v>123.8</v>
      </c>
      <c r="AB64" s="7">
        <v>125.8</v>
      </c>
      <c r="AD64" s="7">
        <v>120.8</v>
      </c>
      <c r="AF64" s="7">
        <v>120.7</v>
      </c>
      <c r="AH64" s="7">
        <v>117.2</v>
      </c>
      <c r="AJ64" s="7">
        <v>120.1</v>
      </c>
      <c r="AL64" s="7">
        <v>116.1</v>
      </c>
      <c r="AN64" s="7">
        <v>114.3</v>
      </c>
      <c r="AP64" s="7">
        <v>116.1</v>
      </c>
      <c r="AR64" s="7">
        <v>113.7</v>
      </c>
      <c r="AT64" s="7">
        <v>112</v>
      </c>
      <c r="AV64" s="7">
        <v>113.1</v>
      </c>
      <c r="AX64" s="7">
        <v>118.6</v>
      </c>
      <c r="AZ64" s="7">
        <v>109.5</v>
      </c>
      <c r="BB64" s="7">
        <v>113.7</v>
      </c>
      <c r="BD64" s="7">
        <v>120.1</v>
      </c>
    </row>
    <row r="65" spans="1:56" x14ac:dyDescent="0.35">
      <c r="A65" s="7" t="s">
        <v>30</v>
      </c>
      <c r="B65" s="7">
        <v>2014</v>
      </c>
      <c r="C65" s="7" t="s">
        <v>43</v>
      </c>
      <c r="D65" s="7">
        <v>122.6</v>
      </c>
      <c r="F65" s="7">
        <v>122.5</v>
      </c>
      <c r="H65" s="7">
        <v>118.3</v>
      </c>
      <c r="J65" s="7">
        <v>123.2</v>
      </c>
      <c r="L65" s="7">
        <v>110.5</v>
      </c>
      <c r="N65" s="7">
        <v>128.9</v>
      </c>
      <c r="P65" s="7">
        <v>155.30000000000001</v>
      </c>
      <c r="R65" s="7">
        <v>115.5</v>
      </c>
      <c r="T65" s="7">
        <v>104</v>
      </c>
      <c r="V65" s="7">
        <v>115.3</v>
      </c>
      <c r="X65" s="7">
        <v>116.8</v>
      </c>
      <c r="Z65" s="7">
        <v>123.2</v>
      </c>
      <c r="AB65" s="7">
        <v>125.1</v>
      </c>
      <c r="AD65" s="7">
        <v>120</v>
      </c>
      <c r="AF65" s="7">
        <v>122.7</v>
      </c>
      <c r="AH65" s="7">
        <v>120.3</v>
      </c>
      <c r="AJ65" s="7">
        <v>122.3</v>
      </c>
      <c r="AL65" s="7">
        <v>139.26</v>
      </c>
      <c r="AN65" s="7">
        <v>116.4</v>
      </c>
      <c r="AP65" s="7">
        <v>117.5</v>
      </c>
      <c r="AR65" s="7">
        <v>115.3</v>
      </c>
      <c r="AT65" s="7">
        <v>112.6</v>
      </c>
      <c r="AV65" s="7">
        <v>113</v>
      </c>
      <c r="AX65" s="7">
        <v>116.9</v>
      </c>
      <c r="AZ65" s="7">
        <v>109.3</v>
      </c>
      <c r="BB65" s="7">
        <v>114</v>
      </c>
      <c r="BD65" s="7">
        <v>121</v>
      </c>
    </row>
    <row r="66" spans="1:56" x14ac:dyDescent="0.35">
      <c r="A66" s="7" t="s">
        <v>33</v>
      </c>
      <c r="B66" s="7">
        <v>2014</v>
      </c>
      <c r="C66" s="7" t="s">
        <v>43</v>
      </c>
      <c r="D66" s="7">
        <v>124.6</v>
      </c>
      <c r="F66" s="7">
        <v>126.1</v>
      </c>
      <c r="H66" s="7">
        <v>117.8</v>
      </c>
      <c r="J66" s="7">
        <v>123.1</v>
      </c>
      <c r="L66" s="7">
        <v>103.5</v>
      </c>
      <c r="N66" s="7">
        <v>123.5</v>
      </c>
      <c r="P66" s="7">
        <v>159.6</v>
      </c>
      <c r="R66" s="7">
        <v>117.4</v>
      </c>
      <c r="T66" s="7">
        <v>101.2</v>
      </c>
      <c r="V66" s="7">
        <v>123.8</v>
      </c>
      <c r="X66" s="7">
        <v>115.2</v>
      </c>
      <c r="Z66" s="7">
        <v>125.9</v>
      </c>
      <c r="AB66" s="7">
        <v>125.8</v>
      </c>
      <c r="AD66" s="7">
        <v>124.3</v>
      </c>
      <c r="AF66" s="7">
        <v>119.6</v>
      </c>
      <c r="AH66" s="7">
        <v>114.9</v>
      </c>
      <c r="AJ66" s="7">
        <v>118.9</v>
      </c>
      <c r="AL66" s="7">
        <v>116.7</v>
      </c>
      <c r="AN66" s="7">
        <v>112</v>
      </c>
      <c r="AP66" s="7">
        <v>115.8</v>
      </c>
      <c r="AR66" s="7">
        <v>112.6</v>
      </c>
      <c r="AT66" s="7">
        <v>111</v>
      </c>
      <c r="AV66" s="7">
        <v>113.6</v>
      </c>
      <c r="AX66" s="7">
        <v>120.2</v>
      </c>
      <c r="AZ66" s="7">
        <v>110.1</v>
      </c>
      <c r="BB66" s="7">
        <v>113.7</v>
      </c>
      <c r="BD66" s="7">
        <v>119.1</v>
      </c>
    </row>
    <row r="67" spans="1:56" x14ac:dyDescent="0.35">
      <c r="A67" s="7" t="s">
        <v>34</v>
      </c>
      <c r="B67" s="7">
        <v>2014</v>
      </c>
      <c r="C67" s="7" t="s">
        <v>43</v>
      </c>
      <c r="D67" s="7">
        <v>123.2</v>
      </c>
      <c r="F67" s="7">
        <v>123.8</v>
      </c>
      <c r="H67" s="7">
        <v>118.1</v>
      </c>
      <c r="J67" s="7">
        <v>123.2</v>
      </c>
      <c r="L67" s="7">
        <v>107.9</v>
      </c>
      <c r="N67" s="7">
        <v>126.4</v>
      </c>
      <c r="P67" s="7">
        <v>156.80000000000001</v>
      </c>
      <c r="R67" s="7">
        <v>116.1</v>
      </c>
      <c r="T67" s="7">
        <v>103.1</v>
      </c>
      <c r="V67" s="7">
        <v>118.1</v>
      </c>
      <c r="X67" s="7">
        <v>116.1</v>
      </c>
      <c r="Z67" s="7">
        <v>124.5</v>
      </c>
      <c r="AB67" s="7">
        <v>125.4</v>
      </c>
      <c r="AD67" s="7">
        <v>121.1</v>
      </c>
      <c r="AF67" s="7">
        <v>121.5</v>
      </c>
      <c r="AH67" s="7">
        <v>118.1</v>
      </c>
      <c r="AJ67" s="7">
        <v>121</v>
      </c>
      <c r="AL67" s="7">
        <v>116.7</v>
      </c>
      <c r="AN67" s="7">
        <v>114.7</v>
      </c>
      <c r="AP67" s="7">
        <v>116.7</v>
      </c>
      <c r="AR67" s="7">
        <v>114.3</v>
      </c>
      <c r="AT67" s="7">
        <v>111.8</v>
      </c>
      <c r="AV67" s="7">
        <v>113.3</v>
      </c>
      <c r="AX67" s="7">
        <v>118.8</v>
      </c>
      <c r="AZ67" s="7">
        <v>109.6</v>
      </c>
      <c r="BB67" s="7">
        <v>113.9</v>
      </c>
      <c r="BD67" s="7">
        <v>120.1</v>
      </c>
    </row>
    <row r="68" spans="1:56" x14ac:dyDescent="0.35">
      <c r="A68" s="7" t="s">
        <v>30</v>
      </c>
      <c r="B68" s="7">
        <v>2014</v>
      </c>
      <c r="C68" s="7" t="s">
        <v>45</v>
      </c>
      <c r="D68" s="7">
        <v>122.7</v>
      </c>
      <c r="F68" s="7">
        <v>122.6</v>
      </c>
      <c r="H68" s="7">
        <v>119.9</v>
      </c>
      <c r="J68" s="7">
        <v>124</v>
      </c>
      <c r="L68" s="7">
        <v>110.5</v>
      </c>
      <c r="N68" s="7">
        <v>128.80000000000001</v>
      </c>
      <c r="P68" s="7">
        <v>152</v>
      </c>
      <c r="R68" s="7">
        <v>116.2</v>
      </c>
      <c r="T68" s="7">
        <v>103.3</v>
      </c>
      <c r="V68" s="7">
        <v>115.8</v>
      </c>
      <c r="X68" s="7">
        <v>116.8</v>
      </c>
      <c r="Z68" s="7">
        <v>124.5</v>
      </c>
      <c r="AB68" s="7">
        <v>124.9</v>
      </c>
      <c r="AD68" s="7">
        <v>120.8</v>
      </c>
      <c r="AF68" s="7">
        <v>123.3</v>
      </c>
      <c r="AH68" s="7">
        <v>120.5</v>
      </c>
      <c r="AJ68" s="7">
        <v>122.9</v>
      </c>
      <c r="AL68" s="7">
        <v>139.26</v>
      </c>
      <c r="AN68" s="7">
        <v>117.3</v>
      </c>
      <c r="AP68" s="7">
        <v>118.1</v>
      </c>
      <c r="AR68" s="7">
        <v>115.9</v>
      </c>
      <c r="AT68" s="7">
        <v>112</v>
      </c>
      <c r="AV68" s="7">
        <v>113.3</v>
      </c>
      <c r="AX68" s="7">
        <v>117.2</v>
      </c>
      <c r="AZ68" s="7">
        <v>108.8</v>
      </c>
      <c r="BB68" s="7">
        <v>114.1</v>
      </c>
      <c r="BD68" s="7">
        <v>121.1</v>
      </c>
    </row>
    <row r="69" spans="1:56" x14ac:dyDescent="0.35">
      <c r="A69" s="7" t="s">
        <v>33</v>
      </c>
      <c r="B69" s="7">
        <v>2014</v>
      </c>
      <c r="C69" s="7" t="s">
        <v>45</v>
      </c>
      <c r="D69" s="7">
        <v>124.5</v>
      </c>
      <c r="F69" s="7">
        <v>125.6</v>
      </c>
      <c r="H69" s="7">
        <v>122.7</v>
      </c>
      <c r="J69" s="7">
        <v>124.6</v>
      </c>
      <c r="L69" s="7">
        <v>103.2</v>
      </c>
      <c r="N69" s="7">
        <v>122.2</v>
      </c>
      <c r="P69" s="7">
        <v>153.19999999999999</v>
      </c>
      <c r="R69" s="7">
        <v>119.3</v>
      </c>
      <c r="T69" s="7">
        <v>99.8</v>
      </c>
      <c r="V69" s="7">
        <v>124.6</v>
      </c>
      <c r="X69" s="7">
        <v>115.8</v>
      </c>
      <c r="Z69" s="7">
        <v>126.9</v>
      </c>
      <c r="AB69" s="7">
        <v>125.4</v>
      </c>
      <c r="AD69" s="7">
        <v>125.8</v>
      </c>
      <c r="AF69" s="7">
        <v>120.3</v>
      </c>
      <c r="AH69" s="7">
        <v>115.4</v>
      </c>
      <c r="AJ69" s="7">
        <v>119.5</v>
      </c>
      <c r="AL69" s="7">
        <v>117.1</v>
      </c>
      <c r="AN69" s="7">
        <v>112.6</v>
      </c>
      <c r="AP69" s="7">
        <v>116.4</v>
      </c>
      <c r="AR69" s="7">
        <v>113</v>
      </c>
      <c r="AT69" s="7">
        <v>109.7</v>
      </c>
      <c r="AV69" s="7">
        <v>114</v>
      </c>
      <c r="AX69" s="7">
        <v>120.3</v>
      </c>
      <c r="AZ69" s="7">
        <v>109.6</v>
      </c>
      <c r="BB69" s="7">
        <v>113.4</v>
      </c>
      <c r="BD69" s="7">
        <v>119</v>
      </c>
    </row>
    <row r="70" spans="1:56" x14ac:dyDescent="0.35">
      <c r="A70" s="7" t="s">
        <v>34</v>
      </c>
      <c r="B70" s="7">
        <v>2014</v>
      </c>
      <c r="C70" s="7" t="s">
        <v>45</v>
      </c>
      <c r="D70" s="7">
        <v>123.3</v>
      </c>
      <c r="F70" s="7">
        <v>123.7</v>
      </c>
      <c r="H70" s="7">
        <v>121</v>
      </c>
      <c r="J70" s="7">
        <v>124.2</v>
      </c>
      <c r="L70" s="7">
        <v>107.8</v>
      </c>
      <c r="N70" s="7">
        <v>125.7</v>
      </c>
      <c r="P70" s="7">
        <v>152.4</v>
      </c>
      <c r="R70" s="7">
        <v>117.2</v>
      </c>
      <c r="T70" s="7">
        <v>102.1</v>
      </c>
      <c r="V70" s="7">
        <v>118.7</v>
      </c>
      <c r="X70" s="7">
        <v>116.4</v>
      </c>
      <c r="Z70" s="7">
        <v>125.6</v>
      </c>
      <c r="AB70" s="7">
        <v>125.1</v>
      </c>
      <c r="AD70" s="7">
        <v>122.1</v>
      </c>
      <c r="AF70" s="7">
        <v>122.1</v>
      </c>
      <c r="AH70" s="7">
        <v>118.4</v>
      </c>
      <c r="AJ70" s="7">
        <v>121.6</v>
      </c>
      <c r="AL70" s="7">
        <v>117.1</v>
      </c>
      <c r="AN70" s="7">
        <v>115.5</v>
      </c>
      <c r="AP70" s="7">
        <v>117.3</v>
      </c>
      <c r="AR70" s="7">
        <v>114.8</v>
      </c>
      <c r="AT70" s="7">
        <v>110.8</v>
      </c>
      <c r="AV70" s="7">
        <v>113.7</v>
      </c>
      <c r="AX70" s="7">
        <v>119</v>
      </c>
      <c r="AZ70" s="7">
        <v>109.1</v>
      </c>
      <c r="BB70" s="7">
        <v>113.8</v>
      </c>
      <c r="BD70" s="7">
        <v>120.1</v>
      </c>
    </row>
    <row r="71" spans="1:56" x14ac:dyDescent="0.35">
      <c r="A71" s="7" t="s">
        <v>30</v>
      </c>
      <c r="B71" s="7">
        <v>2014</v>
      </c>
      <c r="C71" s="7" t="s">
        <v>46</v>
      </c>
      <c r="D71" s="7">
        <v>122.4</v>
      </c>
      <c r="F71" s="7">
        <v>122.4</v>
      </c>
      <c r="H71" s="7">
        <v>121.8</v>
      </c>
      <c r="J71" s="7">
        <v>124.2</v>
      </c>
      <c r="L71" s="7">
        <v>110.2</v>
      </c>
      <c r="N71" s="7">
        <v>128.6</v>
      </c>
      <c r="P71" s="7">
        <v>140.30000000000001</v>
      </c>
      <c r="R71" s="7">
        <v>116.3</v>
      </c>
      <c r="T71" s="7">
        <v>102</v>
      </c>
      <c r="V71" s="7">
        <v>116</v>
      </c>
      <c r="X71" s="7">
        <v>117.3</v>
      </c>
      <c r="Z71" s="7">
        <v>124.8</v>
      </c>
      <c r="AB71" s="7">
        <v>123.3</v>
      </c>
      <c r="AD71" s="7">
        <v>121.7</v>
      </c>
      <c r="AF71" s="7">
        <v>123.8</v>
      </c>
      <c r="AH71" s="7">
        <v>120.6</v>
      </c>
      <c r="AJ71" s="7">
        <v>123.3</v>
      </c>
      <c r="AL71" s="7">
        <v>139.26</v>
      </c>
      <c r="AN71" s="7">
        <v>117.4</v>
      </c>
      <c r="AP71" s="7">
        <v>118.2</v>
      </c>
      <c r="AR71" s="7">
        <v>116.2</v>
      </c>
      <c r="AT71" s="7">
        <v>111.5</v>
      </c>
      <c r="AV71" s="7">
        <v>113.3</v>
      </c>
      <c r="AX71" s="7">
        <v>117.7</v>
      </c>
      <c r="AZ71" s="7">
        <v>109.4</v>
      </c>
      <c r="BB71" s="7">
        <v>114.2</v>
      </c>
      <c r="BD71" s="7">
        <v>120.3</v>
      </c>
    </row>
    <row r="72" spans="1:56" x14ac:dyDescent="0.35">
      <c r="A72" s="7" t="s">
        <v>33</v>
      </c>
      <c r="B72" s="7">
        <v>2014</v>
      </c>
      <c r="C72" s="7" t="s">
        <v>46</v>
      </c>
      <c r="D72" s="7">
        <v>124</v>
      </c>
      <c r="F72" s="7">
        <v>124.7</v>
      </c>
      <c r="H72" s="7">
        <v>126.3</v>
      </c>
      <c r="J72" s="7">
        <v>124.9</v>
      </c>
      <c r="L72" s="7">
        <v>103</v>
      </c>
      <c r="N72" s="7">
        <v>122.3</v>
      </c>
      <c r="P72" s="7">
        <v>141</v>
      </c>
      <c r="R72" s="7">
        <v>120.1</v>
      </c>
      <c r="T72" s="7">
        <v>97.8</v>
      </c>
      <c r="V72" s="7">
        <v>125.4</v>
      </c>
      <c r="X72" s="7">
        <v>116.1</v>
      </c>
      <c r="Z72" s="7">
        <v>127.6</v>
      </c>
      <c r="AB72" s="7">
        <v>124</v>
      </c>
      <c r="AD72" s="7">
        <v>126.4</v>
      </c>
      <c r="AF72" s="7">
        <v>120.7</v>
      </c>
      <c r="AH72" s="7">
        <v>115.8</v>
      </c>
      <c r="AJ72" s="7">
        <v>120</v>
      </c>
      <c r="AL72" s="7">
        <v>116.5</v>
      </c>
      <c r="AN72" s="7">
        <v>113</v>
      </c>
      <c r="AP72" s="7">
        <v>116.8</v>
      </c>
      <c r="AR72" s="7">
        <v>113.2</v>
      </c>
      <c r="AT72" s="7">
        <v>108.8</v>
      </c>
      <c r="AV72" s="7">
        <v>114.3</v>
      </c>
      <c r="AX72" s="7">
        <v>120.7</v>
      </c>
      <c r="AZ72" s="7">
        <v>110.4</v>
      </c>
      <c r="BB72" s="7">
        <v>113.4</v>
      </c>
      <c r="BD72" s="7">
        <v>118.4</v>
      </c>
    </row>
    <row r="73" spans="1:56" x14ac:dyDescent="0.35">
      <c r="A73" s="7" t="s">
        <v>34</v>
      </c>
      <c r="B73" s="7">
        <v>2014</v>
      </c>
      <c r="C73" s="7" t="s">
        <v>46</v>
      </c>
      <c r="D73" s="7">
        <v>122.9</v>
      </c>
      <c r="F73" s="7">
        <v>123.2</v>
      </c>
      <c r="H73" s="7">
        <v>123.5</v>
      </c>
      <c r="J73" s="7">
        <v>124.5</v>
      </c>
      <c r="L73" s="7">
        <v>107.6</v>
      </c>
      <c r="N73" s="7">
        <v>125.7</v>
      </c>
      <c r="P73" s="7">
        <v>140.5</v>
      </c>
      <c r="R73" s="7">
        <v>117.6</v>
      </c>
      <c r="T73" s="7">
        <v>100.6</v>
      </c>
      <c r="V73" s="7">
        <v>119.1</v>
      </c>
      <c r="X73" s="7">
        <v>116.8</v>
      </c>
      <c r="Z73" s="7">
        <v>126.1</v>
      </c>
      <c r="AB73" s="7">
        <v>123.6</v>
      </c>
      <c r="AD73" s="7">
        <v>123</v>
      </c>
      <c r="AF73" s="7">
        <v>122.6</v>
      </c>
      <c r="AH73" s="7">
        <v>118.6</v>
      </c>
      <c r="AJ73" s="7">
        <v>122</v>
      </c>
      <c r="AL73" s="7">
        <v>116.5</v>
      </c>
      <c r="AN73" s="7">
        <v>115.7</v>
      </c>
      <c r="AP73" s="7">
        <v>117.5</v>
      </c>
      <c r="AR73" s="7">
        <v>115.1</v>
      </c>
      <c r="AT73" s="7">
        <v>110.1</v>
      </c>
      <c r="AV73" s="7">
        <v>113.9</v>
      </c>
      <c r="AX73" s="7">
        <v>119.5</v>
      </c>
      <c r="AZ73" s="7">
        <v>109.8</v>
      </c>
      <c r="BB73" s="7">
        <v>113.8</v>
      </c>
      <c r="BD73" s="7">
        <v>119.4</v>
      </c>
    </row>
    <row r="74" spans="1:56" x14ac:dyDescent="0.35">
      <c r="A74" s="7" t="s">
        <v>30</v>
      </c>
      <c r="B74" s="7">
        <v>2015</v>
      </c>
      <c r="C74" s="7" t="s">
        <v>31</v>
      </c>
      <c r="D74" s="7">
        <v>123.1</v>
      </c>
      <c r="F74" s="7">
        <v>123.1</v>
      </c>
      <c r="H74" s="7">
        <v>122.1</v>
      </c>
      <c r="J74" s="7">
        <v>124.9</v>
      </c>
      <c r="L74" s="7">
        <v>111</v>
      </c>
      <c r="N74" s="7">
        <v>130.4</v>
      </c>
      <c r="P74" s="7">
        <v>132.30000000000001</v>
      </c>
      <c r="R74" s="7">
        <v>117.2</v>
      </c>
      <c r="T74" s="7">
        <v>100.5</v>
      </c>
      <c r="V74" s="7">
        <v>117.2</v>
      </c>
      <c r="X74" s="7">
        <v>117.9</v>
      </c>
      <c r="Z74" s="7">
        <v>125.6</v>
      </c>
      <c r="AB74" s="7">
        <v>122.8</v>
      </c>
      <c r="AD74" s="7">
        <v>122.7</v>
      </c>
      <c r="AF74" s="7">
        <v>124.4</v>
      </c>
      <c r="AH74" s="7">
        <v>121.6</v>
      </c>
      <c r="AJ74" s="7">
        <v>124</v>
      </c>
      <c r="AL74" s="7">
        <v>139.26</v>
      </c>
      <c r="AN74" s="7">
        <v>118.4</v>
      </c>
      <c r="AP74" s="7">
        <v>118.9</v>
      </c>
      <c r="AR74" s="7">
        <v>116.6</v>
      </c>
      <c r="AT74" s="7">
        <v>111</v>
      </c>
      <c r="AV74" s="7">
        <v>114</v>
      </c>
      <c r="AX74" s="7">
        <v>118.2</v>
      </c>
      <c r="AZ74" s="7">
        <v>110.2</v>
      </c>
      <c r="BB74" s="7">
        <v>114.5</v>
      </c>
      <c r="BD74" s="7">
        <v>120.3</v>
      </c>
    </row>
    <row r="75" spans="1:56" x14ac:dyDescent="0.35">
      <c r="A75" s="7" t="s">
        <v>33</v>
      </c>
      <c r="B75" s="7">
        <v>2015</v>
      </c>
      <c r="C75" s="7" t="s">
        <v>31</v>
      </c>
      <c r="D75" s="7">
        <v>124</v>
      </c>
      <c r="F75" s="7">
        <v>125.5</v>
      </c>
      <c r="H75" s="7">
        <v>126.6</v>
      </c>
      <c r="J75" s="7">
        <v>125.2</v>
      </c>
      <c r="L75" s="7">
        <v>104.3</v>
      </c>
      <c r="N75" s="7">
        <v>121.3</v>
      </c>
      <c r="P75" s="7">
        <v>134.4</v>
      </c>
      <c r="R75" s="7">
        <v>122.9</v>
      </c>
      <c r="T75" s="7">
        <v>96.1</v>
      </c>
      <c r="V75" s="7">
        <v>126.6</v>
      </c>
      <c r="X75" s="7">
        <v>116.5</v>
      </c>
      <c r="Z75" s="7">
        <v>128</v>
      </c>
      <c r="AB75" s="7">
        <v>123.5</v>
      </c>
      <c r="AD75" s="7">
        <v>127.4</v>
      </c>
      <c r="AF75" s="7">
        <v>121</v>
      </c>
      <c r="AH75" s="7">
        <v>116.1</v>
      </c>
      <c r="AJ75" s="7">
        <v>120.2</v>
      </c>
      <c r="AL75" s="7">
        <v>117.3</v>
      </c>
      <c r="AN75" s="7">
        <v>113.4</v>
      </c>
      <c r="AP75" s="7">
        <v>117.2</v>
      </c>
      <c r="AR75" s="7">
        <v>113.7</v>
      </c>
      <c r="AT75" s="7">
        <v>107.9</v>
      </c>
      <c r="AV75" s="7">
        <v>114.6</v>
      </c>
      <c r="AX75" s="7">
        <v>120.8</v>
      </c>
      <c r="AZ75" s="7">
        <v>111.4</v>
      </c>
      <c r="BB75" s="7">
        <v>113.4</v>
      </c>
      <c r="BD75" s="7">
        <v>118.5</v>
      </c>
    </row>
    <row r="76" spans="1:56" x14ac:dyDescent="0.35">
      <c r="A76" s="7" t="s">
        <v>34</v>
      </c>
      <c r="B76" s="7">
        <v>2015</v>
      </c>
      <c r="C76" s="7" t="s">
        <v>31</v>
      </c>
      <c r="D76" s="7">
        <v>123.4</v>
      </c>
      <c r="F76" s="7">
        <v>123.9</v>
      </c>
      <c r="H76" s="7">
        <v>123.8</v>
      </c>
      <c r="J76" s="7">
        <v>125</v>
      </c>
      <c r="L76" s="7">
        <v>108.5</v>
      </c>
      <c r="N76" s="7">
        <v>126.2</v>
      </c>
      <c r="P76" s="7">
        <v>133</v>
      </c>
      <c r="R76" s="7">
        <v>119.1</v>
      </c>
      <c r="T76" s="7">
        <v>99</v>
      </c>
      <c r="V76" s="7">
        <v>120.3</v>
      </c>
      <c r="X76" s="7">
        <v>117.3</v>
      </c>
      <c r="Z76" s="7">
        <v>126.7</v>
      </c>
      <c r="AB76" s="7">
        <v>123.1</v>
      </c>
      <c r="AD76" s="7">
        <v>124</v>
      </c>
      <c r="AF76" s="7">
        <v>123.1</v>
      </c>
      <c r="AH76" s="7">
        <v>119.3</v>
      </c>
      <c r="AJ76" s="7">
        <v>122.5</v>
      </c>
      <c r="AL76" s="7">
        <v>117.3</v>
      </c>
      <c r="AN76" s="7">
        <v>116.5</v>
      </c>
      <c r="AP76" s="7">
        <v>118.1</v>
      </c>
      <c r="AR76" s="7">
        <v>115.5</v>
      </c>
      <c r="AT76" s="7">
        <v>109.4</v>
      </c>
      <c r="AV76" s="7">
        <v>114.3</v>
      </c>
      <c r="AX76" s="7">
        <v>119.7</v>
      </c>
      <c r="AZ76" s="7">
        <v>110.7</v>
      </c>
      <c r="BB76" s="7">
        <v>114</v>
      </c>
      <c r="BD76" s="7">
        <v>119.5</v>
      </c>
    </row>
    <row r="77" spans="1:56" x14ac:dyDescent="0.35">
      <c r="A77" s="7" t="s">
        <v>30</v>
      </c>
      <c r="B77" s="7">
        <v>2015</v>
      </c>
      <c r="C77" s="7" t="s">
        <v>35</v>
      </c>
      <c r="D77" s="7">
        <v>123.4</v>
      </c>
      <c r="F77" s="7">
        <v>124.4</v>
      </c>
      <c r="H77" s="7">
        <v>122.1</v>
      </c>
      <c r="J77" s="7">
        <v>125.8</v>
      </c>
      <c r="L77" s="7">
        <v>111.5</v>
      </c>
      <c r="N77" s="7">
        <v>129.4</v>
      </c>
      <c r="P77" s="7">
        <v>128.19999999999999</v>
      </c>
      <c r="R77" s="7">
        <v>118.8</v>
      </c>
      <c r="T77" s="7">
        <v>100</v>
      </c>
      <c r="V77" s="7">
        <v>118.6</v>
      </c>
      <c r="X77" s="7">
        <v>118.8</v>
      </c>
      <c r="Z77" s="7">
        <v>126.8</v>
      </c>
      <c r="AB77" s="7">
        <v>122.8</v>
      </c>
      <c r="AD77" s="7">
        <v>124.2</v>
      </c>
      <c r="AF77" s="7">
        <v>125.4</v>
      </c>
      <c r="AH77" s="7">
        <v>122.7</v>
      </c>
      <c r="AJ77" s="7">
        <v>125</v>
      </c>
      <c r="AL77" s="7">
        <v>139.26</v>
      </c>
      <c r="AN77" s="7">
        <v>120</v>
      </c>
      <c r="AP77" s="7">
        <v>119.6</v>
      </c>
      <c r="AR77" s="7">
        <v>117.7</v>
      </c>
      <c r="AT77" s="7">
        <v>110.9</v>
      </c>
      <c r="AV77" s="7">
        <v>114.8</v>
      </c>
      <c r="AX77" s="7">
        <v>118.7</v>
      </c>
      <c r="AZ77" s="7">
        <v>110.8</v>
      </c>
      <c r="BB77" s="7">
        <v>115</v>
      </c>
      <c r="BD77" s="7">
        <v>120.6</v>
      </c>
    </row>
    <row r="78" spans="1:56" x14ac:dyDescent="0.35">
      <c r="A78" s="7" t="s">
        <v>33</v>
      </c>
      <c r="B78" s="7">
        <v>2015</v>
      </c>
      <c r="C78" s="7" t="s">
        <v>35</v>
      </c>
      <c r="D78" s="7">
        <v>124.3</v>
      </c>
      <c r="F78" s="7">
        <v>126.5</v>
      </c>
      <c r="H78" s="7">
        <v>119.5</v>
      </c>
      <c r="J78" s="7">
        <v>125.6</v>
      </c>
      <c r="L78" s="7">
        <v>104.9</v>
      </c>
      <c r="N78" s="7">
        <v>121.6</v>
      </c>
      <c r="P78" s="7">
        <v>131.80000000000001</v>
      </c>
      <c r="R78" s="7">
        <v>125.1</v>
      </c>
      <c r="T78" s="7">
        <v>95</v>
      </c>
      <c r="V78" s="7">
        <v>127.7</v>
      </c>
      <c r="X78" s="7">
        <v>116.8</v>
      </c>
      <c r="Z78" s="7">
        <v>128.6</v>
      </c>
      <c r="AB78" s="7">
        <v>123.7</v>
      </c>
      <c r="AD78" s="7">
        <v>128.1</v>
      </c>
      <c r="AF78" s="7">
        <v>121.3</v>
      </c>
      <c r="AH78" s="7">
        <v>116.5</v>
      </c>
      <c r="AJ78" s="7">
        <v>120.6</v>
      </c>
      <c r="AL78" s="7">
        <v>118.1</v>
      </c>
      <c r="AN78" s="7">
        <v>114</v>
      </c>
      <c r="AP78" s="7">
        <v>117.7</v>
      </c>
      <c r="AR78" s="7">
        <v>114.1</v>
      </c>
      <c r="AT78" s="7">
        <v>106.8</v>
      </c>
      <c r="AV78" s="7">
        <v>114.9</v>
      </c>
      <c r="AX78" s="7">
        <v>120.4</v>
      </c>
      <c r="AZ78" s="7">
        <v>111.7</v>
      </c>
      <c r="BB78" s="7">
        <v>113.2</v>
      </c>
      <c r="BD78" s="7">
        <v>118.7</v>
      </c>
    </row>
    <row r="79" spans="1:56" x14ac:dyDescent="0.35">
      <c r="A79" s="7" t="s">
        <v>34</v>
      </c>
      <c r="B79" s="7">
        <v>2015</v>
      </c>
      <c r="C79" s="7" t="s">
        <v>35</v>
      </c>
      <c r="D79" s="7">
        <v>123.7</v>
      </c>
      <c r="F79" s="7">
        <v>125.1</v>
      </c>
      <c r="H79" s="7">
        <v>121.1</v>
      </c>
      <c r="J79" s="7">
        <v>125.7</v>
      </c>
      <c r="L79" s="7">
        <v>109.1</v>
      </c>
      <c r="N79" s="7">
        <v>125.8</v>
      </c>
      <c r="P79" s="7">
        <v>129.4</v>
      </c>
      <c r="R79" s="7">
        <v>120.9</v>
      </c>
      <c r="T79" s="7">
        <v>98.3</v>
      </c>
      <c r="V79" s="7">
        <v>121.6</v>
      </c>
      <c r="X79" s="7">
        <v>118</v>
      </c>
      <c r="Z79" s="7">
        <v>127.6</v>
      </c>
      <c r="AB79" s="7">
        <v>123.1</v>
      </c>
      <c r="AD79" s="7">
        <v>125.2</v>
      </c>
      <c r="AF79" s="7">
        <v>123.8</v>
      </c>
      <c r="AH79" s="7">
        <v>120.1</v>
      </c>
      <c r="AJ79" s="7">
        <v>123.3</v>
      </c>
      <c r="AL79" s="7">
        <v>118.1</v>
      </c>
      <c r="AN79" s="7">
        <v>117.7</v>
      </c>
      <c r="AP79" s="7">
        <v>118.7</v>
      </c>
      <c r="AR79" s="7">
        <v>116.3</v>
      </c>
      <c r="AT79" s="7">
        <v>108.7</v>
      </c>
      <c r="AV79" s="7">
        <v>114.9</v>
      </c>
      <c r="AX79" s="7">
        <v>119.7</v>
      </c>
      <c r="AZ79" s="7">
        <v>111.2</v>
      </c>
      <c r="BB79" s="7">
        <v>114.1</v>
      </c>
      <c r="BD79" s="7">
        <v>119.7</v>
      </c>
    </row>
    <row r="80" spans="1:56" x14ac:dyDescent="0.35">
      <c r="A80" s="7" t="s">
        <v>30</v>
      </c>
      <c r="B80" s="7">
        <v>2015</v>
      </c>
      <c r="C80" s="7" t="s">
        <v>36</v>
      </c>
      <c r="D80" s="7">
        <v>123.3</v>
      </c>
      <c r="F80" s="7">
        <v>124.7</v>
      </c>
      <c r="H80" s="7">
        <v>118.9</v>
      </c>
      <c r="J80" s="7">
        <v>126</v>
      </c>
      <c r="L80" s="7">
        <v>111.8</v>
      </c>
      <c r="N80" s="7">
        <v>130.9</v>
      </c>
      <c r="P80" s="7">
        <v>128</v>
      </c>
      <c r="R80" s="7">
        <v>119.9</v>
      </c>
      <c r="T80" s="7">
        <v>98.9</v>
      </c>
      <c r="V80" s="7">
        <v>119.4</v>
      </c>
      <c r="X80" s="7">
        <v>118.9</v>
      </c>
      <c r="Z80" s="7">
        <v>127.7</v>
      </c>
      <c r="AB80" s="7">
        <v>123.1</v>
      </c>
      <c r="AD80" s="7">
        <v>124.7</v>
      </c>
      <c r="AF80" s="7">
        <v>126</v>
      </c>
      <c r="AH80" s="7">
        <v>122.9</v>
      </c>
      <c r="AJ80" s="7">
        <v>125.5</v>
      </c>
      <c r="AL80" s="7">
        <v>139.26</v>
      </c>
      <c r="AN80" s="7">
        <v>120.6</v>
      </c>
      <c r="AP80" s="7">
        <v>120.2</v>
      </c>
      <c r="AR80" s="7">
        <v>118.2</v>
      </c>
      <c r="AT80" s="7">
        <v>111.6</v>
      </c>
      <c r="AV80" s="7">
        <v>115.5</v>
      </c>
      <c r="AX80" s="7">
        <v>119.4</v>
      </c>
      <c r="AZ80" s="7">
        <v>110.8</v>
      </c>
      <c r="BB80" s="7">
        <v>115.5</v>
      </c>
      <c r="BD80" s="7">
        <v>121.1</v>
      </c>
    </row>
    <row r="81" spans="1:56" x14ac:dyDescent="0.35">
      <c r="A81" s="7" t="s">
        <v>33</v>
      </c>
      <c r="B81" s="7">
        <v>2015</v>
      </c>
      <c r="C81" s="7" t="s">
        <v>36</v>
      </c>
      <c r="D81" s="7">
        <v>124</v>
      </c>
      <c r="F81" s="7">
        <v>126.7</v>
      </c>
      <c r="H81" s="7">
        <v>113.5</v>
      </c>
      <c r="J81" s="7">
        <v>125.9</v>
      </c>
      <c r="L81" s="7">
        <v>104.8</v>
      </c>
      <c r="N81" s="7">
        <v>123.8</v>
      </c>
      <c r="P81" s="7">
        <v>131.4</v>
      </c>
      <c r="R81" s="7">
        <v>127.2</v>
      </c>
      <c r="T81" s="7">
        <v>93.2</v>
      </c>
      <c r="V81" s="7">
        <v>127.4</v>
      </c>
      <c r="X81" s="7">
        <v>117</v>
      </c>
      <c r="Z81" s="7">
        <v>129.19999999999999</v>
      </c>
      <c r="AB81" s="7">
        <v>123.9</v>
      </c>
      <c r="AD81" s="7">
        <v>128.80000000000001</v>
      </c>
      <c r="AF81" s="7">
        <v>121.7</v>
      </c>
      <c r="AH81" s="7">
        <v>116.9</v>
      </c>
      <c r="AJ81" s="7">
        <v>120.9</v>
      </c>
      <c r="AL81" s="7">
        <v>118.6</v>
      </c>
      <c r="AN81" s="7">
        <v>114.4</v>
      </c>
      <c r="AP81" s="7">
        <v>118</v>
      </c>
      <c r="AR81" s="7">
        <v>114.3</v>
      </c>
      <c r="AT81" s="7">
        <v>108.4</v>
      </c>
      <c r="AV81" s="7">
        <v>115.4</v>
      </c>
      <c r="AX81" s="7">
        <v>120.6</v>
      </c>
      <c r="AZ81" s="7">
        <v>111.3</v>
      </c>
      <c r="BB81" s="7">
        <v>113.8</v>
      </c>
      <c r="BD81" s="7">
        <v>119.1</v>
      </c>
    </row>
    <row r="82" spans="1:56" x14ac:dyDescent="0.35">
      <c r="A82" s="7" t="s">
        <v>34</v>
      </c>
      <c r="B82" s="7">
        <v>2015</v>
      </c>
      <c r="C82" s="7" t="s">
        <v>36</v>
      </c>
      <c r="D82" s="7">
        <v>123.5</v>
      </c>
      <c r="F82" s="7">
        <v>125.4</v>
      </c>
      <c r="H82" s="7">
        <v>116.8</v>
      </c>
      <c r="J82" s="7">
        <v>126</v>
      </c>
      <c r="L82" s="7">
        <v>109.2</v>
      </c>
      <c r="N82" s="7">
        <v>127.6</v>
      </c>
      <c r="P82" s="7">
        <v>129.19999999999999</v>
      </c>
      <c r="R82" s="7">
        <v>122.4</v>
      </c>
      <c r="T82" s="7">
        <v>97</v>
      </c>
      <c r="V82" s="7">
        <v>122.1</v>
      </c>
      <c r="X82" s="7">
        <v>118.1</v>
      </c>
      <c r="Z82" s="7">
        <v>128.4</v>
      </c>
      <c r="AB82" s="7">
        <v>123.4</v>
      </c>
      <c r="AD82" s="7">
        <v>125.8</v>
      </c>
      <c r="AF82" s="7">
        <v>124.3</v>
      </c>
      <c r="AH82" s="7">
        <v>120.4</v>
      </c>
      <c r="AJ82" s="7">
        <v>123.7</v>
      </c>
      <c r="AL82" s="7">
        <v>118.6</v>
      </c>
      <c r="AN82" s="7">
        <v>118.3</v>
      </c>
      <c r="AP82" s="7">
        <v>119.2</v>
      </c>
      <c r="AR82" s="7">
        <v>116.7</v>
      </c>
      <c r="AT82" s="7">
        <v>109.9</v>
      </c>
      <c r="AV82" s="7">
        <v>115.4</v>
      </c>
      <c r="AX82" s="7">
        <v>120.1</v>
      </c>
      <c r="AZ82" s="7">
        <v>111</v>
      </c>
      <c r="BB82" s="7">
        <v>114.7</v>
      </c>
      <c r="BD82" s="7">
        <v>120.2</v>
      </c>
    </row>
    <row r="83" spans="1:56" x14ac:dyDescent="0.35">
      <c r="A83" s="7" t="s">
        <v>30</v>
      </c>
      <c r="B83" s="7">
        <v>2015</v>
      </c>
      <c r="C83" s="7" t="s">
        <v>37</v>
      </c>
      <c r="D83" s="7">
        <v>123.3</v>
      </c>
      <c r="F83" s="7">
        <v>125.5</v>
      </c>
      <c r="H83" s="7">
        <v>117.2</v>
      </c>
      <c r="J83" s="7">
        <v>126.8</v>
      </c>
      <c r="L83" s="7">
        <v>111.9</v>
      </c>
      <c r="N83" s="7">
        <v>134.19999999999999</v>
      </c>
      <c r="P83" s="7">
        <v>127.5</v>
      </c>
      <c r="R83" s="7">
        <v>121.5</v>
      </c>
      <c r="T83" s="7">
        <v>97.8</v>
      </c>
      <c r="V83" s="7">
        <v>119.8</v>
      </c>
      <c r="X83" s="7">
        <v>119.4</v>
      </c>
      <c r="Z83" s="7">
        <v>128.69999999999999</v>
      </c>
      <c r="AB83" s="7">
        <v>123.6</v>
      </c>
      <c r="AD83" s="7">
        <v>125.7</v>
      </c>
      <c r="AF83" s="7">
        <v>126.4</v>
      </c>
      <c r="AH83" s="7">
        <v>123.3</v>
      </c>
      <c r="AJ83" s="7">
        <v>126</v>
      </c>
      <c r="AL83" s="7">
        <v>139.26</v>
      </c>
      <c r="AN83" s="7">
        <v>121.2</v>
      </c>
      <c r="AP83" s="7">
        <v>120.9</v>
      </c>
      <c r="AR83" s="7">
        <v>118.6</v>
      </c>
      <c r="AT83" s="7">
        <v>111.9</v>
      </c>
      <c r="AV83" s="7">
        <v>116.2</v>
      </c>
      <c r="AX83" s="7">
        <v>119.9</v>
      </c>
      <c r="AZ83" s="7">
        <v>111.6</v>
      </c>
      <c r="BB83" s="7">
        <v>116</v>
      </c>
      <c r="BD83" s="7">
        <v>121.5</v>
      </c>
    </row>
    <row r="84" spans="1:56" x14ac:dyDescent="0.35">
      <c r="A84" s="7" t="s">
        <v>33</v>
      </c>
      <c r="B84" s="7">
        <v>2015</v>
      </c>
      <c r="C84" s="7" t="s">
        <v>37</v>
      </c>
      <c r="D84" s="7">
        <v>123.8</v>
      </c>
      <c r="F84" s="7">
        <v>128.19999999999999</v>
      </c>
      <c r="H84" s="7">
        <v>110</v>
      </c>
      <c r="J84" s="7">
        <v>126.3</v>
      </c>
      <c r="L84" s="7">
        <v>104.5</v>
      </c>
      <c r="N84" s="7">
        <v>130.6</v>
      </c>
      <c r="P84" s="7">
        <v>130.80000000000001</v>
      </c>
      <c r="R84" s="7">
        <v>131.30000000000001</v>
      </c>
      <c r="T84" s="7">
        <v>91.6</v>
      </c>
      <c r="V84" s="7">
        <v>127.7</v>
      </c>
      <c r="X84" s="7">
        <v>117.2</v>
      </c>
      <c r="Z84" s="7">
        <v>129.5</v>
      </c>
      <c r="AB84" s="7">
        <v>124.6</v>
      </c>
      <c r="AD84" s="7">
        <v>130.1</v>
      </c>
      <c r="AF84" s="7">
        <v>122.1</v>
      </c>
      <c r="AH84" s="7">
        <v>117.2</v>
      </c>
      <c r="AJ84" s="7">
        <v>121.3</v>
      </c>
      <c r="AL84" s="7">
        <v>119.2</v>
      </c>
      <c r="AN84" s="7">
        <v>114.7</v>
      </c>
      <c r="AP84" s="7">
        <v>118.4</v>
      </c>
      <c r="AR84" s="7">
        <v>114.6</v>
      </c>
      <c r="AT84" s="7">
        <v>108.4</v>
      </c>
      <c r="AV84" s="7">
        <v>115.6</v>
      </c>
      <c r="AX84" s="7">
        <v>121.7</v>
      </c>
      <c r="AZ84" s="7">
        <v>111.8</v>
      </c>
      <c r="BB84" s="7">
        <v>114.2</v>
      </c>
      <c r="BD84" s="7">
        <v>119.7</v>
      </c>
    </row>
    <row r="85" spans="1:56" x14ac:dyDescent="0.35">
      <c r="A85" s="7" t="s">
        <v>34</v>
      </c>
      <c r="B85" s="7">
        <v>2015</v>
      </c>
      <c r="C85" s="7" t="s">
        <v>37</v>
      </c>
      <c r="D85" s="7">
        <v>123.5</v>
      </c>
      <c r="F85" s="7">
        <v>126.4</v>
      </c>
      <c r="H85" s="7">
        <v>114.4</v>
      </c>
      <c r="J85" s="7">
        <v>126.6</v>
      </c>
      <c r="L85" s="7">
        <v>109.2</v>
      </c>
      <c r="N85" s="7">
        <v>132.5</v>
      </c>
      <c r="P85" s="7">
        <v>128.6</v>
      </c>
      <c r="R85" s="7">
        <v>124.8</v>
      </c>
      <c r="T85" s="7">
        <v>95.7</v>
      </c>
      <c r="V85" s="7">
        <v>122.4</v>
      </c>
      <c r="X85" s="7">
        <v>118.5</v>
      </c>
      <c r="Z85" s="7">
        <v>129.1</v>
      </c>
      <c r="AB85" s="7">
        <v>124</v>
      </c>
      <c r="AD85" s="7">
        <v>126.9</v>
      </c>
      <c r="AF85" s="7">
        <v>124.7</v>
      </c>
      <c r="AH85" s="7">
        <v>120.8</v>
      </c>
      <c r="AJ85" s="7">
        <v>124.1</v>
      </c>
      <c r="AL85" s="7">
        <v>119.2</v>
      </c>
      <c r="AN85" s="7">
        <v>118.7</v>
      </c>
      <c r="AP85" s="7">
        <v>119.7</v>
      </c>
      <c r="AR85" s="7">
        <v>117.1</v>
      </c>
      <c r="AT85" s="7">
        <v>110.1</v>
      </c>
      <c r="AV85" s="7">
        <v>115.9</v>
      </c>
      <c r="AX85" s="7">
        <v>121</v>
      </c>
      <c r="AZ85" s="7">
        <v>111.7</v>
      </c>
      <c r="BB85" s="7">
        <v>115.1</v>
      </c>
      <c r="BD85" s="7">
        <v>120.7</v>
      </c>
    </row>
    <row r="86" spans="1:56" x14ac:dyDescent="0.35">
      <c r="A86" s="7" t="s">
        <v>30</v>
      </c>
      <c r="B86" s="7">
        <v>2015</v>
      </c>
      <c r="C86" s="7" t="s">
        <v>38</v>
      </c>
      <c r="D86" s="7">
        <v>123.5</v>
      </c>
      <c r="F86" s="7">
        <v>127.1</v>
      </c>
      <c r="H86" s="7">
        <v>117.3</v>
      </c>
      <c r="J86" s="7">
        <v>127.7</v>
      </c>
      <c r="L86" s="7">
        <v>112.5</v>
      </c>
      <c r="N86" s="7">
        <v>134.1</v>
      </c>
      <c r="P86" s="7">
        <v>128.5</v>
      </c>
      <c r="R86" s="7">
        <v>124.3</v>
      </c>
      <c r="T86" s="7">
        <v>97.6</v>
      </c>
      <c r="V86" s="7">
        <v>120.7</v>
      </c>
      <c r="X86" s="7">
        <v>120.2</v>
      </c>
      <c r="Z86" s="7">
        <v>129.80000000000001</v>
      </c>
      <c r="AB86" s="7">
        <v>124.4</v>
      </c>
      <c r="AD86" s="7">
        <v>126.7</v>
      </c>
      <c r="AF86" s="7">
        <v>127.3</v>
      </c>
      <c r="AH86" s="7">
        <v>124.1</v>
      </c>
      <c r="AJ86" s="7">
        <v>126.8</v>
      </c>
      <c r="AL86" s="7">
        <v>139.26</v>
      </c>
      <c r="AN86" s="7">
        <v>121.9</v>
      </c>
      <c r="AP86" s="7">
        <v>121.5</v>
      </c>
      <c r="AR86" s="7">
        <v>119.4</v>
      </c>
      <c r="AT86" s="7">
        <v>113.3</v>
      </c>
      <c r="AV86" s="7">
        <v>116.7</v>
      </c>
      <c r="AX86" s="7">
        <v>120.5</v>
      </c>
      <c r="AZ86" s="7">
        <v>112.3</v>
      </c>
      <c r="BB86" s="7">
        <v>116.9</v>
      </c>
      <c r="BD86" s="7">
        <v>122.4</v>
      </c>
    </row>
    <row r="87" spans="1:56" x14ac:dyDescent="0.35">
      <c r="A87" s="7" t="s">
        <v>33</v>
      </c>
      <c r="B87" s="7">
        <v>2015</v>
      </c>
      <c r="C87" s="7" t="s">
        <v>38</v>
      </c>
      <c r="D87" s="7">
        <v>123.8</v>
      </c>
      <c r="F87" s="7">
        <v>129.69999999999999</v>
      </c>
      <c r="H87" s="7">
        <v>111.3</v>
      </c>
      <c r="J87" s="7">
        <v>126.6</v>
      </c>
      <c r="L87" s="7">
        <v>105.2</v>
      </c>
      <c r="N87" s="7">
        <v>130.80000000000001</v>
      </c>
      <c r="P87" s="7">
        <v>135.6</v>
      </c>
      <c r="R87" s="7">
        <v>142.6</v>
      </c>
      <c r="T87" s="7">
        <v>90.8</v>
      </c>
      <c r="V87" s="7">
        <v>128.80000000000001</v>
      </c>
      <c r="X87" s="7">
        <v>117.7</v>
      </c>
      <c r="Z87" s="7">
        <v>129.9</v>
      </c>
      <c r="AB87" s="7">
        <v>126.1</v>
      </c>
      <c r="AD87" s="7">
        <v>131.30000000000001</v>
      </c>
      <c r="AF87" s="7">
        <v>122.4</v>
      </c>
      <c r="AH87" s="7">
        <v>117.4</v>
      </c>
      <c r="AJ87" s="7">
        <v>121.6</v>
      </c>
      <c r="AL87" s="7">
        <v>119.6</v>
      </c>
      <c r="AN87" s="7">
        <v>114.9</v>
      </c>
      <c r="AP87" s="7">
        <v>118.7</v>
      </c>
      <c r="AR87" s="7">
        <v>114.9</v>
      </c>
      <c r="AT87" s="7">
        <v>110.8</v>
      </c>
      <c r="AV87" s="7">
        <v>116</v>
      </c>
      <c r="AX87" s="7">
        <v>122</v>
      </c>
      <c r="AZ87" s="7">
        <v>112.4</v>
      </c>
      <c r="BB87" s="7">
        <v>115.2</v>
      </c>
      <c r="BD87" s="7">
        <v>120.7</v>
      </c>
    </row>
    <row r="88" spans="1:56" x14ac:dyDescent="0.35">
      <c r="A88" s="7" t="s">
        <v>34</v>
      </c>
      <c r="B88" s="7">
        <v>2015</v>
      </c>
      <c r="C88" s="7" t="s">
        <v>38</v>
      </c>
      <c r="D88" s="7">
        <v>123.6</v>
      </c>
      <c r="F88" s="7">
        <v>128</v>
      </c>
      <c r="H88" s="7">
        <v>115</v>
      </c>
      <c r="J88" s="7">
        <v>127.3</v>
      </c>
      <c r="L88" s="7">
        <v>109.8</v>
      </c>
      <c r="N88" s="7">
        <v>132.6</v>
      </c>
      <c r="P88" s="7">
        <v>130.9</v>
      </c>
      <c r="R88" s="7">
        <v>130.5</v>
      </c>
      <c r="T88" s="7">
        <v>95.3</v>
      </c>
      <c r="V88" s="7">
        <v>123.4</v>
      </c>
      <c r="X88" s="7">
        <v>119.2</v>
      </c>
      <c r="Z88" s="7">
        <v>129.80000000000001</v>
      </c>
      <c r="AB88" s="7">
        <v>125</v>
      </c>
      <c r="AD88" s="7">
        <v>127.9</v>
      </c>
      <c r="AF88" s="7">
        <v>125.4</v>
      </c>
      <c r="AH88" s="7">
        <v>121.3</v>
      </c>
      <c r="AJ88" s="7">
        <v>124.7</v>
      </c>
      <c r="AL88" s="7">
        <v>119.6</v>
      </c>
      <c r="AN88" s="7">
        <v>119.2</v>
      </c>
      <c r="AP88" s="7">
        <v>120.2</v>
      </c>
      <c r="AR88" s="7">
        <v>117.7</v>
      </c>
      <c r="AT88" s="7">
        <v>112</v>
      </c>
      <c r="AV88" s="7">
        <v>116.3</v>
      </c>
      <c r="AX88" s="7">
        <v>121.4</v>
      </c>
      <c r="AZ88" s="7">
        <v>112.3</v>
      </c>
      <c r="BB88" s="7">
        <v>116.1</v>
      </c>
      <c r="BD88" s="7">
        <v>121.6</v>
      </c>
    </row>
    <row r="89" spans="1:56" x14ac:dyDescent="0.35">
      <c r="A89" s="7" t="s">
        <v>30</v>
      </c>
      <c r="B89" s="7">
        <v>2015</v>
      </c>
      <c r="C89" s="7" t="s">
        <v>39</v>
      </c>
      <c r="D89" s="7">
        <v>124.1</v>
      </c>
      <c r="F89" s="7">
        <v>130.4</v>
      </c>
      <c r="H89" s="7">
        <v>122.1</v>
      </c>
      <c r="J89" s="7">
        <v>128.69999999999999</v>
      </c>
      <c r="L89" s="7">
        <v>114.1</v>
      </c>
      <c r="N89" s="7">
        <v>133.19999999999999</v>
      </c>
      <c r="P89" s="7">
        <v>135.19999999999999</v>
      </c>
      <c r="R89" s="7">
        <v>131.9</v>
      </c>
      <c r="T89" s="7">
        <v>96.3</v>
      </c>
      <c r="V89" s="7">
        <v>123</v>
      </c>
      <c r="X89" s="7">
        <v>121.1</v>
      </c>
      <c r="Z89" s="7">
        <v>131.19999999999999</v>
      </c>
      <c r="AB89" s="7">
        <v>126.6</v>
      </c>
      <c r="AD89" s="7">
        <v>128.19999999999999</v>
      </c>
      <c r="AF89" s="7">
        <v>128.4</v>
      </c>
      <c r="AH89" s="7">
        <v>125.1</v>
      </c>
      <c r="AJ89" s="7">
        <v>128</v>
      </c>
      <c r="AL89" s="7">
        <v>139.26</v>
      </c>
      <c r="AN89" s="7">
        <v>122.6</v>
      </c>
      <c r="AP89" s="7">
        <v>122.8</v>
      </c>
      <c r="AR89" s="7">
        <v>120.4</v>
      </c>
      <c r="AT89" s="7">
        <v>114.2</v>
      </c>
      <c r="AV89" s="7">
        <v>117.9</v>
      </c>
      <c r="AX89" s="7">
        <v>122</v>
      </c>
      <c r="AZ89" s="7">
        <v>113</v>
      </c>
      <c r="BB89" s="7">
        <v>117.9</v>
      </c>
      <c r="BD89" s="7">
        <v>124.1</v>
      </c>
    </row>
    <row r="90" spans="1:56" x14ac:dyDescent="0.35">
      <c r="A90" s="7" t="s">
        <v>33</v>
      </c>
      <c r="B90" s="7">
        <v>2015</v>
      </c>
      <c r="C90" s="7" t="s">
        <v>39</v>
      </c>
      <c r="D90" s="7">
        <v>123.6</v>
      </c>
      <c r="F90" s="7">
        <v>134.4</v>
      </c>
      <c r="H90" s="7">
        <v>120.9</v>
      </c>
      <c r="J90" s="7">
        <v>127.3</v>
      </c>
      <c r="L90" s="7">
        <v>106</v>
      </c>
      <c r="N90" s="7">
        <v>132.30000000000001</v>
      </c>
      <c r="P90" s="7">
        <v>146.69999999999999</v>
      </c>
      <c r="R90" s="7">
        <v>148.1</v>
      </c>
      <c r="T90" s="7">
        <v>89.8</v>
      </c>
      <c r="V90" s="7">
        <v>130.5</v>
      </c>
      <c r="X90" s="7">
        <v>118</v>
      </c>
      <c r="Z90" s="7">
        <v>130.5</v>
      </c>
      <c r="AB90" s="7">
        <v>128.5</v>
      </c>
      <c r="AD90" s="7">
        <v>132.1</v>
      </c>
      <c r="AF90" s="7">
        <v>123.2</v>
      </c>
      <c r="AH90" s="7">
        <v>117.6</v>
      </c>
      <c r="AJ90" s="7">
        <v>122.3</v>
      </c>
      <c r="AL90" s="7">
        <v>119</v>
      </c>
      <c r="AN90" s="7">
        <v>115.1</v>
      </c>
      <c r="AP90" s="7">
        <v>119.2</v>
      </c>
      <c r="AR90" s="7">
        <v>115.4</v>
      </c>
      <c r="AT90" s="7">
        <v>111.7</v>
      </c>
      <c r="AV90" s="7">
        <v>116.2</v>
      </c>
      <c r="AX90" s="7">
        <v>123.8</v>
      </c>
      <c r="AZ90" s="7">
        <v>112.5</v>
      </c>
      <c r="BB90" s="7">
        <v>116</v>
      </c>
      <c r="BD90" s="7">
        <v>121.7</v>
      </c>
    </row>
    <row r="91" spans="1:56" x14ac:dyDescent="0.35">
      <c r="A91" s="7" t="s">
        <v>34</v>
      </c>
      <c r="B91" s="7">
        <v>2015</v>
      </c>
      <c r="C91" s="7" t="s">
        <v>39</v>
      </c>
      <c r="D91" s="7">
        <v>123.9</v>
      </c>
      <c r="F91" s="7">
        <v>131.80000000000001</v>
      </c>
      <c r="H91" s="7">
        <v>121.6</v>
      </c>
      <c r="J91" s="7">
        <v>128.19999999999999</v>
      </c>
      <c r="L91" s="7">
        <v>111.1</v>
      </c>
      <c r="N91" s="7">
        <v>132.80000000000001</v>
      </c>
      <c r="P91" s="7">
        <v>139.1</v>
      </c>
      <c r="R91" s="7">
        <v>137.4</v>
      </c>
      <c r="T91" s="7">
        <v>94.1</v>
      </c>
      <c r="V91" s="7">
        <v>125.5</v>
      </c>
      <c r="X91" s="7">
        <v>119.8</v>
      </c>
      <c r="Z91" s="7">
        <v>130.9</v>
      </c>
      <c r="AB91" s="7">
        <v>127.3</v>
      </c>
      <c r="AD91" s="7">
        <v>129.19999999999999</v>
      </c>
      <c r="AF91" s="7">
        <v>126.4</v>
      </c>
      <c r="AH91" s="7">
        <v>122</v>
      </c>
      <c r="AJ91" s="7">
        <v>125.7</v>
      </c>
      <c r="AL91" s="7">
        <v>119</v>
      </c>
      <c r="AN91" s="7">
        <v>119.8</v>
      </c>
      <c r="AP91" s="7">
        <v>121.1</v>
      </c>
      <c r="AR91" s="7">
        <v>118.5</v>
      </c>
      <c r="AT91" s="7">
        <v>112.9</v>
      </c>
      <c r="AV91" s="7">
        <v>116.9</v>
      </c>
      <c r="AX91" s="7">
        <v>123.1</v>
      </c>
      <c r="AZ91" s="7">
        <v>112.8</v>
      </c>
      <c r="BB91" s="7">
        <v>117</v>
      </c>
      <c r="BD91" s="7">
        <v>123</v>
      </c>
    </row>
    <row r="92" spans="1:56" x14ac:dyDescent="0.35">
      <c r="A92" s="7" t="s">
        <v>30</v>
      </c>
      <c r="B92" s="7">
        <v>2015</v>
      </c>
      <c r="C92" s="7" t="s">
        <v>40</v>
      </c>
      <c r="D92" s="7">
        <v>124</v>
      </c>
      <c r="F92" s="7">
        <v>131.5</v>
      </c>
      <c r="H92" s="7">
        <v>122</v>
      </c>
      <c r="J92" s="7">
        <v>128.69999999999999</v>
      </c>
      <c r="L92" s="7">
        <v>113.5</v>
      </c>
      <c r="N92" s="7">
        <v>133.30000000000001</v>
      </c>
      <c r="P92" s="7">
        <v>140.80000000000001</v>
      </c>
      <c r="R92" s="7">
        <v>133.80000000000001</v>
      </c>
      <c r="T92" s="7">
        <v>94.1</v>
      </c>
      <c r="V92" s="7">
        <v>123.4</v>
      </c>
      <c r="X92" s="7">
        <v>121</v>
      </c>
      <c r="Z92" s="7">
        <v>131.69999999999999</v>
      </c>
      <c r="AB92" s="7">
        <v>127.5</v>
      </c>
      <c r="AD92" s="7">
        <v>129.4</v>
      </c>
      <c r="AF92" s="7">
        <v>128.80000000000001</v>
      </c>
      <c r="AH92" s="7">
        <v>125.5</v>
      </c>
      <c r="AJ92" s="7">
        <v>128.30000000000001</v>
      </c>
      <c r="AL92" s="7">
        <v>139.26</v>
      </c>
      <c r="AN92" s="7">
        <v>123</v>
      </c>
      <c r="AP92" s="7">
        <v>123</v>
      </c>
      <c r="AR92" s="7">
        <v>120.8</v>
      </c>
      <c r="AT92" s="7">
        <v>114.1</v>
      </c>
      <c r="AV92" s="7">
        <v>118</v>
      </c>
      <c r="AX92" s="7">
        <v>122.9</v>
      </c>
      <c r="AZ92" s="7">
        <v>112.7</v>
      </c>
      <c r="BB92" s="7">
        <v>118.1</v>
      </c>
      <c r="BD92" s="7">
        <v>124.7</v>
      </c>
    </row>
    <row r="93" spans="1:56" x14ac:dyDescent="0.35">
      <c r="A93" s="7" t="s">
        <v>33</v>
      </c>
      <c r="B93" s="7">
        <v>2015</v>
      </c>
      <c r="C93" s="7" t="s">
        <v>40</v>
      </c>
      <c r="D93" s="7">
        <v>123.2</v>
      </c>
      <c r="F93" s="7">
        <v>134.30000000000001</v>
      </c>
      <c r="H93" s="7">
        <v>119.5</v>
      </c>
      <c r="J93" s="7">
        <v>127.7</v>
      </c>
      <c r="L93" s="7">
        <v>106.3</v>
      </c>
      <c r="N93" s="7">
        <v>132.80000000000001</v>
      </c>
      <c r="P93" s="7">
        <v>153.5</v>
      </c>
      <c r="R93" s="7">
        <v>149.5</v>
      </c>
      <c r="T93" s="7">
        <v>85.7</v>
      </c>
      <c r="V93" s="7">
        <v>131.5</v>
      </c>
      <c r="X93" s="7">
        <v>118.3</v>
      </c>
      <c r="Z93" s="7">
        <v>131.1</v>
      </c>
      <c r="AB93" s="7">
        <v>129.5</v>
      </c>
      <c r="AD93" s="7">
        <v>133.1</v>
      </c>
      <c r="AF93" s="7">
        <v>123.5</v>
      </c>
      <c r="AH93" s="7">
        <v>117.9</v>
      </c>
      <c r="AJ93" s="7">
        <v>122.7</v>
      </c>
      <c r="AL93" s="7">
        <v>119.9</v>
      </c>
      <c r="AN93" s="7">
        <v>115.3</v>
      </c>
      <c r="AP93" s="7">
        <v>119.5</v>
      </c>
      <c r="AR93" s="7">
        <v>116</v>
      </c>
      <c r="AT93" s="7">
        <v>111.5</v>
      </c>
      <c r="AV93" s="7">
        <v>116.6</v>
      </c>
      <c r="AX93" s="7">
        <v>125.4</v>
      </c>
      <c r="AZ93" s="7">
        <v>111.7</v>
      </c>
      <c r="BB93" s="7">
        <v>116.3</v>
      </c>
      <c r="BD93" s="7">
        <v>122.4</v>
      </c>
    </row>
    <row r="94" spans="1:56" x14ac:dyDescent="0.35">
      <c r="A94" s="7" t="s">
        <v>34</v>
      </c>
      <c r="B94" s="7">
        <v>2015</v>
      </c>
      <c r="C94" s="7" t="s">
        <v>40</v>
      </c>
      <c r="D94" s="7">
        <v>123.7</v>
      </c>
      <c r="F94" s="7">
        <v>132.5</v>
      </c>
      <c r="H94" s="7">
        <v>121</v>
      </c>
      <c r="J94" s="7">
        <v>128.30000000000001</v>
      </c>
      <c r="L94" s="7">
        <v>110.9</v>
      </c>
      <c r="N94" s="7">
        <v>133.1</v>
      </c>
      <c r="P94" s="7">
        <v>145.1</v>
      </c>
      <c r="R94" s="7">
        <v>139.1</v>
      </c>
      <c r="T94" s="7">
        <v>91.3</v>
      </c>
      <c r="V94" s="7">
        <v>126.1</v>
      </c>
      <c r="X94" s="7">
        <v>119.9</v>
      </c>
      <c r="Z94" s="7">
        <v>131.4</v>
      </c>
      <c r="AB94" s="7">
        <v>128.19999999999999</v>
      </c>
      <c r="AD94" s="7">
        <v>130.4</v>
      </c>
      <c r="AF94" s="7">
        <v>126.7</v>
      </c>
      <c r="AH94" s="7">
        <v>122.3</v>
      </c>
      <c r="AJ94" s="7">
        <v>126.1</v>
      </c>
      <c r="AL94" s="7">
        <v>119.9</v>
      </c>
      <c r="AN94" s="7">
        <v>120.1</v>
      </c>
      <c r="AP94" s="7">
        <v>121.3</v>
      </c>
      <c r="AR94" s="7">
        <v>119</v>
      </c>
      <c r="AT94" s="7">
        <v>112.7</v>
      </c>
      <c r="AV94" s="7">
        <v>117.2</v>
      </c>
      <c r="AX94" s="7">
        <v>124.4</v>
      </c>
      <c r="AZ94" s="7">
        <v>112.3</v>
      </c>
      <c r="BB94" s="7">
        <v>117.2</v>
      </c>
      <c r="BD94" s="7">
        <v>123.6</v>
      </c>
    </row>
    <row r="95" spans="1:56" x14ac:dyDescent="0.35">
      <c r="A95" s="7" t="s">
        <v>30</v>
      </c>
      <c r="B95" s="7">
        <v>2015</v>
      </c>
      <c r="C95" s="7" t="s">
        <v>41</v>
      </c>
      <c r="D95" s="7">
        <v>124.7</v>
      </c>
      <c r="F95" s="7">
        <v>131.30000000000001</v>
      </c>
      <c r="H95" s="7">
        <v>121.3</v>
      </c>
      <c r="J95" s="7">
        <v>128.80000000000001</v>
      </c>
      <c r="L95" s="7">
        <v>114</v>
      </c>
      <c r="N95" s="7">
        <v>134.19999999999999</v>
      </c>
      <c r="P95" s="7">
        <v>153.6</v>
      </c>
      <c r="R95" s="7">
        <v>137.9</v>
      </c>
      <c r="T95" s="7">
        <v>93.1</v>
      </c>
      <c r="V95" s="7">
        <v>123.9</v>
      </c>
      <c r="X95" s="7">
        <v>121.5</v>
      </c>
      <c r="Z95" s="7">
        <v>132.5</v>
      </c>
      <c r="AB95" s="7">
        <v>129.80000000000001</v>
      </c>
      <c r="AD95" s="7">
        <v>130.1</v>
      </c>
      <c r="AF95" s="7">
        <v>129.5</v>
      </c>
      <c r="AH95" s="7">
        <v>126.3</v>
      </c>
      <c r="AJ95" s="7">
        <v>129</v>
      </c>
      <c r="AL95" s="7">
        <v>139.26</v>
      </c>
      <c r="AN95" s="7">
        <v>123.8</v>
      </c>
      <c r="AP95" s="7">
        <v>123.7</v>
      </c>
      <c r="AR95" s="7">
        <v>121.1</v>
      </c>
      <c r="AT95" s="7">
        <v>113.6</v>
      </c>
      <c r="AV95" s="7">
        <v>118.5</v>
      </c>
      <c r="AX95" s="7">
        <v>123.6</v>
      </c>
      <c r="AZ95" s="7">
        <v>112.5</v>
      </c>
      <c r="BB95" s="7">
        <v>118.2</v>
      </c>
      <c r="BD95" s="7">
        <v>126.1</v>
      </c>
    </row>
    <row r="96" spans="1:56" x14ac:dyDescent="0.35">
      <c r="A96" s="7" t="s">
        <v>33</v>
      </c>
      <c r="B96" s="7">
        <v>2015</v>
      </c>
      <c r="C96" s="7" t="s">
        <v>41</v>
      </c>
      <c r="D96" s="7">
        <v>123.1</v>
      </c>
      <c r="F96" s="7">
        <v>131.69999999999999</v>
      </c>
      <c r="H96" s="7">
        <v>118.1</v>
      </c>
      <c r="J96" s="7">
        <v>128</v>
      </c>
      <c r="L96" s="7">
        <v>106.8</v>
      </c>
      <c r="N96" s="7">
        <v>130.1</v>
      </c>
      <c r="P96" s="7">
        <v>165.5</v>
      </c>
      <c r="R96" s="7">
        <v>156</v>
      </c>
      <c r="T96" s="7">
        <v>85.3</v>
      </c>
      <c r="V96" s="7">
        <v>132.69999999999999</v>
      </c>
      <c r="X96" s="7">
        <v>118.8</v>
      </c>
      <c r="Z96" s="7">
        <v>131.69999999999999</v>
      </c>
      <c r="AB96" s="7">
        <v>131.1</v>
      </c>
      <c r="AD96" s="7">
        <v>134.19999999999999</v>
      </c>
      <c r="AF96" s="7">
        <v>123.7</v>
      </c>
      <c r="AH96" s="7">
        <v>118.2</v>
      </c>
      <c r="AJ96" s="7">
        <v>122.9</v>
      </c>
      <c r="AL96" s="7">
        <v>120.9</v>
      </c>
      <c r="AN96" s="7">
        <v>115.3</v>
      </c>
      <c r="AP96" s="7">
        <v>120</v>
      </c>
      <c r="AR96" s="7">
        <v>116.6</v>
      </c>
      <c r="AT96" s="7">
        <v>109.9</v>
      </c>
      <c r="AV96" s="7">
        <v>117.2</v>
      </c>
      <c r="AX96" s="7">
        <v>126.2</v>
      </c>
      <c r="AZ96" s="7">
        <v>112</v>
      </c>
      <c r="BB96" s="7">
        <v>116.2</v>
      </c>
      <c r="BD96" s="7">
        <v>123.2</v>
      </c>
    </row>
    <row r="97" spans="1:56" x14ac:dyDescent="0.35">
      <c r="A97" s="7" t="s">
        <v>34</v>
      </c>
      <c r="B97" s="7">
        <v>2015</v>
      </c>
      <c r="C97" s="7" t="s">
        <v>41</v>
      </c>
      <c r="D97" s="7">
        <v>124.2</v>
      </c>
      <c r="F97" s="7">
        <v>131.4</v>
      </c>
      <c r="H97" s="7">
        <v>120.1</v>
      </c>
      <c r="J97" s="7">
        <v>128.5</v>
      </c>
      <c r="L97" s="7">
        <v>111.4</v>
      </c>
      <c r="N97" s="7">
        <v>132.30000000000001</v>
      </c>
      <c r="P97" s="7">
        <v>157.6</v>
      </c>
      <c r="R97" s="7">
        <v>144</v>
      </c>
      <c r="T97" s="7">
        <v>90.5</v>
      </c>
      <c r="V97" s="7">
        <v>126.8</v>
      </c>
      <c r="X97" s="7">
        <v>120.4</v>
      </c>
      <c r="Z97" s="7">
        <v>132.1</v>
      </c>
      <c r="AB97" s="7">
        <v>130.30000000000001</v>
      </c>
      <c r="AD97" s="7">
        <v>131.19999999999999</v>
      </c>
      <c r="AF97" s="7">
        <v>127.2</v>
      </c>
      <c r="AH97" s="7">
        <v>122.9</v>
      </c>
      <c r="AJ97" s="7">
        <v>126.6</v>
      </c>
      <c r="AL97" s="7">
        <v>120.9</v>
      </c>
      <c r="AN97" s="7">
        <v>120.6</v>
      </c>
      <c r="AP97" s="7">
        <v>122</v>
      </c>
      <c r="AR97" s="7">
        <v>119.4</v>
      </c>
      <c r="AT97" s="7">
        <v>111.7</v>
      </c>
      <c r="AV97" s="7">
        <v>117.8</v>
      </c>
      <c r="AX97" s="7">
        <v>125.1</v>
      </c>
      <c r="AZ97" s="7">
        <v>112.3</v>
      </c>
      <c r="BB97" s="7">
        <v>117.2</v>
      </c>
      <c r="BD97" s="7">
        <v>124.8</v>
      </c>
    </row>
    <row r="98" spans="1:56" x14ac:dyDescent="0.35">
      <c r="A98" s="7" t="s">
        <v>30</v>
      </c>
      <c r="B98" s="7">
        <v>2015</v>
      </c>
      <c r="C98" s="7" t="s">
        <v>42</v>
      </c>
      <c r="D98" s="7">
        <v>125.1</v>
      </c>
      <c r="F98" s="7">
        <v>131.1</v>
      </c>
      <c r="H98" s="7">
        <v>120.7</v>
      </c>
      <c r="J98" s="7">
        <v>129.19999999999999</v>
      </c>
      <c r="L98" s="7">
        <v>114.7</v>
      </c>
      <c r="N98" s="7">
        <v>132.30000000000001</v>
      </c>
      <c r="P98" s="7">
        <v>158.9</v>
      </c>
      <c r="R98" s="7">
        <v>142.1</v>
      </c>
      <c r="T98" s="7">
        <v>92.5</v>
      </c>
      <c r="V98" s="7">
        <v>125.4</v>
      </c>
      <c r="X98" s="7">
        <v>121.9</v>
      </c>
      <c r="Z98" s="7">
        <v>132.69999999999999</v>
      </c>
      <c r="AB98" s="7">
        <v>131</v>
      </c>
      <c r="AD98" s="7">
        <v>131</v>
      </c>
      <c r="AF98" s="7">
        <v>130.4</v>
      </c>
      <c r="AH98" s="7">
        <v>126.8</v>
      </c>
      <c r="AJ98" s="7">
        <v>129.9</v>
      </c>
      <c r="AL98" s="7">
        <v>139.26</v>
      </c>
      <c r="AN98" s="7">
        <v>123.7</v>
      </c>
      <c r="AP98" s="7">
        <v>124.5</v>
      </c>
      <c r="AR98" s="7">
        <v>121.4</v>
      </c>
      <c r="AT98" s="7">
        <v>113.8</v>
      </c>
      <c r="AV98" s="7">
        <v>119.6</v>
      </c>
      <c r="AX98" s="7">
        <v>124.5</v>
      </c>
      <c r="AZ98" s="7">
        <v>113.7</v>
      </c>
      <c r="BB98" s="7">
        <v>118.8</v>
      </c>
      <c r="BD98" s="7">
        <v>127</v>
      </c>
    </row>
    <row r="99" spans="1:56" x14ac:dyDescent="0.35">
      <c r="A99" s="7" t="s">
        <v>33</v>
      </c>
      <c r="B99" s="7">
        <v>2015</v>
      </c>
      <c r="C99" s="7" t="s">
        <v>42</v>
      </c>
      <c r="D99" s="7">
        <v>123.4</v>
      </c>
      <c r="F99" s="7">
        <v>129</v>
      </c>
      <c r="H99" s="7">
        <v>115.6</v>
      </c>
      <c r="J99" s="7">
        <v>128.30000000000001</v>
      </c>
      <c r="L99" s="7">
        <v>107</v>
      </c>
      <c r="N99" s="7">
        <v>124</v>
      </c>
      <c r="P99" s="7">
        <v>168.5</v>
      </c>
      <c r="R99" s="7">
        <v>165.4</v>
      </c>
      <c r="T99" s="7">
        <v>86.3</v>
      </c>
      <c r="V99" s="7">
        <v>134.4</v>
      </c>
      <c r="X99" s="7">
        <v>119.1</v>
      </c>
      <c r="Z99" s="7">
        <v>132.30000000000001</v>
      </c>
      <c r="AB99" s="7">
        <v>131.5</v>
      </c>
      <c r="AD99" s="7">
        <v>134.69999999999999</v>
      </c>
      <c r="AF99" s="7">
        <v>124</v>
      </c>
      <c r="AH99" s="7">
        <v>118.6</v>
      </c>
      <c r="AJ99" s="7">
        <v>123.2</v>
      </c>
      <c r="AL99" s="7">
        <v>121.6</v>
      </c>
      <c r="AN99" s="7">
        <v>115.1</v>
      </c>
      <c r="AP99" s="7">
        <v>120.4</v>
      </c>
      <c r="AR99" s="7">
        <v>117.1</v>
      </c>
      <c r="AT99" s="7">
        <v>109.1</v>
      </c>
      <c r="AV99" s="7">
        <v>117.3</v>
      </c>
      <c r="AX99" s="7">
        <v>126.5</v>
      </c>
      <c r="AZ99" s="7">
        <v>112.9</v>
      </c>
      <c r="BB99" s="7">
        <v>116.2</v>
      </c>
      <c r="BD99" s="7">
        <v>123.5</v>
      </c>
    </row>
    <row r="100" spans="1:56" x14ac:dyDescent="0.35">
      <c r="A100" s="7" t="s">
        <v>34</v>
      </c>
      <c r="B100" s="7">
        <v>2015</v>
      </c>
      <c r="C100" s="7" t="s">
        <v>42</v>
      </c>
      <c r="D100" s="7">
        <v>124.6</v>
      </c>
      <c r="F100" s="7">
        <v>130.4</v>
      </c>
      <c r="H100" s="7">
        <v>118.7</v>
      </c>
      <c r="J100" s="7">
        <v>128.9</v>
      </c>
      <c r="L100" s="7">
        <v>111.9</v>
      </c>
      <c r="N100" s="7">
        <v>128.4</v>
      </c>
      <c r="P100" s="7">
        <v>162.19999999999999</v>
      </c>
      <c r="R100" s="7">
        <v>150</v>
      </c>
      <c r="T100" s="7">
        <v>90.4</v>
      </c>
      <c r="V100" s="7">
        <v>128.4</v>
      </c>
      <c r="X100" s="7">
        <v>120.7</v>
      </c>
      <c r="Z100" s="7">
        <v>132.5</v>
      </c>
      <c r="AB100" s="7">
        <v>131.19999999999999</v>
      </c>
      <c r="AD100" s="7">
        <v>132</v>
      </c>
      <c r="AF100" s="7">
        <v>127.9</v>
      </c>
      <c r="AH100" s="7">
        <v>123.4</v>
      </c>
      <c r="AJ100" s="7">
        <v>127.2</v>
      </c>
      <c r="AL100" s="7">
        <v>121.6</v>
      </c>
      <c r="AN100" s="7">
        <v>120.4</v>
      </c>
      <c r="AP100" s="7">
        <v>122.6</v>
      </c>
      <c r="AR100" s="7">
        <v>119.8</v>
      </c>
      <c r="AT100" s="7">
        <v>111.3</v>
      </c>
      <c r="AV100" s="7">
        <v>118.3</v>
      </c>
      <c r="AX100" s="7">
        <v>125.7</v>
      </c>
      <c r="AZ100" s="7">
        <v>113.4</v>
      </c>
      <c r="BB100" s="7">
        <v>117.5</v>
      </c>
      <c r="BD100" s="7">
        <v>125.4</v>
      </c>
    </row>
    <row r="101" spans="1:56" x14ac:dyDescent="0.35">
      <c r="A101" s="7" t="s">
        <v>30</v>
      </c>
      <c r="B101" s="7">
        <v>2015</v>
      </c>
      <c r="C101" s="7" t="s">
        <v>43</v>
      </c>
      <c r="D101" s="7">
        <v>125.6</v>
      </c>
      <c r="F101" s="7">
        <v>130.4</v>
      </c>
      <c r="H101" s="7">
        <v>120.8</v>
      </c>
      <c r="J101" s="7">
        <v>129.4</v>
      </c>
      <c r="L101" s="7">
        <v>115.8</v>
      </c>
      <c r="N101" s="7">
        <v>133.19999999999999</v>
      </c>
      <c r="P101" s="7">
        <v>157.69999999999999</v>
      </c>
      <c r="R101" s="7">
        <v>154.19999999999999</v>
      </c>
      <c r="T101" s="7">
        <v>93.7</v>
      </c>
      <c r="V101" s="7">
        <v>126.6</v>
      </c>
      <c r="X101" s="7">
        <v>122.3</v>
      </c>
      <c r="Z101" s="7">
        <v>133.1</v>
      </c>
      <c r="AB101" s="7">
        <v>131.80000000000001</v>
      </c>
      <c r="AD101" s="7">
        <v>131.5</v>
      </c>
      <c r="AF101" s="7">
        <v>131.1</v>
      </c>
      <c r="AH101" s="7">
        <v>127.3</v>
      </c>
      <c r="AJ101" s="7">
        <v>130.6</v>
      </c>
      <c r="AL101" s="7">
        <v>139.26</v>
      </c>
      <c r="AN101" s="7">
        <v>124.4</v>
      </c>
      <c r="AP101" s="7">
        <v>125.1</v>
      </c>
      <c r="AR101" s="7">
        <v>122</v>
      </c>
      <c r="AT101" s="7">
        <v>113.8</v>
      </c>
      <c r="AV101" s="7">
        <v>120.1</v>
      </c>
      <c r="AX101" s="7">
        <v>125.1</v>
      </c>
      <c r="AZ101" s="7">
        <v>114.2</v>
      </c>
      <c r="BB101" s="7">
        <v>119.2</v>
      </c>
      <c r="BD101" s="7">
        <v>127.7</v>
      </c>
    </row>
    <row r="102" spans="1:56" x14ac:dyDescent="0.35">
      <c r="A102" s="7" t="s">
        <v>33</v>
      </c>
      <c r="B102" s="7">
        <v>2015</v>
      </c>
      <c r="C102" s="7" t="s">
        <v>43</v>
      </c>
      <c r="D102" s="7">
        <v>123.6</v>
      </c>
      <c r="F102" s="7">
        <v>128.6</v>
      </c>
      <c r="H102" s="7">
        <v>115.9</v>
      </c>
      <c r="J102" s="7">
        <v>128.5</v>
      </c>
      <c r="L102" s="7">
        <v>109</v>
      </c>
      <c r="N102" s="7">
        <v>124.1</v>
      </c>
      <c r="P102" s="7">
        <v>165.8</v>
      </c>
      <c r="R102" s="7">
        <v>187.2</v>
      </c>
      <c r="T102" s="7">
        <v>89.4</v>
      </c>
      <c r="V102" s="7">
        <v>135.80000000000001</v>
      </c>
      <c r="X102" s="7">
        <v>119.4</v>
      </c>
      <c r="Z102" s="7">
        <v>132.9</v>
      </c>
      <c r="AB102" s="7">
        <v>132.6</v>
      </c>
      <c r="AD102" s="7">
        <v>135.30000000000001</v>
      </c>
      <c r="AF102" s="7">
        <v>124.4</v>
      </c>
      <c r="AH102" s="7">
        <v>118.8</v>
      </c>
      <c r="AJ102" s="7">
        <v>123.6</v>
      </c>
      <c r="AL102" s="7">
        <v>122.4</v>
      </c>
      <c r="AN102" s="7">
        <v>114.9</v>
      </c>
      <c r="AP102" s="7">
        <v>120.7</v>
      </c>
      <c r="AR102" s="7">
        <v>117.7</v>
      </c>
      <c r="AT102" s="7">
        <v>109.3</v>
      </c>
      <c r="AV102" s="7">
        <v>117.7</v>
      </c>
      <c r="AX102" s="7">
        <v>126.5</v>
      </c>
      <c r="AZ102" s="7">
        <v>113.5</v>
      </c>
      <c r="BB102" s="7">
        <v>116.5</v>
      </c>
      <c r="BD102" s="7">
        <v>124.2</v>
      </c>
    </row>
    <row r="103" spans="1:56" x14ac:dyDescent="0.35">
      <c r="A103" s="7" t="s">
        <v>34</v>
      </c>
      <c r="B103" s="7">
        <v>2015</v>
      </c>
      <c r="C103" s="7" t="s">
        <v>43</v>
      </c>
      <c r="D103" s="7">
        <v>125</v>
      </c>
      <c r="F103" s="7">
        <v>129.80000000000001</v>
      </c>
      <c r="H103" s="7">
        <v>118.9</v>
      </c>
      <c r="J103" s="7">
        <v>129.1</v>
      </c>
      <c r="L103" s="7">
        <v>113.3</v>
      </c>
      <c r="N103" s="7">
        <v>129</v>
      </c>
      <c r="P103" s="7">
        <v>160.4</v>
      </c>
      <c r="R103" s="7">
        <v>165.3</v>
      </c>
      <c r="T103" s="7">
        <v>92.3</v>
      </c>
      <c r="V103" s="7">
        <v>129.69999999999999</v>
      </c>
      <c r="X103" s="7">
        <v>121.1</v>
      </c>
      <c r="Z103" s="7">
        <v>133</v>
      </c>
      <c r="AB103" s="7">
        <v>132.1</v>
      </c>
      <c r="AD103" s="7">
        <v>132.5</v>
      </c>
      <c r="AF103" s="7">
        <v>128.5</v>
      </c>
      <c r="AH103" s="7">
        <v>123.8</v>
      </c>
      <c r="AJ103" s="7">
        <v>127.8</v>
      </c>
      <c r="AL103" s="7">
        <v>122.4</v>
      </c>
      <c r="AN103" s="7">
        <v>120.8</v>
      </c>
      <c r="AP103" s="7">
        <v>123</v>
      </c>
      <c r="AR103" s="7">
        <v>120.4</v>
      </c>
      <c r="AT103" s="7">
        <v>111.4</v>
      </c>
      <c r="AV103" s="7">
        <v>118.7</v>
      </c>
      <c r="AX103" s="7">
        <v>125.9</v>
      </c>
      <c r="AZ103" s="7">
        <v>113.9</v>
      </c>
      <c r="BB103" s="7">
        <v>117.9</v>
      </c>
      <c r="BD103" s="7">
        <v>126.1</v>
      </c>
    </row>
    <row r="104" spans="1:56" x14ac:dyDescent="0.35">
      <c r="A104" s="7" t="s">
        <v>30</v>
      </c>
      <c r="B104" s="7">
        <v>2015</v>
      </c>
      <c r="C104" s="7" t="s">
        <v>45</v>
      </c>
      <c r="D104" s="7">
        <v>126.1</v>
      </c>
      <c r="F104" s="7">
        <v>130.6</v>
      </c>
      <c r="H104" s="7">
        <v>121.7</v>
      </c>
      <c r="J104" s="7">
        <v>129.5</v>
      </c>
      <c r="L104" s="7">
        <v>117.8</v>
      </c>
      <c r="N104" s="7">
        <v>132.1</v>
      </c>
      <c r="P104" s="7">
        <v>155.19999999999999</v>
      </c>
      <c r="R104" s="7">
        <v>160.80000000000001</v>
      </c>
      <c r="T104" s="7">
        <v>94.5</v>
      </c>
      <c r="V104" s="7">
        <v>128.30000000000001</v>
      </c>
      <c r="X104" s="7">
        <v>123.1</v>
      </c>
      <c r="Z104" s="7">
        <v>134.19999999999999</v>
      </c>
      <c r="AB104" s="7">
        <v>132.4</v>
      </c>
      <c r="AD104" s="7">
        <v>132.19999999999999</v>
      </c>
      <c r="AF104" s="7">
        <v>132.1</v>
      </c>
      <c r="AH104" s="7">
        <v>128.19999999999999</v>
      </c>
      <c r="AJ104" s="7">
        <v>131.5</v>
      </c>
      <c r="AL104" s="7">
        <v>139.26</v>
      </c>
      <c r="AN104" s="7">
        <v>125.6</v>
      </c>
      <c r="AP104" s="7">
        <v>125.6</v>
      </c>
      <c r="AR104" s="7">
        <v>122.6</v>
      </c>
      <c r="AT104" s="7">
        <v>114</v>
      </c>
      <c r="AV104" s="7">
        <v>120.9</v>
      </c>
      <c r="AX104" s="7">
        <v>125.8</v>
      </c>
      <c r="AZ104" s="7">
        <v>114.2</v>
      </c>
      <c r="BB104" s="7">
        <v>119.6</v>
      </c>
      <c r="BD104" s="7">
        <v>128.30000000000001</v>
      </c>
    </row>
    <row r="105" spans="1:56" x14ac:dyDescent="0.35">
      <c r="A105" s="7" t="s">
        <v>33</v>
      </c>
      <c r="B105" s="7">
        <v>2015</v>
      </c>
      <c r="C105" s="7" t="s">
        <v>45</v>
      </c>
      <c r="D105" s="7">
        <v>124</v>
      </c>
      <c r="F105" s="7">
        <v>129.80000000000001</v>
      </c>
      <c r="H105" s="7">
        <v>121.5</v>
      </c>
      <c r="J105" s="7">
        <v>128.6</v>
      </c>
      <c r="L105" s="7">
        <v>110</v>
      </c>
      <c r="N105" s="7">
        <v>123.7</v>
      </c>
      <c r="P105" s="7">
        <v>164.6</v>
      </c>
      <c r="R105" s="7">
        <v>191.6</v>
      </c>
      <c r="T105" s="7">
        <v>90.8</v>
      </c>
      <c r="V105" s="7">
        <v>137.1</v>
      </c>
      <c r="X105" s="7">
        <v>119.8</v>
      </c>
      <c r="Z105" s="7">
        <v>133.69999999999999</v>
      </c>
      <c r="AB105" s="7">
        <v>133.30000000000001</v>
      </c>
      <c r="AD105" s="7">
        <v>137.6</v>
      </c>
      <c r="AF105" s="7">
        <v>125</v>
      </c>
      <c r="AH105" s="7">
        <v>119.3</v>
      </c>
      <c r="AJ105" s="7">
        <v>124.2</v>
      </c>
      <c r="AL105" s="7">
        <v>122.9</v>
      </c>
      <c r="AN105" s="7">
        <v>115.1</v>
      </c>
      <c r="AP105" s="7">
        <v>121</v>
      </c>
      <c r="AR105" s="7">
        <v>118.1</v>
      </c>
      <c r="AT105" s="7">
        <v>109.3</v>
      </c>
      <c r="AV105" s="7">
        <v>117.9</v>
      </c>
      <c r="AX105" s="7">
        <v>126.6</v>
      </c>
      <c r="AZ105" s="7">
        <v>113.3</v>
      </c>
      <c r="BB105" s="7">
        <v>116.6</v>
      </c>
      <c r="BD105" s="7">
        <v>124.6</v>
      </c>
    </row>
    <row r="106" spans="1:56" x14ac:dyDescent="0.35">
      <c r="A106" s="7" t="s">
        <v>34</v>
      </c>
      <c r="B106" s="7">
        <v>2015</v>
      </c>
      <c r="C106" s="7" t="s">
        <v>45</v>
      </c>
      <c r="D106" s="7">
        <v>125.4</v>
      </c>
      <c r="F106" s="7">
        <v>130.30000000000001</v>
      </c>
      <c r="H106" s="7">
        <v>121.6</v>
      </c>
      <c r="J106" s="7">
        <v>129.19999999999999</v>
      </c>
      <c r="L106" s="7">
        <v>114.9</v>
      </c>
      <c r="N106" s="7">
        <v>128.19999999999999</v>
      </c>
      <c r="P106" s="7">
        <v>158.4</v>
      </c>
      <c r="R106" s="7">
        <v>171.2</v>
      </c>
      <c r="T106" s="7">
        <v>93.3</v>
      </c>
      <c r="V106" s="7">
        <v>131.19999999999999</v>
      </c>
      <c r="X106" s="7">
        <v>121.7</v>
      </c>
      <c r="Z106" s="7">
        <v>134</v>
      </c>
      <c r="AB106" s="7">
        <v>132.69999999999999</v>
      </c>
      <c r="AD106" s="7">
        <v>133.6</v>
      </c>
      <c r="AF106" s="7">
        <v>129.30000000000001</v>
      </c>
      <c r="AH106" s="7">
        <v>124.5</v>
      </c>
      <c r="AJ106" s="7">
        <v>128.6</v>
      </c>
      <c r="AL106" s="7">
        <v>122.9</v>
      </c>
      <c r="AN106" s="7">
        <v>121.6</v>
      </c>
      <c r="AP106" s="7">
        <v>123.4</v>
      </c>
      <c r="AR106" s="7">
        <v>120.9</v>
      </c>
      <c r="AT106" s="7">
        <v>111.5</v>
      </c>
      <c r="AV106" s="7">
        <v>119.2</v>
      </c>
      <c r="AX106" s="7">
        <v>126.3</v>
      </c>
      <c r="AZ106" s="7">
        <v>113.8</v>
      </c>
      <c r="BB106" s="7">
        <v>118.1</v>
      </c>
      <c r="BD106" s="7">
        <v>126.6</v>
      </c>
    </row>
    <row r="107" spans="1:56" x14ac:dyDescent="0.35">
      <c r="A107" s="7" t="s">
        <v>30</v>
      </c>
      <c r="B107" s="7">
        <v>2015</v>
      </c>
      <c r="C107" s="7" t="s">
        <v>46</v>
      </c>
      <c r="D107" s="7">
        <v>126.3</v>
      </c>
      <c r="F107" s="7">
        <v>131.30000000000001</v>
      </c>
      <c r="H107" s="7">
        <v>123.3</v>
      </c>
      <c r="J107" s="7">
        <v>129.80000000000001</v>
      </c>
      <c r="L107" s="7">
        <v>118.3</v>
      </c>
      <c r="N107" s="7">
        <v>131.6</v>
      </c>
      <c r="P107" s="7">
        <v>145.5</v>
      </c>
      <c r="R107" s="7">
        <v>162.1</v>
      </c>
      <c r="T107" s="7">
        <v>95.4</v>
      </c>
      <c r="V107" s="7">
        <v>128.9</v>
      </c>
      <c r="X107" s="7">
        <v>123.3</v>
      </c>
      <c r="Z107" s="7">
        <v>135.1</v>
      </c>
      <c r="AB107" s="7">
        <v>131.4</v>
      </c>
      <c r="AD107" s="7">
        <v>133.1</v>
      </c>
      <c r="AF107" s="7">
        <v>132.5</v>
      </c>
      <c r="AH107" s="7">
        <v>128.5</v>
      </c>
      <c r="AJ107" s="7">
        <v>131.9</v>
      </c>
      <c r="AL107" s="7">
        <v>139.26</v>
      </c>
      <c r="AN107" s="7">
        <v>125.7</v>
      </c>
      <c r="AP107" s="7">
        <v>126</v>
      </c>
      <c r="AR107" s="7">
        <v>123.1</v>
      </c>
      <c r="AT107" s="7">
        <v>114</v>
      </c>
      <c r="AV107" s="7">
        <v>121.6</v>
      </c>
      <c r="AX107" s="7">
        <v>125.6</v>
      </c>
      <c r="AZ107" s="7">
        <v>114.1</v>
      </c>
      <c r="BB107" s="7">
        <v>119.8</v>
      </c>
      <c r="BD107" s="7">
        <v>127.9</v>
      </c>
    </row>
    <row r="108" spans="1:56" x14ac:dyDescent="0.35">
      <c r="A108" s="7" t="s">
        <v>33</v>
      </c>
      <c r="B108" s="7">
        <v>2015</v>
      </c>
      <c r="C108" s="7" t="s">
        <v>46</v>
      </c>
      <c r="D108" s="7">
        <v>124.3</v>
      </c>
      <c r="F108" s="7">
        <v>131.69999999999999</v>
      </c>
      <c r="H108" s="7">
        <v>127.1</v>
      </c>
      <c r="J108" s="7">
        <v>128.6</v>
      </c>
      <c r="L108" s="7">
        <v>110</v>
      </c>
      <c r="N108" s="7">
        <v>120.8</v>
      </c>
      <c r="P108" s="7">
        <v>149</v>
      </c>
      <c r="R108" s="7">
        <v>190.1</v>
      </c>
      <c r="T108" s="7">
        <v>92.7</v>
      </c>
      <c r="V108" s="7">
        <v>138.6</v>
      </c>
      <c r="X108" s="7">
        <v>120.2</v>
      </c>
      <c r="Z108" s="7">
        <v>134.19999999999999</v>
      </c>
      <c r="AB108" s="7">
        <v>131.5</v>
      </c>
      <c r="AD108" s="7">
        <v>138.19999999999999</v>
      </c>
      <c r="AF108" s="7">
        <v>125.4</v>
      </c>
      <c r="AH108" s="7">
        <v>119.5</v>
      </c>
      <c r="AJ108" s="7">
        <v>124.5</v>
      </c>
      <c r="AL108" s="7">
        <v>122.4</v>
      </c>
      <c r="AN108" s="7">
        <v>116</v>
      </c>
      <c r="AP108" s="7">
        <v>121</v>
      </c>
      <c r="AR108" s="7">
        <v>118.6</v>
      </c>
      <c r="AT108" s="7">
        <v>109.3</v>
      </c>
      <c r="AV108" s="7">
        <v>118.1</v>
      </c>
      <c r="AX108" s="7">
        <v>126.6</v>
      </c>
      <c r="AZ108" s="7">
        <v>113.2</v>
      </c>
      <c r="BB108" s="7">
        <v>116.7</v>
      </c>
      <c r="BD108" s="7">
        <v>124</v>
      </c>
    </row>
    <row r="109" spans="1:56" x14ac:dyDescent="0.35">
      <c r="A109" s="7" t="s">
        <v>34</v>
      </c>
      <c r="B109" s="7">
        <v>2015</v>
      </c>
      <c r="C109" s="7" t="s">
        <v>46</v>
      </c>
      <c r="D109" s="7">
        <v>125.7</v>
      </c>
      <c r="F109" s="7">
        <v>131.4</v>
      </c>
      <c r="H109" s="7">
        <v>124.8</v>
      </c>
      <c r="J109" s="7">
        <v>129.4</v>
      </c>
      <c r="L109" s="7">
        <v>115.3</v>
      </c>
      <c r="N109" s="7">
        <v>126.6</v>
      </c>
      <c r="P109" s="7">
        <v>146.69999999999999</v>
      </c>
      <c r="R109" s="7">
        <v>171.5</v>
      </c>
      <c r="T109" s="7">
        <v>94.5</v>
      </c>
      <c r="V109" s="7">
        <v>132.1</v>
      </c>
      <c r="X109" s="7">
        <v>122</v>
      </c>
      <c r="Z109" s="7">
        <v>134.69999999999999</v>
      </c>
      <c r="AB109" s="7">
        <v>131.4</v>
      </c>
      <c r="AD109" s="7">
        <v>134.5</v>
      </c>
      <c r="AF109" s="7">
        <v>129.69999999999999</v>
      </c>
      <c r="AH109" s="7">
        <v>124.8</v>
      </c>
      <c r="AJ109" s="7">
        <v>129</v>
      </c>
      <c r="AL109" s="7">
        <v>122.4</v>
      </c>
      <c r="AN109" s="7">
        <v>122</v>
      </c>
      <c r="AP109" s="7">
        <v>123.6</v>
      </c>
      <c r="AR109" s="7">
        <v>121.4</v>
      </c>
      <c r="AT109" s="7">
        <v>111.5</v>
      </c>
      <c r="AV109" s="7">
        <v>119.6</v>
      </c>
      <c r="AX109" s="7">
        <v>126.2</v>
      </c>
      <c r="AZ109" s="7">
        <v>113.7</v>
      </c>
      <c r="BB109" s="7">
        <v>118.3</v>
      </c>
      <c r="BD109" s="7">
        <v>126.1</v>
      </c>
    </row>
    <row r="110" spans="1:56" x14ac:dyDescent="0.35">
      <c r="A110" s="7" t="s">
        <v>30</v>
      </c>
      <c r="B110" s="7">
        <v>2016</v>
      </c>
      <c r="C110" s="7" t="s">
        <v>31</v>
      </c>
      <c r="D110" s="7">
        <v>126.8</v>
      </c>
      <c r="F110" s="7">
        <v>133.19999999999999</v>
      </c>
      <c r="H110" s="7">
        <v>126.5</v>
      </c>
      <c r="J110" s="7">
        <v>130.30000000000001</v>
      </c>
      <c r="L110" s="7">
        <v>118.9</v>
      </c>
      <c r="N110" s="7">
        <v>131.6</v>
      </c>
      <c r="P110" s="7">
        <v>140.1</v>
      </c>
      <c r="R110" s="7">
        <v>163.80000000000001</v>
      </c>
      <c r="T110" s="7">
        <v>97.7</v>
      </c>
      <c r="V110" s="7">
        <v>129.6</v>
      </c>
      <c r="X110" s="7">
        <v>124.3</v>
      </c>
      <c r="Z110" s="7">
        <v>135.9</v>
      </c>
      <c r="AB110" s="7">
        <v>131.4</v>
      </c>
      <c r="AD110" s="7">
        <v>133.6</v>
      </c>
      <c r="AF110" s="7">
        <v>133.19999999999999</v>
      </c>
      <c r="AH110" s="7">
        <v>128.9</v>
      </c>
      <c r="AJ110" s="7">
        <v>132.6</v>
      </c>
      <c r="AL110" s="7">
        <v>139.26</v>
      </c>
      <c r="AN110" s="7">
        <v>126.2</v>
      </c>
      <c r="AP110" s="7">
        <v>126.6</v>
      </c>
      <c r="AR110" s="7">
        <v>123.7</v>
      </c>
      <c r="AT110" s="7">
        <v>113.6</v>
      </c>
      <c r="AV110" s="7">
        <v>121.4</v>
      </c>
      <c r="AX110" s="7">
        <v>126.2</v>
      </c>
      <c r="AZ110" s="7">
        <v>114.9</v>
      </c>
      <c r="BB110" s="7">
        <v>120.1</v>
      </c>
      <c r="BD110" s="7">
        <v>128.1</v>
      </c>
    </row>
    <row r="111" spans="1:56" x14ac:dyDescent="0.35">
      <c r="A111" s="7" t="s">
        <v>33</v>
      </c>
      <c r="B111" s="7">
        <v>2016</v>
      </c>
      <c r="C111" s="7" t="s">
        <v>31</v>
      </c>
      <c r="D111" s="7">
        <v>124.7</v>
      </c>
      <c r="F111" s="7">
        <v>135.9</v>
      </c>
      <c r="H111" s="7">
        <v>132</v>
      </c>
      <c r="J111" s="7">
        <v>129.19999999999999</v>
      </c>
      <c r="L111" s="7">
        <v>109.7</v>
      </c>
      <c r="N111" s="7">
        <v>119</v>
      </c>
      <c r="P111" s="7">
        <v>144.1</v>
      </c>
      <c r="R111" s="7">
        <v>184.2</v>
      </c>
      <c r="T111" s="7">
        <v>96.7</v>
      </c>
      <c r="V111" s="7">
        <v>139.5</v>
      </c>
      <c r="X111" s="7">
        <v>120.5</v>
      </c>
      <c r="Z111" s="7">
        <v>134.69999999999999</v>
      </c>
      <c r="AB111" s="7">
        <v>131.19999999999999</v>
      </c>
      <c r="AD111" s="7">
        <v>139.5</v>
      </c>
      <c r="AF111" s="7">
        <v>125.8</v>
      </c>
      <c r="AH111" s="7">
        <v>119.8</v>
      </c>
      <c r="AJ111" s="7">
        <v>124.9</v>
      </c>
      <c r="AL111" s="7">
        <v>123.4</v>
      </c>
      <c r="AN111" s="7">
        <v>116.9</v>
      </c>
      <c r="AP111" s="7">
        <v>121.6</v>
      </c>
      <c r="AR111" s="7">
        <v>119.1</v>
      </c>
      <c r="AT111" s="7">
        <v>108.9</v>
      </c>
      <c r="AV111" s="7">
        <v>118.5</v>
      </c>
      <c r="AX111" s="7">
        <v>126.4</v>
      </c>
      <c r="AZ111" s="7">
        <v>114</v>
      </c>
      <c r="BB111" s="7">
        <v>116.8</v>
      </c>
      <c r="BD111" s="7">
        <v>124.2</v>
      </c>
    </row>
    <row r="112" spans="1:56" x14ac:dyDescent="0.35">
      <c r="A112" s="7" t="s">
        <v>34</v>
      </c>
      <c r="B112" s="7">
        <v>2016</v>
      </c>
      <c r="C112" s="7" t="s">
        <v>31</v>
      </c>
      <c r="D112" s="7">
        <v>126.1</v>
      </c>
      <c r="F112" s="7">
        <v>134.1</v>
      </c>
      <c r="H112" s="7">
        <v>128.6</v>
      </c>
      <c r="J112" s="7">
        <v>129.9</v>
      </c>
      <c r="L112" s="7">
        <v>115.5</v>
      </c>
      <c r="N112" s="7">
        <v>125.7</v>
      </c>
      <c r="P112" s="7">
        <v>141.5</v>
      </c>
      <c r="R112" s="7">
        <v>170.7</v>
      </c>
      <c r="T112" s="7">
        <v>97.4</v>
      </c>
      <c r="V112" s="7">
        <v>132.9</v>
      </c>
      <c r="X112" s="7">
        <v>122.7</v>
      </c>
      <c r="Z112" s="7">
        <v>135.30000000000001</v>
      </c>
      <c r="AB112" s="7">
        <v>131.30000000000001</v>
      </c>
      <c r="AD112" s="7">
        <v>135.19999999999999</v>
      </c>
      <c r="AF112" s="7">
        <v>130.30000000000001</v>
      </c>
      <c r="AH112" s="7">
        <v>125.1</v>
      </c>
      <c r="AJ112" s="7">
        <v>129.5</v>
      </c>
      <c r="AL112" s="7">
        <v>123.4</v>
      </c>
      <c r="AN112" s="7">
        <v>122.7</v>
      </c>
      <c r="AP112" s="7">
        <v>124.2</v>
      </c>
      <c r="AR112" s="7">
        <v>122</v>
      </c>
      <c r="AT112" s="7">
        <v>111.1</v>
      </c>
      <c r="AV112" s="7">
        <v>119.8</v>
      </c>
      <c r="AX112" s="7">
        <v>126.3</v>
      </c>
      <c r="AZ112" s="7">
        <v>114.5</v>
      </c>
      <c r="BB112" s="7">
        <v>118.5</v>
      </c>
      <c r="BD112" s="7">
        <v>126.3</v>
      </c>
    </row>
    <row r="113" spans="1:56" x14ac:dyDescent="0.35">
      <c r="A113" s="7" t="s">
        <v>30</v>
      </c>
      <c r="B113" s="7">
        <v>2016</v>
      </c>
      <c r="C113" s="7" t="s">
        <v>35</v>
      </c>
      <c r="D113" s="7">
        <v>127.1</v>
      </c>
      <c r="F113" s="7">
        <v>133.69999999999999</v>
      </c>
      <c r="H113" s="7">
        <v>127.7</v>
      </c>
      <c r="J113" s="7">
        <v>130.69999999999999</v>
      </c>
      <c r="L113" s="7">
        <v>118.5</v>
      </c>
      <c r="N113" s="7">
        <v>130.4</v>
      </c>
      <c r="P113" s="7">
        <v>130.9</v>
      </c>
      <c r="R113" s="7">
        <v>162.80000000000001</v>
      </c>
      <c r="T113" s="7">
        <v>98.7</v>
      </c>
      <c r="V113" s="7">
        <v>130.6</v>
      </c>
      <c r="X113" s="7">
        <v>124.8</v>
      </c>
      <c r="Z113" s="7">
        <v>136.4</v>
      </c>
      <c r="AB113" s="7">
        <v>130.30000000000001</v>
      </c>
      <c r="AD113" s="7">
        <v>134.4</v>
      </c>
      <c r="AF113" s="7">
        <v>133.9</v>
      </c>
      <c r="AH113" s="7">
        <v>129.80000000000001</v>
      </c>
      <c r="AJ113" s="7">
        <v>133.4</v>
      </c>
      <c r="AL113" s="7">
        <v>139.26</v>
      </c>
      <c r="AN113" s="7">
        <v>127.5</v>
      </c>
      <c r="AP113" s="7">
        <v>127.1</v>
      </c>
      <c r="AR113" s="7">
        <v>124.3</v>
      </c>
      <c r="AT113" s="7">
        <v>113.9</v>
      </c>
      <c r="AV113" s="7">
        <v>122.3</v>
      </c>
      <c r="AX113" s="7">
        <v>127.1</v>
      </c>
      <c r="AZ113" s="7">
        <v>116.8</v>
      </c>
      <c r="BB113" s="7">
        <v>120.9</v>
      </c>
      <c r="BD113" s="7">
        <v>127.9</v>
      </c>
    </row>
    <row r="114" spans="1:56" x14ac:dyDescent="0.35">
      <c r="A114" s="7" t="s">
        <v>33</v>
      </c>
      <c r="B114" s="7">
        <v>2016</v>
      </c>
      <c r="C114" s="7" t="s">
        <v>35</v>
      </c>
      <c r="D114" s="7">
        <v>124.8</v>
      </c>
      <c r="F114" s="7">
        <v>135.1</v>
      </c>
      <c r="H114" s="7">
        <v>130.30000000000001</v>
      </c>
      <c r="J114" s="7">
        <v>129.6</v>
      </c>
      <c r="L114" s="7">
        <v>108.4</v>
      </c>
      <c r="N114" s="7">
        <v>118.6</v>
      </c>
      <c r="P114" s="7">
        <v>129.19999999999999</v>
      </c>
      <c r="R114" s="7">
        <v>176.4</v>
      </c>
      <c r="T114" s="7">
        <v>99.1</v>
      </c>
      <c r="V114" s="7">
        <v>139.69999999999999</v>
      </c>
      <c r="X114" s="7">
        <v>120.6</v>
      </c>
      <c r="Z114" s="7">
        <v>135.19999999999999</v>
      </c>
      <c r="AB114" s="7">
        <v>129.1</v>
      </c>
      <c r="AD114" s="7">
        <v>140</v>
      </c>
      <c r="AF114" s="7">
        <v>126.2</v>
      </c>
      <c r="AH114" s="7">
        <v>120.1</v>
      </c>
      <c r="AJ114" s="7">
        <v>125.3</v>
      </c>
      <c r="AL114" s="7">
        <v>124.4</v>
      </c>
      <c r="AN114" s="7">
        <v>116</v>
      </c>
      <c r="AP114" s="7">
        <v>121.8</v>
      </c>
      <c r="AR114" s="7">
        <v>119.5</v>
      </c>
      <c r="AT114" s="7">
        <v>109.1</v>
      </c>
      <c r="AV114" s="7">
        <v>118.8</v>
      </c>
      <c r="AX114" s="7">
        <v>126.3</v>
      </c>
      <c r="AZ114" s="7">
        <v>116.2</v>
      </c>
      <c r="BB114" s="7">
        <v>117.2</v>
      </c>
      <c r="BD114" s="7">
        <v>123.8</v>
      </c>
    </row>
    <row r="115" spans="1:56" x14ac:dyDescent="0.35">
      <c r="A115" s="7" t="s">
        <v>34</v>
      </c>
      <c r="B115" s="7">
        <v>2016</v>
      </c>
      <c r="C115" s="7" t="s">
        <v>35</v>
      </c>
      <c r="D115" s="7">
        <v>126.4</v>
      </c>
      <c r="F115" s="7">
        <v>134.19999999999999</v>
      </c>
      <c r="H115" s="7">
        <v>128.69999999999999</v>
      </c>
      <c r="J115" s="7">
        <v>130.30000000000001</v>
      </c>
      <c r="L115" s="7">
        <v>114.8</v>
      </c>
      <c r="N115" s="7">
        <v>124.9</v>
      </c>
      <c r="P115" s="7">
        <v>130.30000000000001</v>
      </c>
      <c r="R115" s="7">
        <v>167.4</v>
      </c>
      <c r="T115" s="7">
        <v>98.8</v>
      </c>
      <c r="V115" s="7">
        <v>133.6</v>
      </c>
      <c r="X115" s="7">
        <v>123</v>
      </c>
      <c r="Z115" s="7">
        <v>135.80000000000001</v>
      </c>
      <c r="AB115" s="7">
        <v>129.9</v>
      </c>
      <c r="AD115" s="7">
        <v>135.9</v>
      </c>
      <c r="AF115" s="7">
        <v>130.9</v>
      </c>
      <c r="AH115" s="7">
        <v>125.8</v>
      </c>
      <c r="AJ115" s="7">
        <v>130.19999999999999</v>
      </c>
      <c r="AL115" s="7">
        <v>124.4</v>
      </c>
      <c r="AN115" s="7">
        <v>123.1</v>
      </c>
      <c r="AP115" s="7">
        <v>124.6</v>
      </c>
      <c r="AR115" s="7">
        <v>122.5</v>
      </c>
      <c r="AT115" s="7">
        <v>111.4</v>
      </c>
      <c r="AV115" s="7">
        <v>120.3</v>
      </c>
      <c r="AX115" s="7">
        <v>126.6</v>
      </c>
      <c r="AZ115" s="7">
        <v>116.6</v>
      </c>
      <c r="BB115" s="7">
        <v>119.1</v>
      </c>
      <c r="BD115" s="7">
        <v>126</v>
      </c>
    </row>
    <row r="116" spans="1:56" x14ac:dyDescent="0.35">
      <c r="A116" s="7" t="s">
        <v>30</v>
      </c>
      <c r="B116" s="7">
        <v>2016</v>
      </c>
      <c r="C116" s="7" t="s">
        <v>36</v>
      </c>
      <c r="D116" s="7">
        <v>127.3</v>
      </c>
      <c r="F116" s="7">
        <v>134.4</v>
      </c>
      <c r="H116" s="7">
        <v>125.1</v>
      </c>
      <c r="J116" s="7">
        <v>130.5</v>
      </c>
      <c r="L116" s="7">
        <v>118.3</v>
      </c>
      <c r="N116" s="7">
        <v>131.69999999999999</v>
      </c>
      <c r="P116" s="7">
        <v>130.69999999999999</v>
      </c>
      <c r="R116" s="7">
        <v>161.19999999999999</v>
      </c>
      <c r="T116" s="7">
        <v>100.4</v>
      </c>
      <c r="V116" s="7">
        <v>130.80000000000001</v>
      </c>
      <c r="X116" s="7">
        <v>124.9</v>
      </c>
      <c r="Z116" s="7">
        <v>137</v>
      </c>
      <c r="AB116" s="7">
        <v>130.4</v>
      </c>
      <c r="AD116" s="7">
        <v>135</v>
      </c>
      <c r="AF116" s="7">
        <v>134.4</v>
      </c>
      <c r="AH116" s="7">
        <v>130.19999999999999</v>
      </c>
      <c r="AJ116" s="7">
        <v>133.80000000000001</v>
      </c>
      <c r="AL116" s="7">
        <v>139.26</v>
      </c>
      <c r="AN116" s="7">
        <v>127</v>
      </c>
      <c r="AP116" s="7">
        <v>127.7</v>
      </c>
      <c r="AR116" s="7">
        <v>124.8</v>
      </c>
      <c r="AT116" s="7">
        <v>113.6</v>
      </c>
      <c r="AV116" s="7">
        <v>122.5</v>
      </c>
      <c r="AX116" s="7">
        <v>127.5</v>
      </c>
      <c r="AZ116" s="7">
        <v>117.4</v>
      </c>
      <c r="BB116" s="7">
        <v>121.1</v>
      </c>
      <c r="BD116" s="7">
        <v>128</v>
      </c>
    </row>
    <row r="117" spans="1:56" x14ac:dyDescent="0.35">
      <c r="A117" s="7" t="s">
        <v>33</v>
      </c>
      <c r="B117" s="7">
        <v>2016</v>
      </c>
      <c r="C117" s="7" t="s">
        <v>36</v>
      </c>
      <c r="D117" s="7">
        <v>124.8</v>
      </c>
      <c r="F117" s="7">
        <v>136.30000000000001</v>
      </c>
      <c r="H117" s="7">
        <v>123.7</v>
      </c>
      <c r="J117" s="7">
        <v>129.69999999999999</v>
      </c>
      <c r="L117" s="7">
        <v>107.9</v>
      </c>
      <c r="N117" s="7">
        <v>119.9</v>
      </c>
      <c r="P117" s="7">
        <v>128.1</v>
      </c>
      <c r="R117" s="7">
        <v>170.3</v>
      </c>
      <c r="T117" s="7">
        <v>101.8</v>
      </c>
      <c r="V117" s="7">
        <v>140.1</v>
      </c>
      <c r="X117" s="7">
        <v>120.7</v>
      </c>
      <c r="Z117" s="7">
        <v>135.4</v>
      </c>
      <c r="AB117" s="7">
        <v>128.9</v>
      </c>
      <c r="AD117" s="7">
        <v>140.6</v>
      </c>
      <c r="AF117" s="7">
        <v>126.4</v>
      </c>
      <c r="AH117" s="7">
        <v>120.3</v>
      </c>
      <c r="AJ117" s="7">
        <v>125.5</v>
      </c>
      <c r="AL117" s="7">
        <v>124.9</v>
      </c>
      <c r="AN117" s="7">
        <v>114.8</v>
      </c>
      <c r="AP117" s="7">
        <v>122.3</v>
      </c>
      <c r="AR117" s="7">
        <v>119.7</v>
      </c>
      <c r="AT117" s="7">
        <v>108.5</v>
      </c>
      <c r="AV117" s="7">
        <v>119.1</v>
      </c>
      <c r="AX117" s="7">
        <v>126.4</v>
      </c>
      <c r="AZ117" s="7">
        <v>117.1</v>
      </c>
      <c r="BB117" s="7">
        <v>117.3</v>
      </c>
      <c r="BD117" s="7">
        <v>123.8</v>
      </c>
    </row>
    <row r="118" spans="1:56" x14ac:dyDescent="0.35">
      <c r="A118" s="7" t="s">
        <v>34</v>
      </c>
      <c r="B118" s="7">
        <v>2016</v>
      </c>
      <c r="C118" s="7" t="s">
        <v>36</v>
      </c>
      <c r="D118" s="7">
        <v>126.5</v>
      </c>
      <c r="F118" s="7">
        <v>135.1</v>
      </c>
      <c r="H118" s="7">
        <v>124.6</v>
      </c>
      <c r="J118" s="7">
        <v>130.19999999999999</v>
      </c>
      <c r="L118" s="7">
        <v>114.5</v>
      </c>
      <c r="N118" s="7">
        <v>126.2</v>
      </c>
      <c r="P118" s="7">
        <v>129.80000000000001</v>
      </c>
      <c r="R118" s="7">
        <v>164.3</v>
      </c>
      <c r="T118" s="7">
        <v>100.9</v>
      </c>
      <c r="V118" s="7">
        <v>133.9</v>
      </c>
      <c r="X118" s="7">
        <v>123.1</v>
      </c>
      <c r="Z118" s="7">
        <v>136.30000000000001</v>
      </c>
      <c r="AB118" s="7">
        <v>129.80000000000001</v>
      </c>
      <c r="AD118" s="7">
        <v>136.5</v>
      </c>
      <c r="AF118" s="7">
        <v>131.30000000000001</v>
      </c>
      <c r="AH118" s="7">
        <v>126.1</v>
      </c>
      <c r="AJ118" s="7">
        <v>130.5</v>
      </c>
      <c r="AL118" s="7">
        <v>124.9</v>
      </c>
      <c r="AN118" s="7">
        <v>122.4</v>
      </c>
      <c r="AP118" s="7">
        <v>125.1</v>
      </c>
      <c r="AR118" s="7">
        <v>122.9</v>
      </c>
      <c r="AT118" s="7">
        <v>110.9</v>
      </c>
      <c r="AV118" s="7">
        <v>120.6</v>
      </c>
      <c r="AX118" s="7">
        <v>126.9</v>
      </c>
      <c r="AZ118" s="7">
        <v>117.3</v>
      </c>
      <c r="BB118" s="7">
        <v>119.3</v>
      </c>
      <c r="BD118" s="7">
        <v>126</v>
      </c>
    </row>
    <row r="119" spans="1:56" x14ac:dyDescent="0.35">
      <c r="A119" s="7" t="s">
        <v>30</v>
      </c>
      <c r="B119" s="7">
        <v>2016</v>
      </c>
      <c r="C119" s="7" t="s">
        <v>37</v>
      </c>
      <c r="D119" s="7">
        <v>127.4</v>
      </c>
      <c r="F119" s="7">
        <v>135.4</v>
      </c>
      <c r="H119" s="7">
        <v>123.4</v>
      </c>
      <c r="J119" s="7">
        <v>131.30000000000001</v>
      </c>
      <c r="L119" s="7">
        <v>118.2</v>
      </c>
      <c r="N119" s="7">
        <v>138.1</v>
      </c>
      <c r="P119" s="7">
        <v>134.1</v>
      </c>
      <c r="R119" s="7">
        <v>162.69999999999999</v>
      </c>
      <c r="T119" s="7">
        <v>105</v>
      </c>
      <c r="V119" s="7">
        <v>131.4</v>
      </c>
      <c r="X119" s="7">
        <v>125.4</v>
      </c>
      <c r="Z119" s="7">
        <v>137.4</v>
      </c>
      <c r="AB119" s="7">
        <v>131.80000000000001</v>
      </c>
      <c r="AD119" s="7">
        <v>135.5</v>
      </c>
      <c r="AF119" s="7">
        <v>135</v>
      </c>
      <c r="AH119" s="7">
        <v>130.6</v>
      </c>
      <c r="AJ119" s="7">
        <v>134.4</v>
      </c>
      <c r="AL119" s="7">
        <v>139.26</v>
      </c>
      <c r="AN119" s="7">
        <v>127</v>
      </c>
      <c r="AP119" s="7">
        <v>128</v>
      </c>
      <c r="AR119" s="7">
        <v>125.2</v>
      </c>
      <c r="AT119" s="7">
        <v>114.4</v>
      </c>
      <c r="AV119" s="7">
        <v>123.2</v>
      </c>
      <c r="AX119" s="7">
        <v>127.9</v>
      </c>
      <c r="AZ119" s="7">
        <v>118.4</v>
      </c>
      <c r="BB119" s="7">
        <v>121.7</v>
      </c>
      <c r="BD119" s="7">
        <v>129</v>
      </c>
    </row>
    <row r="120" spans="1:56" x14ac:dyDescent="0.35">
      <c r="A120" s="7" t="s">
        <v>33</v>
      </c>
      <c r="B120" s="7">
        <v>2016</v>
      </c>
      <c r="C120" s="7" t="s">
        <v>37</v>
      </c>
      <c r="D120" s="7">
        <v>124.9</v>
      </c>
      <c r="F120" s="7">
        <v>139.30000000000001</v>
      </c>
      <c r="H120" s="7">
        <v>119.9</v>
      </c>
      <c r="J120" s="7">
        <v>130.19999999999999</v>
      </c>
      <c r="L120" s="7">
        <v>108.9</v>
      </c>
      <c r="N120" s="7">
        <v>131.1</v>
      </c>
      <c r="P120" s="7">
        <v>136.80000000000001</v>
      </c>
      <c r="R120" s="7">
        <v>176.9</v>
      </c>
      <c r="T120" s="7">
        <v>109.1</v>
      </c>
      <c r="V120" s="7">
        <v>140.4</v>
      </c>
      <c r="X120" s="7">
        <v>121.1</v>
      </c>
      <c r="Z120" s="7">
        <v>135.9</v>
      </c>
      <c r="AB120" s="7">
        <v>131.80000000000001</v>
      </c>
      <c r="AD120" s="7">
        <v>141.5</v>
      </c>
      <c r="AF120" s="7">
        <v>126.8</v>
      </c>
      <c r="AH120" s="7">
        <v>120.5</v>
      </c>
      <c r="AJ120" s="7">
        <v>125.8</v>
      </c>
      <c r="AL120" s="7">
        <v>125.6</v>
      </c>
      <c r="AN120" s="7">
        <v>114.6</v>
      </c>
      <c r="AP120" s="7">
        <v>122.8</v>
      </c>
      <c r="AR120" s="7">
        <v>120</v>
      </c>
      <c r="AT120" s="7">
        <v>110</v>
      </c>
      <c r="AV120" s="7">
        <v>119.5</v>
      </c>
      <c r="AX120" s="7">
        <v>127.6</v>
      </c>
      <c r="AZ120" s="7">
        <v>117.6</v>
      </c>
      <c r="BB120" s="7">
        <v>118.2</v>
      </c>
      <c r="BD120" s="7">
        <v>125.3</v>
      </c>
    </row>
    <row r="121" spans="1:56" x14ac:dyDescent="0.35">
      <c r="A121" s="7" t="s">
        <v>34</v>
      </c>
      <c r="B121" s="7">
        <v>2016</v>
      </c>
      <c r="C121" s="7" t="s">
        <v>37</v>
      </c>
      <c r="D121" s="7">
        <v>126.6</v>
      </c>
      <c r="F121" s="7">
        <v>136.80000000000001</v>
      </c>
      <c r="H121" s="7">
        <v>122</v>
      </c>
      <c r="J121" s="7">
        <v>130.9</v>
      </c>
      <c r="L121" s="7">
        <v>114.8</v>
      </c>
      <c r="N121" s="7">
        <v>134.80000000000001</v>
      </c>
      <c r="P121" s="7">
        <v>135</v>
      </c>
      <c r="R121" s="7">
        <v>167.5</v>
      </c>
      <c r="T121" s="7">
        <v>106.4</v>
      </c>
      <c r="V121" s="7">
        <v>134.4</v>
      </c>
      <c r="X121" s="7">
        <v>123.6</v>
      </c>
      <c r="Z121" s="7">
        <v>136.69999999999999</v>
      </c>
      <c r="AB121" s="7">
        <v>131.80000000000001</v>
      </c>
      <c r="AD121" s="7">
        <v>137.1</v>
      </c>
      <c r="AF121" s="7">
        <v>131.80000000000001</v>
      </c>
      <c r="AH121" s="7">
        <v>126.4</v>
      </c>
      <c r="AJ121" s="7">
        <v>131</v>
      </c>
      <c r="AL121" s="7">
        <v>125.6</v>
      </c>
      <c r="AN121" s="7">
        <v>122.3</v>
      </c>
      <c r="AP121" s="7">
        <v>125.5</v>
      </c>
      <c r="AR121" s="7">
        <v>123.2</v>
      </c>
      <c r="AT121" s="7">
        <v>112.1</v>
      </c>
      <c r="AV121" s="7">
        <v>121.1</v>
      </c>
      <c r="AX121" s="7">
        <v>127.7</v>
      </c>
      <c r="AZ121" s="7">
        <v>118.1</v>
      </c>
      <c r="BB121" s="7">
        <v>120</v>
      </c>
      <c r="BD121" s="7">
        <v>127.3</v>
      </c>
    </row>
    <row r="122" spans="1:56" x14ac:dyDescent="0.35">
      <c r="A122" s="7" t="s">
        <v>30</v>
      </c>
      <c r="B122" s="7">
        <v>2016</v>
      </c>
      <c r="C122" s="7" t="s">
        <v>38</v>
      </c>
      <c r="D122" s="7">
        <v>127.6</v>
      </c>
      <c r="F122" s="7">
        <v>137.5</v>
      </c>
      <c r="H122" s="7">
        <v>124.4</v>
      </c>
      <c r="J122" s="7">
        <v>132.4</v>
      </c>
      <c r="L122" s="7">
        <v>118.2</v>
      </c>
      <c r="N122" s="7">
        <v>138.1</v>
      </c>
      <c r="P122" s="7">
        <v>141.80000000000001</v>
      </c>
      <c r="R122" s="7">
        <v>166</v>
      </c>
      <c r="T122" s="7">
        <v>107.5</v>
      </c>
      <c r="V122" s="7">
        <v>132.19999999999999</v>
      </c>
      <c r="X122" s="7">
        <v>126.1</v>
      </c>
      <c r="Z122" s="7">
        <v>138.30000000000001</v>
      </c>
      <c r="AB122" s="7">
        <v>133.6</v>
      </c>
      <c r="AD122" s="7">
        <v>136</v>
      </c>
      <c r="AF122" s="7">
        <v>135.4</v>
      </c>
      <c r="AH122" s="7">
        <v>131.1</v>
      </c>
      <c r="AJ122" s="7">
        <v>134.80000000000001</v>
      </c>
      <c r="AL122" s="7">
        <v>139.26</v>
      </c>
      <c r="AN122" s="7">
        <v>127.4</v>
      </c>
      <c r="AP122" s="7">
        <v>128.5</v>
      </c>
      <c r="AR122" s="7">
        <v>125.8</v>
      </c>
      <c r="AT122" s="7">
        <v>115.1</v>
      </c>
      <c r="AV122" s="7">
        <v>123.6</v>
      </c>
      <c r="AX122" s="7">
        <v>129.1</v>
      </c>
      <c r="AZ122" s="7">
        <v>119.7</v>
      </c>
      <c r="BB122" s="7">
        <v>122.5</v>
      </c>
      <c r="BD122" s="7">
        <v>130.30000000000001</v>
      </c>
    </row>
    <row r="123" spans="1:56" x14ac:dyDescent="0.35">
      <c r="A123" s="7" t="s">
        <v>33</v>
      </c>
      <c r="B123" s="7">
        <v>2016</v>
      </c>
      <c r="C123" s="7" t="s">
        <v>38</v>
      </c>
      <c r="D123" s="7">
        <v>125</v>
      </c>
      <c r="F123" s="7">
        <v>142.1</v>
      </c>
      <c r="H123" s="7">
        <v>127</v>
      </c>
      <c r="J123" s="7">
        <v>130.4</v>
      </c>
      <c r="L123" s="7">
        <v>109.6</v>
      </c>
      <c r="N123" s="7">
        <v>133.5</v>
      </c>
      <c r="P123" s="7">
        <v>151.4</v>
      </c>
      <c r="R123" s="7">
        <v>182.8</v>
      </c>
      <c r="T123" s="7">
        <v>111.1</v>
      </c>
      <c r="V123" s="7">
        <v>141.5</v>
      </c>
      <c r="X123" s="7">
        <v>121.5</v>
      </c>
      <c r="Z123" s="7">
        <v>136.30000000000001</v>
      </c>
      <c r="AB123" s="7">
        <v>134.6</v>
      </c>
      <c r="AD123" s="7">
        <v>142.19999999999999</v>
      </c>
      <c r="AF123" s="7">
        <v>127.2</v>
      </c>
      <c r="AH123" s="7">
        <v>120.7</v>
      </c>
      <c r="AJ123" s="7">
        <v>126.2</v>
      </c>
      <c r="AL123" s="7">
        <v>126</v>
      </c>
      <c r="AN123" s="7">
        <v>115</v>
      </c>
      <c r="AP123" s="7">
        <v>123.2</v>
      </c>
      <c r="AR123" s="7">
        <v>120.3</v>
      </c>
      <c r="AT123" s="7">
        <v>110.7</v>
      </c>
      <c r="AV123" s="7">
        <v>119.8</v>
      </c>
      <c r="AX123" s="7">
        <v>128</v>
      </c>
      <c r="AZ123" s="7">
        <v>118.5</v>
      </c>
      <c r="BB123" s="7">
        <v>118.7</v>
      </c>
      <c r="BD123" s="7">
        <v>126.6</v>
      </c>
    </row>
    <row r="124" spans="1:56" x14ac:dyDescent="0.35">
      <c r="A124" s="7" t="s">
        <v>34</v>
      </c>
      <c r="B124" s="7">
        <v>2016</v>
      </c>
      <c r="C124" s="7" t="s">
        <v>38</v>
      </c>
      <c r="D124" s="7">
        <v>126.8</v>
      </c>
      <c r="F124" s="7">
        <v>139.1</v>
      </c>
      <c r="H124" s="7">
        <v>125.4</v>
      </c>
      <c r="J124" s="7">
        <v>131.69999999999999</v>
      </c>
      <c r="L124" s="7">
        <v>115</v>
      </c>
      <c r="N124" s="7">
        <v>136</v>
      </c>
      <c r="P124" s="7">
        <v>145.1</v>
      </c>
      <c r="R124" s="7">
        <v>171.7</v>
      </c>
      <c r="T124" s="7">
        <v>108.7</v>
      </c>
      <c r="V124" s="7">
        <v>135.30000000000001</v>
      </c>
      <c r="X124" s="7">
        <v>124.2</v>
      </c>
      <c r="Z124" s="7">
        <v>137.4</v>
      </c>
      <c r="AB124" s="7">
        <v>134</v>
      </c>
      <c r="AD124" s="7">
        <v>137.69999999999999</v>
      </c>
      <c r="AF124" s="7">
        <v>132.19999999999999</v>
      </c>
      <c r="AH124" s="7">
        <v>126.8</v>
      </c>
      <c r="AJ124" s="7">
        <v>131.4</v>
      </c>
      <c r="AL124" s="7">
        <v>126</v>
      </c>
      <c r="AN124" s="7">
        <v>122.7</v>
      </c>
      <c r="AP124" s="7">
        <v>126</v>
      </c>
      <c r="AR124" s="7">
        <v>123.7</v>
      </c>
      <c r="AT124" s="7">
        <v>112.8</v>
      </c>
      <c r="AV124" s="7">
        <v>121.5</v>
      </c>
      <c r="AX124" s="7">
        <v>128.5</v>
      </c>
      <c r="AZ124" s="7">
        <v>119.2</v>
      </c>
      <c r="BB124" s="7">
        <v>120.7</v>
      </c>
      <c r="BD124" s="7">
        <v>128.6</v>
      </c>
    </row>
    <row r="125" spans="1:56" x14ac:dyDescent="0.35">
      <c r="A125" s="7" t="s">
        <v>30</v>
      </c>
      <c r="B125" s="7">
        <v>2016</v>
      </c>
      <c r="C125" s="7" t="s">
        <v>39</v>
      </c>
      <c r="D125" s="7">
        <v>128.6</v>
      </c>
      <c r="F125" s="7">
        <v>138.6</v>
      </c>
      <c r="H125" s="7">
        <v>126.6</v>
      </c>
      <c r="J125" s="7">
        <v>133.6</v>
      </c>
      <c r="L125" s="7">
        <v>118.6</v>
      </c>
      <c r="N125" s="7">
        <v>137.4</v>
      </c>
      <c r="P125" s="7">
        <v>152.5</v>
      </c>
      <c r="R125" s="7">
        <v>169.2</v>
      </c>
      <c r="T125" s="7">
        <v>108.8</v>
      </c>
      <c r="V125" s="7">
        <v>133.1</v>
      </c>
      <c r="X125" s="7">
        <v>126.4</v>
      </c>
      <c r="Z125" s="7">
        <v>139.19999999999999</v>
      </c>
      <c r="AB125" s="7">
        <v>136</v>
      </c>
      <c r="AD125" s="7">
        <v>137.19999999999999</v>
      </c>
      <c r="AF125" s="7">
        <v>136.30000000000001</v>
      </c>
      <c r="AH125" s="7">
        <v>131.6</v>
      </c>
      <c r="AJ125" s="7">
        <v>135.6</v>
      </c>
      <c r="AL125" s="7">
        <v>139.26</v>
      </c>
      <c r="AN125" s="7">
        <v>128</v>
      </c>
      <c r="AP125" s="7">
        <v>129.30000000000001</v>
      </c>
      <c r="AR125" s="7">
        <v>126.2</v>
      </c>
      <c r="AT125" s="7">
        <v>116.3</v>
      </c>
      <c r="AV125" s="7">
        <v>124.1</v>
      </c>
      <c r="AX125" s="7">
        <v>130.19999999999999</v>
      </c>
      <c r="AZ125" s="7">
        <v>119.9</v>
      </c>
      <c r="BB125" s="7">
        <v>123.3</v>
      </c>
      <c r="BD125" s="7">
        <v>131.9</v>
      </c>
    </row>
    <row r="126" spans="1:56" x14ac:dyDescent="0.35">
      <c r="A126" s="7" t="s">
        <v>33</v>
      </c>
      <c r="B126" s="7">
        <v>2016</v>
      </c>
      <c r="C126" s="7" t="s">
        <v>39</v>
      </c>
      <c r="D126" s="7">
        <v>125.9</v>
      </c>
      <c r="F126" s="7">
        <v>143.9</v>
      </c>
      <c r="H126" s="7">
        <v>130.9</v>
      </c>
      <c r="J126" s="7">
        <v>131</v>
      </c>
      <c r="L126" s="7">
        <v>110.2</v>
      </c>
      <c r="N126" s="7">
        <v>135.5</v>
      </c>
      <c r="P126" s="7">
        <v>173.7</v>
      </c>
      <c r="R126" s="7">
        <v>184.4</v>
      </c>
      <c r="T126" s="7">
        <v>112</v>
      </c>
      <c r="V126" s="7">
        <v>142.80000000000001</v>
      </c>
      <c r="X126" s="7">
        <v>121.6</v>
      </c>
      <c r="Z126" s="7">
        <v>136.9</v>
      </c>
      <c r="AB126" s="7">
        <v>138.19999999999999</v>
      </c>
      <c r="AD126" s="7">
        <v>142.69999999999999</v>
      </c>
      <c r="AF126" s="7">
        <v>127.6</v>
      </c>
      <c r="AH126" s="7">
        <v>121.1</v>
      </c>
      <c r="AJ126" s="7">
        <v>126.6</v>
      </c>
      <c r="AL126" s="7">
        <v>125.5</v>
      </c>
      <c r="AN126" s="7">
        <v>115.5</v>
      </c>
      <c r="AP126" s="7">
        <v>123.2</v>
      </c>
      <c r="AR126" s="7">
        <v>120.6</v>
      </c>
      <c r="AT126" s="7">
        <v>112.3</v>
      </c>
      <c r="AV126" s="7">
        <v>119.9</v>
      </c>
      <c r="AX126" s="7">
        <v>129.30000000000001</v>
      </c>
      <c r="AZ126" s="7">
        <v>118.8</v>
      </c>
      <c r="BB126" s="7">
        <v>119.6</v>
      </c>
      <c r="BD126" s="7">
        <v>128.1</v>
      </c>
    </row>
    <row r="127" spans="1:56" x14ac:dyDescent="0.35">
      <c r="A127" s="7" t="s">
        <v>34</v>
      </c>
      <c r="B127" s="7">
        <v>2016</v>
      </c>
      <c r="C127" s="7" t="s">
        <v>39</v>
      </c>
      <c r="D127" s="7">
        <v>127.7</v>
      </c>
      <c r="F127" s="7">
        <v>140.5</v>
      </c>
      <c r="H127" s="7">
        <v>128.30000000000001</v>
      </c>
      <c r="J127" s="7">
        <v>132.6</v>
      </c>
      <c r="L127" s="7">
        <v>115.5</v>
      </c>
      <c r="N127" s="7">
        <v>136.5</v>
      </c>
      <c r="P127" s="7">
        <v>159.69999999999999</v>
      </c>
      <c r="R127" s="7">
        <v>174.3</v>
      </c>
      <c r="T127" s="7">
        <v>109.9</v>
      </c>
      <c r="V127" s="7">
        <v>136.30000000000001</v>
      </c>
      <c r="X127" s="7">
        <v>124.4</v>
      </c>
      <c r="Z127" s="7">
        <v>138.1</v>
      </c>
      <c r="AB127" s="7">
        <v>136.80000000000001</v>
      </c>
      <c r="AD127" s="7">
        <v>138.69999999999999</v>
      </c>
      <c r="AF127" s="7">
        <v>132.9</v>
      </c>
      <c r="AH127" s="7">
        <v>127.2</v>
      </c>
      <c r="AJ127" s="7">
        <v>132</v>
      </c>
      <c r="AL127" s="7">
        <v>125.5</v>
      </c>
      <c r="AN127" s="7">
        <v>123.3</v>
      </c>
      <c r="AP127" s="7">
        <v>126.4</v>
      </c>
      <c r="AR127" s="7">
        <v>124.1</v>
      </c>
      <c r="AT127" s="7">
        <v>114.2</v>
      </c>
      <c r="AV127" s="7">
        <v>121.7</v>
      </c>
      <c r="AX127" s="7">
        <v>129.69999999999999</v>
      </c>
      <c r="AZ127" s="7">
        <v>119.4</v>
      </c>
      <c r="BB127" s="7">
        <v>121.5</v>
      </c>
      <c r="BD127" s="7">
        <v>130.1</v>
      </c>
    </row>
    <row r="128" spans="1:56" x14ac:dyDescent="0.35">
      <c r="A128" s="7" t="s">
        <v>30</v>
      </c>
      <c r="B128" s="7">
        <v>2016</v>
      </c>
      <c r="C128" s="7" t="s">
        <v>40</v>
      </c>
      <c r="D128" s="7">
        <v>129.30000000000001</v>
      </c>
      <c r="F128" s="7">
        <v>139.5</v>
      </c>
      <c r="H128" s="7">
        <v>129.6</v>
      </c>
      <c r="J128" s="7">
        <v>134.5</v>
      </c>
      <c r="L128" s="7">
        <v>119.5</v>
      </c>
      <c r="N128" s="7">
        <v>138.5</v>
      </c>
      <c r="P128" s="7">
        <v>158.19999999999999</v>
      </c>
      <c r="R128" s="7">
        <v>171.8</v>
      </c>
      <c r="T128" s="7">
        <v>110.3</v>
      </c>
      <c r="V128" s="7">
        <v>134.30000000000001</v>
      </c>
      <c r="X128" s="7">
        <v>127.3</v>
      </c>
      <c r="Z128" s="7">
        <v>139.9</v>
      </c>
      <c r="AB128" s="7">
        <v>137.6</v>
      </c>
      <c r="AD128" s="7">
        <v>138</v>
      </c>
      <c r="AF128" s="7">
        <v>137.19999999999999</v>
      </c>
      <c r="AH128" s="7">
        <v>132.19999999999999</v>
      </c>
      <c r="AJ128" s="7">
        <v>136.5</v>
      </c>
      <c r="AL128" s="7">
        <v>139.26</v>
      </c>
      <c r="AN128" s="7">
        <v>128.19999999999999</v>
      </c>
      <c r="AP128" s="7">
        <v>130</v>
      </c>
      <c r="AR128" s="7">
        <v>126.7</v>
      </c>
      <c r="AT128" s="7">
        <v>116.4</v>
      </c>
      <c r="AV128" s="7">
        <v>125.2</v>
      </c>
      <c r="AX128" s="7">
        <v>130.80000000000001</v>
      </c>
      <c r="AZ128" s="7">
        <v>120.9</v>
      </c>
      <c r="BB128" s="7">
        <v>123.8</v>
      </c>
      <c r="BD128" s="7">
        <v>133</v>
      </c>
    </row>
    <row r="129" spans="1:56" x14ac:dyDescent="0.35">
      <c r="A129" s="7" t="s">
        <v>33</v>
      </c>
      <c r="B129" s="7">
        <v>2016</v>
      </c>
      <c r="C129" s="7" t="s">
        <v>40</v>
      </c>
      <c r="D129" s="7">
        <v>126.8</v>
      </c>
      <c r="F129" s="7">
        <v>144.19999999999999</v>
      </c>
      <c r="H129" s="7">
        <v>136.6</v>
      </c>
      <c r="J129" s="7">
        <v>131.80000000000001</v>
      </c>
      <c r="L129" s="7">
        <v>111</v>
      </c>
      <c r="N129" s="7">
        <v>137</v>
      </c>
      <c r="P129" s="7">
        <v>179.5</v>
      </c>
      <c r="R129" s="7">
        <v>188.4</v>
      </c>
      <c r="T129" s="7">
        <v>113.3</v>
      </c>
      <c r="V129" s="7">
        <v>143.9</v>
      </c>
      <c r="X129" s="7">
        <v>121.7</v>
      </c>
      <c r="Z129" s="7">
        <v>137.5</v>
      </c>
      <c r="AB129" s="7">
        <v>139.80000000000001</v>
      </c>
      <c r="AD129" s="7">
        <v>142.9</v>
      </c>
      <c r="AF129" s="7">
        <v>127.9</v>
      </c>
      <c r="AH129" s="7">
        <v>121.1</v>
      </c>
      <c r="AJ129" s="7">
        <v>126.9</v>
      </c>
      <c r="AL129" s="7">
        <v>126.4</v>
      </c>
      <c r="AN129" s="7">
        <v>115.5</v>
      </c>
      <c r="AP129" s="7">
        <v>123.5</v>
      </c>
      <c r="AR129" s="7">
        <v>120.9</v>
      </c>
      <c r="AT129" s="7">
        <v>111.7</v>
      </c>
      <c r="AV129" s="7">
        <v>120.3</v>
      </c>
      <c r="AX129" s="7">
        <v>130.80000000000001</v>
      </c>
      <c r="AZ129" s="7">
        <v>120</v>
      </c>
      <c r="BB129" s="7">
        <v>119.9</v>
      </c>
      <c r="BD129" s="7">
        <v>129</v>
      </c>
    </row>
    <row r="130" spans="1:56" x14ac:dyDescent="0.35">
      <c r="A130" s="7" t="s">
        <v>34</v>
      </c>
      <c r="B130" s="7">
        <v>2016</v>
      </c>
      <c r="C130" s="7" t="s">
        <v>40</v>
      </c>
      <c r="D130" s="7">
        <v>128.5</v>
      </c>
      <c r="F130" s="7">
        <v>141.19999999999999</v>
      </c>
      <c r="H130" s="7">
        <v>132.30000000000001</v>
      </c>
      <c r="J130" s="7">
        <v>133.5</v>
      </c>
      <c r="L130" s="7">
        <v>116.4</v>
      </c>
      <c r="N130" s="7">
        <v>137.80000000000001</v>
      </c>
      <c r="P130" s="7">
        <v>165.4</v>
      </c>
      <c r="R130" s="7">
        <v>177.4</v>
      </c>
      <c r="T130" s="7">
        <v>111.3</v>
      </c>
      <c r="V130" s="7">
        <v>137.5</v>
      </c>
      <c r="X130" s="7">
        <v>125</v>
      </c>
      <c r="Z130" s="7">
        <v>138.80000000000001</v>
      </c>
      <c r="AB130" s="7">
        <v>138.4</v>
      </c>
      <c r="AD130" s="7">
        <v>139.30000000000001</v>
      </c>
      <c r="AF130" s="7">
        <v>133.5</v>
      </c>
      <c r="AH130" s="7">
        <v>127.6</v>
      </c>
      <c r="AJ130" s="7">
        <v>132.69999999999999</v>
      </c>
      <c r="AL130" s="7">
        <v>126.4</v>
      </c>
      <c r="AN130" s="7">
        <v>123.4</v>
      </c>
      <c r="AP130" s="7">
        <v>126.9</v>
      </c>
      <c r="AR130" s="7">
        <v>124.5</v>
      </c>
      <c r="AT130" s="7">
        <v>113.9</v>
      </c>
      <c r="AV130" s="7">
        <v>122.4</v>
      </c>
      <c r="AX130" s="7">
        <v>130.80000000000001</v>
      </c>
      <c r="AZ130" s="7">
        <v>120.5</v>
      </c>
      <c r="BB130" s="7">
        <v>121.9</v>
      </c>
      <c r="BD130" s="7">
        <v>131.1</v>
      </c>
    </row>
    <row r="131" spans="1:56" x14ac:dyDescent="0.35">
      <c r="A131" s="7" t="s">
        <v>30</v>
      </c>
      <c r="B131" s="7">
        <v>2016</v>
      </c>
      <c r="C131" s="7" t="s">
        <v>41</v>
      </c>
      <c r="D131" s="7">
        <v>130.1</v>
      </c>
      <c r="F131" s="7">
        <v>138.80000000000001</v>
      </c>
      <c r="H131" s="7">
        <v>130.30000000000001</v>
      </c>
      <c r="J131" s="7">
        <v>135.30000000000001</v>
      </c>
      <c r="L131" s="7">
        <v>119.9</v>
      </c>
      <c r="N131" s="7">
        <v>140.19999999999999</v>
      </c>
      <c r="P131" s="7">
        <v>156.9</v>
      </c>
      <c r="R131" s="7">
        <v>172.2</v>
      </c>
      <c r="T131" s="7">
        <v>112.1</v>
      </c>
      <c r="V131" s="7">
        <v>134.9</v>
      </c>
      <c r="X131" s="7">
        <v>128.1</v>
      </c>
      <c r="Z131" s="7">
        <v>140.69999999999999</v>
      </c>
      <c r="AB131" s="7">
        <v>138</v>
      </c>
      <c r="AD131" s="7">
        <v>138.9</v>
      </c>
      <c r="AF131" s="7">
        <v>137.80000000000001</v>
      </c>
      <c r="AH131" s="7">
        <v>133</v>
      </c>
      <c r="AJ131" s="7">
        <v>137.1</v>
      </c>
      <c r="AL131" s="7">
        <v>139.26</v>
      </c>
      <c r="AN131" s="7">
        <v>129.1</v>
      </c>
      <c r="AP131" s="7">
        <v>130.6</v>
      </c>
      <c r="AR131" s="7">
        <v>127</v>
      </c>
      <c r="AT131" s="7">
        <v>116</v>
      </c>
      <c r="AV131" s="7">
        <v>125.5</v>
      </c>
      <c r="AX131" s="7">
        <v>131.9</v>
      </c>
      <c r="AZ131" s="7">
        <v>122</v>
      </c>
      <c r="BB131" s="7">
        <v>124.2</v>
      </c>
      <c r="BD131" s="7">
        <v>133.5</v>
      </c>
    </row>
    <row r="132" spans="1:56" x14ac:dyDescent="0.35">
      <c r="A132" s="7" t="s">
        <v>33</v>
      </c>
      <c r="B132" s="7">
        <v>2016</v>
      </c>
      <c r="C132" s="7" t="s">
        <v>41</v>
      </c>
      <c r="D132" s="7">
        <v>127.6</v>
      </c>
      <c r="F132" s="7">
        <v>140.30000000000001</v>
      </c>
      <c r="H132" s="7">
        <v>133.69999999999999</v>
      </c>
      <c r="J132" s="7">
        <v>132.19999999999999</v>
      </c>
      <c r="L132" s="7">
        <v>111.8</v>
      </c>
      <c r="N132" s="7">
        <v>135.80000000000001</v>
      </c>
      <c r="P132" s="7">
        <v>163.5</v>
      </c>
      <c r="R132" s="7">
        <v>182.3</v>
      </c>
      <c r="T132" s="7">
        <v>114.6</v>
      </c>
      <c r="V132" s="7">
        <v>144.6</v>
      </c>
      <c r="X132" s="7">
        <v>121.9</v>
      </c>
      <c r="Z132" s="7">
        <v>138.1</v>
      </c>
      <c r="AB132" s="7">
        <v>137.6</v>
      </c>
      <c r="AD132" s="7">
        <v>143.6</v>
      </c>
      <c r="AF132" s="7">
        <v>128.30000000000001</v>
      </c>
      <c r="AH132" s="7">
        <v>121.4</v>
      </c>
      <c r="AJ132" s="7">
        <v>127.3</v>
      </c>
      <c r="AL132" s="7">
        <v>127.3</v>
      </c>
      <c r="AN132" s="7">
        <v>114.7</v>
      </c>
      <c r="AP132" s="7">
        <v>123.9</v>
      </c>
      <c r="AR132" s="7">
        <v>121.2</v>
      </c>
      <c r="AT132" s="7">
        <v>110.4</v>
      </c>
      <c r="AV132" s="7">
        <v>120.6</v>
      </c>
      <c r="AX132" s="7">
        <v>131.5</v>
      </c>
      <c r="AZ132" s="7">
        <v>120.9</v>
      </c>
      <c r="BB132" s="7">
        <v>119.9</v>
      </c>
      <c r="BD132" s="7">
        <v>128.4</v>
      </c>
    </row>
    <row r="133" spans="1:56" x14ac:dyDescent="0.35">
      <c r="A133" s="7" t="s">
        <v>34</v>
      </c>
      <c r="B133" s="7">
        <v>2016</v>
      </c>
      <c r="C133" s="7" t="s">
        <v>41</v>
      </c>
      <c r="D133" s="7">
        <v>129.30000000000001</v>
      </c>
      <c r="F133" s="7">
        <v>139.30000000000001</v>
      </c>
      <c r="H133" s="7">
        <v>131.6</v>
      </c>
      <c r="J133" s="7">
        <v>134.1</v>
      </c>
      <c r="L133" s="7">
        <v>116.9</v>
      </c>
      <c r="N133" s="7">
        <v>138.1</v>
      </c>
      <c r="P133" s="7">
        <v>159.1</v>
      </c>
      <c r="R133" s="7">
        <v>175.6</v>
      </c>
      <c r="T133" s="7">
        <v>112.9</v>
      </c>
      <c r="V133" s="7">
        <v>138.1</v>
      </c>
      <c r="X133" s="7">
        <v>125.5</v>
      </c>
      <c r="Z133" s="7">
        <v>139.5</v>
      </c>
      <c r="AB133" s="7">
        <v>137.9</v>
      </c>
      <c r="AD133" s="7">
        <v>140.19999999999999</v>
      </c>
      <c r="AF133" s="7">
        <v>134.1</v>
      </c>
      <c r="AH133" s="7">
        <v>128.19999999999999</v>
      </c>
      <c r="AJ133" s="7">
        <v>133.19999999999999</v>
      </c>
      <c r="AL133" s="7">
        <v>127.3</v>
      </c>
      <c r="AN133" s="7">
        <v>123.6</v>
      </c>
      <c r="AP133" s="7">
        <v>127.4</v>
      </c>
      <c r="AR133" s="7">
        <v>124.8</v>
      </c>
      <c r="AT133" s="7">
        <v>113.1</v>
      </c>
      <c r="AV133" s="7">
        <v>122.7</v>
      </c>
      <c r="AX133" s="7">
        <v>131.69999999999999</v>
      </c>
      <c r="AZ133" s="7">
        <v>121.5</v>
      </c>
      <c r="BB133" s="7">
        <v>122.1</v>
      </c>
      <c r="BD133" s="7">
        <v>131.1</v>
      </c>
    </row>
    <row r="134" spans="1:56" x14ac:dyDescent="0.35">
      <c r="A134" s="7" t="s">
        <v>30</v>
      </c>
      <c r="B134" s="7">
        <v>2016</v>
      </c>
      <c r="C134" s="7" t="s">
        <v>42</v>
      </c>
      <c r="D134" s="7">
        <v>130.80000000000001</v>
      </c>
      <c r="F134" s="7">
        <v>138.19999999999999</v>
      </c>
      <c r="H134" s="7">
        <v>130.5</v>
      </c>
      <c r="J134" s="7">
        <v>135.5</v>
      </c>
      <c r="L134" s="7">
        <v>120.2</v>
      </c>
      <c r="N134" s="7">
        <v>139.19999999999999</v>
      </c>
      <c r="P134" s="7">
        <v>149.5</v>
      </c>
      <c r="R134" s="7">
        <v>170.4</v>
      </c>
      <c r="T134" s="7">
        <v>113.1</v>
      </c>
      <c r="V134" s="7">
        <v>135.80000000000001</v>
      </c>
      <c r="X134" s="7">
        <v>128.80000000000001</v>
      </c>
      <c r="Z134" s="7">
        <v>141.5</v>
      </c>
      <c r="AB134" s="7">
        <v>137.19999999999999</v>
      </c>
      <c r="AD134" s="7">
        <v>139.9</v>
      </c>
      <c r="AF134" s="7">
        <v>138.5</v>
      </c>
      <c r="AH134" s="7">
        <v>133.5</v>
      </c>
      <c r="AJ134" s="7">
        <v>137.80000000000001</v>
      </c>
      <c r="AL134" s="7">
        <v>139.26</v>
      </c>
      <c r="AN134" s="7">
        <v>129.69999999999999</v>
      </c>
      <c r="AP134" s="7">
        <v>131.1</v>
      </c>
      <c r="AR134" s="7">
        <v>127.8</v>
      </c>
      <c r="AT134" s="7">
        <v>117</v>
      </c>
      <c r="AV134" s="7">
        <v>125.7</v>
      </c>
      <c r="AX134" s="7">
        <v>132.19999999999999</v>
      </c>
      <c r="AZ134" s="7">
        <v>122.8</v>
      </c>
      <c r="BB134" s="7">
        <v>124.9</v>
      </c>
      <c r="BD134" s="7">
        <v>133.4</v>
      </c>
    </row>
    <row r="135" spans="1:56" x14ac:dyDescent="0.35">
      <c r="A135" s="7" t="s">
        <v>33</v>
      </c>
      <c r="B135" s="7">
        <v>2016</v>
      </c>
      <c r="C135" s="7" t="s">
        <v>42</v>
      </c>
      <c r="D135" s="7">
        <v>128.1</v>
      </c>
      <c r="F135" s="7">
        <v>137.69999999999999</v>
      </c>
      <c r="H135" s="7">
        <v>130.6</v>
      </c>
      <c r="J135" s="7">
        <v>132.6</v>
      </c>
      <c r="L135" s="7">
        <v>111.9</v>
      </c>
      <c r="N135" s="7">
        <v>132.5</v>
      </c>
      <c r="P135" s="7">
        <v>152.9</v>
      </c>
      <c r="R135" s="7">
        <v>173.6</v>
      </c>
      <c r="T135" s="7">
        <v>115.1</v>
      </c>
      <c r="V135" s="7">
        <v>144.80000000000001</v>
      </c>
      <c r="X135" s="7">
        <v>122.1</v>
      </c>
      <c r="Z135" s="7">
        <v>138.80000000000001</v>
      </c>
      <c r="AB135" s="7">
        <v>135.69999999999999</v>
      </c>
      <c r="AD135" s="7">
        <v>143.9</v>
      </c>
      <c r="AF135" s="7">
        <v>128.69999999999999</v>
      </c>
      <c r="AH135" s="7">
        <v>121.6</v>
      </c>
      <c r="AJ135" s="7">
        <v>127.7</v>
      </c>
      <c r="AL135" s="7">
        <v>127.9</v>
      </c>
      <c r="AN135" s="7">
        <v>114.8</v>
      </c>
      <c r="AP135" s="7">
        <v>124.3</v>
      </c>
      <c r="AR135" s="7">
        <v>121.4</v>
      </c>
      <c r="AT135" s="7">
        <v>111.8</v>
      </c>
      <c r="AV135" s="7">
        <v>120.8</v>
      </c>
      <c r="AX135" s="7">
        <v>131.6</v>
      </c>
      <c r="AZ135" s="7">
        <v>121.2</v>
      </c>
      <c r="BB135" s="7">
        <v>120.5</v>
      </c>
      <c r="BD135" s="7">
        <v>128</v>
      </c>
    </row>
    <row r="136" spans="1:56" x14ac:dyDescent="0.35">
      <c r="A136" s="7" t="s">
        <v>34</v>
      </c>
      <c r="B136" s="7">
        <v>2016</v>
      </c>
      <c r="C136" s="7" t="s">
        <v>42</v>
      </c>
      <c r="D136" s="7">
        <v>129.9</v>
      </c>
      <c r="F136" s="7">
        <v>138</v>
      </c>
      <c r="H136" s="7">
        <v>130.5</v>
      </c>
      <c r="J136" s="7">
        <v>134.4</v>
      </c>
      <c r="L136" s="7">
        <v>117.2</v>
      </c>
      <c r="N136" s="7">
        <v>136.1</v>
      </c>
      <c r="P136" s="7">
        <v>150.69999999999999</v>
      </c>
      <c r="R136" s="7">
        <v>171.5</v>
      </c>
      <c r="T136" s="7">
        <v>113.8</v>
      </c>
      <c r="V136" s="7">
        <v>138.80000000000001</v>
      </c>
      <c r="X136" s="7">
        <v>126</v>
      </c>
      <c r="Z136" s="7">
        <v>140.19999999999999</v>
      </c>
      <c r="AB136" s="7">
        <v>136.6</v>
      </c>
      <c r="AD136" s="7">
        <v>141</v>
      </c>
      <c r="AF136" s="7">
        <v>134.6</v>
      </c>
      <c r="AH136" s="7">
        <v>128.6</v>
      </c>
      <c r="AJ136" s="7">
        <v>133.80000000000001</v>
      </c>
      <c r="AL136" s="7">
        <v>127.9</v>
      </c>
      <c r="AN136" s="7">
        <v>124.1</v>
      </c>
      <c r="AP136" s="7">
        <v>127.9</v>
      </c>
      <c r="AR136" s="7">
        <v>125.4</v>
      </c>
      <c r="AT136" s="7">
        <v>114.3</v>
      </c>
      <c r="AV136" s="7">
        <v>122.9</v>
      </c>
      <c r="AX136" s="7">
        <v>131.80000000000001</v>
      </c>
      <c r="AZ136" s="7">
        <v>122.1</v>
      </c>
      <c r="BB136" s="7">
        <v>122.8</v>
      </c>
      <c r="BD136" s="7">
        <v>130.9</v>
      </c>
    </row>
    <row r="137" spans="1:56" x14ac:dyDescent="0.35">
      <c r="A137" s="7" t="s">
        <v>30</v>
      </c>
      <c r="B137" s="7">
        <v>2016</v>
      </c>
      <c r="C137" s="7" t="s">
        <v>43</v>
      </c>
      <c r="D137" s="7">
        <v>131.30000000000001</v>
      </c>
      <c r="F137" s="7">
        <v>137.6</v>
      </c>
      <c r="H137" s="7">
        <v>130.1</v>
      </c>
      <c r="J137" s="7">
        <v>136</v>
      </c>
      <c r="L137" s="7">
        <v>120.8</v>
      </c>
      <c r="N137" s="7">
        <v>138.4</v>
      </c>
      <c r="P137" s="7">
        <v>149.19999999999999</v>
      </c>
      <c r="R137" s="7">
        <v>170.2</v>
      </c>
      <c r="T137" s="7">
        <v>113.4</v>
      </c>
      <c r="V137" s="7">
        <v>136.30000000000001</v>
      </c>
      <c r="X137" s="7">
        <v>128.69999999999999</v>
      </c>
      <c r="Z137" s="7">
        <v>142.4</v>
      </c>
      <c r="AB137" s="7">
        <v>137.4</v>
      </c>
      <c r="AD137" s="7">
        <v>140.9</v>
      </c>
      <c r="AF137" s="7">
        <v>139.6</v>
      </c>
      <c r="AH137" s="7">
        <v>134.30000000000001</v>
      </c>
      <c r="AJ137" s="7">
        <v>138.80000000000001</v>
      </c>
      <c r="AL137" s="7">
        <v>139.26</v>
      </c>
      <c r="AN137" s="7">
        <v>129.80000000000001</v>
      </c>
      <c r="AP137" s="7">
        <v>131.80000000000001</v>
      </c>
      <c r="AR137" s="7">
        <v>128.69999999999999</v>
      </c>
      <c r="AT137" s="7">
        <v>117.8</v>
      </c>
      <c r="AV137" s="7">
        <v>126.5</v>
      </c>
      <c r="AX137" s="7">
        <v>133</v>
      </c>
      <c r="AZ137" s="7">
        <v>123</v>
      </c>
      <c r="BB137" s="7">
        <v>125.7</v>
      </c>
      <c r="BD137" s="7">
        <v>133.80000000000001</v>
      </c>
    </row>
    <row r="138" spans="1:56" x14ac:dyDescent="0.35">
      <c r="A138" s="7" t="s">
        <v>33</v>
      </c>
      <c r="B138" s="7">
        <v>2016</v>
      </c>
      <c r="C138" s="7" t="s">
        <v>43</v>
      </c>
      <c r="D138" s="7">
        <v>128.69999999999999</v>
      </c>
      <c r="F138" s="7">
        <v>138.4</v>
      </c>
      <c r="H138" s="7">
        <v>130.30000000000001</v>
      </c>
      <c r="J138" s="7">
        <v>132.69999999999999</v>
      </c>
      <c r="L138" s="7">
        <v>112.5</v>
      </c>
      <c r="N138" s="7">
        <v>130.4</v>
      </c>
      <c r="P138" s="7">
        <v>155.1</v>
      </c>
      <c r="R138" s="7">
        <v>175.7</v>
      </c>
      <c r="T138" s="7">
        <v>115.4</v>
      </c>
      <c r="V138" s="7">
        <v>145.30000000000001</v>
      </c>
      <c r="X138" s="7">
        <v>122.5</v>
      </c>
      <c r="Z138" s="7">
        <v>139.6</v>
      </c>
      <c r="AB138" s="7">
        <v>136.30000000000001</v>
      </c>
      <c r="AD138" s="7">
        <v>144.30000000000001</v>
      </c>
      <c r="AF138" s="7">
        <v>129.1</v>
      </c>
      <c r="AH138" s="7">
        <v>121.9</v>
      </c>
      <c r="AJ138" s="7">
        <v>128</v>
      </c>
      <c r="AL138" s="7">
        <v>128.69999999999999</v>
      </c>
      <c r="AN138" s="7">
        <v>115.2</v>
      </c>
      <c r="AP138" s="7">
        <v>124.5</v>
      </c>
      <c r="AR138" s="7">
        <v>121.8</v>
      </c>
      <c r="AT138" s="7">
        <v>112.8</v>
      </c>
      <c r="AV138" s="7">
        <v>121.2</v>
      </c>
      <c r="AX138" s="7">
        <v>131.9</v>
      </c>
      <c r="AZ138" s="7">
        <v>120.8</v>
      </c>
      <c r="BB138" s="7">
        <v>120.9</v>
      </c>
      <c r="BD138" s="7">
        <v>128.6</v>
      </c>
    </row>
    <row r="139" spans="1:56" x14ac:dyDescent="0.35">
      <c r="A139" s="7" t="s">
        <v>34</v>
      </c>
      <c r="B139" s="7">
        <v>2016</v>
      </c>
      <c r="C139" s="7" t="s">
        <v>43</v>
      </c>
      <c r="D139" s="7">
        <v>130.5</v>
      </c>
      <c r="F139" s="7">
        <v>137.9</v>
      </c>
      <c r="H139" s="7">
        <v>130.19999999999999</v>
      </c>
      <c r="J139" s="7">
        <v>134.80000000000001</v>
      </c>
      <c r="L139" s="7">
        <v>117.8</v>
      </c>
      <c r="N139" s="7">
        <v>134.69999999999999</v>
      </c>
      <c r="P139" s="7">
        <v>151.19999999999999</v>
      </c>
      <c r="R139" s="7">
        <v>172.1</v>
      </c>
      <c r="T139" s="7">
        <v>114.1</v>
      </c>
      <c r="V139" s="7">
        <v>139.30000000000001</v>
      </c>
      <c r="X139" s="7">
        <v>126.1</v>
      </c>
      <c r="Z139" s="7">
        <v>141.1</v>
      </c>
      <c r="AB139" s="7">
        <v>137</v>
      </c>
      <c r="AD139" s="7">
        <v>141.80000000000001</v>
      </c>
      <c r="AF139" s="7">
        <v>135.5</v>
      </c>
      <c r="AH139" s="7">
        <v>129.1</v>
      </c>
      <c r="AJ139" s="7">
        <v>134.5</v>
      </c>
      <c r="AL139" s="7">
        <v>128.69999999999999</v>
      </c>
      <c r="AN139" s="7">
        <v>124.3</v>
      </c>
      <c r="AP139" s="7">
        <v>128.4</v>
      </c>
      <c r="AR139" s="7">
        <v>126.1</v>
      </c>
      <c r="AT139" s="7">
        <v>115.2</v>
      </c>
      <c r="AV139" s="7">
        <v>123.5</v>
      </c>
      <c r="AX139" s="7">
        <v>132.4</v>
      </c>
      <c r="AZ139" s="7">
        <v>122.1</v>
      </c>
      <c r="BB139" s="7">
        <v>123.4</v>
      </c>
      <c r="BD139" s="7">
        <v>131.4</v>
      </c>
    </row>
    <row r="140" spans="1:56" x14ac:dyDescent="0.35">
      <c r="A140" s="7" t="s">
        <v>30</v>
      </c>
      <c r="B140" s="7">
        <v>2016</v>
      </c>
      <c r="C140" s="7" t="s">
        <v>45</v>
      </c>
      <c r="D140" s="7">
        <v>132</v>
      </c>
      <c r="F140" s="7">
        <v>137.4</v>
      </c>
      <c r="H140" s="7">
        <v>130.6</v>
      </c>
      <c r="J140" s="7">
        <v>136.19999999999999</v>
      </c>
      <c r="L140" s="7">
        <v>121.1</v>
      </c>
      <c r="N140" s="7">
        <v>136.9</v>
      </c>
      <c r="P140" s="7">
        <v>141.80000000000001</v>
      </c>
      <c r="R140" s="7">
        <v>170</v>
      </c>
      <c r="T140" s="7">
        <v>113.4</v>
      </c>
      <c r="V140" s="7">
        <v>136.80000000000001</v>
      </c>
      <c r="X140" s="7">
        <v>128.69999999999999</v>
      </c>
      <c r="Z140" s="7">
        <v>143.1</v>
      </c>
      <c r="AB140" s="7">
        <v>136.6</v>
      </c>
      <c r="AD140" s="7">
        <v>141.19999999999999</v>
      </c>
      <c r="AF140" s="7">
        <v>139.9</v>
      </c>
      <c r="AH140" s="7">
        <v>134.5</v>
      </c>
      <c r="AJ140" s="7">
        <v>139.19999999999999</v>
      </c>
      <c r="AL140" s="7">
        <v>139.26</v>
      </c>
      <c r="AN140" s="7">
        <v>130.30000000000001</v>
      </c>
      <c r="AP140" s="7">
        <v>132.1</v>
      </c>
      <c r="AR140" s="7">
        <v>129.1</v>
      </c>
      <c r="AT140" s="7">
        <v>118.2</v>
      </c>
      <c r="AV140" s="7">
        <v>126.9</v>
      </c>
      <c r="AX140" s="7">
        <v>133.69999999999999</v>
      </c>
      <c r="AZ140" s="7">
        <v>123.5</v>
      </c>
      <c r="BB140" s="7">
        <v>126.1</v>
      </c>
      <c r="BD140" s="7">
        <v>133.6</v>
      </c>
    </row>
    <row r="141" spans="1:56" x14ac:dyDescent="0.35">
      <c r="A141" s="7" t="s">
        <v>33</v>
      </c>
      <c r="B141" s="7">
        <v>2016</v>
      </c>
      <c r="C141" s="7" t="s">
        <v>45</v>
      </c>
      <c r="D141" s="7">
        <v>130.19999999999999</v>
      </c>
      <c r="F141" s="7">
        <v>138.5</v>
      </c>
      <c r="H141" s="7">
        <v>134.1</v>
      </c>
      <c r="J141" s="7">
        <v>132.9</v>
      </c>
      <c r="L141" s="7">
        <v>112.6</v>
      </c>
      <c r="N141" s="7">
        <v>130.80000000000001</v>
      </c>
      <c r="P141" s="7">
        <v>142</v>
      </c>
      <c r="R141" s="7">
        <v>174.9</v>
      </c>
      <c r="T141" s="7">
        <v>115.6</v>
      </c>
      <c r="V141" s="7">
        <v>145.4</v>
      </c>
      <c r="X141" s="7">
        <v>122.7</v>
      </c>
      <c r="Z141" s="7">
        <v>140.30000000000001</v>
      </c>
      <c r="AB141" s="7">
        <v>135.19999999999999</v>
      </c>
      <c r="AD141" s="7">
        <v>144.30000000000001</v>
      </c>
      <c r="AF141" s="7">
        <v>129.6</v>
      </c>
      <c r="AH141" s="7">
        <v>122.1</v>
      </c>
      <c r="AJ141" s="7">
        <v>128.5</v>
      </c>
      <c r="AL141" s="7">
        <v>129.1</v>
      </c>
      <c r="AN141" s="7">
        <v>116.2</v>
      </c>
      <c r="AP141" s="7">
        <v>124.7</v>
      </c>
      <c r="AR141" s="7">
        <v>122.1</v>
      </c>
      <c r="AT141" s="7">
        <v>113.4</v>
      </c>
      <c r="AV141" s="7">
        <v>121.7</v>
      </c>
      <c r="AX141" s="7">
        <v>132.1</v>
      </c>
      <c r="AZ141" s="7">
        <v>121.3</v>
      </c>
      <c r="BB141" s="7">
        <v>121.3</v>
      </c>
      <c r="BD141" s="7">
        <v>128.5</v>
      </c>
    </row>
    <row r="142" spans="1:56" x14ac:dyDescent="0.35">
      <c r="A142" s="7" t="s">
        <v>34</v>
      </c>
      <c r="B142" s="7">
        <v>2016</v>
      </c>
      <c r="C142" s="7" t="s">
        <v>45</v>
      </c>
      <c r="D142" s="7">
        <v>131.4</v>
      </c>
      <c r="F142" s="7">
        <v>137.80000000000001</v>
      </c>
      <c r="H142" s="7">
        <v>132</v>
      </c>
      <c r="J142" s="7">
        <v>135</v>
      </c>
      <c r="L142" s="7">
        <v>118</v>
      </c>
      <c r="N142" s="7">
        <v>134.1</v>
      </c>
      <c r="P142" s="7">
        <v>141.9</v>
      </c>
      <c r="R142" s="7">
        <v>171.7</v>
      </c>
      <c r="T142" s="7">
        <v>114.1</v>
      </c>
      <c r="V142" s="7">
        <v>139.69999999999999</v>
      </c>
      <c r="X142" s="7">
        <v>126.2</v>
      </c>
      <c r="Z142" s="7">
        <v>141.80000000000001</v>
      </c>
      <c r="AB142" s="7">
        <v>136.1</v>
      </c>
      <c r="AD142" s="7">
        <v>142</v>
      </c>
      <c r="AF142" s="7">
        <v>135.80000000000001</v>
      </c>
      <c r="AH142" s="7">
        <v>129.30000000000001</v>
      </c>
      <c r="AJ142" s="7">
        <v>135</v>
      </c>
      <c r="AL142" s="7">
        <v>129.1</v>
      </c>
      <c r="AN142" s="7">
        <v>125</v>
      </c>
      <c r="AP142" s="7">
        <v>128.6</v>
      </c>
      <c r="AR142" s="7">
        <v>126.4</v>
      </c>
      <c r="AT142" s="7">
        <v>115.7</v>
      </c>
      <c r="AV142" s="7">
        <v>124</v>
      </c>
      <c r="AX142" s="7">
        <v>132.80000000000001</v>
      </c>
      <c r="AZ142" s="7">
        <v>122.6</v>
      </c>
      <c r="BB142" s="7">
        <v>123.8</v>
      </c>
      <c r="BD142" s="7">
        <v>131.19999999999999</v>
      </c>
    </row>
    <row r="143" spans="1:56" x14ac:dyDescent="0.35">
      <c r="A143" s="7" t="s">
        <v>30</v>
      </c>
      <c r="B143" s="7">
        <v>2016</v>
      </c>
      <c r="C143" s="7" t="s">
        <v>46</v>
      </c>
      <c r="D143" s="7">
        <v>132.6</v>
      </c>
      <c r="F143" s="7">
        <v>137.30000000000001</v>
      </c>
      <c r="H143" s="7">
        <v>131.6</v>
      </c>
      <c r="J143" s="7">
        <v>136.30000000000001</v>
      </c>
      <c r="L143" s="7">
        <v>121.6</v>
      </c>
      <c r="N143" s="7">
        <v>135.6</v>
      </c>
      <c r="P143" s="7">
        <v>127.5</v>
      </c>
      <c r="R143" s="7">
        <v>167.9</v>
      </c>
      <c r="T143" s="7">
        <v>113.8</v>
      </c>
      <c r="V143" s="7">
        <v>137.5</v>
      </c>
      <c r="X143" s="7">
        <v>129.1</v>
      </c>
      <c r="Z143" s="7">
        <v>143.6</v>
      </c>
      <c r="AB143" s="7">
        <v>134.69999999999999</v>
      </c>
      <c r="AD143" s="7">
        <v>142.4</v>
      </c>
      <c r="AF143" s="7">
        <v>140.4</v>
      </c>
      <c r="AH143" s="7">
        <v>135.19999999999999</v>
      </c>
      <c r="AJ143" s="7">
        <v>139.69999999999999</v>
      </c>
      <c r="AL143" s="7">
        <v>139.26</v>
      </c>
      <c r="AN143" s="7">
        <v>132</v>
      </c>
      <c r="AP143" s="7">
        <v>132.9</v>
      </c>
      <c r="AR143" s="7">
        <v>129.69999999999999</v>
      </c>
      <c r="AT143" s="7">
        <v>118.6</v>
      </c>
      <c r="AV143" s="7">
        <v>127.3</v>
      </c>
      <c r="AX143" s="7">
        <v>134.19999999999999</v>
      </c>
      <c r="AZ143" s="7">
        <v>121.9</v>
      </c>
      <c r="BB143" s="7">
        <v>126.3</v>
      </c>
      <c r="BD143" s="7">
        <v>132.80000000000001</v>
      </c>
    </row>
    <row r="144" spans="1:56" x14ac:dyDescent="0.35">
      <c r="A144" s="7" t="s">
        <v>33</v>
      </c>
      <c r="B144" s="7">
        <v>2016</v>
      </c>
      <c r="C144" s="7" t="s">
        <v>46</v>
      </c>
      <c r="D144" s="7">
        <v>131.6</v>
      </c>
      <c r="F144" s="7">
        <v>138.19999999999999</v>
      </c>
      <c r="H144" s="7">
        <v>134.9</v>
      </c>
      <c r="J144" s="7">
        <v>133.1</v>
      </c>
      <c r="L144" s="7">
        <v>113.5</v>
      </c>
      <c r="N144" s="7">
        <v>129.30000000000001</v>
      </c>
      <c r="P144" s="7">
        <v>121.1</v>
      </c>
      <c r="R144" s="7">
        <v>170.3</v>
      </c>
      <c r="T144" s="7">
        <v>115.5</v>
      </c>
      <c r="V144" s="7">
        <v>145.5</v>
      </c>
      <c r="X144" s="7">
        <v>123.1</v>
      </c>
      <c r="Z144" s="7">
        <v>140.9</v>
      </c>
      <c r="AB144" s="7">
        <v>132.80000000000001</v>
      </c>
      <c r="AD144" s="7">
        <v>145</v>
      </c>
      <c r="AF144" s="7">
        <v>130</v>
      </c>
      <c r="AH144" s="7">
        <v>122.2</v>
      </c>
      <c r="AJ144" s="7">
        <v>128.80000000000001</v>
      </c>
      <c r="AL144" s="7">
        <v>128.5</v>
      </c>
      <c r="AN144" s="7">
        <v>117.8</v>
      </c>
      <c r="AP144" s="7">
        <v>125</v>
      </c>
      <c r="AR144" s="7">
        <v>122.3</v>
      </c>
      <c r="AT144" s="7">
        <v>113.7</v>
      </c>
      <c r="AV144" s="7">
        <v>121.8</v>
      </c>
      <c r="AX144" s="7">
        <v>132.30000000000001</v>
      </c>
      <c r="AZ144" s="7">
        <v>119.9</v>
      </c>
      <c r="BB144" s="7">
        <v>121.4</v>
      </c>
      <c r="BD144" s="7">
        <v>127.6</v>
      </c>
    </row>
    <row r="145" spans="1:56" x14ac:dyDescent="0.35">
      <c r="A145" s="7" t="s">
        <v>34</v>
      </c>
      <c r="B145" s="7">
        <v>2016</v>
      </c>
      <c r="C145" s="7" t="s">
        <v>46</v>
      </c>
      <c r="D145" s="7">
        <v>132.30000000000001</v>
      </c>
      <c r="F145" s="7">
        <v>137.6</v>
      </c>
      <c r="H145" s="7">
        <v>132.9</v>
      </c>
      <c r="J145" s="7">
        <v>135.1</v>
      </c>
      <c r="L145" s="7">
        <v>118.6</v>
      </c>
      <c r="N145" s="7">
        <v>132.69999999999999</v>
      </c>
      <c r="P145" s="7">
        <v>125.3</v>
      </c>
      <c r="R145" s="7">
        <v>168.7</v>
      </c>
      <c r="T145" s="7">
        <v>114.4</v>
      </c>
      <c r="V145" s="7">
        <v>140.19999999999999</v>
      </c>
      <c r="X145" s="7">
        <v>126.6</v>
      </c>
      <c r="Z145" s="7">
        <v>142.30000000000001</v>
      </c>
      <c r="AB145" s="7">
        <v>134</v>
      </c>
      <c r="AD145" s="7">
        <v>143.1</v>
      </c>
      <c r="AF145" s="7">
        <v>136.30000000000001</v>
      </c>
      <c r="AH145" s="7">
        <v>129.80000000000001</v>
      </c>
      <c r="AJ145" s="7">
        <v>135.4</v>
      </c>
      <c r="AL145" s="7">
        <v>128.5</v>
      </c>
      <c r="AN145" s="7">
        <v>126.6</v>
      </c>
      <c r="AP145" s="7">
        <v>129.19999999999999</v>
      </c>
      <c r="AR145" s="7">
        <v>126.9</v>
      </c>
      <c r="AT145" s="7">
        <v>116</v>
      </c>
      <c r="AV145" s="7">
        <v>124.2</v>
      </c>
      <c r="AX145" s="7">
        <v>133.1</v>
      </c>
      <c r="AZ145" s="7">
        <v>121.1</v>
      </c>
      <c r="BB145" s="7">
        <v>123.9</v>
      </c>
      <c r="BD145" s="7">
        <v>130.4</v>
      </c>
    </row>
    <row r="146" spans="1:56" x14ac:dyDescent="0.35">
      <c r="A146" s="7" t="s">
        <v>30</v>
      </c>
      <c r="B146" s="7">
        <v>2017</v>
      </c>
      <c r="C146" s="7" t="s">
        <v>31</v>
      </c>
      <c r="D146" s="7">
        <v>133.1</v>
      </c>
      <c r="F146" s="7">
        <v>137.80000000000001</v>
      </c>
      <c r="H146" s="7">
        <v>131.9</v>
      </c>
      <c r="J146" s="7">
        <v>136.69999999999999</v>
      </c>
      <c r="L146" s="7">
        <v>122</v>
      </c>
      <c r="N146" s="7">
        <v>136</v>
      </c>
      <c r="P146" s="7">
        <v>119.8</v>
      </c>
      <c r="R146" s="7">
        <v>161.69999999999999</v>
      </c>
      <c r="T146" s="7">
        <v>114.8</v>
      </c>
      <c r="V146" s="7">
        <v>136.9</v>
      </c>
      <c r="X146" s="7">
        <v>129</v>
      </c>
      <c r="Z146" s="7">
        <v>143.9</v>
      </c>
      <c r="AB146" s="7">
        <v>133.69999999999999</v>
      </c>
      <c r="AD146" s="7">
        <v>143.1</v>
      </c>
      <c r="AF146" s="7">
        <v>140.69999999999999</v>
      </c>
      <c r="AH146" s="7">
        <v>135.80000000000001</v>
      </c>
      <c r="AJ146" s="7">
        <v>140</v>
      </c>
      <c r="AL146" s="7">
        <v>139.26</v>
      </c>
      <c r="AN146" s="7">
        <v>132.1</v>
      </c>
      <c r="AP146" s="7">
        <v>133.19999999999999</v>
      </c>
      <c r="AR146" s="7">
        <v>129.9</v>
      </c>
      <c r="AT146" s="7">
        <v>119.1</v>
      </c>
      <c r="AV146" s="7">
        <v>127</v>
      </c>
      <c r="AX146" s="7">
        <v>134.6</v>
      </c>
      <c r="AZ146" s="7">
        <v>122.3</v>
      </c>
      <c r="BB146" s="7">
        <v>126.6</v>
      </c>
      <c r="BD146" s="7">
        <v>132.4</v>
      </c>
    </row>
    <row r="147" spans="1:56" x14ac:dyDescent="0.35">
      <c r="A147" s="7" t="s">
        <v>33</v>
      </c>
      <c r="B147" s="7">
        <v>2017</v>
      </c>
      <c r="C147" s="7" t="s">
        <v>31</v>
      </c>
      <c r="D147" s="7">
        <v>132.19999999999999</v>
      </c>
      <c r="F147" s="7">
        <v>138.9</v>
      </c>
      <c r="H147" s="7">
        <v>132.6</v>
      </c>
      <c r="J147" s="7">
        <v>133.1</v>
      </c>
      <c r="L147" s="7">
        <v>114</v>
      </c>
      <c r="N147" s="7">
        <v>129.6</v>
      </c>
      <c r="P147" s="7">
        <v>118.7</v>
      </c>
      <c r="R147" s="7">
        <v>155.1</v>
      </c>
      <c r="T147" s="7">
        <v>117.3</v>
      </c>
      <c r="V147" s="7">
        <v>144.9</v>
      </c>
      <c r="X147" s="7">
        <v>123.2</v>
      </c>
      <c r="Z147" s="7">
        <v>141.6</v>
      </c>
      <c r="AB147" s="7">
        <v>132</v>
      </c>
      <c r="AD147" s="7">
        <v>145.6</v>
      </c>
      <c r="AF147" s="7">
        <v>130.19999999999999</v>
      </c>
      <c r="AH147" s="7">
        <v>122.3</v>
      </c>
      <c r="AJ147" s="7">
        <v>129</v>
      </c>
      <c r="AL147" s="7">
        <v>129.6</v>
      </c>
      <c r="AN147" s="7">
        <v>118</v>
      </c>
      <c r="AP147" s="7">
        <v>125.1</v>
      </c>
      <c r="AR147" s="7">
        <v>122.6</v>
      </c>
      <c r="AT147" s="7">
        <v>115.2</v>
      </c>
      <c r="AV147" s="7">
        <v>122</v>
      </c>
      <c r="AX147" s="7">
        <v>132.4</v>
      </c>
      <c r="AZ147" s="7">
        <v>120.9</v>
      </c>
      <c r="BB147" s="7">
        <v>122.1</v>
      </c>
      <c r="BD147" s="7">
        <v>127.8</v>
      </c>
    </row>
    <row r="148" spans="1:56" x14ac:dyDescent="0.35">
      <c r="A148" s="7" t="s">
        <v>34</v>
      </c>
      <c r="B148" s="7">
        <v>2017</v>
      </c>
      <c r="C148" s="7" t="s">
        <v>31</v>
      </c>
      <c r="D148" s="7">
        <v>132.80000000000001</v>
      </c>
      <c r="F148" s="7">
        <v>138.19999999999999</v>
      </c>
      <c r="H148" s="7">
        <v>132.19999999999999</v>
      </c>
      <c r="J148" s="7">
        <v>135.4</v>
      </c>
      <c r="L148" s="7">
        <v>119.1</v>
      </c>
      <c r="N148" s="7">
        <v>133</v>
      </c>
      <c r="P148" s="7">
        <v>119.4</v>
      </c>
      <c r="R148" s="7">
        <v>159.5</v>
      </c>
      <c r="T148" s="7">
        <v>115.6</v>
      </c>
      <c r="V148" s="7">
        <v>139.6</v>
      </c>
      <c r="X148" s="7">
        <v>126.6</v>
      </c>
      <c r="Z148" s="7">
        <v>142.80000000000001</v>
      </c>
      <c r="AB148" s="7">
        <v>133.1</v>
      </c>
      <c r="AD148" s="7">
        <v>143.80000000000001</v>
      </c>
      <c r="AF148" s="7">
        <v>136.6</v>
      </c>
      <c r="AH148" s="7">
        <v>130.19999999999999</v>
      </c>
      <c r="AJ148" s="7">
        <v>135.6</v>
      </c>
      <c r="AL148" s="7">
        <v>129.6</v>
      </c>
      <c r="AN148" s="7">
        <v>126.8</v>
      </c>
      <c r="AP148" s="7">
        <v>129.4</v>
      </c>
      <c r="AR148" s="7">
        <v>127.1</v>
      </c>
      <c r="AT148" s="7">
        <v>117</v>
      </c>
      <c r="AV148" s="7">
        <v>124.2</v>
      </c>
      <c r="AX148" s="7">
        <v>133.30000000000001</v>
      </c>
      <c r="AZ148" s="7">
        <v>121.7</v>
      </c>
      <c r="BB148" s="7">
        <v>124.4</v>
      </c>
      <c r="BD148" s="7">
        <v>130.30000000000001</v>
      </c>
    </row>
    <row r="149" spans="1:56" x14ac:dyDescent="0.35">
      <c r="A149" s="7" t="s">
        <v>30</v>
      </c>
      <c r="B149" s="7">
        <v>2017</v>
      </c>
      <c r="C149" s="7" t="s">
        <v>35</v>
      </c>
      <c r="D149" s="7">
        <v>133.30000000000001</v>
      </c>
      <c r="F149" s="7">
        <v>138.30000000000001</v>
      </c>
      <c r="H149" s="7">
        <v>129.30000000000001</v>
      </c>
      <c r="J149" s="7">
        <v>137.19999999999999</v>
      </c>
      <c r="L149" s="7">
        <v>122.1</v>
      </c>
      <c r="N149" s="7">
        <v>138.69999999999999</v>
      </c>
      <c r="P149" s="7">
        <v>119.1</v>
      </c>
      <c r="R149" s="7">
        <v>156.9</v>
      </c>
      <c r="T149" s="7">
        <v>116.2</v>
      </c>
      <c r="V149" s="7">
        <v>136</v>
      </c>
      <c r="X149" s="7">
        <v>129.4</v>
      </c>
      <c r="Z149" s="7">
        <v>144.4</v>
      </c>
      <c r="AB149" s="7">
        <v>133.6</v>
      </c>
      <c r="AD149" s="7">
        <v>143.69999999999999</v>
      </c>
      <c r="AF149" s="7">
        <v>140.9</v>
      </c>
      <c r="AH149" s="7">
        <v>135.80000000000001</v>
      </c>
      <c r="AJ149" s="7">
        <v>140.19999999999999</v>
      </c>
      <c r="AL149" s="7">
        <v>139.26</v>
      </c>
      <c r="AN149" s="7">
        <v>133.19999999999999</v>
      </c>
      <c r="AP149" s="7">
        <v>133.6</v>
      </c>
      <c r="AR149" s="7">
        <v>130.1</v>
      </c>
      <c r="AT149" s="7">
        <v>119.5</v>
      </c>
      <c r="AV149" s="7">
        <v>127.7</v>
      </c>
      <c r="AX149" s="7">
        <v>134.9</v>
      </c>
      <c r="AZ149" s="7">
        <v>123.2</v>
      </c>
      <c r="BB149" s="7">
        <v>127</v>
      </c>
      <c r="BD149" s="7">
        <v>132.6</v>
      </c>
    </row>
    <row r="150" spans="1:56" x14ac:dyDescent="0.35">
      <c r="A150" s="7" t="s">
        <v>33</v>
      </c>
      <c r="B150" s="7">
        <v>2017</v>
      </c>
      <c r="C150" s="7" t="s">
        <v>35</v>
      </c>
      <c r="D150" s="7">
        <v>132.80000000000001</v>
      </c>
      <c r="F150" s="7">
        <v>139.80000000000001</v>
      </c>
      <c r="H150" s="7">
        <v>129.30000000000001</v>
      </c>
      <c r="J150" s="7">
        <v>133.5</v>
      </c>
      <c r="L150" s="7">
        <v>114.3</v>
      </c>
      <c r="N150" s="7">
        <v>131.4</v>
      </c>
      <c r="P150" s="7">
        <v>120.2</v>
      </c>
      <c r="R150" s="7">
        <v>143.1</v>
      </c>
      <c r="T150" s="7">
        <v>119.5</v>
      </c>
      <c r="V150" s="7">
        <v>144</v>
      </c>
      <c r="X150" s="7">
        <v>123.4</v>
      </c>
      <c r="Z150" s="7">
        <v>141.9</v>
      </c>
      <c r="AB150" s="7">
        <v>132.1</v>
      </c>
      <c r="AD150" s="7">
        <v>146.30000000000001</v>
      </c>
      <c r="AF150" s="7">
        <v>130.5</v>
      </c>
      <c r="AH150" s="7">
        <v>122.5</v>
      </c>
      <c r="AJ150" s="7">
        <v>129.30000000000001</v>
      </c>
      <c r="AL150" s="7">
        <v>130.5</v>
      </c>
      <c r="AN150" s="7">
        <v>119.2</v>
      </c>
      <c r="AP150" s="7">
        <v>125.3</v>
      </c>
      <c r="AR150" s="7">
        <v>122.9</v>
      </c>
      <c r="AT150" s="7">
        <v>115.5</v>
      </c>
      <c r="AV150" s="7">
        <v>122.2</v>
      </c>
      <c r="AX150" s="7">
        <v>132.4</v>
      </c>
      <c r="AZ150" s="7">
        <v>121.7</v>
      </c>
      <c r="BB150" s="7">
        <v>122.4</v>
      </c>
      <c r="BD150" s="7">
        <v>128.19999999999999</v>
      </c>
    </row>
    <row r="151" spans="1:56" x14ac:dyDescent="0.35">
      <c r="A151" s="7" t="s">
        <v>34</v>
      </c>
      <c r="B151" s="7">
        <v>2017</v>
      </c>
      <c r="C151" s="7" t="s">
        <v>35</v>
      </c>
      <c r="D151" s="7">
        <v>133.1</v>
      </c>
      <c r="F151" s="7">
        <v>138.80000000000001</v>
      </c>
      <c r="H151" s="7">
        <v>129.30000000000001</v>
      </c>
      <c r="J151" s="7">
        <v>135.80000000000001</v>
      </c>
      <c r="L151" s="7">
        <v>119.2</v>
      </c>
      <c r="N151" s="7">
        <v>135.30000000000001</v>
      </c>
      <c r="P151" s="7">
        <v>119.5</v>
      </c>
      <c r="R151" s="7">
        <v>152.19999999999999</v>
      </c>
      <c r="T151" s="7">
        <v>117.3</v>
      </c>
      <c r="V151" s="7">
        <v>138.69999999999999</v>
      </c>
      <c r="X151" s="7">
        <v>126.9</v>
      </c>
      <c r="Z151" s="7">
        <v>143.19999999999999</v>
      </c>
      <c r="AB151" s="7">
        <v>133</v>
      </c>
      <c r="AD151" s="7">
        <v>144.4</v>
      </c>
      <c r="AF151" s="7">
        <v>136.80000000000001</v>
      </c>
      <c r="AH151" s="7">
        <v>130.30000000000001</v>
      </c>
      <c r="AJ151" s="7">
        <v>135.9</v>
      </c>
      <c r="AL151" s="7">
        <v>130.5</v>
      </c>
      <c r="AN151" s="7">
        <v>127.9</v>
      </c>
      <c r="AP151" s="7">
        <v>129.69999999999999</v>
      </c>
      <c r="AR151" s="7">
        <v>127.4</v>
      </c>
      <c r="AT151" s="7">
        <v>117.4</v>
      </c>
      <c r="AV151" s="7">
        <v>124.6</v>
      </c>
      <c r="AX151" s="7">
        <v>133.4</v>
      </c>
      <c r="AZ151" s="7">
        <v>122.6</v>
      </c>
      <c r="BB151" s="7">
        <v>124.8</v>
      </c>
      <c r="BD151" s="7">
        <v>130.6</v>
      </c>
    </row>
    <row r="152" spans="1:56" x14ac:dyDescent="0.35">
      <c r="A152" s="7" t="s">
        <v>30</v>
      </c>
      <c r="B152" s="7">
        <v>2017</v>
      </c>
      <c r="C152" s="7" t="s">
        <v>36</v>
      </c>
      <c r="D152" s="7">
        <v>133.6</v>
      </c>
      <c r="F152" s="7">
        <v>138.80000000000001</v>
      </c>
      <c r="H152" s="7">
        <v>128.80000000000001</v>
      </c>
      <c r="J152" s="7">
        <v>137.19999999999999</v>
      </c>
      <c r="L152" s="7">
        <v>121.6</v>
      </c>
      <c r="N152" s="7">
        <v>139.69999999999999</v>
      </c>
      <c r="P152" s="7">
        <v>119.7</v>
      </c>
      <c r="R152" s="7">
        <v>148</v>
      </c>
      <c r="T152" s="7">
        <v>116.9</v>
      </c>
      <c r="V152" s="7">
        <v>135.6</v>
      </c>
      <c r="X152" s="7">
        <v>129.80000000000001</v>
      </c>
      <c r="Z152" s="7">
        <v>145.4</v>
      </c>
      <c r="AB152" s="7">
        <v>133.4</v>
      </c>
      <c r="AD152" s="7">
        <v>144.19999999999999</v>
      </c>
      <c r="AF152" s="7">
        <v>141.6</v>
      </c>
      <c r="AH152" s="7">
        <v>136.19999999999999</v>
      </c>
      <c r="AJ152" s="7">
        <v>140.80000000000001</v>
      </c>
      <c r="AL152" s="7">
        <v>139.26</v>
      </c>
      <c r="AN152" s="7">
        <v>134.19999999999999</v>
      </c>
      <c r="AP152" s="7">
        <v>134.1</v>
      </c>
      <c r="AR152" s="7">
        <v>130.6</v>
      </c>
      <c r="AT152" s="7">
        <v>119.8</v>
      </c>
      <c r="AV152" s="7">
        <v>128.30000000000001</v>
      </c>
      <c r="AX152" s="7">
        <v>135.19999999999999</v>
      </c>
      <c r="AZ152" s="7">
        <v>123.3</v>
      </c>
      <c r="BB152" s="7">
        <v>127.4</v>
      </c>
      <c r="BD152" s="7">
        <v>132.80000000000001</v>
      </c>
    </row>
    <row r="153" spans="1:56" x14ac:dyDescent="0.35">
      <c r="A153" s="7" t="s">
        <v>33</v>
      </c>
      <c r="B153" s="7">
        <v>2017</v>
      </c>
      <c r="C153" s="7" t="s">
        <v>36</v>
      </c>
      <c r="D153" s="7">
        <v>132.69999999999999</v>
      </c>
      <c r="F153" s="7">
        <v>139.4</v>
      </c>
      <c r="H153" s="7">
        <v>128.4</v>
      </c>
      <c r="J153" s="7">
        <v>134.9</v>
      </c>
      <c r="L153" s="7">
        <v>114</v>
      </c>
      <c r="N153" s="7">
        <v>136.80000000000001</v>
      </c>
      <c r="P153" s="7">
        <v>122.2</v>
      </c>
      <c r="R153" s="7">
        <v>135.80000000000001</v>
      </c>
      <c r="T153" s="7">
        <v>120.3</v>
      </c>
      <c r="V153" s="7">
        <v>142.6</v>
      </c>
      <c r="X153" s="7">
        <v>123.6</v>
      </c>
      <c r="Z153" s="7">
        <v>142.4</v>
      </c>
      <c r="AB153" s="7">
        <v>132.6</v>
      </c>
      <c r="AD153" s="7">
        <v>147.5</v>
      </c>
      <c r="AF153" s="7">
        <v>130.80000000000001</v>
      </c>
      <c r="AH153" s="7">
        <v>122.8</v>
      </c>
      <c r="AJ153" s="7">
        <v>129.6</v>
      </c>
      <c r="AL153" s="7">
        <v>131.1</v>
      </c>
      <c r="AN153" s="7">
        <v>120.8</v>
      </c>
      <c r="AP153" s="7">
        <v>125.6</v>
      </c>
      <c r="AR153" s="7">
        <v>123.1</v>
      </c>
      <c r="AT153" s="7">
        <v>115.6</v>
      </c>
      <c r="AV153" s="7">
        <v>122.4</v>
      </c>
      <c r="AX153" s="7">
        <v>132.80000000000001</v>
      </c>
      <c r="AZ153" s="7">
        <v>121.7</v>
      </c>
      <c r="BB153" s="7">
        <v>122.6</v>
      </c>
      <c r="BD153" s="7">
        <v>128.69999999999999</v>
      </c>
    </row>
    <row r="154" spans="1:56" x14ac:dyDescent="0.35">
      <c r="A154" s="7" t="s">
        <v>34</v>
      </c>
      <c r="B154" s="7">
        <v>2017</v>
      </c>
      <c r="C154" s="7" t="s">
        <v>36</v>
      </c>
      <c r="D154" s="7">
        <v>133.30000000000001</v>
      </c>
      <c r="F154" s="7">
        <v>139</v>
      </c>
      <c r="H154" s="7">
        <v>128.6</v>
      </c>
      <c r="J154" s="7">
        <v>136.30000000000001</v>
      </c>
      <c r="L154" s="7">
        <v>118.8</v>
      </c>
      <c r="N154" s="7">
        <v>138.30000000000001</v>
      </c>
      <c r="P154" s="7">
        <v>120.5</v>
      </c>
      <c r="R154" s="7">
        <v>143.9</v>
      </c>
      <c r="T154" s="7">
        <v>118</v>
      </c>
      <c r="V154" s="7">
        <v>137.9</v>
      </c>
      <c r="X154" s="7">
        <v>127.2</v>
      </c>
      <c r="Z154" s="7">
        <v>144</v>
      </c>
      <c r="AB154" s="7">
        <v>133.1</v>
      </c>
      <c r="AD154" s="7">
        <v>145.1</v>
      </c>
      <c r="AF154" s="7">
        <v>137.30000000000001</v>
      </c>
      <c r="AH154" s="7">
        <v>130.6</v>
      </c>
      <c r="AJ154" s="7">
        <v>136.4</v>
      </c>
      <c r="AL154" s="7">
        <v>131.1</v>
      </c>
      <c r="AN154" s="7">
        <v>129.1</v>
      </c>
      <c r="AP154" s="7">
        <v>130.1</v>
      </c>
      <c r="AR154" s="7">
        <v>127.8</v>
      </c>
      <c r="AT154" s="7">
        <v>117.6</v>
      </c>
      <c r="AV154" s="7">
        <v>125</v>
      </c>
      <c r="AX154" s="7">
        <v>133.80000000000001</v>
      </c>
      <c r="AZ154" s="7">
        <v>122.6</v>
      </c>
      <c r="BB154" s="7">
        <v>125.1</v>
      </c>
      <c r="BD154" s="7">
        <v>130.9</v>
      </c>
    </row>
    <row r="155" spans="1:56" x14ac:dyDescent="0.35">
      <c r="A155" s="7" t="s">
        <v>30</v>
      </c>
      <c r="B155" s="7">
        <v>2017</v>
      </c>
      <c r="C155" s="7" t="s">
        <v>37</v>
      </c>
      <c r="D155" s="7">
        <v>133.19999999999999</v>
      </c>
      <c r="F155" s="7">
        <v>138.69999999999999</v>
      </c>
      <c r="H155" s="7">
        <v>127.1</v>
      </c>
      <c r="J155" s="7">
        <v>137.69999999999999</v>
      </c>
      <c r="L155" s="7">
        <v>121.3</v>
      </c>
      <c r="N155" s="7">
        <v>141.80000000000001</v>
      </c>
      <c r="P155" s="7">
        <v>121.5</v>
      </c>
      <c r="R155" s="7">
        <v>144.5</v>
      </c>
      <c r="T155" s="7">
        <v>117.4</v>
      </c>
      <c r="V155" s="7">
        <v>134.1</v>
      </c>
      <c r="X155" s="7">
        <v>130</v>
      </c>
      <c r="Z155" s="7">
        <v>145.5</v>
      </c>
      <c r="AB155" s="7">
        <v>133.5</v>
      </c>
      <c r="AD155" s="7">
        <v>144.4</v>
      </c>
      <c r="AF155" s="7">
        <v>142.4</v>
      </c>
      <c r="AH155" s="7">
        <v>136.80000000000001</v>
      </c>
      <c r="AJ155" s="7">
        <v>141.6</v>
      </c>
      <c r="AL155" s="7">
        <v>139.26</v>
      </c>
      <c r="AN155" s="7">
        <v>135</v>
      </c>
      <c r="AP155" s="7">
        <v>134.30000000000001</v>
      </c>
      <c r="AR155" s="7">
        <v>131</v>
      </c>
      <c r="AT155" s="7">
        <v>119.2</v>
      </c>
      <c r="AV155" s="7">
        <v>128.30000000000001</v>
      </c>
      <c r="AX155" s="7">
        <v>135.69999999999999</v>
      </c>
      <c r="AZ155" s="7">
        <v>123.7</v>
      </c>
      <c r="BB155" s="7">
        <v>127.5</v>
      </c>
      <c r="BD155" s="7">
        <v>132.9</v>
      </c>
    </row>
    <row r="156" spans="1:56" x14ac:dyDescent="0.35">
      <c r="A156" s="7" t="s">
        <v>33</v>
      </c>
      <c r="B156" s="7">
        <v>2017</v>
      </c>
      <c r="C156" s="7" t="s">
        <v>37</v>
      </c>
      <c r="D156" s="7">
        <v>132.69999999999999</v>
      </c>
      <c r="F156" s="7">
        <v>140.6</v>
      </c>
      <c r="H156" s="7">
        <v>124.5</v>
      </c>
      <c r="J156" s="7">
        <v>136.30000000000001</v>
      </c>
      <c r="L156" s="7">
        <v>113.5</v>
      </c>
      <c r="N156" s="7">
        <v>137.69999999999999</v>
      </c>
      <c r="P156" s="7">
        <v>127.1</v>
      </c>
      <c r="R156" s="7">
        <v>133.80000000000001</v>
      </c>
      <c r="T156" s="7">
        <v>120.8</v>
      </c>
      <c r="V156" s="7">
        <v>141.30000000000001</v>
      </c>
      <c r="X156" s="7">
        <v>123.8</v>
      </c>
      <c r="Z156" s="7">
        <v>142.6</v>
      </c>
      <c r="AB156" s="7">
        <v>133.4</v>
      </c>
      <c r="AD156" s="7">
        <v>148</v>
      </c>
      <c r="AF156" s="7">
        <v>131.19999999999999</v>
      </c>
      <c r="AH156" s="7">
        <v>123</v>
      </c>
      <c r="AJ156" s="7">
        <v>130</v>
      </c>
      <c r="AL156" s="7">
        <v>131.69999999999999</v>
      </c>
      <c r="AN156" s="7">
        <v>121.4</v>
      </c>
      <c r="AP156" s="7">
        <v>126</v>
      </c>
      <c r="AR156" s="7">
        <v>123.4</v>
      </c>
      <c r="AT156" s="7">
        <v>114.3</v>
      </c>
      <c r="AV156" s="7">
        <v>122.6</v>
      </c>
      <c r="AX156" s="7">
        <v>133.6</v>
      </c>
      <c r="AZ156" s="7">
        <v>122.2</v>
      </c>
      <c r="BB156" s="7">
        <v>122.5</v>
      </c>
      <c r="BD156" s="7">
        <v>129.1</v>
      </c>
    </row>
    <row r="157" spans="1:56" x14ac:dyDescent="0.35">
      <c r="A157" s="7" t="s">
        <v>34</v>
      </c>
      <c r="B157" s="7">
        <v>2017</v>
      </c>
      <c r="C157" s="7" t="s">
        <v>37</v>
      </c>
      <c r="D157" s="7">
        <v>133</v>
      </c>
      <c r="F157" s="7">
        <v>139.4</v>
      </c>
      <c r="H157" s="7">
        <v>126.1</v>
      </c>
      <c r="J157" s="7">
        <v>137.19999999999999</v>
      </c>
      <c r="L157" s="7">
        <v>118.4</v>
      </c>
      <c r="N157" s="7">
        <v>139.9</v>
      </c>
      <c r="P157" s="7">
        <v>123.4</v>
      </c>
      <c r="R157" s="7">
        <v>140.9</v>
      </c>
      <c r="T157" s="7">
        <v>118.5</v>
      </c>
      <c r="V157" s="7">
        <v>136.5</v>
      </c>
      <c r="X157" s="7">
        <v>127.4</v>
      </c>
      <c r="Z157" s="7">
        <v>144.19999999999999</v>
      </c>
      <c r="AB157" s="7">
        <v>133.5</v>
      </c>
      <c r="AD157" s="7">
        <v>145.4</v>
      </c>
      <c r="AF157" s="7">
        <v>138</v>
      </c>
      <c r="AH157" s="7">
        <v>131.1</v>
      </c>
      <c r="AJ157" s="7">
        <v>137</v>
      </c>
      <c r="AL157" s="7">
        <v>131.69999999999999</v>
      </c>
      <c r="AN157" s="7">
        <v>129.80000000000001</v>
      </c>
      <c r="AP157" s="7">
        <v>130.4</v>
      </c>
      <c r="AR157" s="7">
        <v>128.1</v>
      </c>
      <c r="AT157" s="7">
        <v>116.6</v>
      </c>
      <c r="AV157" s="7">
        <v>125.1</v>
      </c>
      <c r="AX157" s="7">
        <v>134.5</v>
      </c>
      <c r="AZ157" s="7">
        <v>123.1</v>
      </c>
      <c r="BB157" s="7">
        <v>125.1</v>
      </c>
      <c r="BD157" s="7">
        <v>131.1</v>
      </c>
    </row>
    <row r="158" spans="1:56" x14ac:dyDescent="0.35">
      <c r="A158" s="7" t="s">
        <v>30</v>
      </c>
      <c r="B158" s="7">
        <v>2017</v>
      </c>
      <c r="C158" s="7" t="s">
        <v>38</v>
      </c>
      <c r="D158" s="7">
        <v>133.1</v>
      </c>
      <c r="F158" s="7">
        <v>140.30000000000001</v>
      </c>
      <c r="H158" s="7">
        <v>126.8</v>
      </c>
      <c r="J158" s="7">
        <v>138.19999999999999</v>
      </c>
      <c r="L158" s="7">
        <v>120.8</v>
      </c>
      <c r="N158" s="7">
        <v>140.19999999999999</v>
      </c>
      <c r="P158" s="7">
        <v>123.8</v>
      </c>
      <c r="R158" s="7">
        <v>141.80000000000001</v>
      </c>
      <c r="T158" s="7">
        <v>118.6</v>
      </c>
      <c r="V158" s="7">
        <v>134</v>
      </c>
      <c r="X158" s="7">
        <v>130.30000000000001</v>
      </c>
      <c r="Z158" s="7">
        <v>145.80000000000001</v>
      </c>
      <c r="AB158" s="7">
        <v>133.80000000000001</v>
      </c>
      <c r="AD158" s="7">
        <v>145.5</v>
      </c>
      <c r="AF158" s="7">
        <v>142.5</v>
      </c>
      <c r="AH158" s="7">
        <v>137.30000000000001</v>
      </c>
      <c r="AJ158" s="7">
        <v>141.80000000000001</v>
      </c>
      <c r="AL158" s="7">
        <v>139.26</v>
      </c>
      <c r="AN158" s="7">
        <v>135</v>
      </c>
      <c r="AP158" s="7">
        <v>134.9</v>
      </c>
      <c r="AR158" s="7">
        <v>131.4</v>
      </c>
      <c r="AT158" s="7">
        <v>119.4</v>
      </c>
      <c r="AV158" s="7">
        <v>129.4</v>
      </c>
      <c r="AX158" s="7">
        <v>136.30000000000001</v>
      </c>
      <c r="AZ158" s="7">
        <v>123.7</v>
      </c>
      <c r="BB158" s="7">
        <v>127.9</v>
      </c>
      <c r="BD158" s="7">
        <v>133.30000000000001</v>
      </c>
    </row>
    <row r="159" spans="1:56" x14ac:dyDescent="0.35">
      <c r="A159" s="7" t="s">
        <v>33</v>
      </c>
      <c r="B159" s="7">
        <v>2017</v>
      </c>
      <c r="C159" s="7" t="s">
        <v>38</v>
      </c>
      <c r="D159" s="7">
        <v>132.6</v>
      </c>
      <c r="F159" s="7">
        <v>144.1</v>
      </c>
      <c r="H159" s="7">
        <v>125.6</v>
      </c>
      <c r="J159" s="7">
        <v>136.80000000000001</v>
      </c>
      <c r="L159" s="7">
        <v>113.4</v>
      </c>
      <c r="N159" s="7">
        <v>135.19999999999999</v>
      </c>
      <c r="P159" s="7">
        <v>129.19999999999999</v>
      </c>
      <c r="R159" s="7">
        <v>131.5</v>
      </c>
      <c r="T159" s="7">
        <v>121</v>
      </c>
      <c r="V159" s="7">
        <v>139.9</v>
      </c>
      <c r="X159" s="7">
        <v>123.8</v>
      </c>
      <c r="Z159" s="7">
        <v>142.9</v>
      </c>
      <c r="AB159" s="7">
        <v>133.6</v>
      </c>
      <c r="AD159" s="7">
        <v>148.30000000000001</v>
      </c>
      <c r="AF159" s="7">
        <v>131.5</v>
      </c>
      <c r="AH159" s="7">
        <v>123.2</v>
      </c>
      <c r="AJ159" s="7">
        <v>130.19999999999999</v>
      </c>
      <c r="AL159" s="7">
        <v>132.1</v>
      </c>
      <c r="AN159" s="7">
        <v>120.1</v>
      </c>
      <c r="AP159" s="7">
        <v>126.5</v>
      </c>
      <c r="AR159" s="7">
        <v>123.6</v>
      </c>
      <c r="AT159" s="7">
        <v>114.3</v>
      </c>
      <c r="AV159" s="7">
        <v>122.8</v>
      </c>
      <c r="AX159" s="7">
        <v>133.80000000000001</v>
      </c>
      <c r="AZ159" s="7">
        <v>122</v>
      </c>
      <c r="BB159" s="7">
        <v>122.6</v>
      </c>
      <c r="BD159" s="7">
        <v>129.30000000000001</v>
      </c>
    </row>
    <row r="160" spans="1:56" x14ac:dyDescent="0.35">
      <c r="A160" s="7" t="s">
        <v>34</v>
      </c>
      <c r="B160" s="7">
        <v>2017</v>
      </c>
      <c r="C160" s="7" t="s">
        <v>38</v>
      </c>
      <c r="D160" s="7">
        <v>132.9</v>
      </c>
      <c r="F160" s="7">
        <v>141.6</v>
      </c>
      <c r="H160" s="7">
        <v>126.3</v>
      </c>
      <c r="J160" s="7">
        <v>137.69999999999999</v>
      </c>
      <c r="L160" s="7">
        <v>118.1</v>
      </c>
      <c r="N160" s="7">
        <v>137.9</v>
      </c>
      <c r="P160" s="7">
        <v>125.6</v>
      </c>
      <c r="R160" s="7">
        <v>138.30000000000001</v>
      </c>
      <c r="T160" s="7">
        <v>119.4</v>
      </c>
      <c r="V160" s="7">
        <v>136</v>
      </c>
      <c r="X160" s="7">
        <v>127.6</v>
      </c>
      <c r="Z160" s="7">
        <v>144.5</v>
      </c>
      <c r="AB160" s="7">
        <v>133.69999999999999</v>
      </c>
      <c r="AD160" s="7">
        <v>146.19999999999999</v>
      </c>
      <c r="AF160" s="7">
        <v>138.19999999999999</v>
      </c>
      <c r="AH160" s="7">
        <v>131.4</v>
      </c>
      <c r="AJ160" s="7">
        <v>137.19999999999999</v>
      </c>
      <c r="AL160" s="7">
        <v>132.1</v>
      </c>
      <c r="AN160" s="7">
        <v>129.4</v>
      </c>
      <c r="AP160" s="7">
        <v>130.9</v>
      </c>
      <c r="AR160" s="7">
        <v>128.4</v>
      </c>
      <c r="AT160" s="7">
        <v>116.7</v>
      </c>
      <c r="AV160" s="7">
        <v>125.7</v>
      </c>
      <c r="AX160" s="7">
        <v>134.80000000000001</v>
      </c>
      <c r="AZ160" s="7">
        <v>123</v>
      </c>
      <c r="BB160" s="7">
        <v>125.3</v>
      </c>
      <c r="BD160" s="7">
        <v>131.4</v>
      </c>
    </row>
    <row r="161" spans="1:56" x14ac:dyDescent="0.35">
      <c r="A161" s="7" t="s">
        <v>30</v>
      </c>
      <c r="B161" s="7">
        <v>2017</v>
      </c>
      <c r="C161" s="7" t="s">
        <v>39</v>
      </c>
      <c r="D161" s="7">
        <v>133.5</v>
      </c>
      <c r="F161" s="7">
        <v>143.69999999999999</v>
      </c>
      <c r="H161" s="7">
        <v>128</v>
      </c>
      <c r="J161" s="7">
        <v>138.6</v>
      </c>
      <c r="L161" s="7">
        <v>120.9</v>
      </c>
      <c r="N161" s="7">
        <v>140.9</v>
      </c>
      <c r="P161" s="7">
        <v>128.80000000000001</v>
      </c>
      <c r="R161" s="7">
        <v>140.19999999999999</v>
      </c>
      <c r="T161" s="7">
        <v>118.9</v>
      </c>
      <c r="V161" s="7">
        <v>133.5</v>
      </c>
      <c r="X161" s="7">
        <v>130.4</v>
      </c>
      <c r="Z161" s="7">
        <v>146.5</v>
      </c>
      <c r="AB161" s="7">
        <v>134.9</v>
      </c>
      <c r="AD161" s="7">
        <v>145.80000000000001</v>
      </c>
      <c r="AF161" s="7">
        <v>143.1</v>
      </c>
      <c r="AH161" s="7">
        <v>137.69999999999999</v>
      </c>
      <c r="AJ161" s="7">
        <v>142.30000000000001</v>
      </c>
      <c r="AL161" s="7">
        <v>139.26</v>
      </c>
      <c r="AN161" s="7">
        <v>134.80000000000001</v>
      </c>
      <c r="AP161" s="7">
        <v>135.19999999999999</v>
      </c>
      <c r="AR161" s="7">
        <v>131.30000000000001</v>
      </c>
      <c r="AT161" s="7">
        <v>119.4</v>
      </c>
      <c r="AV161" s="7">
        <v>129.80000000000001</v>
      </c>
      <c r="AX161" s="7">
        <v>136.9</v>
      </c>
      <c r="AZ161" s="7">
        <v>124.1</v>
      </c>
      <c r="BB161" s="7">
        <v>128.1</v>
      </c>
      <c r="BD161" s="7">
        <v>133.9</v>
      </c>
    </row>
    <row r="162" spans="1:56" x14ac:dyDescent="0.35">
      <c r="A162" s="7" t="s">
        <v>33</v>
      </c>
      <c r="B162" s="7">
        <v>2017</v>
      </c>
      <c r="C162" s="7" t="s">
        <v>39</v>
      </c>
      <c r="D162" s="7">
        <v>132.9</v>
      </c>
      <c r="F162" s="7">
        <v>148.69999999999999</v>
      </c>
      <c r="H162" s="7">
        <v>128.30000000000001</v>
      </c>
      <c r="J162" s="7">
        <v>137.30000000000001</v>
      </c>
      <c r="L162" s="7">
        <v>113.5</v>
      </c>
      <c r="N162" s="7">
        <v>137.19999999999999</v>
      </c>
      <c r="P162" s="7">
        <v>142.19999999999999</v>
      </c>
      <c r="R162" s="7">
        <v>128.19999999999999</v>
      </c>
      <c r="T162" s="7">
        <v>120.9</v>
      </c>
      <c r="V162" s="7">
        <v>138.80000000000001</v>
      </c>
      <c r="X162" s="7">
        <v>124.2</v>
      </c>
      <c r="Z162" s="7">
        <v>143.1</v>
      </c>
      <c r="AB162" s="7">
        <v>135.69999999999999</v>
      </c>
      <c r="AD162" s="7">
        <v>148.6</v>
      </c>
      <c r="AF162" s="7">
        <v>131.5</v>
      </c>
      <c r="AH162" s="7">
        <v>123.2</v>
      </c>
      <c r="AJ162" s="7">
        <v>130.19999999999999</v>
      </c>
      <c r="AL162" s="7">
        <v>131.4</v>
      </c>
      <c r="AN162" s="7">
        <v>119</v>
      </c>
      <c r="AP162" s="7">
        <v>126.8</v>
      </c>
      <c r="AR162" s="7">
        <v>123.8</v>
      </c>
      <c r="AT162" s="7">
        <v>113.9</v>
      </c>
      <c r="AV162" s="7">
        <v>122.9</v>
      </c>
      <c r="AX162" s="7">
        <v>134.30000000000001</v>
      </c>
      <c r="AZ162" s="7">
        <v>122.5</v>
      </c>
      <c r="BB162" s="7">
        <v>122.7</v>
      </c>
      <c r="BD162" s="7">
        <v>129.9</v>
      </c>
    </row>
    <row r="163" spans="1:56" x14ac:dyDescent="0.35">
      <c r="A163" s="7" t="s">
        <v>34</v>
      </c>
      <c r="B163" s="7">
        <v>2017</v>
      </c>
      <c r="C163" s="7" t="s">
        <v>39</v>
      </c>
      <c r="D163" s="7">
        <v>133.30000000000001</v>
      </c>
      <c r="F163" s="7">
        <v>145.5</v>
      </c>
      <c r="H163" s="7">
        <v>128.1</v>
      </c>
      <c r="J163" s="7">
        <v>138.1</v>
      </c>
      <c r="L163" s="7">
        <v>118.2</v>
      </c>
      <c r="N163" s="7">
        <v>139.19999999999999</v>
      </c>
      <c r="P163" s="7">
        <v>133.30000000000001</v>
      </c>
      <c r="R163" s="7">
        <v>136.19999999999999</v>
      </c>
      <c r="T163" s="7">
        <v>119.6</v>
      </c>
      <c r="V163" s="7">
        <v>135.30000000000001</v>
      </c>
      <c r="X163" s="7">
        <v>127.8</v>
      </c>
      <c r="Z163" s="7">
        <v>144.9</v>
      </c>
      <c r="AB163" s="7">
        <v>135.19999999999999</v>
      </c>
      <c r="AD163" s="7">
        <v>146.5</v>
      </c>
      <c r="AF163" s="7">
        <v>138.5</v>
      </c>
      <c r="AH163" s="7">
        <v>131.69999999999999</v>
      </c>
      <c r="AJ163" s="7">
        <v>137.5</v>
      </c>
      <c r="AL163" s="7">
        <v>131.4</v>
      </c>
      <c r="AN163" s="7">
        <v>128.80000000000001</v>
      </c>
      <c r="AP163" s="7">
        <v>131.19999999999999</v>
      </c>
      <c r="AR163" s="7">
        <v>128.5</v>
      </c>
      <c r="AT163" s="7">
        <v>116.5</v>
      </c>
      <c r="AV163" s="7">
        <v>125.9</v>
      </c>
      <c r="AX163" s="7">
        <v>135.4</v>
      </c>
      <c r="AZ163" s="7">
        <v>123.4</v>
      </c>
      <c r="BB163" s="7">
        <v>125.5</v>
      </c>
      <c r="BD163" s="7">
        <v>132</v>
      </c>
    </row>
    <row r="164" spans="1:56" x14ac:dyDescent="0.35">
      <c r="A164" s="7" t="s">
        <v>30</v>
      </c>
      <c r="B164" s="7">
        <v>2017</v>
      </c>
      <c r="C164" s="7" t="s">
        <v>40</v>
      </c>
      <c r="D164" s="7">
        <v>134</v>
      </c>
      <c r="F164" s="7">
        <v>144.19999999999999</v>
      </c>
      <c r="H164" s="7">
        <v>129.80000000000001</v>
      </c>
      <c r="J164" s="7">
        <v>139</v>
      </c>
      <c r="L164" s="7">
        <v>120.9</v>
      </c>
      <c r="N164" s="7">
        <v>143.9</v>
      </c>
      <c r="P164" s="7">
        <v>151.5</v>
      </c>
      <c r="R164" s="7">
        <v>138.1</v>
      </c>
      <c r="T164" s="7">
        <v>120</v>
      </c>
      <c r="V164" s="7">
        <v>133.9</v>
      </c>
      <c r="X164" s="7">
        <v>131.4</v>
      </c>
      <c r="Z164" s="7">
        <v>147.69999999999999</v>
      </c>
      <c r="AB164" s="7">
        <v>138.5</v>
      </c>
      <c r="AD164" s="7">
        <v>147.4</v>
      </c>
      <c r="AF164" s="7">
        <v>144.30000000000001</v>
      </c>
      <c r="AH164" s="7">
        <v>138.1</v>
      </c>
      <c r="AJ164" s="7">
        <v>143.5</v>
      </c>
      <c r="AL164" s="7">
        <v>139.26</v>
      </c>
      <c r="AN164" s="7">
        <v>135.30000000000001</v>
      </c>
      <c r="AP164" s="7">
        <v>136.1</v>
      </c>
      <c r="AR164" s="7">
        <v>132.1</v>
      </c>
      <c r="AT164" s="7">
        <v>119.1</v>
      </c>
      <c r="AV164" s="7">
        <v>130.6</v>
      </c>
      <c r="AX164" s="7">
        <v>138.6</v>
      </c>
      <c r="AZ164" s="7">
        <v>124.4</v>
      </c>
      <c r="BB164" s="7">
        <v>128.6</v>
      </c>
      <c r="BD164" s="7">
        <v>136.19999999999999</v>
      </c>
    </row>
    <row r="165" spans="1:56" x14ac:dyDescent="0.35">
      <c r="A165" s="7" t="s">
        <v>33</v>
      </c>
      <c r="B165" s="7">
        <v>2017</v>
      </c>
      <c r="C165" s="7" t="s">
        <v>40</v>
      </c>
      <c r="D165" s="7">
        <v>132.80000000000001</v>
      </c>
      <c r="F165" s="7">
        <v>148.4</v>
      </c>
      <c r="H165" s="7">
        <v>129.4</v>
      </c>
      <c r="J165" s="7">
        <v>137.69999999999999</v>
      </c>
      <c r="L165" s="7">
        <v>113.4</v>
      </c>
      <c r="N165" s="7">
        <v>139.4</v>
      </c>
      <c r="P165" s="7">
        <v>175.1</v>
      </c>
      <c r="R165" s="7">
        <v>124.7</v>
      </c>
      <c r="T165" s="7">
        <v>121.5</v>
      </c>
      <c r="V165" s="7">
        <v>137.80000000000001</v>
      </c>
      <c r="X165" s="7">
        <v>124.4</v>
      </c>
      <c r="Z165" s="7">
        <v>143.69999999999999</v>
      </c>
      <c r="AB165" s="7">
        <v>139.80000000000001</v>
      </c>
      <c r="AD165" s="7">
        <v>150.5</v>
      </c>
      <c r="AF165" s="7">
        <v>131.6</v>
      </c>
      <c r="AH165" s="7">
        <v>123.7</v>
      </c>
      <c r="AJ165" s="7">
        <v>130.4</v>
      </c>
      <c r="AL165" s="7">
        <v>132.6</v>
      </c>
      <c r="AN165" s="7">
        <v>119.7</v>
      </c>
      <c r="AP165" s="7">
        <v>127.2</v>
      </c>
      <c r="AR165" s="7">
        <v>125</v>
      </c>
      <c r="AT165" s="7">
        <v>113.2</v>
      </c>
      <c r="AV165" s="7">
        <v>123.5</v>
      </c>
      <c r="AX165" s="7">
        <v>135.5</v>
      </c>
      <c r="AZ165" s="7">
        <v>122.4</v>
      </c>
      <c r="BB165" s="7">
        <v>123</v>
      </c>
      <c r="BD165" s="7">
        <v>131.80000000000001</v>
      </c>
    </row>
    <row r="166" spans="1:56" x14ac:dyDescent="0.35">
      <c r="A166" s="7" t="s">
        <v>34</v>
      </c>
      <c r="B166" s="7">
        <v>2017</v>
      </c>
      <c r="C166" s="7" t="s">
        <v>40</v>
      </c>
      <c r="D166" s="7">
        <v>133.6</v>
      </c>
      <c r="F166" s="7">
        <v>145.69999999999999</v>
      </c>
      <c r="H166" s="7">
        <v>129.6</v>
      </c>
      <c r="J166" s="7">
        <v>138.5</v>
      </c>
      <c r="L166" s="7">
        <v>118.1</v>
      </c>
      <c r="N166" s="7">
        <v>141.80000000000001</v>
      </c>
      <c r="P166" s="7">
        <v>159.5</v>
      </c>
      <c r="R166" s="7">
        <v>133.6</v>
      </c>
      <c r="T166" s="7">
        <v>120.5</v>
      </c>
      <c r="V166" s="7">
        <v>135.19999999999999</v>
      </c>
      <c r="X166" s="7">
        <v>128.5</v>
      </c>
      <c r="Z166" s="7">
        <v>145.80000000000001</v>
      </c>
      <c r="AB166" s="7">
        <v>139</v>
      </c>
      <c r="AD166" s="7">
        <v>148.19999999999999</v>
      </c>
      <c r="AF166" s="7">
        <v>139.30000000000001</v>
      </c>
      <c r="AH166" s="7">
        <v>132.1</v>
      </c>
      <c r="AJ166" s="7">
        <v>138.30000000000001</v>
      </c>
      <c r="AL166" s="7">
        <v>132.6</v>
      </c>
      <c r="AN166" s="7">
        <v>129.4</v>
      </c>
      <c r="AP166" s="7">
        <v>131.9</v>
      </c>
      <c r="AR166" s="7">
        <v>129.4</v>
      </c>
      <c r="AT166" s="7">
        <v>116</v>
      </c>
      <c r="AV166" s="7">
        <v>126.6</v>
      </c>
      <c r="AX166" s="7">
        <v>136.80000000000001</v>
      </c>
      <c r="AZ166" s="7">
        <v>123.6</v>
      </c>
      <c r="BB166" s="7">
        <v>125.9</v>
      </c>
      <c r="BD166" s="7">
        <v>134.19999999999999</v>
      </c>
    </row>
    <row r="167" spans="1:56" x14ac:dyDescent="0.35">
      <c r="A167" s="7" t="s">
        <v>30</v>
      </c>
      <c r="B167" s="7">
        <v>2017</v>
      </c>
      <c r="C167" s="7" t="s">
        <v>41</v>
      </c>
      <c r="D167" s="7">
        <v>134.80000000000001</v>
      </c>
      <c r="F167" s="7">
        <v>143.1</v>
      </c>
      <c r="H167" s="7">
        <v>130</v>
      </c>
      <c r="J167" s="7">
        <v>139.4</v>
      </c>
      <c r="L167" s="7">
        <v>120.5</v>
      </c>
      <c r="N167" s="7">
        <v>148</v>
      </c>
      <c r="P167" s="7">
        <v>162.9</v>
      </c>
      <c r="R167" s="7">
        <v>137.4</v>
      </c>
      <c r="T167" s="7">
        <v>120.8</v>
      </c>
      <c r="V167" s="7">
        <v>134.69999999999999</v>
      </c>
      <c r="X167" s="7">
        <v>131.6</v>
      </c>
      <c r="Z167" s="7">
        <v>148.69999999999999</v>
      </c>
      <c r="AB167" s="7">
        <v>140.6</v>
      </c>
      <c r="AD167" s="7">
        <v>149</v>
      </c>
      <c r="AF167" s="7">
        <v>145.30000000000001</v>
      </c>
      <c r="AH167" s="7">
        <v>139.19999999999999</v>
      </c>
      <c r="AJ167" s="7">
        <v>144.5</v>
      </c>
      <c r="AL167" s="7">
        <v>139.26</v>
      </c>
      <c r="AN167" s="7">
        <v>136.4</v>
      </c>
      <c r="AP167" s="7">
        <v>137.30000000000001</v>
      </c>
      <c r="AR167" s="7">
        <v>133</v>
      </c>
      <c r="AT167" s="7">
        <v>120.3</v>
      </c>
      <c r="AV167" s="7">
        <v>131.5</v>
      </c>
      <c r="AX167" s="7">
        <v>140.19999999999999</v>
      </c>
      <c r="AZ167" s="7">
        <v>125.4</v>
      </c>
      <c r="BB167" s="7">
        <v>129.69999999999999</v>
      </c>
      <c r="BD167" s="7">
        <v>137.80000000000001</v>
      </c>
    </row>
    <row r="168" spans="1:56" x14ac:dyDescent="0.35">
      <c r="A168" s="7" t="s">
        <v>33</v>
      </c>
      <c r="B168" s="7">
        <v>2017</v>
      </c>
      <c r="C168" s="7" t="s">
        <v>41</v>
      </c>
      <c r="D168" s="7">
        <v>133.19999999999999</v>
      </c>
      <c r="F168" s="7">
        <v>143.9</v>
      </c>
      <c r="H168" s="7">
        <v>128.30000000000001</v>
      </c>
      <c r="J168" s="7">
        <v>138.30000000000001</v>
      </c>
      <c r="L168" s="7">
        <v>114.1</v>
      </c>
      <c r="N168" s="7">
        <v>142.69999999999999</v>
      </c>
      <c r="P168" s="7">
        <v>179.8</v>
      </c>
      <c r="R168" s="7">
        <v>123.5</v>
      </c>
      <c r="T168" s="7">
        <v>122.1</v>
      </c>
      <c r="V168" s="7">
        <v>137.5</v>
      </c>
      <c r="X168" s="7">
        <v>124.6</v>
      </c>
      <c r="Z168" s="7">
        <v>144.5</v>
      </c>
      <c r="AB168" s="7">
        <v>140.5</v>
      </c>
      <c r="AD168" s="7">
        <v>152.1</v>
      </c>
      <c r="AF168" s="7">
        <v>132.69999999999999</v>
      </c>
      <c r="AH168" s="7">
        <v>124.3</v>
      </c>
      <c r="AJ168" s="7">
        <v>131.4</v>
      </c>
      <c r="AL168" s="7">
        <v>134.4</v>
      </c>
      <c r="AN168" s="7">
        <v>118.9</v>
      </c>
      <c r="AP168" s="7">
        <v>127.7</v>
      </c>
      <c r="AR168" s="7">
        <v>125.7</v>
      </c>
      <c r="AT168" s="7">
        <v>114.6</v>
      </c>
      <c r="AV168" s="7">
        <v>124.1</v>
      </c>
      <c r="AX168" s="7">
        <v>135.69999999999999</v>
      </c>
      <c r="AZ168" s="7">
        <v>123.3</v>
      </c>
      <c r="BB168" s="7">
        <v>123.8</v>
      </c>
      <c r="BD168" s="7">
        <v>132.69999999999999</v>
      </c>
    </row>
    <row r="169" spans="1:56" x14ac:dyDescent="0.35">
      <c r="A169" s="7" t="s">
        <v>34</v>
      </c>
      <c r="B169" s="7">
        <v>2017</v>
      </c>
      <c r="C169" s="7" t="s">
        <v>41</v>
      </c>
      <c r="D169" s="7">
        <v>134.30000000000001</v>
      </c>
      <c r="F169" s="7">
        <v>143.4</v>
      </c>
      <c r="H169" s="7">
        <v>129.30000000000001</v>
      </c>
      <c r="J169" s="7">
        <v>139</v>
      </c>
      <c r="L169" s="7">
        <v>118.1</v>
      </c>
      <c r="N169" s="7">
        <v>145.5</v>
      </c>
      <c r="P169" s="7">
        <v>168.6</v>
      </c>
      <c r="R169" s="7">
        <v>132.69999999999999</v>
      </c>
      <c r="T169" s="7">
        <v>121.2</v>
      </c>
      <c r="V169" s="7">
        <v>135.6</v>
      </c>
      <c r="X169" s="7">
        <v>128.69999999999999</v>
      </c>
      <c r="Z169" s="7">
        <v>146.80000000000001</v>
      </c>
      <c r="AB169" s="7">
        <v>140.6</v>
      </c>
      <c r="AD169" s="7">
        <v>149.80000000000001</v>
      </c>
      <c r="AF169" s="7">
        <v>140.30000000000001</v>
      </c>
      <c r="AH169" s="7">
        <v>133</v>
      </c>
      <c r="AJ169" s="7">
        <v>139.30000000000001</v>
      </c>
      <c r="AL169" s="7">
        <v>134.4</v>
      </c>
      <c r="AN169" s="7">
        <v>129.80000000000001</v>
      </c>
      <c r="AP169" s="7">
        <v>132.80000000000001</v>
      </c>
      <c r="AR169" s="7">
        <v>130.19999999999999</v>
      </c>
      <c r="AT169" s="7">
        <v>117.3</v>
      </c>
      <c r="AV169" s="7">
        <v>127.3</v>
      </c>
      <c r="AX169" s="7">
        <v>137.6</v>
      </c>
      <c r="AZ169" s="7">
        <v>124.5</v>
      </c>
      <c r="BB169" s="7">
        <v>126.8</v>
      </c>
      <c r="BD169" s="7">
        <v>135.4</v>
      </c>
    </row>
    <row r="170" spans="1:56" x14ac:dyDescent="0.35">
      <c r="A170" s="7" t="s">
        <v>30</v>
      </c>
      <c r="B170" s="7">
        <v>2017</v>
      </c>
      <c r="C170" s="7" t="s">
        <v>42</v>
      </c>
      <c r="D170" s="7">
        <v>135.19999999999999</v>
      </c>
      <c r="F170" s="7">
        <v>142</v>
      </c>
      <c r="H170" s="7">
        <v>130.5</v>
      </c>
      <c r="J170" s="7">
        <v>140.19999999999999</v>
      </c>
      <c r="L170" s="7">
        <v>120.7</v>
      </c>
      <c r="N170" s="7">
        <v>147.80000000000001</v>
      </c>
      <c r="P170" s="7">
        <v>154.5</v>
      </c>
      <c r="R170" s="7">
        <v>137.1</v>
      </c>
      <c r="T170" s="7">
        <v>121</v>
      </c>
      <c r="V170" s="7">
        <v>134.69999999999999</v>
      </c>
      <c r="X170" s="7">
        <v>131.69999999999999</v>
      </c>
      <c r="Z170" s="7">
        <v>149.30000000000001</v>
      </c>
      <c r="AB170" s="7">
        <v>139.6</v>
      </c>
      <c r="AD170" s="7">
        <v>149.80000000000001</v>
      </c>
      <c r="AF170" s="7">
        <v>146.1</v>
      </c>
      <c r="AH170" s="7">
        <v>139.69999999999999</v>
      </c>
      <c r="AJ170" s="7">
        <v>145.19999999999999</v>
      </c>
      <c r="AL170" s="7">
        <v>139.26</v>
      </c>
      <c r="AN170" s="7">
        <v>137.4</v>
      </c>
      <c r="AP170" s="7">
        <v>137.9</v>
      </c>
      <c r="AR170" s="7">
        <v>133.4</v>
      </c>
      <c r="AT170" s="7">
        <v>121.2</v>
      </c>
      <c r="AV170" s="7">
        <v>132.30000000000001</v>
      </c>
      <c r="AX170" s="7">
        <v>139.6</v>
      </c>
      <c r="AZ170" s="7">
        <v>126.7</v>
      </c>
      <c r="BB170" s="7">
        <v>130.30000000000001</v>
      </c>
      <c r="BD170" s="7">
        <v>137.6</v>
      </c>
    </row>
    <row r="171" spans="1:56" x14ac:dyDescent="0.35">
      <c r="A171" s="7" t="s">
        <v>33</v>
      </c>
      <c r="B171" s="7">
        <v>2017</v>
      </c>
      <c r="C171" s="7" t="s">
        <v>42</v>
      </c>
      <c r="D171" s="7">
        <v>133.6</v>
      </c>
      <c r="F171" s="7">
        <v>143</v>
      </c>
      <c r="H171" s="7">
        <v>129.69999999999999</v>
      </c>
      <c r="J171" s="7">
        <v>138.69999999999999</v>
      </c>
      <c r="L171" s="7">
        <v>114.5</v>
      </c>
      <c r="N171" s="7">
        <v>137.5</v>
      </c>
      <c r="P171" s="7">
        <v>160.69999999999999</v>
      </c>
      <c r="R171" s="7">
        <v>124.5</v>
      </c>
      <c r="T171" s="7">
        <v>122.4</v>
      </c>
      <c r="V171" s="7">
        <v>137.30000000000001</v>
      </c>
      <c r="X171" s="7">
        <v>124.8</v>
      </c>
      <c r="Z171" s="7">
        <v>145</v>
      </c>
      <c r="AB171" s="7">
        <v>138</v>
      </c>
      <c r="AD171" s="7">
        <v>153.6</v>
      </c>
      <c r="AF171" s="7">
        <v>133.30000000000001</v>
      </c>
      <c r="AH171" s="7">
        <v>124.6</v>
      </c>
      <c r="AJ171" s="7">
        <v>132</v>
      </c>
      <c r="AL171" s="7">
        <v>135.69999999999999</v>
      </c>
      <c r="AN171" s="7">
        <v>120.6</v>
      </c>
      <c r="AP171" s="7">
        <v>128.1</v>
      </c>
      <c r="AR171" s="7">
        <v>126.1</v>
      </c>
      <c r="AT171" s="7">
        <v>115.7</v>
      </c>
      <c r="AV171" s="7">
        <v>124.5</v>
      </c>
      <c r="AX171" s="7">
        <v>135.9</v>
      </c>
      <c r="AZ171" s="7">
        <v>124.4</v>
      </c>
      <c r="BB171" s="7">
        <v>124.5</v>
      </c>
      <c r="BD171" s="7">
        <v>132.4</v>
      </c>
    </row>
    <row r="172" spans="1:56" x14ac:dyDescent="0.35">
      <c r="A172" s="7" t="s">
        <v>34</v>
      </c>
      <c r="B172" s="7">
        <v>2017</v>
      </c>
      <c r="C172" s="7" t="s">
        <v>42</v>
      </c>
      <c r="D172" s="7">
        <v>134.69999999999999</v>
      </c>
      <c r="F172" s="7">
        <v>142.4</v>
      </c>
      <c r="H172" s="7">
        <v>130.19999999999999</v>
      </c>
      <c r="J172" s="7">
        <v>139.6</v>
      </c>
      <c r="L172" s="7">
        <v>118.4</v>
      </c>
      <c r="N172" s="7">
        <v>143</v>
      </c>
      <c r="P172" s="7">
        <v>156.6</v>
      </c>
      <c r="R172" s="7">
        <v>132.9</v>
      </c>
      <c r="T172" s="7">
        <v>121.5</v>
      </c>
      <c r="V172" s="7">
        <v>135.6</v>
      </c>
      <c r="X172" s="7">
        <v>128.80000000000001</v>
      </c>
      <c r="Z172" s="7">
        <v>147.30000000000001</v>
      </c>
      <c r="AB172" s="7">
        <v>139</v>
      </c>
      <c r="AD172" s="7">
        <v>150.80000000000001</v>
      </c>
      <c r="AF172" s="7">
        <v>141.1</v>
      </c>
      <c r="AH172" s="7">
        <v>133.4</v>
      </c>
      <c r="AJ172" s="7">
        <v>140</v>
      </c>
      <c r="AL172" s="7">
        <v>135.69999999999999</v>
      </c>
      <c r="AN172" s="7">
        <v>131</v>
      </c>
      <c r="AP172" s="7">
        <v>133.30000000000001</v>
      </c>
      <c r="AR172" s="7">
        <v>130.6</v>
      </c>
      <c r="AT172" s="7">
        <v>118.3</v>
      </c>
      <c r="AV172" s="7">
        <v>127.9</v>
      </c>
      <c r="AX172" s="7">
        <v>137.4</v>
      </c>
      <c r="AZ172" s="7">
        <v>125.7</v>
      </c>
      <c r="BB172" s="7">
        <v>127.5</v>
      </c>
      <c r="BD172" s="7">
        <v>135.19999999999999</v>
      </c>
    </row>
    <row r="173" spans="1:56" x14ac:dyDescent="0.35">
      <c r="A173" s="7" t="s">
        <v>30</v>
      </c>
      <c r="B173" s="7">
        <v>2017</v>
      </c>
      <c r="C173" s="7" t="s">
        <v>43</v>
      </c>
      <c r="D173" s="7">
        <v>135.9</v>
      </c>
      <c r="F173" s="7">
        <v>141.9</v>
      </c>
      <c r="H173" s="7">
        <v>131</v>
      </c>
      <c r="J173" s="7">
        <v>141.5</v>
      </c>
      <c r="L173" s="7">
        <v>121.4</v>
      </c>
      <c r="N173" s="7">
        <v>146.69999999999999</v>
      </c>
      <c r="P173" s="7">
        <v>157.1</v>
      </c>
      <c r="R173" s="7">
        <v>136.4</v>
      </c>
      <c r="T173" s="7">
        <v>121.4</v>
      </c>
      <c r="V173" s="7">
        <v>135.6</v>
      </c>
      <c r="X173" s="7">
        <v>131.30000000000001</v>
      </c>
      <c r="Z173" s="7">
        <v>150.30000000000001</v>
      </c>
      <c r="AB173" s="7">
        <v>140.4</v>
      </c>
      <c r="AD173" s="7">
        <v>150.5</v>
      </c>
      <c r="AF173" s="7">
        <v>147.19999999999999</v>
      </c>
      <c r="AH173" s="7">
        <v>140.6</v>
      </c>
      <c r="AJ173" s="7">
        <v>146.19999999999999</v>
      </c>
      <c r="AL173" s="7">
        <v>139.26</v>
      </c>
      <c r="AN173" s="7">
        <v>138.1</v>
      </c>
      <c r="AP173" s="7">
        <v>138.4</v>
      </c>
      <c r="AR173" s="7">
        <v>134.19999999999999</v>
      </c>
      <c r="AT173" s="7">
        <v>121</v>
      </c>
      <c r="AV173" s="7">
        <v>133</v>
      </c>
      <c r="AX173" s="7">
        <v>140.1</v>
      </c>
      <c r="AZ173" s="7">
        <v>127.4</v>
      </c>
      <c r="BB173" s="7">
        <v>130.69999999999999</v>
      </c>
      <c r="BD173" s="7">
        <v>138.30000000000001</v>
      </c>
    </row>
    <row r="174" spans="1:56" x14ac:dyDescent="0.35">
      <c r="A174" s="7" t="s">
        <v>33</v>
      </c>
      <c r="B174" s="7">
        <v>2017</v>
      </c>
      <c r="C174" s="7" t="s">
        <v>43</v>
      </c>
      <c r="D174" s="7">
        <v>133.9</v>
      </c>
      <c r="F174" s="7">
        <v>142.80000000000001</v>
      </c>
      <c r="H174" s="7">
        <v>131.4</v>
      </c>
      <c r="J174" s="7">
        <v>139.1</v>
      </c>
      <c r="L174" s="7">
        <v>114.9</v>
      </c>
      <c r="N174" s="7">
        <v>135.6</v>
      </c>
      <c r="P174" s="7">
        <v>173.2</v>
      </c>
      <c r="R174" s="7">
        <v>124.1</v>
      </c>
      <c r="T174" s="7">
        <v>122.6</v>
      </c>
      <c r="V174" s="7">
        <v>137.80000000000001</v>
      </c>
      <c r="X174" s="7">
        <v>125.1</v>
      </c>
      <c r="Z174" s="7">
        <v>145.5</v>
      </c>
      <c r="AB174" s="7">
        <v>139.69999999999999</v>
      </c>
      <c r="AD174" s="7">
        <v>154.6</v>
      </c>
      <c r="AF174" s="7">
        <v>134</v>
      </c>
      <c r="AH174" s="7">
        <v>124.9</v>
      </c>
      <c r="AJ174" s="7">
        <v>132.6</v>
      </c>
      <c r="AL174" s="7">
        <v>137.30000000000001</v>
      </c>
      <c r="AN174" s="7">
        <v>122.6</v>
      </c>
      <c r="AP174" s="7">
        <v>128.30000000000001</v>
      </c>
      <c r="AR174" s="7">
        <v>126.6</v>
      </c>
      <c r="AT174" s="7">
        <v>115</v>
      </c>
      <c r="AV174" s="7">
        <v>124.8</v>
      </c>
      <c r="AX174" s="7">
        <v>136.30000000000001</v>
      </c>
      <c r="AZ174" s="7">
        <v>124.6</v>
      </c>
      <c r="BB174" s="7">
        <v>124.5</v>
      </c>
      <c r="BD174" s="7">
        <v>133.5</v>
      </c>
    </row>
    <row r="175" spans="1:56" x14ac:dyDescent="0.35">
      <c r="A175" s="7" t="s">
        <v>34</v>
      </c>
      <c r="B175" s="7">
        <v>2017</v>
      </c>
      <c r="C175" s="7" t="s">
        <v>43</v>
      </c>
      <c r="D175" s="7">
        <v>135.30000000000001</v>
      </c>
      <c r="F175" s="7">
        <v>142.19999999999999</v>
      </c>
      <c r="H175" s="7">
        <v>131.19999999999999</v>
      </c>
      <c r="J175" s="7">
        <v>140.6</v>
      </c>
      <c r="L175" s="7">
        <v>119</v>
      </c>
      <c r="N175" s="7">
        <v>141.5</v>
      </c>
      <c r="P175" s="7">
        <v>162.6</v>
      </c>
      <c r="R175" s="7">
        <v>132.30000000000001</v>
      </c>
      <c r="T175" s="7">
        <v>121.8</v>
      </c>
      <c r="V175" s="7">
        <v>136.30000000000001</v>
      </c>
      <c r="X175" s="7">
        <v>128.69999999999999</v>
      </c>
      <c r="Z175" s="7">
        <v>148.1</v>
      </c>
      <c r="AB175" s="7">
        <v>140.1</v>
      </c>
      <c r="AD175" s="7">
        <v>151.6</v>
      </c>
      <c r="AF175" s="7">
        <v>142</v>
      </c>
      <c r="AH175" s="7">
        <v>134.1</v>
      </c>
      <c r="AJ175" s="7">
        <v>140.80000000000001</v>
      </c>
      <c r="AL175" s="7">
        <v>137.30000000000001</v>
      </c>
      <c r="AN175" s="7">
        <v>132.19999999999999</v>
      </c>
      <c r="AP175" s="7">
        <v>133.6</v>
      </c>
      <c r="AR175" s="7">
        <v>131.30000000000001</v>
      </c>
      <c r="AT175" s="7">
        <v>117.8</v>
      </c>
      <c r="AV175" s="7">
        <v>128.4</v>
      </c>
      <c r="AX175" s="7">
        <v>137.9</v>
      </c>
      <c r="AZ175" s="7">
        <v>126.2</v>
      </c>
      <c r="BB175" s="7">
        <v>127.7</v>
      </c>
      <c r="BD175" s="7">
        <v>136.1</v>
      </c>
    </row>
    <row r="176" spans="1:56" x14ac:dyDescent="0.35">
      <c r="A176" s="7" t="s">
        <v>30</v>
      </c>
      <c r="B176" s="7">
        <v>2017</v>
      </c>
      <c r="C176" s="7" t="s">
        <v>45</v>
      </c>
      <c r="D176" s="7">
        <v>136.30000000000001</v>
      </c>
      <c r="F176" s="7">
        <v>142.5</v>
      </c>
      <c r="H176" s="7">
        <v>140.5</v>
      </c>
      <c r="J176" s="7">
        <v>141.5</v>
      </c>
      <c r="L176" s="7">
        <v>121.6</v>
      </c>
      <c r="N176" s="7">
        <v>147.30000000000001</v>
      </c>
      <c r="P176" s="7">
        <v>168</v>
      </c>
      <c r="R176" s="7">
        <v>135.80000000000001</v>
      </c>
      <c r="T176" s="7">
        <v>122.5</v>
      </c>
      <c r="V176" s="7">
        <v>136</v>
      </c>
      <c r="X176" s="7">
        <v>131.9</v>
      </c>
      <c r="Z176" s="7">
        <v>151.4</v>
      </c>
      <c r="AB176" s="7">
        <v>142.4</v>
      </c>
      <c r="AD176" s="7">
        <v>152.1</v>
      </c>
      <c r="AF176" s="7">
        <v>148.19999999999999</v>
      </c>
      <c r="AH176" s="7">
        <v>141.5</v>
      </c>
      <c r="AJ176" s="7">
        <v>147.30000000000001</v>
      </c>
      <c r="AL176" s="7">
        <v>139.26</v>
      </c>
      <c r="AN176" s="7">
        <v>141.1</v>
      </c>
      <c r="AP176" s="7">
        <v>139.4</v>
      </c>
      <c r="AR176" s="7">
        <v>135.80000000000001</v>
      </c>
      <c r="AT176" s="7">
        <v>121.6</v>
      </c>
      <c r="AV176" s="7">
        <v>133.69999999999999</v>
      </c>
      <c r="AX176" s="7">
        <v>141.5</v>
      </c>
      <c r="AZ176" s="7">
        <v>128.1</v>
      </c>
      <c r="BB176" s="7">
        <v>131.69999999999999</v>
      </c>
      <c r="BD176" s="7">
        <v>140</v>
      </c>
    </row>
    <row r="177" spans="1:56" x14ac:dyDescent="0.35">
      <c r="A177" s="7" t="s">
        <v>33</v>
      </c>
      <c r="B177" s="7">
        <v>2017</v>
      </c>
      <c r="C177" s="7" t="s">
        <v>45</v>
      </c>
      <c r="D177" s="7">
        <v>134.30000000000001</v>
      </c>
      <c r="F177" s="7">
        <v>142.1</v>
      </c>
      <c r="H177" s="7">
        <v>146.69999999999999</v>
      </c>
      <c r="J177" s="7">
        <v>139.5</v>
      </c>
      <c r="L177" s="7">
        <v>115.2</v>
      </c>
      <c r="N177" s="7">
        <v>136.4</v>
      </c>
      <c r="P177" s="7">
        <v>185.2</v>
      </c>
      <c r="R177" s="7">
        <v>122.2</v>
      </c>
      <c r="T177" s="7">
        <v>123.9</v>
      </c>
      <c r="V177" s="7">
        <v>138.30000000000001</v>
      </c>
      <c r="X177" s="7">
        <v>125.4</v>
      </c>
      <c r="Z177" s="7">
        <v>146</v>
      </c>
      <c r="AB177" s="7">
        <v>141.5</v>
      </c>
      <c r="AD177" s="7">
        <v>156.19999999999999</v>
      </c>
      <c r="AF177" s="7">
        <v>135</v>
      </c>
      <c r="AH177" s="7">
        <v>125.4</v>
      </c>
      <c r="AJ177" s="7">
        <v>133.5</v>
      </c>
      <c r="AL177" s="7">
        <v>138.6</v>
      </c>
      <c r="AN177" s="7">
        <v>125.7</v>
      </c>
      <c r="AP177" s="7">
        <v>128.80000000000001</v>
      </c>
      <c r="AR177" s="7">
        <v>127.4</v>
      </c>
      <c r="AT177" s="7">
        <v>115.3</v>
      </c>
      <c r="AV177" s="7">
        <v>125.1</v>
      </c>
      <c r="AX177" s="7">
        <v>136.6</v>
      </c>
      <c r="AZ177" s="7">
        <v>124.9</v>
      </c>
      <c r="BB177" s="7">
        <v>124.9</v>
      </c>
      <c r="BD177" s="7">
        <v>134.80000000000001</v>
      </c>
    </row>
    <row r="178" spans="1:56" x14ac:dyDescent="0.35">
      <c r="A178" s="7" t="s">
        <v>34</v>
      </c>
      <c r="B178" s="7">
        <v>2017</v>
      </c>
      <c r="C178" s="7" t="s">
        <v>45</v>
      </c>
      <c r="D178" s="7">
        <v>135.69999999999999</v>
      </c>
      <c r="F178" s="7">
        <v>142.4</v>
      </c>
      <c r="H178" s="7">
        <v>142.9</v>
      </c>
      <c r="J178" s="7">
        <v>140.80000000000001</v>
      </c>
      <c r="L178" s="7">
        <v>119.2</v>
      </c>
      <c r="N178" s="7">
        <v>142.19999999999999</v>
      </c>
      <c r="P178" s="7">
        <v>173.8</v>
      </c>
      <c r="R178" s="7">
        <v>131.19999999999999</v>
      </c>
      <c r="T178" s="7">
        <v>123</v>
      </c>
      <c r="V178" s="7">
        <v>136.80000000000001</v>
      </c>
      <c r="X178" s="7">
        <v>129.19999999999999</v>
      </c>
      <c r="Z178" s="7">
        <v>148.9</v>
      </c>
      <c r="AB178" s="7">
        <v>142.1</v>
      </c>
      <c r="AD178" s="7">
        <v>153.19999999999999</v>
      </c>
      <c r="AF178" s="7">
        <v>143</v>
      </c>
      <c r="AH178" s="7">
        <v>134.80000000000001</v>
      </c>
      <c r="AJ178" s="7">
        <v>141.80000000000001</v>
      </c>
      <c r="AL178" s="7">
        <v>138.6</v>
      </c>
      <c r="AN178" s="7">
        <v>135.30000000000001</v>
      </c>
      <c r="AP178" s="7">
        <v>134.4</v>
      </c>
      <c r="AR178" s="7">
        <v>132.6</v>
      </c>
      <c r="AT178" s="7">
        <v>118.3</v>
      </c>
      <c r="AV178" s="7">
        <v>128.9</v>
      </c>
      <c r="AX178" s="7">
        <v>138.6</v>
      </c>
      <c r="AZ178" s="7">
        <v>126.8</v>
      </c>
      <c r="BB178" s="7">
        <v>128.4</v>
      </c>
      <c r="BD178" s="7">
        <v>137.6</v>
      </c>
    </row>
    <row r="179" spans="1:56" x14ac:dyDescent="0.35">
      <c r="A179" s="7" t="s">
        <v>30</v>
      </c>
      <c r="B179" s="7">
        <v>2017</v>
      </c>
      <c r="C179" s="7" t="s">
        <v>46</v>
      </c>
      <c r="D179" s="7">
        <v>136.4</v>
      </c>
      <c r="F179" s="7">
        <v>143.69999999999999</v>
      </c>
      <c r="H179" s="7">
        <v>144.80000000000001</v>
      </c>
      <c r="J179" s="7">
        <v>141.9</v>
      </c>
      <c r="L179" s="7">
        <v>123.1</v>
      </c>
      <c r="N179" s="7">
        <v>147.19999999999999</v>
      </c>
      <c r="P179" s="7">
        <v>161</v>
      </c>
      <c r="R179" s="7">
        <v>133.80000000000001</v>
      </c>
      <c r="T179" s="7">
        <v>121.9</v>
      </c>
      <c r="V179" s="7">
        <v>135.80000000000001</v>
      </c>
      <c r="X179" s="7">
        <v>131.1</v>
      </c>
      <c r="Z179" s="7">
        <v>151.4</v>
      </c>
      <c r="AB179" s="7">
        <v>141.5</v>
      </c>
      <c r="AD179" s="7">
        <v>153.19999999999999</v>
      </c>
      <c r="AF179" s="7">
        <v>148</v>
      </c>
      <c r="AH179" s="7">
        <v>141.9</v>
      </c>
      <c r="AJ179" s="7">
        <v>147.19999999999999</v>
      </c>
      <c r="AL179" s="7">
        <v>139.26</v>
      </c>
      <c r="AN179" s="7">
        <v>142.6</v>
      </c>
      <c r="AP179" s="7">
        <v>139.5</v>
      </c>
      <c r="AR179" s="7">
        <v>136.1</v>
      </c>
      <c r="AT179" s="7">
        <v>122</v>
      </c>
      <c r="AV179" s="7">
        <v>133.4</v>
      </c>
      <c r="AX179" s="7">
        <v>141.1</v>
      </c>
      <c r="AZ179" s="7">
        <v>127.8</v>
      </c>
      <c r="BB179" s="7">
        <v>131.9</v>
      </c>
      <c r="BD179" s="7">
        <v>139.80000000000001</v>
      </c>
    </row>
    <row r="180" spans="1:56" x14ac:dyDescent="0.35">
      <c r="A180" s="7" t="s">
        <v>33</v>
      </c>
      <c r="B180" s="7">
        <v>2017</v>
      </c>
      <c r="C180" s="7" t="s">
        <v>46</v>
      </c>
      <c r="D180" s="7">
        <v>134.4</v>
      </c>
      <c r="F180" s="7">
        <v>142.6</v>
      </c>
      <c r="H180" s="7">
        <v>145.9</v>
      </c>
      <c r="J180" s="7">
        <v>139.5</v>
      </c>
      <c r="L180" s="7">
        <v>115.9</v>
      </c>
      <c r="N180" s="7">
        <v>135</v>
      </c>
      <c r="P180" s="7">
        <v>163.19999999999999</v>
      </c>
      <c r="R180" s="7">
        <v>119.8</v>
      </c>
      <c r="T180" s="7">
        <v>120.7</v>
      </c>
      <c r="V180" s="7">
        <v>139.69999999999999</v>
      </c>
      <c r="X180" s="7">
        <v>125.7</v>
      </c>
      <c r="Z180" s="7">
        <v>146.30000000000001</v>
      </c>
      <c r="AB180" s="7">
        <v>138.80000000000001</v>
      </c>
      <c r="AD180" s="7">
        <v>157</v>
      </c>
      <c r="AF180" s="7">
        <v>135.6</v>
      </c>
      <c r="AH180" s="7">
        <v>125.6</v>
      </c>
      <c r="AJ180" s="7">
        <v>134</v>
      </c>
      <c r="AL180" s="7">
        <v>139.1</v>
      </c>
      <c r="AN180" s="7">
        <v>126.8</v>
      </c>
      <c r="AP180" s="7">
        <v>129.30000000000001</v>
      </c>
      <c r="AR180" s="7">
        <v>128.19999999999999</v>
      </c>
      <c r="AT180" s="7">
        <v>115.3</v>
      </c>
      <c r="AV180" s="7">
        <v>125.6</v>
      </c>
      <c r="AX180" s="7">
        <v>136.69999999999999</v>
      </c>
      <c r="AZ180" s="7">
        <v>124.6</v>
      </c>
      <c r="BB180" s="7">
        <v>125.1</v>
      </c>
      <c r="BD180" s="7">
        <v>134.1</v>
      </c>
    </row>
    <row r="181" spans="1:56" x14ac:dyDescent="0.35">
      <c r="A181" s="7" t="s">
        <v>34</v>
      </c>
      <c r="B181" s="7">
        <v>2017</v>
      </c>
      <c r="C181" s="7" t="s">
        <v>46</v>
      </c>
      <c r="D181" s="7">
        <v>135.80000000000001</v>
      </c>
      <c r="F181" s="7">
        <v>143.30000000000001</v>
      </c>
      <c r="H181" s="7">
        <v>145.19999999999999</v>
      </c>
      <c r="J181" s="7">
        <v>141</v>
      </c>
      <c r="L181" s="7">
        <v>120.5</v>
      </c>
      <c r="N181" s="7">
        <v>141.5</v>
      </c>
      <c r="P181" s="7">
        <v>161.69999999999999</v>
      </c>
      <c r="R181" s="7">
        <v>129.1</v>
      </c>
      <c r="T181" s="7">
        <v>121.5</v>
      </c>
      <c r="V181" s="7">
        <v>137.1</v>
      </c>
      <c r="X181" s="7">
        <v>128.80000000000001</v>
      </c>
      <c r="Z181" s="7">
        <v>149</v>
      </c>
      <c r="AB181" s="7">
        <v>140.5</v>
      </c>
      <c r="AD181" s="7">
        <v>154.19999999999999</v>
      </c>
      <c r="AF181" s="7">
        <v>143.1</v>
      </c>
      <c r="AH181" s="7">
        <v>135.1</v>
      </c>
      <c r="AJ181" s="7">
        <v>142</v>
      </c>
      <c r="AL181" s="7">
        <v>139.1</v>
      </c>
      <c r="AN181" s="7">
        <v>136.6</v>
      </c>
      <c r="AP181" s="7">
        <v>134.69999999999999</v>
      </c>
      <c r="AR181" s="7">
        <v>133.1</v>
      </c>
      <c r="AT181" s="7">
        <v>118.5</v>
      </c>
      <c r="AV181" s="7">
        <v>129</v>
      </c>
      <c r="AX181" s="7">
        <v>138.5</v>
      </c>
      <c r="AZ181" s="7">
        <v>126.5</v>
      </c>
      <c r="BB181" s="7">
        <v>128.6</v>
      </c>
      <c r="BD181" s="7">
        <v>137.19999999999999</v>
      </c>
    </row>
    <row r="182" spans="1:56" x14ac:dyDescent="0.35">
      <c r="A182" s="7" t="s">
        <v>30</v>
      </c>
      <c r="B182" s="7">
        <v>2018</v>
      </c>
      <c r="C182" s="7" t="s">
        <v>31</v>
      </c>
      <c r="D182" s="7">
        <v>136.6</v>
      </c>
      <c r="F182" s="7">
        <v>144.4</v>
      </c>
      <c r="H182" s="7">
        <v>143.80000000000001</v>
      </c>
      <c r="J182" s="7">
        <v>142</v>
      </c>
      <c r="L182" s="7">
        <v>123.2</v>
      </c>
      <c r="N182" s="7">
        <v>147.9</v>
      </c>
      <c r="P182" s="7">
        <v>152.1</v>
      </c>
      <c r="R182" s="7">
        <v>131.80000000000001</v>
      </c>
      <c r="T182" s="7">
        <v>119.5</v>
      </c>
      <c r="V182" s="7">
        <v>136</v>
      </c>
      <c r="X182" s="7">
        <v>131.19999999999999</v>
      </c>
      <c r="Z182" s="7">
        <v>151.80000000000001</v>
      </c>
      <c r="AB182" s="7">
        <v>140.4</v>
      </c>
      <c r="AD182" s="7">
        <v>153.6</v>
      </c>
      <c r="AF182" s="7">
        <v>148.30000000000001</v>
      </c>
      <c r="AH182" s="7">
        <v>142.30000000000001</v>
      </c>
      <c r="AJ182" s="7">
        <v>147.5</v>
      </c>
      <c r="AL182" s="7">
        <v>139.26</v>
      </c>
      <c r="AN182" s="7">
        <v>142.30000000000001</v>
      </c>
      <c r="AP182" s="7">
        <v>139.80000000000001</v>
      </c>
      <c r="AR182" s="7">
        <v>136</v>
      </c>
      <c r="AT182" s="7">
        <v>122.7</v>
      </c>
      <c r="AV182" s="7">
        <v>134.30000000000001</v>
      </c>
      <c r="AX182" s="7">
        <v>141.6</v>
      </c>
      <c r="AZ182" s="7">
        <v>128.6</v>
      </c>
      <c r="BB182" s="7">
        <v>132.30000000000001</v>
      </c>
      <c r="BD182" s="7">
        <v>139.30000000000001</v>
      </c>
    </row>
    <row r="183" spans="1:56" x14ac:dyDescent="0.35">
      <c r="A183" s="7" t="s">
        <v>33</v>
      </c>
      <c r="B183" s="7">
        <v>2018</v>
      </c>
      <c r="C183" s="7" t="s">
        <v>31</v>
      </c>
      <c r="D183" s="7">
        <v>134.6</v>
      </c>
      <c r="F183" s="7">
        <v>143.69999999999999</v>
      </c>
      <c r="H183" s="7">
        <v>143.6</v>
      </c>
      <c r="J183" s="7">
        <v>139.6</v>
      </c>
      <c r="L183" s="7">
        <v>116.4</v>
      </c>
      <c r="N183" s="7">
        <v>133.80000000000001</v>
      </c>
      <c r="P183" s="7">
        <v>150.5</v>
      </c>
      <c r="R183" s="7">
        <v>118.4</v>
      </c>
      <c r="T183" s="7">
        <v>117.3</v>
      </c>
      <c r="V183" s="7">
        <v>140.5</v>
      </c>
      <c r="X183" s="7">
        <v>125.9</v>
      </c>
      <c r="Z183" s="7">
        <v>146.80000000000001</v>
      </c>
      <c r="AB183" s="7">
        <v>137.19999999999999</v>
      </c>
      <c r="AD183" s="7">
        <v>157.69999999999999</v>
      </c>
      <c r="AF183" s="7">
        <v>136</v>
      </c>
      <c r="AH183" s="7">
        <v>125.9</v>
      </c>
      <c r="AJ183" s="7">
        <v>134.4</v>
      </c>
      <c r="AL183" s="7">
        <v>140.4</v>
      </c>
      <c r="AN183" s="7">
        <v>127.3</v>
      </c>
      <c r="AP183" s="7">
        <v>129.5</v>
      </c>
      <c r="AR183" s="7">
        <v>129</v>
      </c>
      <c r="AT183" s="7">
        <v>116.3</v>
      </c>
      <c r="AV183" s="7">
        <v>126.2</v>
      </c>
      <c r="AX183" s="7">
        <v>137.1</v>
      </c>
      <c r="AZ183" s="7">
        <v>125.5</v>
      </c>
      <c r="BB183" s="7">
        <v>125.8</v>
      </c>
      <c r="BD183" s="7">
        <v>134.1</v>
      </c>
    </row>
    <row r="184" spans="1:56" x14ac:dyDescent="0.35">
      <c r="A184" s="7" t="s">
        <v>34</v>
      </c>
      <c r="B184" s="7">
        <v>2018</v>
      </c>
      <c r="C184" s="7" t="s">
        <v>31</v>
      </c>
      <c r="D184" s="7">
        <v>136</v>
      </c>
      <c r="F184" s="7">
        <v>144.19999999999999</v>
      </c>
      <c r="H184" s="7">
        <v>143.69999999999999</v>
      </c>
      <c r="J184" s="7">
        <v>141.1</v>
      </c>
      <c r="L184" s="7">
        <v>120.7</v>
      </c>
      <c r="N184" s="7">
        <v>141.30000000000001</v>
      </c>
      <c r="P184" s="7">
        <v>151.6</v>
      </c>
      <c r="R184" s="7">
        <v>127.3</v>
      </c>
      <c r="T184" s="7">
        <v>118.8</v>
      </c>
      <c r="V184" s="7">
        <v>137.5</v>
      </c>
      <c r="X184" s="7">
        <v>129</v>
      </c>
      <c r="Z184" s="7">
        <v>149.5</v>
      </c>
      <c r="AB184" s="7">
        <v>139.19999999999999</v>
      </c>
      <c r="AD184" s="7">
        <v>154.69999999999999</v>
      </c>
      <c r="AF184" s="7">
        <v>143.5</v>
      </c>
      <c r="AH184" s="7">
        <v>135.5</v>
      </c>
      <c r="AJ184" s="7">
        <v>142.30000000000001</v>
      </c>
      <c r="AL184" s="7">
        <v>140.4</v>
      </c>
      <c r="AN184" s="7">
        <v>136.6</v>
      </c>
      <c r="AP184" s="7">
        <v>134.9</v>
      </c>
      <c r="AR184" s="7">
        <v>133.30000000000001</v>
      </c>
      <c r="AT184" s="7">
        <v>119.3</v>
      </c>
      <c r="AV184" s="7">
        <v>129.69999999999999</v>
      </c>
      <c r="AX184" s="7">
        <v>139</v>
      </c>
      <c r="AZ184" s="7">
        <v>127.3</v>
      </c>
      <c r="BB184" s="7">
        <v>129.1</v>
      </c>
      <c r="BD184" s="7">
        <v>136.9</v>
      </c>
    </row>
    <row r="185" spans="1:56" x14ac:dyDescent="0.35">
      <c r="A185" s="7" t="s">
        <v>30</v>
      </c>
      <c r="B185" s="7">
        <v>2018</v>
      </c>
      <c r="C185" s="7" t="s">
        <v>35</v>
      </c>
      <c r="D185" s="7">
        <v>136.4</v>
      </c>
      <c r="F185" s="7">
        <v>143.69999999999999</v>
      </c>
      <c r="H185" s="7">
        <v>140.6</v>
      </c>
      <c r="J185" s="7">
        <v>141.5</v>
      </c>
      <c r="L185" s="7">
        <v>122.9</v>
      </c>
      <c r="N185" s="7">
        <v>149.4</v>
      </c>
      <c r="P185" s="7">
        <v>142.4</v>
      </c>
      <c r="R185" s="7">
        <v>130.19999999999999</v>
      </c>
      <c r="T185" s="7">
        <v>117.9</v>
      </c>
      <c r="V185" s="7">
        <v>135.6</v>
      </c>
      <c r="X185" s="7">
        <v>130.5</v>
      </c>
      <c r="Z185" s="7">
        <v>151.69999999999999</v>
      </c>
      <c r="AB185" s="7">
        <v>138.69999999999999</v>
      </c>
      <c r="AD185" s="7">
        <v>153.30000000000001</v>
      </c>
      <c r="AF185" s="7">
        <v>148.69999999999999</v>
      </c>
      <c r="AH185" s="7">
        <v>142.4</v>
      </c>
      <c r="AJ185" s="7">
        <v>147.80000000000001</v>
      </c>
      <c r="AL185" s="7">
        <v>139.26</v>
      </c>
      <c r="AN185" s="7">
        <v>142.4</v>
      </c>
      <c r="AP185" s="7">
        <v>139.9</v>
      </c>
      <c r="AR185" s="7">
        <v>136.19999999999999</v>
      </c>
      <c r="AT185" s="7">
        <v>123.3</v>
      </c>
      <c r="AV185" s="7">
        <v>134.30000000000001</v>
      </c>
      <c r="AX185" s="7">
        <v>141.5</v>
      </c>
      <c r="AZ185" s="7">
        <v>128.80000000000001</v>
      </c>
      <c r="BB185" s="7">
        <v>132.5</v>
      </c>
      <c r="BD185" s="7">
        <v>138.5</v>
      </c>
    </row>
    <row r="186" spans="1:56" x14ac:dyDescent="0.35">
      <c r="A186" s="7" t="s">
        <v>33</v>
      </c>
      <c r="B186" s="7">
        <v>2018</v>
      </c>
      <c r="C186" s="7" t="s">
        <v>35</v>
      </c>
      <c r="D186" s="7">
        <v>134.80000000000001</v>
      </c>
      <c r="F186" s="7">
        <v>143</v>
      </c>
      <c r="H186" s="7">
        <v>139.9</v>
      </c>
      <c r="J186" s="7">
        <v>139.9</v>
      </c>
      <c r="L186" s="7">
        <v>116.2</v>
      </c>
      <c r="N186" s="7">
        <v>135.5</v>
      </c>
      <c r="P186" s="7">
        <v>136.9</v>
      </c>
      <c r="R186" s="7">
        <v>117</v>
      </c>
      <c r="T186" s="7">
        <v>115.4</v>
      </c>
      <c r="V186" s="7">
        <v>140.69999999999999</v>
      </c>
      <c r="X186" s="7">
        <v>125.9</v>
      </c>
      <c r="Z186" s="7">
        <v>147.1</v>
      </c>
      <c r="AB186" s="7">
        <v>135.6</v>
      </c>
      <c r="AD186" s="7">
        <v>159.30000000000001</v>
      </c>
      <c r="AF186" s="7">
        <v>136.30000000000001</v>
      </c>
      <c r="AH186" s="7">
        <v>126.1</v>
      </c>
      <c r="AJ186" s="7">
        <v>134.69999999999999</v>
      </c>
      <c r="AL186" s="7">
        <v>141.30000000000001</v>
      </c>
      <c r="AN186" s="7">
        <v>127.3</v>
      </c>
      <c r="AP186" s="7">
        <v>129.9</v>
      </c>
      <c r="AR186" s="7">
        <v>129.80000000000001</v>
      </c>
      <c r="AT186" s="7">
        <v>117.4</v>
      </c>
      <c r="AV186" s="7">
        <v>126.5</v>
      </c>
      <c r="AX186" s="7">
        <v>137.19999999999999</v>
      </c>
      <c r="AZ186" s="7">
        <v>126.2</v>
      </c>
      <c r="BB186" s="7">
        <v>126.5</v>
      </c>
      <c r="BD186" s="7">
        <v>134</v>
      </c>
    </row>
    <row r="187" spans="1:56" x14ac:dyDescent="0.35">
      <c r="A187" s="7" t="s">
        <v>34</v>
      </c>
      <c r="B187" s="7">
        <v>2018</v>
      </c>
      <c r="C187" s="7" t="s">
        <v>35</v>
      </c>
      <c r="D187" s="7">
        <v>135.9</v>
      </c>
      <c r="F187" s="7">
        <v>143.5</v>
      </c>
      <c r="H187" s="7">
        <v>140.30000000000001</v>
      </c>
      <c r="J187" s="7">
        <v>140.9</v>
      </c>
      <c r="L187" s="7">
        <v>120.4</v>
      </c>
      <c r="N187" s="7">
        <v>142.9</v>
      </c>
      <c r="P187" s="7">
        <v>140.5</v>
      </c>
      <c r="R187" s="7">
        <v>125.8</v>
      </c>
      <c r="T187" s="7">
        <v>117.1</v>
      </c>
      <c r="V187" s="7">
        <v>137.30000000000001</v>
      </c>
      <c r="X187" s="7">
        <v>128.6</v>
      </c>
      <c r="Z187" s="7">
        <v>149.6</v>
      </c>
      <c r="AB187" s="7">
        <v>137.6</v>
      </c>
      <c r="AD187" s="7">
        <v>154.9</v>
      </c>
      <c r="AF187" s="7">
        <v>143.80000000000001</v>
      </c>
      <c r="AH187" s="7">
        <v>135.6</v>
      </c>
      <c r="AJ187" s="7">
        <v>142.6</v>
      </c>
      <c r="AL187" s="7">
        <v>141.30000000000001</v>
      </c>
      <c r="AN187" s="7">
        <v>136.69999999999999</v>
      </c>
      <c r="AP187" s="7">
        <v>135.19999999999999</v>
      </c>
      <c r="AR187" s="7">
        <v>133.80000000000001</v>
      </c>
      <c r="AT187" s="7">
        <v>120.2</v>
      </c>
      <c r="AV187" s="7">
        <v>129.9</v>
      </c>
      <c r="AX187" s="7">
        <v>139</v>
      </c>
      <c r="AZ187" s="7">
        <v>127.7</v>
      </c>
      <c r="BB187" s="7">
        <v>129.6</v>
      </c>
      <c r="BD187" s="7">
        <v>136.4</v>
      </c>
    </row>
    <row r="188" spans="1:56" x14ac:dyDescent="0.35">
      <c r="A188" s="7" t="s">
        <v>30</v>
      </c>
      <c r="B188" s="7">
        <v>2018</v>
      </c>
      <c r="C188" s="7" t="s">
        <v>36</v>
      </c>
      <c r="D188" s="7">
        <v>136.80000000000001</v>
      </c>
      <c r="F188" s="7">
        <v>143.80000000000001</v>
      </c>
      <c r="H188" s="7">
        <v>140</v>
      </c>
      <c r="J188" s="7">
        <v>142</v>
      </c>
      <c r="L188" s="7">
        <v>123.2</v>
      </c>
      <c r="N188" s="7">
        <v>152.9</v>
      </c>
      <c r="P188" s="7">
        <v>138</v>
      </c>
      <c r="R188" s="7">
        <v>129.30000000000001</v>
      </c>
      <c r="T188" s="7">
        <v>117.1</v>
      </c>
      <c r="V188" s="7">
        <v>136.30000000000001</v>
      </c>
      <c r="X188" s="7">
        <v>131.19999999999999</v>
      </c>
      <c r="Z188" s="7">
        <v>152.80000000000001</v>
      </c>
      <c r="AB188" s="7">
        <v>138.6</v>
      </c>
      <c r="AD188" s="7">
        <v>155.1</v>
      </c>
      <c r="AF188" s="7">
        <v>149.19999999999999</v>
      </c>
      <c r="AH188" s="7">
        <v>143</v>
      </c>
      <c r="AJ188" s="7">
        <v>148.30000000000001</v>
      </c>
      <c r="AL188" s="7">
        <v>139.26</v>
      </c>
      <c r="AN188" s="7">
        <v>142.6</v>
      </c>
      <c r="AP188" s="7">
        <v>139.9</v>
      </c>
      <c r="AR188" s="7">
        <v>136.69999999999999</v>
      </c>
      <c r="AT188" s="7">
        <v>124.6</v>
      </c>
      <c r="AV188" s="7">
        <v>135.1</v>
      </c>
      <c r="AX188" s="7">
        <v>142.69999999999999</v>
      </c>
      <c r="AZ188" s="7">
        <v>129.30000000000001</v>
      </c>
      <c r="BB188" s="7">
        <v>133.30000000000001</v>
      </c>
      <c r="BD188" s="7">
        <v>138.69999999999999</v>
      </c>
    </row>
    <row r="189" spans="1:56" x14ac:dyDescent="0.35">
      <c r="A189" s="7" t="s">
        <v>33</v>
      </c>
      <c r="B189" s="7">
        <v>2018</v>
      </c>
      <c r="C189" s="7" t="s">
        <v>36</v>
      </c>
      <c r="D189" s="7">
        <v>135</v>
      </c>
      <c r="F189" s="7">
        <v>143.1</v>
      </c>
      <c r="H189" s="7">
        <v>135.5</v>
      </c>
      <c r="J189" s="7">
        <v>139.9</v>
      </c>
      <c r="L189" s="7">
        <v>116.5</v>
      </c>
      <c r="N189" s="7">
        <v>138.5</v>
      </c>
      <c r="P189" s="7">
        <v>128</v>
      </c>
      <c r="R189" s="7">
        <v>115.5</v>
      </c>
      <c r="T189" s="7">
        <v>114.2</v>
      </c>
      <c r="V189" s="7">
        <v>140.69999999999999</v>
      </c>
      <c r="X189" s="7">
        <v>126.2</v>
      </c>
      <c r="Z189" s="7">
        <v>147.6</v>
      </c>
      <c r="AB189" s="7">
        <v>134.80000000000001</v>
      </c>
      <c r="AD189" s="7">
        <v>159.69999999999999</v>
      </c>
      <c r="AF189" s="7">
        <v>136.69999999999999</v>
      </c>
      <c r="AH189" s="7">
        <v>126.7</v>
      </c>
      <c r="AJ189" s="7">
        <v>135.19999999999999</v>
      </c>
      <c r="AL189" s="7">
        <v>142</v>
      </c>
      <c r="AN189" s="7">
        <v>126.4</v>
      </c>
      <c r="AP189" s="7">
        <v>130.80000000000001</v>
      </c>
      <c r="AR189" s="7">
        <v>130.5</v>
      </c>
      <c r="AT189" s="7">
        <v>117.8</v>
      </c>
      <c r="AV189" s="7">
        <v>126.8</v>
      </c>
      <c r="AX189" s="7">
        <v>137.80000000000001</v>
      </c>
      <c r="AZ189" s="7">
        <v>126.7</v>
      </c>
      <c r="BB189" s="7">
        <v>127.1</v>
      </c>
      <c r="BD189" s="7">
        <v>134</v>
      </c>
    </row>
    <row r="190" spans="1:56" x14ac:dyDescent="0.35">
      <c r="A190" s="7" t="s">
        <v>34</v>
      </c>
      <c r="B190" s="7">
        <v>2018</v>
      </c>
      <c r="C190" s="7" t="s">
        <v>36</v>
      </c>
      <c r="D190" s="7">
        <v>136.19999999999999</v>
      </c>
      <c r="F190" s="7">
        <v>143.6</v>
      </c>
      <c r="H190" s="7">
        <v>138.30000000000001</v>
      </c>
      <c r="J190" s="7">
        <v>141.19999999999999</v>
      </c>
      <c r="L190" s="7">
        <v>120.7</v>
      </c>
      <c r="N190" s="7">
        <v>146.19999999999999</v>
      </c>
      <c r="P190" s="7">
        <v>134.6</v>
      </c>
      <c r="R190" s="7">
        <v>124.6</v>
      </c>
      <c r="T190" s="7">
        <v>116.1</v>
      </c>
      <c r="V190" s="7">
        <v>137.80000000000001</v>
      </c>
      <c r="X190" s="7">
        <v>129.1</v>
      </c>
      <c r="Z190" s="7">
        <v>150.4</v>
      </c>
      <c r="AB190" s="7">
        <v>137.19999999999999</v>
      </c>
      <c r="AD190" s="7">
        <v>156.30000000000001</v>
      </c>
      <c r="AF190" s="7">
        <v>144.30000000000001</v>
      </c>
      <c r="AH190" s="7">
        <v>136.19999999999999</v>
      </c>
      <c r="AJ190" s="7">
        <v>143.1</v>
      </c>
      <c r="AL190" s="7">
        <v>142</v>
      </c>
      <c r="AN190" s="7">
        <v>136.5</v>
      </c>
      <c r="AP190" s="7">
        <v>135.6</v>
      </c>
      <c r="AR190" s="7">
        <v>134.30000000000001</v>
      </c>
      <c r="AT190" s="7">
        <v>121</v>
      </c>
      <c r="AV190" s="7">
        <v>130.4</v>
      </c>
      <c r="AX190" s="7">
        <v>139.80000000000001</v>
      </c>
      <c r="AZ190" s="7">
        <v>128.19999999999999</v>
      </c>
      <c r="BB190" s="7">
        <v>130.30000000000001</v>
      </c>
      <c r="BD190" s="7">
        <v>136.5</v>
      </c>
    </row>
    <row r="191" spans="1:56" x14ac:dyDescent="0.35">
      <c r="A191" s="7" t="s">
        <v>30</v>
      </c>
      <c r="B191" s="7">
        <v>2018</v>
      </c>
      <c r="C191" s="7" t="s">
        <v>37</v>
      </c>
      <c r="D191" s="7">
        <v>137.1</v>
      </c>
      <c r="F191" s="7">
        <v>144.5</v>
      </c>
      <c r="H191" s="7">
        <v>135.9</v>
      </c>
      <c r="J191" s="7">
        <v>142.4</v>
      </c>
      <c r="L191" s="7">
        <v>123.5</v>
      </c>
      <c r="N191" s="7">
        <v>156.4</v>
      </c>
      <c r="P191" s="7">
        <v>135.1</v>
      </c>
      <c r="R191" s="7">
        <v>128.4</v>
      </c>
      <c r="T191" s="7">
        <v>115.2</v>
      </c>
      <c r="V191" s="7">
        <v>137.19999999999999</v>
      </c>
      <c r="X191" s="7">
        <v>131.9</v>
      </c>
      <c r="Z191" s="7">
        <v>153.80000000000001</v>
      </c>
      <c r="AB191" s="7">
        <v>138.6</v>
      </c>
      <c r="AD191" s="7">
        <v>156.1</v>
      </c>
      <c r="AF191" s="7">
        <v>150.1</v>
      </c>
      <c r="AH191" s="7">
        <v>143.30000000000001</v>
      </c>
      <c r="AJ191" s="7">
        <v>149.1</v>
      </c>
      <c r="AL191" s="7">
        <v>139.26</v>
      </c>
      <c r="AN191" s="7">
        <v>143.80000000000001</v>
      </c>
      <c r="AP191" s="7">
        <v>140.9</v>
      </c>
      <c r="AR191" s="7">
        <v>137.6</v>
      </c>
      <c r="AT191" s="7">
        <v>125.3</v>
      </c>
      <c r="AV191" s="7">
        <v>136</v>
      </c>
      <c r="AX191" s="7">
        <v>143.69999999999999</v>
      </c>
      <c r="AZ191" s="7">
        <v>130.4</v>
      </c>
      <c r="BB191" s="7">
        <v>134.19999999999999</v>
      </c>
      <c r="BD191" s="7">
        <v>139.1</v>
      </c>
    </row>
    <row r="192" spans="1:56" x14ac:dyDescent="0.35">
      <c r="A192" s="7" t="s">
        <v>33</v>
      </c>
      <c r="B192" s="7">
        <v>2018</v>
      </c>
      <c r="C192" s="7" t="s">
        <v>37</v>
      </c>
      <c r="D192" s="7">
        <v>135</v>
      </c>
      <c r="F192" s="7">
        <v>144.30000000000001</v>
      </c>
      <c r="H192" s="7">
        <v>130.80000000000001</v>
      </c>
      <c r="J192" s="7">
        <v>140.30000000000001</v>
      </c>
      <c r="L192" s="7">
        <v>116.6</v>
      </c>
      <c r="N192" s="7">
        <v>150.1</v>
      </c>
      <c r="P192" s="7">
        <v>127.6</v>
      </c>
      <c r="R192" s="7">
        <v>114</v>
      </c>
      <c r="T192" s="7">
        <v>110.6</v>
      </c>
      <c r="V192" s="7">
        <v>140.19999999999999</v>
      </c>
      <c r="X192" s="7">
        <v>126.5</v>
      </c>
      <c r="Z192" s="7">
        <v>148.30000000000001</v>
      </c>
      <c r="AB192" s="7">
        <v>135.69999999999999</v>
      </c>
      <c r="AD192" s="7">
        <v>159.19999999999999</v>
      </c>
      <c r="AF192" s="7">
        <v>137.80000000000001</v>
      </c>
      <c r="AH192" s="7">
        <v>127.4</v>
      </c>
      <c r="AJ192" s="7">
        <v>136.19999999999999</v>
      </c>
      <c r="AL192" s="7">
        <v>142.9</v>
      </c>
      <c r="AN192" s="7">
        <v>124.6</v>
      </c>
      <c r="AP192" s="7">
        <v>131.80000000000001</v>
      </c>
      <c r="AR192" s="7">
        <v>131.30000000000001</v>
      </c>
      <c r="AT192" s="7">
        <v>118.9</v>
      </c>
      <c r="AV192" s="7">
        <v>127.6</v>
      </c>
      <c r="AX192" s="7">
        <v>139.69999999999999</v>
      </c>
      <c r="AZ192" s="7">
        <v>127.6</v>
      </c>
      <c r="BB192" s="7">
        <v>128.19999999999999</v>
      </c>
      <c r="BD192" s="7">
        <v>134.80000000000001</v>
      </c>
    </row>
    <row r="193" spans="1:56" x14ac:dyDescent="0.35">
      <c r="A193" s="7" t="s">
        <v>34</v>
      </c>
      <c r="B193" s="7">
        <v>2018</v>
      </c>
      <c r="C193" s="7" t="s">
        <v>37</v>
      </c>
      <c r="D193" s="7">
        <v>136.4</v>
      </c>
      <c r="F193" s="7">
        <v>144.4</v>
      </c>
      <c r="H193" s="7">
        <v>133.9</v>
      </c>
      <c r="J193" s="7">
        <v>141.6</v>
      </c>
      <c r="L193" s="7">
        <v>121</v>
      </c>
      <c r="N193" s="7">
        <v>153.5</v>
      </c>
      <c r="P193" s="7">
        <v>132.6</v>
      </c>
      <c r="R193" s="7">
        <v>123.5</v>
      </c>
      <c r="T193" s="7">
        <v>113.7</v>
      </c>
      <c r="V193" s="7">
        <v>138.19999999999999</v>
      </c>
      <c r="X193" s="7">
        <v>129.6</v>
      </c>
      <c r="Z193" s="7">
        <v>151.19999999999999</v>
      </c>
      <c r="AB193" s="7">
        <v>137.5</v>
      </c>
      <c r="AD193" s="7">
        <v>156.9</v>
      </c>
      <c r="AF193" s="7">
        <v>145.30000000000001</v>
      </c>
      <c r="AH193" s="7">
        <v>136.69999999999999</v>
      </c>
      <c r="AJ193" s="7">
        <v>144</v>
      </c>
      <c r="AL193" s="7">
        <v>142.9</v>
      </c>
      <c r="AN193" s="7">
        <v>136.5</v>
      </c>
      <c r="AP193" s="7">
        <v>136.6</v>
      </c>
      <c r="AR193" s="7">
        <v>135.19999999999999</v>
      </c>
      <c r="AT193" s="7">
        <v>121.9</v>
      </c>
      <c r="AV193" s="7">
        <v>131.30000000000001</v>
      </c>
      <c r="AX193" s="7">
        <v>141.4</v>
      </c>
      <c r="AZ193" s="7">
        <v>129.19999999999999</v>
      </c>
      <c r="BB193" s="7">
        <v>131.30000000000001</v>
      </c>
      <c r="BD193" s="7">
        <v>137.1</v>
      </c>
    </row>
    <row r="194" spans="1:56" x14ac:dyDescent="0.35">
      <c r="A194" s="7" t="s">
        <v>30</v>
      </c>
      <c r="B194" s="7">
        <v>2018</v>
      </c>
      <c r="C194" s="7" t="s">
        <v>38</v>
      </c>
      <c r="D194" s="7">
        <v>137.4</v>
      </c>
      <c r="F194" s="7">
        <v>145.69999999999999</v>
      </c>
      <c r="H194" s="7">
        <v>135.5</v>
      </c>
      <c r="J194" s="7">
        <v>142.9</v>
      </c>
      <c r="L194" s="7">
        <v>123.6</v>
      </c>
      <c r="N194" s="7">
        <v>157.5</v>
      </c>
      <c r="P194" s="7">
        <v>137.80000000000001</v>
      </c>
      <c r="R194" s="7">
        <v>127.2</v>
      </c>
      <c r="T194" s="7">
        <v>111.8</v>
      </c>
      <c r="V194" s="7">
        <v>137.4</v>
      </c>
      <c r="X194" s="7">
        <v>132.19999999999999</v>
      </c>
      <c r="Z194" s="7">
        <v>154.30000000000001</v>
      </c>
      <c r="AB194" s="7">
        <v>139.1</v>
      </c>
      <c r="AD194" s="7">
        <v>157</v>
      </c>
      <c r="AF194" s="7">
        <v>150.80000000000001</v>
      </c>
      <c r="AH194" s="7">
        <v>144.1</v>
      </c>
      <c r="AJ194" s="7">
        <v>149.80000000000001</v>
      </c>
      <c r="AL194" s="7">
        <v>139.26</v>
      </c>
      <c r="AN194" s="7">
        <v>144.30000000000001</v>
      </c>
      <c r="AP194" s="7">
        <v>141.80000000000001</v>
      </c>
      <c r="AR194" s="7">
        <v>138.4</v>
      </c>
      <c r="AT194" s="7">
        <v>126.4</v>
      </c>
      <c r="AV194" s="7">
        <v>136.80000000000001</v>
      </c>
      <c r="AX194" s="7">
        <v>144.4</v>
      </c>
      <c r="AZ194" s="7">
        <v>131.19999999999999</v>
      </c>
      <c r="BB194" s="7">
        <v>135.1</v>
      </c>
      <c r="BD194" s="7">
        <v>139.80000000000001</v>
      </c>
    </row>
    <row r="195" spans="1:56" x14ac:dyDescent="0.35">
      <c r="A195" s="7" t="s">
        <v>33</v>
      </c>
      <c r="B195" s="7">
        <v>2018</v>
      </c>
      <c r="C195" s="7" t="s">
        <v>38</v>
      </c>
      <c r="D195" s="7">
        <v>135</v>
      </c>
      <c r="F195" s="7">
        <v>148.19999999999999</v>
      </c>
      <c r="H195" s="7">
        <v>130.5</v>
      </c>
      <c r="J195" s="7">
        <v>140.69999999999999</v>
      </c>
      <c r="L195" s="7">
        <v>116.4</v>
      </c>
      <c r="N195" s="7">
        <v>151.30000000000001</v>
      </c>
      <c r="P195" s="7">
        <v>131.4</v>
      </c>
      <c r="R195" s="7">
        <v>112.8</v>
      </c>
      <c r="T195" s="7">
        <v>105.3</v>
      </c>
      <c r="V195" s="7">
        <v>139.6</v>
      </c>
      <c r="X195" s="7">
        <v>126.6</v>
      </c>
      <c r="Z195" s="7">
        <v>148.69999999999999</v>
      </c>
      <c r="AB195" s="7">
        <v>136.4</v>
      </c>
      <c r="AD195" s="7">
        <v>160.30000000000001</v>
      </c>
      <c r="AF195" s="7">
        <v>138.6</v>
      </c>
      <c r="AH195" s="7">
        <v>127.9</v>
      </c>
      <c r="AJ195" s="7">
        <v>137</v>
      </c>
      <c r="AL195" s="7">
        <v>143.19999999999999</v>
      </c>
      <c r="AN195" s="7">
        <v>124.7</v>
      </c>
      <c r="AP195" s="7">
        <v>132.5</v>
      </c>
      <c r="AR195" s="7">
        <v>132</v>
      </c>
      <c r="AT195" s="7">
        <v>119.8</v>
      </c>
      <c r="AV195" s="7">
        <v>128</v>
      </c>
      <c r="AX195" s="7">
        <v>140.4</v>
      </c>
      <c r="AZ195" s="7">
        <v>128.1</v>
      </c>
      <c r="BB195" s="7">
        <v>128.9</v>
      </c>
      <c r="BD195" s="7">
        <v>135.4</v>
      </c>
    </row>
    <row r="196" spans="1:56" x14ac:dyDescent="0.35">
      <c r="A196" s="7" t="s">
        <v>34</v>
      </c>
      <c r="B196" s="7">
        <v>2018</v>
      </c>
      <c r="C196" s="7" t="s">
        <v>38</v>
      </c>
      <c r="D196" s="7">
        <v>136.6</v>
      </c>
      <c r="F196" s="7">
        <v>146.6</v>
      </c>
      <c r="H196" s="7">
        <v>133.6</v>
      </c>
      <c r="J196" s="7">
        <v>142.1</v>
      </c>
      <c r="L196" s="7">
        <v>121</v>
      </c>
      <c r="N196" s="7">
        <v>154.6</v>
      </c>
      <c r="P196" s="7">
        <v>135.6</v>
      </c>
      <c r="R196" s="7">
        <v>122.3</v>
      </c>
      <c r="T196" s="7">
        <v>109.6</v>
      </c>
      <c r="V196" s="7">
        <v>138.1</v>
      </c>
      <c r="X196" s="7">
        <v>129.9</v>
      </c>
      <c r="Z196" s="7">
        <v>151.69999999999999</v>
      </c>
      <c r="AB196" s="7">
        <v>138.1</v>
      </c>
      <c r="AD196" s="7">
        <v>157.9</v>
      </c>
      <c r="AF196" s="7">
        <v>146</v>
      </c>
      <c r="AH196" s="7">
        <v>137.4</v>
      </c>
      <c r="AJ196" s="7">
        <v>144.69999999999999</v>
      </c>
      <c r="AL196" s="7">
        <v>143.19999999999999</v>
      </c>
      <c r="AN196" s="7">
        <v>136.9</v>
      </c>
      <c r="AP196" s="7">
        <v>137.4</v>
      </c>
      <c r="AR196" s="7">
        <v>136</v>
      </c>
      <c r="AT196" s="7">
        <v>122.9</v>
      </c>
      <c r="AV196" s="7">
        <v>131.80000000000001</v>
      </c>
      <c r="AX196" s="7">
        <v>142.1</v>
      </c>
      <c r="AZ196" s="7">
        <v>129.9</v>
      </c>
      <c r="BB196" s="7">
        <v>132.1</v>
      </c>
      <c r="BD196" s="7">
        <v>137.80000000000001</v>
      </c>
    </row>
    <row r="197" spans="1:56" x14ac:dyDescent="0.35">
      <c r="A197" s="7" t="s">
        <v>30</v>
      </c>
      <c r="B197" s="7">
        <v>2018</v>
      </c>
      <c r="C197" s="7" t="s">
        <v>39</v>
      </c>
      <c r="D197" s="7">
        <v>137.6</v>
      </c>
      <c r="F197" s="7">
        <v>148.1</v>
      </c>
      <c r="H197" s="7">
        <v>136.69999999999999</v>
      </c>
      <c r="J197" s="7">
        <v>143.19999999999999</v>
      </c>
      <c r="L197" s="7">
        <v>124</v>
      </c>
      <c r="N197" s="7">
        <v>154.1</v>
      </c>
      <c r="P197" s="7">
        <v>143.5</v>
      </c>
      <c r="R197" s="7">
        <v>126</v>
      </c>
      <c r="T197" s="7">
        <v>112.4</v>
      </c>
      <c r="V197" s="7">
        <v>137.6</v>
      </c>
      <c r="X197" s="7">
        <v>132.80000000000001</v>
      </c>
      <c r="Z197" s="7">
        <v>154.30000000000001</v>
      </c>
      <c r="AB197" s="7">
        <v>140</v>
      </c>
      <c r="AD197" s="7">
        <v>157.30000000000001</v>
      </c>
      <c r="AF197" s="7">
        <v>151.30000000000001</v>
      </c>
      <c r="AH197" s="7">
        <v>144.69999999999999</v>
      </c>
      <c r="AJ197" s="7">
        <v>150.30000000000001</v>
      </c>
      <c r="AL197" s="7">
        <v>139.26</v>
      </c>
      <c r="AN197" s="7">
        <v>145.1</v>
      </c>
      <c r="AP197" s="7">
        <v>142.19999999999999</v>
      </c>
      <c r="AR197" s="7">
        <v>138.4</v>
      </c>
      <c r="AT197" s="7">
        <v>127.4</v>
      </c>
      <c r="AV197" s="7">
        <v>137.80000000000001</v>
      </c>
      <c r="AX197" s="7">
        <v>145.1</v>
      </c>
      <c r="AZ197" s="7">
        <v>131.4</v>
      </c>
      <c r="BB197" s="7">
        <v>135.6</v>
      </c>
      <c r="BD197" s="7">
        <v>140.5</v>
      </c>
    </row>
    <row r="198" spans="1:56" x14ac:dyDescent="0.35">
      <c r="A198" s="7" t="s">
        <v>33</v>
      </c>
      <c r="B198" s="7">
        <v>2018</v>
      </c>
      <c r="C198" s="7" t="s">
        <v>39</v>
      </c>
      <c r="D198" s="7">
        <v>135.30000000000001</v>
      </c>
      <c r="F198" s="7">
        <v>149.69999999999999</v>
      </c>
      <c r="H198" s="7">
        <v>133.9</v>
      </c>
      <c r="J198" s="7">
        <v>140.80000000000001</v>
      </c>
      <c r="L198" s="7">
        <v>116.6</v>
      </c>
      <c r="N198" s="7">
        <v>152.19999999999999</v>
      </c>
      <c r="P198" s="7">
        <v>144</v>
      </c>
      <c r="R198" s="7">
        <v>112.3</v>
      </c>
      <c r="T198" s="7">
        <v>108.4</v>
      </c>
      <c r="V198" s="7">
        <v>140</v>
      </c>
      <c r="X198" s="7">
        <v>126.7</v>
      </c>
      <c r="Z198" s="7">
        <v>149</v>
      </c>
      <c r="AB198" s="7">
        <v>138.4</v>
      </c>
      <c r="AD198" s="7">
        <v>161</v>
      </c>
      <c r="AF198" s="7">
        <v>138.9</v>
      </c>
      <c r="AH198" s="7">
        <v>128.69999999999999</v>
      </c>
      <c r="AJ198" s="7">
        <v>137.4</v>
      </c>
      <c r="AL198" s="7">
        <v>142.5</v>
      </c>
      <c r="AN198" s="7">
        <v>126.5</v>
      </c>
      <c r="AP198" s="7">
        <v>133.1</v>
      </c>
      <c r="AR198" s="7">
        <v>132.6</v>
      </c>
      <c r="AT198" s="7">
        <v>120.4</v>
      </c>
      <c r="AV198" s="7">
        <v>128.5</v>
      </c>
      <c r="AX198" s="7">
        <v>141.19999999999999</v>
      </c>
      <c r="AZ198" s="7">
        <v>128.19999999999999</v>
      </c>
      <c r="BB198" s="7">
        <v>129.5</v>
      </c>
      <c r="BD198" s="7">
        <v>136.19999999999999</v>
      </c>
    </row>
    <row r="199" spans="1:56" x14ac:dyDescent="0.35">
      <c r="A199" s="7" t="s">
        <v>34</v>
      </c>
      <c r="B199" s="7">
        <v>2018</v>
      </c>
      <c r="C199" s="7" t="s">
        <v>39</v>
      </c>
      <c r="D199" s="7">
        <v>136.9</v>
      </c>
      <c r="F199" s="7">
        <v>148.69999999999999</v>
      </c>
      <c r="H199" s="7">
        <v>135.6</v>
      </c>
      <c r="J199" s="7">
        <v>142.30000000000001</v>
      </c>
      <c r="L199" s="7">
        <v>121.3</v>
      </c>
      <c r="N199" s="7">
        <v>153.19999999999999</v>
      </c>
      <c r="P199" s="7">
        <v>143.69999999999999</v>
      </c>
      <c r="R199" s="7">
        <v>121.4</v>
      </c>
      <c r="T199" s="7">
        <v>111.1</v>
      </c>
      <c r="V199" s="7">
        <v>138.4</v>
      </c>
      <c r="X199" s="7">
        <v>130.30000000000001</v>
      </c>
      <c r="Z199" s="7">
        <v>151.80000000000001</v>
      </c>
      <c r="AB199" s="7">
        <v>139.4</v>
      </c>
      <c r="AD199" s="7">
        <v>158.30000000000001</v>
      </c>
      <c r="AF199" s="7">
        <v>146.4</v>
      </c>
      <c r="AH199" s="7">
        <v>138.1</v>
      </c>
      <c r="AJ199" s="7">
        <v>145.19999999999999</v>
      </c>
      <c r="AL199" s="7">
        <v>142.5</v>
      </c>
      <c r="AN199" s="7">
        <v>138.1</v>
      </c>
      <c r="AP199" s="7">
        <v>137.9</v>
      </c>
      <c r="AR199" s="7">
        <v>136.19999999999999</v>
      </c>
      <c r="AT199" s="7">
        <v>123.7</v>
      </c>
      <c r="AV199" s="7">
        <v>132.6</v>
      </c>
      <c r="AX199" s="7">
        <v>142.80000000000001</v>
      </c>
      <c r="AZ199" s="7">
        <v>130.1</v>
      </c>
      <c r="BB199" s="7">
        <v>132.6</v>
      </c>
      <c r="BD199" s="7">
        <v>138.5</v>
      </c>
    </row>
    <row r="200" spans="1:56" x14ac:dyDescent="0.35">
      <c r="A200" s="7" t="s">
        <v>30</v>
      </c>
      <c r="B200" s="7">
        <v>2018</v>
      </c>
      <c r="C200" s="7" t="s">
        <v>40</v>
      </c>
      <c r="D200" s="7">
        <v>138.4</v>
      </c>
      <c r="F200" s="7">
        <v>149.30000000000001</v>
      </c>
      <c r="H200" s="7">
        <v>139.30000000000001</v>
      </c>
      <c r="J200" s="7">
        <v>143.4</v>
      </c>
      <c r="L200" s="7">
        <v>124.1</v>
      </c>
      <c r="N200" s="7">
        <v>153.30000000000001</v>
      </c>
      <c r="P200" s="7">
        <v>154.19999999999999</v>
      </c>
      <c r="R200" s="7">
        <v>126.4</v>
      </c>
      <c r="T200" s="7">
        <v>114.3</v>
      </c>
      <c r="V200" s="7">
        <v>138.19999999999999</v>
      </c>
      <c r="X200" s="7">
        <v>132.80000000000001</v>
      </c>
      <c r="Z200" s="7">
        <v>154.80000000000001</v>
      </c>
      <c r="AB200" s="7">
        <v>142</v>
      </c>
      <c r="AD200" s="7">
        <v>156.1</v>
      </c>
      <c r="AF200" s="7">
        <v>151.5</v>
      </c>
      <c r="AH200" s="7">
        <v>145.1</v>
      </c>
      <c r="AJ200" s="7">
        <v>150.6</v>
      </c>
      <c r="AL200" s="7">
        <v>139.26</v>
      </c>
      <c r="AN200" s="7">
        <v>146.80000000000001</v>
      </c>
      <c r="AP200" s="7">
        <v>143.1</v>
      </c>
      <c r="AR200" s="7">
        <v>139</v>
      </c>
      <c r="AT200" s="7">
        <v>127.5</v>
      </c>
      <c r="AV200" s="7">
        <v>138.4</v>
      </c>
      <c r="AX200" s="7">
        <v>145.80000000000001</v>
      </c>
      <c r="AZ200" s="7">
        <v>131.4</v>
      </c>
      <c r="BB200" s="7">
        <v>136</v>
      </c>
      <c r="BD200" s="7">
        <v>141.80000000000001</v>
      </c>
    </row>
    <row r="201" spans="1:56" x14ac:dyDescent="0.35">
      <c r="A201" s="7" t="s">
        <v>33</v>
      </c>
      <c r="B201" s="7">
        <v>2018</v>
      </c>
      <c r="C201" s="7" t="s">
        <v>40</v>
      </c>
      <c r="D201" s="7">
        <v>135.6</v>
      </c>
      <c r="F201" s="7">
        <v>148.6</v>
      </c>
      <c r="H201" s="7">
        <v>139.1</v>
      </c>
      <c r="J201" s="7">
        <v>141</v>
      </c>
      <c r="L201" s="7">
        <v>116.7</v>
      </c>
      <c r="N201" s="7">
        <v>149.69999999999999</v>
      </c>
      <c r="P201" s="7">
        <v>159.19999999999999</v>
      </c>
      <c r="R201" s="7">
        <v>112.6</v>
      </c>
      <c r="T201" s="7">
        <v>111.8</v>
      </c>
      <c r="V201" s="7">
        <v>140.30000000000001</v>
      </c>
      <c r="X201" s="7">
        <v>126.8</v>
      </c>
      <c r="Z201" s="7">
        <v>149.4</v>
      </c>
      <c r="AB201" s="7">
        <v>140.30000000000001</v>
      </c>
      <c r="AD201" s="7">
        <v>161.4</v>
      </c>
      <c r="AF201" s="7">
        <v>139.6</v>
      </c>
      <c r="AH201" s="7">
        <v>128.9</v>
      </c>
      <c r="AJ201" s="7">
        <v>137.9</v>
      </c>
      <c r="AL201" s="7">
        <v>143.6</v>
      </c>
      <c r="AN201" s="7">
        <v>128.1</v>
      </c>
      <c r="AP201" s="7">
        <v>133.6</v>
      </c>
      <c r="AR201" s="7">
        <v>133.6</v>
      </c>
      <c r="AT201" s="7">
        <v>120.1</v>
      </c>
      <c r="AV201" s="7">
        <v>129</v>
      </c>
      <c r="AX201" s="7">
        <v>144</v>
      </c>
      <c r="AZ201" s="7">
        <v>128.19999999999999</v>
      </c>
      <c r="BB201" s="7">
        <v>130.19999999999999</v>
      </c>
      <c r="BD201" s="7">
        <v>137.5</v>
      </c>
    </row>
    <row r="202" spans="1:56" x14ac:dyDescent="0.35">
      <c r="A202" s="7" t="s">
        <v>34</v>
      </c>
      <c r="B202" s="7">
        <v>2018</v>
      </c>
      <c r="C202" s="7" t="s">
        <v>40</v>
      </c>
      <c r="D202" s="7">
        <v>137.5</v>
      </c>
      <c r="F202" s="7">
        <v>149.1</v>
      </c>
      <c r="H202" s="7">
        <v>139.19999999999999</v>
      </c>
      <c r="J202" s="7">
        <v>142.5</v>
      </c>
      <c r="L202" s="7">
        <v>121.4</v>
      </c>
      <c r="N202" s="7">
        <v>151.6</v>
      </c>
      <c r="P202" s="7">
        <v>155.9</v>
      </c>
      <c r="R202" s="7">
        <v>121.7</v>
      </c>
      <c r="T202" s="7">
        <v>113.5</v>
      </c>
      <c r="V202" s="7">
        <v>138.9</v>
      </c>
      <c r="X202" s="7">
        <v>130.30000000000001</v>
      </c>
      <c r="Z202" s="7">
        <v>152.30000000000001</v>
      </c>
      <c r="AB202" s="7">
        <v>141.4</v>
      </c>
      <c r="AD202" s="7">
        <v>157.5</v>
      </c>
      <c r="AF202" s="7">
        <v>146.80000000000001</v>
      </c>
      <c r="AH202" s="7">
        <v>138.4</v>
      </c>
      <c r="AJ202" s="7">
        <v>145.6</v>
      </c>
      <c r="AL202" s="7">
        <v>143.6</v>
      </c>
      <c r="AN202" s="7">
        <v>139.69999999999999</v>
      </c>
      <c r="AP202" s="7">
        <v>138.6</v>
      </c>
      <c r="AR202" s="7">
        <v>137</v>
      </c>
      <c r="AT202" s="7">
        <v>123.6</v>
      </c>
      <c r="AV202" s="7">
        <v>133.1</v>
      </c>
      <c r="AX202" s="7">
        <v>144.69999999999999</v>
      </c>
      <c r="AZ202" s="7">
        <v>130.1</v>
      </c>
      <c r="BB202" s="7">
        <v>133.19999999999999</v>
      </c>
      <c r="BD202" s="7">
        <v>139.80000000000001</v>
      </c>
    </row>
    <row r="203" spans="1:56" x14ac:dyDescent="0.35">
      <c r="A203" s="7" t="s">
        <v>30</v>
      </c>
      <c r="B203" s="7">
        <v>2018</v>
      </c>
      <c r="C203" s="7" t="s">
        <v>41</v>
      </c>
      <c r="D203" s="7">
        <v>139.19999999999999</v>
      </c>
      <c r="F203" s="7">
        <v>148.80000000000001</v>
      </c>
      <c r="H203" s="7">
        <v>139.1</v>
      </c>
      <c r="J203" s="7">
        <v>143.5</v>
      </c>
      <c r="L203" s="7">
        <v>125</v>
      </c>
      <c r="N203" s="7">
        <v>154.4</v>
      </c>
      <c r="P203" s="7">
        <v>156.30000000000001</v>
      </c>
      <c r="R203" s="7">
        <v>126.8</v>
      </c>
      <c r="T203" s="7">
        <v>115.4</v>
      </c>
      <c r="V203" s="7">
        <v>138.6</v>
      </c>
      <c r="X203" s="7">
        <v>133.80000000000001</v>
      </c>
      <c r="Z203" s="7">
        <v>155.19999999999999</v>
      </c>
      <c r="AB203" s="7">
        <v>142.69999999999999</v>
      </c>
      <c r="AD203" s="7">
        <v>156.4</v>
      </c>
      <c r="AF203" s="7">
        <v>152.1</v>
      </c>
      <c r="AH203" s="7">
        <v>145.80000000000001</v>
      </c>
      <c r="AJ203" s="7">
        <v>151.30000000000001</v>
      </c>
      <c r="AL203" s="7">
        <v>139.26</v>
      </c>
      <c r="AN203" s="7">
        <v>147.69999999999999</v>
      </c>
      <c r="AP203" s="7">
        <v>143.80000000000001</v>
      </c>
      <c r="AR203" s="7">
        <v>139.4</v>
      </c>
      <c r="AT203" s="7">
        <v>128.30000000000001</v>
      </c>
      <c r="AV203" s="7">
        <v>138.6</v>
      </c>
      <c r="AX203" s="7">
        <v>146.9</v>
      </c>
      <c r="AZ203" s="7">
        <v>131.30000000000001</v>
      </c>
      <c r="BB203" s="7">
        <v>136.6</v>
      </c>
      <c r="BD203" s="7">
        <v>142.5</v>
      </c>
    </row>
    <row r="204" spans="1:56" x14ac:dyDescent="0.35">
      <c r="A204" s="7" t="s">
        <v>33</v>
      </c>
      <c r="B204" s="7">
        <v>2018</v>
      </c>
      <c r="C204" s="7" t="s">
        <v>41</v>
      </c>
      <c r="D204" s="7">
        <v>136.5</v>
      </c>
      <c r="F204" s="7">
        <v>146.4</v>
      </c>
      <c r="H204" s="7">
        <v>136.6</v>
      </c>
      <c r="J204" s="7">
        <v>141.19999999999999</v>
      </c>
      <c r="L204" s="7">
        <v>117.4</v>
      </c>
      <c r="N204" s="7">
        <v>146.30000000000001</v>
      </c>
      <c r="P204" s="7">
        <v>157.30000000000001</v>
      </c>
      <c r="R204" s="7">
        <v>113.6</v>
      </c>
      <c r="T204" s="7">
        <v>113.3</v>
      </c>
      <c r="V204" s="7">
        <v>141.1</v>
      </c>
      <c r="X204" s="7">
        <v>127.4</v>
      </c>
      <c r="Z204" s="7">
        <v>150.4</v>
      </c>
      <c r="AB204" s="7">
        <v>140.1</v>
      </c>
      <c r="AD204" s="7">
        <v>162.1</v>
      </c>
      <c r="AF204" s="7">
        <v>140</v>
      </c>
      <c r="AH204" s="7">
        <v>129</v>
      </c>
      <c r="AJ204" s="7">
        <v>138.30000000000001</v>
      </c>
      <c r="AL204" s="7">
        <v>144.6</v>
      </c>
      <c r="AN204" s="7">
        <v>129.80000000000001</v>
      </c>
      <c r="AP204" s="7">
        <v>134.4</v>
      </c>
      <c r="AR204" s="7">
        <v>134.9</v>
      </c>
      <c r="AT204" s="7">
        <v>120.7</v>
      </c>
      <c r="AV204" s="7">
        <v>129.80000000000001</v>
      </c>
      <c r="AX204" s="7">
        <v>145.30000000000001</v>
      </c>
      <c r="AZ204" s="7">
        <v>128.30000000000001</v>
      </c>
      <c r="BB204" s="7">
        <v>131</v>
      </c>
      <c r="BD204" s="7">
        <v>138</v>
      </c>
    </row>
    <row r="205" spans="1:56" x14ac:dyDescent="0.35">
      <c r="A205" s="7" t="s">
        <v>34</v>
      </c>
      <c r="B205" s="7">
        <v>2018</v>
      </c>
      <c r="C205" s="7" t="s">
        <v>41</v>
      </c>
      <c r="D205" s="7">
        <v>138.30000000000001</v>
      </c>
      <c r="F205" s="7">
        <v>148</v>
      </c>
      <c r="H205" s="7">
        <v>138.1</v>
      </c>
      <c r="J205" s="7">
        <v>142.6</v>
      </c>
      <c r="L205" s="7">
        <v>122.2</v>
      </c>
      <c r="N205" s="7">
        <v>150.6</v>
      </c>
      <c r="P205" s="7">
        <v>156.6</v>
      </c>
      <c r="R205" s="7">
        <v>122.4</v>
      </c>
      <c r="T205" s="7">
        <v>114.7</v>
      </c>
      <c r="V205" s="7">
        <v>139.4</v>
      </c>
      <c r="X205" s="7">
        <v>131.1</v>
      </c>
      <c r="Z205" s="7">
        <v>153</v>
      </c>
      <c r="AB205" s="7">
        <v>141.69999999999999</v>
      </c>
      <c r="AD205" s="7">
        <v>157.9</v>
      </c>
      <c r="AF205" s="7">
        <v>147.30000000000001</v>
      </c>
      <c r="AH205" s="7">
        <v>138.80000000000001</v>
      </c>
      <c r="AJ205" s="7">
        <v>146.1</v>
      </c>
      <c r="AL205" s="7">
        <v>144.6</v>
      </c>
      <c r="AN205" s="7">
        <v>140.9</v>
      </c>
      <c r="AP205" s="7">
        <v>139.4</v>
      </c>
      <c r="AR205" s="7">
        <v>137.69999999999999</v>
      </c>
      <c r="AT205" s="7">
        <v>124.3</v>
      </c>
      <c r="AV205" s="7">
        <v>133.6</v>
      </c>
      <c r="AX205" s="7">
        <v>146</v>
      </c>
      <c r="AZ205" s="7">
        <v>130.1</v>
      </c>
      <c r="BB205" s="7">
        <v>133.9</v>
      </c>
      <c r="BD205" s="7">
        <v>140.4</v>
      </c>
    </row>
    <row r="206" spans="1:56" x14ac:dyDescent="0.35">
      <c r="A206" s="7" t="s">
        <v>30</v>
      </c>
      <c r="B206" s="7">
        <v>2018</v>
      </c>
      <c r="C206" s="7" t="s">
        <v>42</v>
      </c>
      <c r="D206" s="7">
        <v>139.4</v>
      </c>
      <c r="F206" s="7">
        <v>147.19999999999999</v>
      </c>
      <c r="H206" s="7">
        <v>136.6</v>
      </c>
      <c r="J206" s="7">
        <v>143.69999999999999</v>
      </c>
      <c r="L206" s="7">
        <v>124.6</v>
      </c>
      <c r="N206" s="7">
        <v>150.1</v>
      </c>
      <c r="P206" s="7">
        <v>149.4</v>
      </c>
      <c r="R206" s="7">
        <v>125.4</v>
      </c>
      <c r="T206" s="7">
        <v>114.4</v>
      </c>
      <c r="V206" s="7">
        <v>138.69999999999999</v>
      </c>
      <c r="X206" s="7">
        <v>133.1</v>
      </c>
      <c r="Z206" s="7">
        <v>155.9</v>
      </c>
      <c r="AB206" s="7">
        <v>141.30000000000001</v>
      </c>
      <c r="AD206" s="7">
        <v>157.69999999999999</v>
      </c>
      <c r="AF206" s="7">
        <v>152.1</v>
      </c>
      <c r="AH206" s="7">
        <v>146.1</v>
      </c>
      <c r="AJ206" s="7">
        <v>151.30000000000001</v>
      </c>
      <c r="AL206" s="7">
        <v>139.26</v>
      </c>
      <c r="AN206" s="7">
        <v>149</v>
      </c>
      <c r="AP206" s="7">
        <v>144</v>
      </c>
      <c r="AR206" s="7">
        <v>140</v>
      </c>
      <c r="AT206" s="7">
        <v>129.9</v>
      </c>
      <c r="AV206" s="7">
        <v>140</v>
      </c>
      <c r="AX206" s="7">
        <v>147.6</v>
      </c>
      <c r="AZ206" s="7">
        <v>132</v>
      </c>
      <c r="BB206" s="7">
        <v>137.4</v>
      </c>
      <c r="BD206" s="7">
        <v>142.1</v>
      </c>
    </row>
    <row r="207" spans="1:56" x14ac:dyDescent="0.35">
      <c r="A207" s="7" t="s">
        <v>33</v>
      </c>
      <c r="B207" s="7">
        <v>2018</v>
      </c>
      <c r="C207" s="7" t="s">
        <v>42</v>
      </c>
      <c r="D207" s="7">
        <v>137</v>
      </c>
      <c r="F207" s="7">
        <v>143.1</v>
      </c>
      <c r="H207" s="7">
        <v>132.80000000000001</v>
      </c>
      <c r="J207" s="7">
        <v>141.5</v>
      </c>
      <c r="L207" s="7">
        <v>117.8</v>
      </c>
      <c r="N207" s="7">
        <v>140</v>
      </c>
      <c r="P207" s="7">
        <v>151.30000000000001</v>
      </c>
      <c r="R207" s="7">
        <v>113.5</v>
      </c>
      <c r="T207" s="7">
        <v>112.3</v>
      </c>
      <c r="V207" s="7">
        <v>141.19999999999999</v>
      </c>
      <c r="X207" s="7">
        <v>127.7</v>
      </c>
      <c r="Z207" s="7">
        <v>151.30000000000001</v>
      </c>
      <c r="AB207" s="7">
        <v>138.9</v>
      </c>
      <c r="AD207" s="7">
        <v>163.30000000000001</v>
      </c>
      <c r="AF207" s="7">
        <v>140.80000000000001</v>
      </c>
      <c r="AH207" s="7">
        <v>129.30000000000001</v>
      </c>
      <c r="AJ207" s="7">
        <v>139.1</v>
      </c>
      <c r="AL207" s="7">
        <v>145.30000000000001</v>
      </c>
      <c r="AN207" s="7">
        <v>131.19999999999999</v>
      </c>
      <c r="AP207" s="7">
        <v>134.9</v>
      </c>
      <c r="AR207" s="7">
        <v>135.69999999999999</v>
      </c>
      <c r="AT207" s="7">
        <v>122.5</v>
      </c>
      <c r="AV207" s="7">
        <v>130.19999999999999</v>
      </c>
      <c r="AX207" s="7">
        <v>145.19999999999999</v>
      </c>
      <c r="AZ207" s="7">
        <v>129.30000000000001</v>
      </c>
      <c r="BB207" s="7">
        <v>131.9</v>
      </c>
      <c r="BD207" s="7">
        <v>138.1</v>
      </c>
    </row>
    <row r="208" spans="1:56" x14ac:dyDescent="0.35">
      <c r="A208" s="7" t="s">
        <v>34</v>
      </c>
      <c r="B208" s="7">
        <v>2018</v>
      </c>
      <c r="C208" s="7" t="s">
        <v>42</v>
      </c>
      <c r="D208" s="7">
        <v>138.6</v>
      </c>
      <c r="F208" s="7">
        <v>145.80000000000001</v>
      </c>
      <c r="H208" s="7">
        <v>135.1</v>
      </c>
      <c r="J208" s="7">
        <v>142.9</v>
      </c>
      <c r="L208" s="7">
        <v>122.1</v>
      </c>
      <c r="N208" s="7">
        <v>145.4</v>
      </c>
      <c r="P208" s="7">
        <v>150</v>
      </c>
      <c r="R208" s="7">
        <v>121.4</v>
      </c>
      <c r="T208" s="7">
        <v>113.7</v>
      </c>
      <c r="V208" s="7">
        <v>139.5</v>
      </c>
      <c r="X208" s="7">
        <v>130.80000000000001</v>
      </c>
      <c r="Z208" s="7">
        <v>153.80000000000001</v>
      </c>
      <c r="AB208" s="7">
        <v>140.4</v>
      </c>
      <c r="AD208" s="7">
        <v>159.19999999999999</v>
      </c>
      <c r="AF208" s="7">
        <v>147.69999999999999</v>
      </c>
      <c r="AH208" s="7">
        <v>139.1</v>
      </c>
      <c r="AJ208" s="7">
        <v>146.5</v>
      </c>
      <c r="AL208" s="7">
        <v>145.30000000000001</v>
      </c>
      <c r="AN208" s="7">
        <v>142.30000000000001</v>
      </c>
      <c r="AP208" s="7">
        <v>139.69999999999999</v>
      </c>
      <c r="AR208" s="7">
        <v>138.4</v>
      </c>
      <c r="AT208" s="7">
        <v>126</v>
      </c>
      <c r="AV208" s="7">
        <v>134.5</v>
      </c>
      <c r="AX208" s="7">
        <v>146.19999999999999</v>
      </c>
      <c r="AZ208" s="7">
        <v>130.9</v>
      </c>
      <c r="BB208" s="7">
        <v>134.69999999999999</v>
      </c>
      <c r="BD208" s="7">
        <v>140.19999999999999</v>
      </c>
    </row>
    <row r="209" spans="1:56" x14ac:dyDescent="0.35">
      <c r="A209" s="7" t="s">
        <v>30</v>
      </c>
      <c r="B209" s="7">
        <v>2018</v>
      </c>
      <c r="C209" s="7" t="s">
        <v>43</v>
      </c>
      <c r="D209" s="7">
        <v>139.30000000000001</v>
      </c>
      <c r="F209" s="7">
        <v>147.6</v>
      </c>
      <c r="H209" s="7">
        <v>134.6</v>
      </c>
      <c r="J209" s="7">
        <v>141.9</v>
      </c>
      <c r="L209" s="7">
        <v>123.5</v>
      </c>
      <c r="N209" s="7">
        <v>144.5</v>
      </c>
      <c r="P209" s="7">
        <v>147.6</v>
      </c>
      <c r="R209" s="7">
        <v>121.4</v>
      </c>
      <c r="T209" s="7">
        <v>112.3</v>
      </c>
      <c r="V209" s="7">
        <v>139.5</v>
      </c>
      <c r="X209" s="7">
        <v>134.6</v>
      </c>
      <c r="Z209" s="7">
        <v>155.19999999999999</v>
      </c>
      <c r="AB209" s="7">
        <v>140.19999999999999</v>
      </c>
      <c r="AD209" s="7">
        <v>159.6</v>
      </c>
      <c r="AF209" s="7">
        <v>150.69999999999999</v>
      </c>
      <c r="AH209" s="7">
        <v>144.5</v>
      </c>
      <c r="AJ209" s="7">
        <v>149.80000000000001</v>
      </c>
      <c r="AL209" s="7">
        <v>139.26</v>
      </c>
      <c r="AN209" s="7">
        <v>149.69999999999999</v>
      </c>
      <c r="AP209" s="7">
        <v>147.5</v>
      </c>
      <c r="AR209" s="7">
        <v>144.80000000000001</v>
      </c>
      <c r="AT209" s="7">
        <v>130.80000000000001</v>
      </c>
      <c r="AV209" s="7">
        <v>140.1</v>
      </c>
      <c r="AX209" s="7">
        <v>148</v>
      </c>
      <c r="AZ209" s="7">
        <v>134.4</v>
      </c>
      <c r="BB209" s="7">
        <v>139.80000000000001</v>
      </c>
      <c r="BD209" s="7">
        <v>142.19999999999999</v>
      </c>
    </row>
    <row r="210" spans="1:56" x14ac:dyDescent="0.35">
      <c r="A210" s="7" t="s">
        <v>33</v>
      </c>
      <c r="B210" s="7">
        <v>2018</v>
      </c>
      <c r="C210" s="7" t="s">
        <v>43</v>
      </c>
      <c r="D210" s="7">
        <v>137.6</v>
      </c>
      <c r="F210" s="7">
        <v>144.9</v>
      </c>
      <c r="H210" s="7">
        <v>133.5</v>
      </c>
      <c r="J210" s="7">
        <v>141.5</v>
      </c>
      <c r="L210" s="7">
        <v>118</v>
      </c>
      <c r="N210" s="7">
        <v>139.5</v>
      </c>
      <c r="P210" s="7">
        <v>153</v>
      </c>
      <c r="R210" s="7">
        <v>113.2</v>
      </c>
      <c r="T210" s="7">
        <v>112.8</v>
      </c>
      <c r="V210" s="7">
        <v>141.1</v>
      </c>
      <c r="X210" s="7">
        <v>127.6</v>
      </c>
      <c r="Z210" s="7">
        <v>152</v>
      </c>
      <c r="AB210" s="7">
        <v>139.4</v>
      </c>
      <c r="AD210" s="7">
        <v>164</v>
      </c>
      <c r="AF210" s="7">
        <v>141.5</v>
      </c>
      <c r="AH210" s="7">
        <v>129.80000000000001</v>
      </c>
      <c r="AJ210" s="7">
        <v>139.69999999999999</v>
      </c>
      <c r="AL210" s="7">
        <v>146.30000000000001</v>
      </c>
      <c r="AN210" s="7">
        <v>133.4</v>
      </c>
      <c r="AP210" s="7">
        <v>135.1</v>
      </c>
      <c r="AR210" s="7">
        <v>136.19999999999999</v>
      </c>
      <c r="AT210" s="7">
        <v>123.3</v>
      </c>
      <c r="AV210" s="7">
        <v>130.69999999999999</v>
      </c>
      <c r="AX210" s="7">
        <v>145.5</v>
      </c>
      <c r="AZ210" s="7">
        <v>130.4</v>
      </c>
      <c r="BB210" s="7">
        <v>132.5</v>
      </c>
      <c r="BD210" s="7">
        <v>138.9</v>
      </c>
    </row>
    <row r="211" spans="1:56" x14ac:dyDescent="0.35">
      <c r="A211" s="7" t="s">
        <v>34</v>
      </c>
      <c r="B211" s="7">
        <v>2018</v>
      </c>
      <c r="C211" s="7" t="s">
        <v>43</v>
      </c>
      <c r="D211" s="7">
        <v>137.4</v>
      </c>
      <c r="F211" s="7">
        <v>149.5</v>
      </c>
      <c r="H211" s="7">
        <v>137.30000000000001</v>
      </c>
      <c r="J211" s="7">
        <v>141.9</v>
      </c>
      <c r="L211" s="7">
        <v>121.1</v>
      </c>
      <c r="N211" s="7">
        <v>142.5</v>
      </c>
      <c r="P211" s="7">
        <v>146.69999999999999</v>
      </c>
      <c r="R211" s="7">
        <v>119.1</v>
      </c>
      <c r="T211" s="7">
        <v>111.9</v>
      </c>
      <c r="V211" s="7">
        <v>141</v>
      </c>
      <c r="X211" s="7">
        <v>133.6</v>
      </c>
      <c r="Z211" s="7">
        <v>154.5</v>
      </c>
      <c r="AB211" s="7">
        <v>139.69999999999999</v>
      </c>
      <c r="AD211" s="7">
        <v>162.6</v>
      </c>
      <c r="AF211" s="7">
        <v>148</v>
      </c>
      <c r="AH211" s="7">
        <v>139.19999999999999</v>
      </c>
      <c r="AJ211" s="7">
        <v>146.80000000000001</v>
      </c>
      <c r="AL211" s="7">
        <v>146.9</v>
      </c>
      <c r="AN211" s="7">
        <v>145.30000000000001</v>
      </c>
      <c r="AP211" s="7">
        <v>142.19999999999999</v>
      </c>
      <c r="AR211" s="7">
        <v>142.1</v>
      </c>
      <c r="AT211" s="7">
        <v>125.5</v>
      </c>
      <c r="AV211" s="7">
        <v>136.5</v>
      </c>
      <c r="AX211" s="7">
        <v>147.80000000000001</v>
      </c>
      <c r="AZ211" s="7">
        <v>132</v>
      </c>
      <c r="BB211" s="7">
        <v>136.30000000000001</v>
      </c>
      <c r="BD211" s="7">
        <v>140.80000000000001</v>
      </c>
    </row>
    <row r="212" spans="1:56" x14ac:dyDescent="0.35">
      <c r="A212" s="7" t="s">
        <v>30</v>
      </c>
      <c r="B212" s="7">
        <v>2018</v>
      </c>
      <c r="C212" s="7" t="s">
        <v>45</v>
      </c>
      <c r="D212" s="7">
        <v>137.1</v>
      </c>
      <c r="F212" s="7">
        <v>150.80000000000001</v>
      </c>
      <c r="H212" s="7">
        <v>136.69999999999999</v>
      </c>
      <c r="J212" s="7">
        <v>141.9</v>
      </c>
      <c r="L212" s="7">
        <v>122.8</v>
      </c>
      <c r="N212" s="7">
        <v>143.9</v>
      </c>
      <c r="P212" s="7">
        <v>147.5</v>
      </c>
      <c r="R212" s="7">
        <v>121</v>
      </c>
      <c r="T212" s="7">
        <v>111.6</v>
      </c>
      <c r="V212" s="7">
        <v>140.6</v>
      </c>
      <c r="X212" s="7">
        <v>137.5</v>
      </c>
      <c r="Z212" s="7">
        <v>156.1</v>
      </c>
      <c r="AB212" s="7">
        <v>140</v>
      </c>
      <c r="AD212" s="7">
        <v>161.9</v>
      </c>
      <c r="AF212" s="7">
        <v>151.69999999999999</v>
      </c>
      <c r="AH212" s="7">
        <v>145.5</v>
      </c>
      <c r="AJ212" s="7">
        <v>150.80000000000001</v>
      </c>
      <c r="AL212" s="7">
        <v>139.26</v>
      </c>
      <c r="AN212" s="7">
        <v>150.30000000000001</v>
      </c>
      <c r="AP212" s="7">
        <v>148</v>
      </c>
      <c r="AR212" s="7">
        <v>145.4</v>
      </c>
      <c r="AT212" s="7">
        <v>130.30000000000001</v>
      </c>
      <c r="AV212" s="7">
        <v>143.1</v>
      </c>
      <c r="AX212" s="7">
        <v>150.19999999999999</v>
      </c>
      <c r="AZ212" s="7">
        <v>133.1</v>
      </c>
      <c r="BB212" s="7">
        <v>140.1</v>
      </c>
      <c r="BD212" s="7">
        <v>142.4</v>
      </c>
    </row>
    <row r="213" spans="1:56" x14ac:dyDescent="0.35">
      <c r="A213" s="7" t="s">
        <v>33</v>
      </c>
      <c r="B213" s="7">
        <v>2018</v>
      </c>
      <c r="C213" s="7" t="s">
        <v>45</v>
      </c>
      <c r="D213" s="7">
        <v>138.1</v>
      </c>
      <c r="F213" s="7">
        <v>146.30000000000001</v>
      </c>
      <c r="H213" s="7">
        <v>137.80000000000001</v>
      </c>
      <c r="J213" s="7">
        <v>141.6</v>
      </c>
      <c r="L213" s="7">
        <v>118.1</v>
      </c>
      <c r="N213" s="7">
        <v>141.5</v>
      </c>
      <c r="P213" s="7">
        <v>145.19999999999999</v>
      </c>
      <c r="R213" s="7">
        <v>115.3</v>
      </c>
      <c r="T213" s="7">
        <v>112.5</v>
      </c>
      <c r="V213" s="7">
        <v>141.4</v>
      </c>
      <c r="X213" s="7">
        <v>128</v>
      </c>
      <c r="Z213" s="7">
        <v>152.6</v>
      </c>
      <c r="AB213" s="7">
        <v>139.1</v>
      </c>
      <c r="AD213" s="7">
        <v>164.4</v>
      </c>
      <c r="AF213" s="7">
        <v>142.4</v>
      </c>
      <c r="AH213" s="7">
        <v>130.19999999999999</v>
      </c>
      <c r="AJ213" s="7">
        <v>140.5</v>
      </c>
      <c r="AL213" s="7">
        <v>146.9</v>
      </c>
      <c r="AN213" s="7">
        <v>136.69999999999999</v>
      </c>
      <c r="AP213" s="7">
        <v>135.80000000000001</v>
      </c>
      <c r="AR213" s="7">
        <v>136.80000000000001</v>
      </c>
      <c r="AT213" s="7">
        <v>121.2</v>
      </c>
      <c r="AV213" s="7">
        <v>131.30000000000001</v>
      </c>
      <c r="AX213" s="7">
        <v>146.1</v>
      </c>
      <c r="AZ213" s="7">
        <v>130.5</v>
      </c>
      <c r="BB213" s="7">
        <v>132.19999999999999</v>
      </c>
      <c r="BD213" s="7">
        <v>139</v>
      </c>
    </row>
    <row r="214" spans="1:56" x14ac:dyDescent="0.35">
      <c r="A214" s="7" t="s">
        <v>34</v>
      </c>
      <c r="B214" s="7">
        <v>2018</v>
      </c>
      <c r="C214" s="7" t="s">
        <v>45</v>
      </c>
      <c r="D214" s="7">
        <v>137.4</v>
      </c>
      <c r="F214" s="7">
        <v>149.19999999999999</v>
      </c>
      <c r="H214" s="7">
        <v>137.1</v>
      </c>
      <c r="J214" s="7">
        <v>141.80000000000001</v>
      </c>
      <c r="L214" s="7">
        <v>121.1</v>
      </c>
      <c r="N214" s="7">
        <v>142.80000000000001</v>
      </c>
      <c r="P214" s="7">
        <v>146.69999999999999</v>
      </c>
      <c r="R214" s="7">
        <v>119.1</v>
      </c>
      <c r="T214" s="7">
        <v>111.9</v>
      </c>
      <c r="V214" s="7">
        <v>140.9</v>
      </c>
      <c r="X214" s="7">
        <v>133.5</v>
      </c>
      <c r="Z214" s="7">
        <v>154.5</v>
      </c>
      <c r="AB214" s="7">
        <v>139.69999999999999</v>
      </c>
      <c r="AD214" s="7">
        <v>162.6</v>
      </c>
      <c r="AF214" s="7">
        <v>148</v>
      </c>
      <c r="AH214" s="7">
        <v>139.1</v>
      </c>
      <c r="AJ214" s="7">
        <v>146.69999999999999</v>
      </c>
      <c r="AL214" s="7">
        <v>146.9</v>
      </c>
      <c r="AN214" s="7">
        <v>145.1</v>
      </c>
      <c r="AP214" s="7">
        <v>142.19999999999999</v>
      </c>
      <c r="AR214" s="7">
        <v>142.1</v>
      </c>
      <c r="AT214" s="7">
        <v>125.5</v>
      </c>
      <c r="AV214" s="7">
        <v>136.5</v>
      </c>
      <c r="AX214" s="7">
        <v>147.80000000000001</v>
      </c>
      <c r="AZ214" s="7">
        <v>132</v>
      </c>
      <c r="BB214" s="7">
        <v>136.30000000000001</v>
      </c>
      <c r="BD214" s="7">
        <v>140.80000000000001</v>
      </c>
    </row>
    <row r="215" spans="1:56" x14ac:dyDescent="0.35">
      <c r="A215" s="7" t="s">
        <v>30</v>
      </c>
      <c r="B215" s="7">
        <v>2018</v>
      </c>
      <c r="C215" s="7" t="s">
        <v>46</v>
      </c>
      <c r="D215" s="7">
        <v>137.1</v>
      </c>
      <c r="F215" s="7">
        <v>151.9</v>
      </c>
      <c r="H215" s="7">
        <v>137.4</v>
      </c>
      <c r="J215" s="7">
        <v>142.4</v>
      </c>
      <c r="L215" s="7">
        <v>124.2</v>
      </c>
      <c r="N215" s="7">
        <v>140.19999999999999</v>
      </c>
      <c r="P215" s="7">
        <v>136.6</v>
      </c>
      <c r="R215" s="7">
        <v>120.9</v>
      </c>
      <c r="T215" s="7">
        <v>109.9</v>
      </c>
      <c r="V215" s="7">
        <v>140.19999999999999</v>
      </c>
      <c r="X215" s="7">
        <v>137.80000000000001</v>
      </c>
      <c r="Z215" s="7">
        <v>156</v>
      </c>
      <c r="AB215" s="7">
        <v>138.5</v>
      </c>
      <c r="AD215" s="7">
        <v>162.4</v>
      </c>
      <c r="AF215" s="7">
        <v>151.6</v>
      </c>
      <c r="AH215" s="7">
        <v>145.9</v>
      </c>
      <c r="AJ215" s="7">
        <v>150.80000000000001</v>
      </c>
      <c r="AL215" s="7">
        <v>139.26</v>
      </c>
      <c r="AN215" s="7">
        <v>149</v>
      </c>
      <c r="AP215" s="7">
        <v>149.5</v>
      </c>
      <c r="AR215" s="7">
        <v>149.6</v>
      </c>
      <c r="AT215" s="7">
        <v>128.9</v>
      </c>
      <c r="AV215" s="7">
        <v>143.30000000000001</v>
      </c>
      <c r="AX215" s="7">
        <v>155.1</v>
      </c>
      <c r="AZ215" s="7">
        <v>133.19999999999999</v>
      </c>
      <c r="BB215" s="7">
        <v>141.6</v>
      </c>
      <c r="BD215" s="7">
        <v>141.9</v>
      </c>
    </row>
    <row r="216" spans="1:56" x14ac:dyDescent="0.35">
      <c r="A216" s="7" t="s">
        <v>33</v>
      </c>
      <c r="B216" s="7">
        <v>2018</v>
      </c>
      <c r="C216" s="7" t="s">
        <v>46</v>
      </c>
      <c r="D216" s="7">
        <v>138.5</v>
      </c>
      <c r="F216" s="7">
        <v>147.80000000000001</v>
      </c>
      <c r="H216" s="7">
        <v>141.1</v>
      </c>
      <c r="J216" s="7">
        <v>141.6</v>
      </c>
      <c r="L216" s="7">
        <v>118.1</v>
      </c>
      <c r="N216" s="7">
        <v>138.5</v>
      </c>
      <c r="P216" s="7">
        <v>132.4</v>
      </c>
      <c r="R216" s="7">
        <v>117.5</v>
      </c>
      <c r="T216" s="7">
        <v>111</v>
      </c>
      <c r="V216" s="7">
        <v>141.5</v>
      </c>
      <c r="X216" s="7">
        <v>128.1</v>
      </c>
      <c r="Z216" s="7">
        <v>152.9</v>
      </c>
      <c r="AB216" s="7">
        <v>137.6</v>
      </c>
      <c r="AD216" s="7">
        <v>164.6</v>
      </c>
      <c r="AF216" s="7">
        <v>142.69999999999999</v>
      </c>
      <c r="AH216" s="7">
        <v>130.30000000000001</v>
      </c>
      <c r="AJ216" s="7">
        <v>140.80000000000001</v>
      </c>
      <c r="AL216" s="7">
        <v>146.5</v>
      </c>
      <c r="AN216" s="7">
        <v>132.4</v>
      </c>
      <c r="AP216" s="7">
        <v>136.19999999999999</v>
      </c>
      <c r="AR216" s="7">
        <v>137.30000000000001</v>
      </c>
      <c r="AT216" s="7">
        <v>118.8</v>
      </c>
      <c r="AV216" s="7">
        <v>131.69999999999999</v>
      </c>
      <c r="AX216" s="7">
        <v>146.5</v>
      </c>
      <c r="AZ216" s="7">
        <v>130.80000000000001</v>
      </c>
      <c r="BB216" s="7">
        <v>131.69999999999999</v>
      </c>
      <c r="BD216" s="7">
        <v>138</v>
      </c>
    </row>
    <row r="217" spans="1:56" x14ac:dyDescent="0.35">
      <c r="A217" s="7" t="s">
        <v>34</v>
      </c>
      <c r="B217" s="7">
        <v>2018</v>
      </c>
      <c r="C217" s="7" t="s">
        <v>46</v>
      </c>
      <c r="D217" s="7">
        <v>137.5</v>
      </c>
      <c r="F217" s="7">
        <v>150.5</v>
      </c>
      <c r="H217" s="7">
        <v>138.80000000000001</v>
      </c>
      <c r="J217" s="7">
        <v>142.1</v>
      </c>
      <c r="L217" s="7">
        <v>122</v>
      </c>
      <c r="N217" s="7">
        <v>139.4</v>
      </c>
      <c r="P217" s="7">
        <v>135.19999999999999</v>
      </c>
      <c r="R217" s="7">
        <v>119.8</v>
      </c>
      <c r="T217" s="7">
        <v>110.3</v>
      </c>
      <c r="V217" s="7">
        <v>140.6</v>
      </c>
      <c r="X217" s="7">
        <v>133.80000000000001</v>
      </c>
      <c r="Z217" s="7">
        <v>154.6</v>
      </c>
      <c r="AB217" s="7">
        <v>138.19999999999999</v>
      </c>
      <c r="AD217" s="7">
        <v>163</v>
      </c>
      <c r="AF217" s="7">
        <v>148.1</v>
      </c>
      <c r="AH217" s="7">
        <v>139.4</v>
      </c>
      <c r="AJ217" s="7">
        <v>146.80000000000001</v>
      </c>
      <c r="AL217" s="7">
        <v>146.5</v>
      </c>
      <c r="AN217" s="7">
        <v>142.69999999999999</v>
      </c>
      <c r="AP217" s="7">
        <v>143.19999999999999</v>
      </c>
      <c r="AR217" s="7">
        <v>144.9</v>
      </c>
      <c r="AT217" s="7">
        <v>123.6</v>
      </c>
      <c r="AV217" s="7">
        <v>136.80000000000001</v>
      </c>
      <c r="AX217" s="7">
        <v>150.1</v>
      </c>
      <c r="AZ217" s="7">
        <v>132.19999999999999</v>
      </c>
      <c r="BB217" s="7">
        <v>136.80000000000001</v>
      </c>
      <c r="BD217" s="7">
        <v>140.1</v>
      </c>
    </row>
    <row r="218" spans="1:56" x14ac:dyDescent="0.35">
      <c r="A218" s="7" t="s">
        <v>30</v>
      </c>
      <c r="B218" s="7">
        <v>2019</v>
      </c>
      <c r="C218" s="7" t="s">
        <v>31</v>
      </c>
      <c r="D218" s="7">
        <v>136.6</v>
      </c>
      <c r="F218" s="7">
        <v>152.5</v>
      </c>
      <c r="H218" s="7">
        <v>138.19999999999999</v>
      </c>
      <c r="J218" s="7">
        <v>142.4</v>
      </c>
      <c r="L218" s="7">
        <v>123.9</v>
      </c>
      <c r="N218" s="7">
        <v>135.5</v>
      </c>
      <c r="P218" s="7">
        <v>131.69999999999999</v>
      </c>
      <c r="R218" s="7">
        <v>121.3</v>
      </c>
      <c r="T218" s="7">
        <v>108.4</v>
      </c>
      <c r="V218" s="7">
        <v>138.9</v>
      </c>
      <c r="X218" s="7">
        <v>137</v>
      </c>
      <c r="Z218" s="7">
        <v>155.80000000000001</v>
      </c>
      <c r="AB218" s="7">
        <v>137.4</v>
      </c>
      <c r="AD218" s="7">
        <v>162.69999999999999</v>
      </c>
      <c r="AF218" s="7">
        <v>150.6</v>
      </c>
      <c r="AH218" s="7">
        <v>145.1</v>
      </c>
      <c r="AJ218" s="7">
        <v>149.9</v>
      </c>
      <c r="AL218" s="7">
        <v>139.26</v>
      </c>
      <c r="AN218" s="7">
        <v>146.19999999999999</v>
      </c>
      <c r="AP218" s="7">
        <v>150.1</v>
      </c>
      <c r="AR218" s="7">
        <v>149.6</v>
      </c>
      <c r="AT218" s="7">
        <v>128.6</v>
      </c>
      <c r="AV218" s="7">
        <v>142.9</v>
      </c>
      <c r="AX218" s="7">
        <v>155.19999999999999</v>
      </c>
      <c r="AZ218" s="7">
        <v>133.5</v>
      </c>
      <c r="BB218" s="7">
        <v>141.69999999999999</v>
      </c>
      <c r="BD218" s="7">
        <v>141</v>
      </c>
    </row>
    <row r="219" spans="1:56" x14ac:dyDescent="0.35">
      <c r="A219" s="7" t="s">
        <v>33</v>
      </c>
      <c r="B219" s="7">
        <v>2019</v>
      </c>
      <c r="C219" s="7" t="s">
        <v>31</v>
      </c>
      <c r="D219" s="7">
        <v>138.30000000000001</v>
      </c>
      <c r="F219" s="7">
        <v>149.4</v>
      </c>
      <c r="H219" s="7">
        <v>143.5</v>
      </c>
      <c r="J219" s="7">
        <v>141.69999999999999</v>
      </c>
      <c r="L219" s="7">
        <v>118.1</v>
      </c>
      <c r="N219" s="7">
        <v>135.19999999999999</v>
      </c>
      <c r="P219" s="7">
        <v>130.5</v>
      </c>
      <c r="R219" s="7">
        <v>118.2</v>
      </c>
      <c r="T219" s="7">
        <v>110.4</v>
      </c>
      <c r="V219" s="7">
        <v>140.4</v>
      </c>
      <c r="X219" s="7">
        <v>128.1</v>
      </c>
      <c r="Z219" s="7">
        <v>153.19999999999999</v>
      </c>
      <c r="AB219" s="7">
        <v>137.30000000000001</v>
      </c>
      <c r="AD219" s="7">
        <v>164.7</v>
      </c>
      <c r="AF219" s="7">
        <v>143</v>
      </c>
      <c r="AH219" s="7">
        <v>130.4</v>
      </c>
      <c r="AJ219" s="7">
        <v>141.1</v>
      </c>
      <c r="AL219" s="7">
        <v>147.69999999999999</v>
      </c>
      <c r="AN219" s="7">
        <v>128.6</v>
      </c>
      <c r="AP219" s="7">
        <v>136.30000000000001</v>
      </c>
      <c r="AR219" s="7">
        <v>137.80000000000001</v>
      </c>
      <c r="AT219" s="7">
        <v>118.6</v>
      </c>
      <c r="AV219" s="7">
        <v>131.9</v>
      </c>
      <c r="AX219" s="7">
        <v>146.6</v>
      </c>
      <c r="AZ219" s="7">
        <v>131.69999999999999</v>
      </c>
      <c r="BB219" s="7">
        <v>131.80000000000001</v>
      </c>
      <c r="BD219" s="7">
        <v>138</v>
      </c>
    </row>
    <row r="220" spans="1:56" x14ac:dyDescent="0.35">
      <c r="A220" s="7" t="s">
        <v>34</v>
      </c>
      <c r="B220" s="7">
        <v>2019</v>
      </c>
      <c r="C220" s="7" t="s">
        <v>31</v>
      </c>
      <c r="D220" s="7">
        <v>137.1</v>
      </c>
      <c r="F220" s="7">
        <v>151.4</v>
      </c>
      <c r="H220" s="7">
        <v>140.19999999999999</v>
      </c>
      <c r="J220" s="7">
        <v>142.1</v>
      </c>
      <c r="L220" s="7">
        <v>121.8</v>
      </c>
      <c r="N220" s="7">
        <v>135.4</v>
      </c>
      <c r="P220" s="7">
        <v>131.30000000000001</v>
      </c>
      <c r="R220" s="7">
        <v>120.3</v>
      </c>
      <c r="T220" s="7">
        <v>109.1</v>
      </c>
      <c r="V220" s="7">
        <v>139.4</v>
      </c>
      <c r="X220" s="7">
        <v>133.30000000000001</v>
      </c>
      <c r="Z220" s="7">
        <v>154.6</v>
      </c>
      <c r="AB220" s="7">
        <v>137.4</v>
      </c>
      <c r="AD220" s="7">
        <v>163.19999999999999</v>
      </c>
      <c r="AF220" s="7">
        <v>147.6</v>
      </c>
      <c r="AH220" s="7">
        <v>139</v>
      </c>
      <c r="AJ220" s="7">
        <v>146.4</v>
      </c>
      <c r="AL220" s="7">
        <v>147.69999999999999</v>
      </c>
      <c r="AN220" s="7">
        <v>139.5</v>
      </c>
      <c r="AP220" s="7">
        <v>143.6</v>
      </c>
      <c r="AR220" s="7">
        <v>145.1</v>
      </c>
      <c r="AT220" s="7">
        <v>123.3</v>
      </c>
      <c r="AV220" s="7">
        <v>136.69999999999999</v>
      </c>
      <c r="AX220" s="7">
        <v>150.19999999999999</v>
      </c>
      <c r="AZ220" s="7">
        <v>132.80000000000001</v>
      </c>
      <c r="BB220" s="7">
        <v>136.9</v>
      </c>
      <c r="BD220" s="7">
        <v>139.6</v>
      </c>
    </row>
    <row r="221" spans="1:56" x14ac:dyDescent="0.35">
      <c r="A221" s="7" t="s">
        <v>30</v>
      </c>
      <c r="B221" s="7">
        <v>2019</v>
      </c>
      <c r="C221" s="7" t="s">
        <v>35</v>
      </c>
      <c r="D221" s="7">
        <v>136.80000000000001</v>
      </c>
      <c r="F221" s="7">
        <v>153</v>
      </c>
      <c r="H221" s="7">
        <v>139.1</v>
      </c>
      <c r="J221" s="7">
        <v>142.5</v>
      </c>
      <c r="L221" s="7">
        <v>124.1</v>
      </c>
      <c r="N221" s="7">
        <v>135.80000000000001</v>
      </c>
      <c r="P221" s="7">
        <v>128.69999999999999</v>
      </c>
      <c r="R221" s="7">
        <v>121.5</v>
      </c>
      <c r="T221" s="7">
        <v>108.3</v>
      </c>
      <c r="V221" s="7">
        <v>139.19999999999999</v>
      </c>
      <c r="X221" s="7">
        <v>137.4</v>
      </c>
      <c r="Z221" s="7">
        <v>156.19999999999999</v>
      </c>
      <c r="AB221" s="7">
        <v>137.19999999999999</v>
      </c>
      <c r="AD221" s="7">
        <v>162.80000000000001</v>
      </c>
      <c r="AF221" s="7">
        <v>150.5</v>
      </c>
      <c r="AH221" s="7">
        <v>146.1</v>
      </c>
      <c r="AJ221" s="7">
        <v>149.9</v>
      </c>
      <c r="AL221" s="7">
        <v>139.26</v>
      </c>
      <c r="AN221" s="7">
        <v>145.30000000000001</v>
      </c>
      <c r="AP221" s="7">
        <v>150.1</v>
      </c>
      <c r="AR221" s="7">
        <v>149.9</v>
      </c>
      <c r="AT221" s="7">
        <v>129.19999999999999</v>
      </c>
      <c r="AV221" s="7">
        <v>143.4</v>
      </c>
      <c r="AX221" s="7">
        <v>155.5</v>
      </c>
      <c r="AZ221" s="7">
        <v>134.9</v>
      </c>
      <c r="BB221" s="7">
        <v>142.19999999999999</v>
      </c>
      <c r="BD221" s="7">
        <v>141</v>
      </c>
    </row>
    <row r="222" spans="1:56" x14ac:dyDescent="0.35">
      <c r="A222" s="7" t="s">
        <v>33</v>
      </c>
      <c r="B222" s="7">
        <v>2019</v>
      </c>
      <c r="C222" s="7" t="s">
        <v>35</v>
      </c>
      <c r="D222" s="7">
        <v>139.4</v>
      </c>
      <c r="F222" s="7">
        <v>150.1</v>
      </c>
      <c r="H222" s="7">
        <v>145.30000000000001</v>
      </c>
      <c r="J222" s="7">
        <v>141.69999999999999</v>
      </c>
      <c r="L222" s="7">
        <v>118.4</v>
      </c>
      <c r="N222" s="7">
        <v>137</v>
      </c>
      <c r="P222" s="7">
        <v>131.6</v>
      </c>
      <c r="R222" s="7">
        <v>119.9</v>
      </c>
      <c r="T222" s="7">
        <v>110.4</v>
      </c>
      <c r="V222" s="7">
        <v>140.80000000000001</v>
      </c>
      <c r="X222" s="7">
        <v>128.30000000000001</v>
      </c>
      <c r="Z222" s="7">
        <v>153.5</v>
      </c>
      <c r="AB222" s="7">
        <v>138</v>
      </c>
      <c r="AD222" s="7">
        <v>164.9</v>
      </c>
      <c r="AF222" s="7">
        <v>143.30000000000001</v>
      </c>
      <c r="AH222" s="7">
        <v>130.80000000000001</v>
      </c>
      <c r="AJ222" s="7">
        <v>141.4</v>
      </c>
      <c r="AL222" s="7">
        <v>148.5</v>
      </c>
      <c r="AN222" s="7">
        <v>127.1</v>
      </c>
      <c r="AP222" s="7">
        <v>136.6</v>
      </c>
      <c r="AR222" s="7">
        <v>138.5</v>
      </c>
      <c r="AT222" s="7">
        <v>119.2</v>
      </c>
      <c r="AV222" s="7">
        <v>132.19999999999999</v>
      </c>
      <c r="AX222" s="7">
        <v>146.6</v>
      </c>
      <c r="AZ222" s="7">
        <v>133</v>
      </c>
      <c r="BB222" s="7">
        <v>132.4</v>
      </c>
      <c r="BD222" s="7">
        <v>138.6</v>
      </c>
    </row>
    <row r="223" spans="1:56" x14ac:dyDescent="0.35">
      <c r="A223" s="7" t="s">
        <v>34</v>
      </c>
      <c r="B223" s="7">
        <v>2019</v>
      </c>
      <c r="C223" s="7" t="s">
        <v>35</v>
      </c>
      <c r="D223" s="7">
        <v>137.6</v>
      </c>
      <c r="F223" s="7">
        <v>152</v>
      </c>
      <c r="H223" s="7">
        <v>141.5</v>
      </c>
      <c r="J223" s="7">
        <v>142.19999999999999</v>
      </c>
      <c r="L223" s="7">
        <v>122</v>
      </c>
      <c r="N223" s="7">
        <v>136.4</v>
      </c>
      <c r="P223" s="7">
        <v>129.69999999999999</v>
      </c>
      <c r="R223" s="7">
        <v>121</v>
      </c>
      <c r="T223" s="7">
        <v>109</v>
      </c>
      <c r="V223" s="7">
        <v>139.69999999999999</v>
      </c>
      <c r="X223" s="7">
        <v>133.6</v>
      </c>
      <c r="Z223" s="7">
        <v>154.9</v>
      </c>
      <c r="AB223" s="7">
        <v>137.5</v>
      </c>
      <c r="AD223" s="7">
        <v>163.4</v>
      </c>
      <c r="AF223" s="7">
        <v>147.69999999999999</v>
      </c>
      <c r="AH223" s="7">
        <v>139.69999999999999</v>
      </c>
      <c r="AJ223" s="7">
        <v>146.5</v>
      </c>
      <c r="AL223" s="7">
        <v>148.5</v>
      </c>
      <c r="AN223" s="7">
        <v>138.4</v>
      </c>
      <c r="AP223" s="7">
        <v>143.69999999999999</v>
      </c>
      <c r="AR223" s="7">
        <v>145.6</v>
      </c>
      <c r="AT223" s="7">
        <v>123.9</v>
      </c>
      <c r="AV223" s="7">
        <v>137.1</v>
      </c>
      <c r="AX223" s="7">
        <v>150.30000000000001</v>
      </c>
      <c r="AZ223" s="7">
        <v>134.1</v>
      </c>
      <c r="BB223" s="7">
        <v>137.4</v>
      </c>
      <c r="BD223" s="7">
        <v>139.9</v>
      </c>
    </row>
    <row r="224" spans="1:56" x14ac:dyDescent="0.35">
      <c r="A224" s="7" t="s">
        <v>30</v>
      </c>
      <c r="B224" s="7">
        <v>2019</v>
      </c>
      <c r="C224" s="7" t="s">
        <v>36</v>
      </c>
      <c r="D224" s="7">
        <v>136.9</v>
      </c>
      <c r="F224" s="7">
        <v>154.1</v>
      </c>
      <c r="H224" s="7">
        <v>138.69999999999999</v>
      </c>
      <c r="J224" s="7">
        <v>142.5</v>
      </c>
      <c r="L224" s="7">
        <v>124.1</v>
      </c>
      <c r="N224" s="7">
        <v>136.1</v>
      </c>
      <c r="P224" s="7">
        <v>128.19999999999999</v>
      </c>
      <c r="R224" s="7">
        <v>122.3</v>
      </c>
      <c r="T224" s="7">
        <v>108.3</v>
      </c>
      <c r="V224" s="7">
        <v>138.9</v>
      </c>
      <c r="X224" s="7">
        <v>137.4</v>
      </c>
      <c r="Z224" s="7">
        <v>156.4</v>
      </c>
      <c r="AB224" s="7">
        <v>137.30000000000001</v>
      </c>
      <c r="AD224" s="7">
        <v>162.9</v>
      </c>
      <c r="AF224" s="7">
        <v>150.80000000000001</v>
      </c>
      <c r="AH224" s="7">
        <v>146.1</v>
      </c>
      <c r="AJ224" s="7">
        <v>150.1</v>
      </c>
      <c r="AL224" s="7">
        <v>139.26</v>
      </c>
      <c r="AN224" s="7">
        <v>146.4</v>
      </c>
      <c r="AP224" s="7">
        <v>150</v>
      </c>
      <c r="AR224" s="7">
        <v>150.4</v>
      </c>
      <c r="AT224" s="7">
        <v>129.9</v>
      </c>
      <c r="AV224" s="7">
        <v>143.80000000000001</v>
      </c>
      <c r="AX224" s="7">
        <v>155.5</v>
      </c>
      <c r="AZ224" s="7">
        <v>134</v>
      </c>
      <c r="BB224" s="7">
        <v>142.4</v>
      </c>
      <c r="BD224" s="7">
        <v>141.19999999999999</v>
      </c>
    </row>
    <row r="225" spans="1:56" x14ac:dyDescent="0.35">
      <c r="A225" s="7" t="s">
        <v>33</v>
      </c>
      <c r="B225" s="7">
        <v>2019</v>
      </c>
      <c r="C225" s="7" t="s">
        <v>36</v>
      </c>
      <c r="D225" s="7">
        <v>139.69999999999999</v>
      </c>
      <c r="F225" s="7">
        <v>151.1</v>
      </c>
      <c r="H225" s="7">
        <v>142.9</v>
      </c>
      <c r="J225" s="7">
        <v>141.9</v>
      </c>
      <c r="L225" s="7">
        <v>118.4</v>
      </c>
      <c r="N225" s="7">
        <v>139.4</v>
      </c>
      <c r="P225" s="7">
        <v>141.19999999999999</v>
      </c>
      <c r="R225" s="7">
        <v>120.7</v>
      </c>
      <c r="T225" s="7">
        <v>110.4</v>
      </c>
      <c r="V225" s="7">
        <v>140.69999999999999</v>
      </c>
      <c r="X225" s="7">
        <v>128.5</v>
      </c>
      <c r="Z225" s="7">
        <v>153.9</v>
      </c>
      <c r="AB225" s="7">
        <v>139.6</v>
      </c>
      <c r="AD225" s="7">
        <v>165.3</v>
      </c>
      <c r="AF225" s="7">
        <v>143.5</v>
      </c>
      <c r="AH225" s="7">
        <v>131.19999999999999</v>
      </c>
      <c r="AJ225" s="7">
        <v>141.6</v>
      </c>
      <c r="AL225" s="7">
        <v>149</v>
      </c>
      <c r="AN225" s="7">
        <v>128.80000000000001</v>
      </c>
      <c r="AP225" s="7">
        <v>136.80000000000001</v>
      </c>
      <c r="AR225" s="7">
        <v>139.19999999999999</v>
      </c>
      <c r="AT225" s="7">
        <v>119.9</v>
      </c>
      <c r="AV225" s="7">
        <v>133</v>
      </c>
      <c r="AX225" s="7">
        <v>146.69999999999999</v>
      </c>
      <c r="AZ225" s="7">
        <v>132.5</v>
      </c>
      <c r="BB225" s="7">
        <v>132.80000000000001</v>
      </c>
      <c r="BD225" s="7">
        <v>139.5</v>
      </c>
    </row>
    <row r="226" spans="1:56" x14ac:dyDescent="0.35">
      <c r="A226" s="7" t="s">
        <v>34</v>
      </c>
      <c r="B226" s="7">
        <v>2019</v>
      </c>
      <c r="C226" s="7" t="s">
        <v>36</v>
      </c>
      <c r="D226" s="7">
        <v>137.80000000000001</v>
      </c>
      <c r="F226" s="7">
        <v>153</v>
      </c>
      <c r="H226" s="7">
        <v>140.30000000000001</v>
      </c>
      <c r="J226" s="7">
        <v>142.30000000000001</v>
      </c>
      <c r="L226" s="7">
        <v>122</v>
      </c>
      <c r="N226" s="7">
        <v>137.6</v>
      </c>
      <c r="P226" s="7">
        <v>132.6</v>
      </c>
      <c r="R226" s="7">
        <v>121.8</v>
      </c>
      <c r="T226" s="7">
        <v>109</v>
      </c>
      <c r="V226" s="7">
        <v>139.5</v>
      </c>
      <c r="X226" s="7">
        <v>133.69999999999999</v>
      </c>
      <c r="Z226" s="7">
        <v>155.19999999999999</v>
      </c>
      <c r="AB226" s="7">
        <v>138.1</v>
      </c>
      <c r="AD226" s="7">
        <v>163.5</v>
      </c>
      <c r="AF226" s="7">
        <v>147.9</v>
      </c>
      <c r="AH226" s="7">
        <v>139.9</v>
      </c>
      <c r="AJ226" s="7">
        <v>146.69999999999999</v>
      </c>
      <c r="AL226" s="7">
        <v>149</v>
      </c>
      <c r="AN226" s="7">
        <v>139.69999999999999</v>
      </c>
      <c r="AP226" s="7">
        <v>143.80000000000001</v>
      </c>
      <c r="AR226" s="7">
        <v>146.19999999999999</v>
      </c>
      <c r="AT226" s="7">
        <v>124.6</v>
      </c>
      <c r="AV226" s="7">
        <v>137.69999999999999</v>
      </c>
      <c r="AX226" s="7">
        <v>150.30000000000001</v>
      </c>
      <c r="AZ226" s="7">
        <v>133.4</v>
      </c>
      <c r="BB226" s="7">
        <v>137.69999999999999</v>
      </c>
      <c r="BD226" s="7">
        <v>140.4</v>
      </c>
    </row>
    <row r="227" spans="1:56" x14ac:dyDescent="0.35">
      <c r="A227" s="7" t="s">
        <v>30</v>
      </c>
      <c r="B227" s="7">
        <v>2019</v>
      </c>
      <c r="C227" s="7" t="s">
        <v>38</v>
      </c>
      <c r="D227" s="7">
        <v>137.4</v>
      </c>
      <c r="F227" s="7">
        <v>159.5</v>
      </c>
      <c r="H227" s="7">
        <v>134.5</v>
      </c>
      <c r="J227" s="7">
        <v>142.6</v>
      </c>
      <c r="L227" s="7">
        <v>124</v>
      </c>
      <c r="N227" s="7">
        <v>143.69999999999999</v>
      </c>
      <c r="P227" s="7">
        <v>133.4</v>
      </c>
      <c r="R227" s="7">
        <v>125.1</v>
      </c>
      <c r="T227" s="7">
        <v>109.3</v>
      </c>
      <c r="V227" s="7">
        <v>139.30000000000001</v>
      </c>
      <c r="X227" s="7">
        <v>137.69999999999999</v>
      </c>
      <c r="Z227" s="7">
        <v>156.4</v>
      </c>
      <c r="AB227" s="7">
        <v>139.19999999999999</v>
      </c>
      <c r="AD227" s="7">
        <v>163.30000000000001</v>
      </c>
      <c r="AF227" s="7">
        <v>151.30000000000001</v>
      </c>
      <c r="AH227" s="7">
        <v>146.6</v>
      </c>
      <c r="AJ227" s="7">
        <v>150.69999999999999</v>
      </c>
      <c r="AL227" s="7">
        <v>139.26</v>
      </c>
      <c r="AN227" s="7">
        <v>146.9</v>
      </c>
      <c r="AP227" s="7">
        <v>149.5</v>
      </c>
      <c r="AR227" s="7">
        <v>151.30000000000001</v>
      </c>
      <c r="AT227" s="7">
        <v>130.19999999999999</v>
      </c>
      <c r="AV227" s="7">
        <v>145.9</v>
      </c>
      <c r="AX227" s="7">
        <v>156.69999999999999</v>
      </c>
      <c r="AZ227" s="7">
        <v>133.9</v>
      </c>
      <c r="BB227" s="7">
        <v>142.9</v>
      </c>
      <c r="BD227" s="7">
        <v>142.4</v>
      </c>
    </row>
    <row r="228" spans="1:56" x14ac:dyDescent="0.35">
      <c r="A228" s="7" t="s">
        <v>33</v>
      </c>
      <c r="B228" s="7">
        <v>2019</v>
      </c>
      <c r="C228" s="7" t="s">
        <v>38</v>
      </c>
      <c r="D228" s="7">
        <v>140.4</v>
      </c>
      <c r="F228" s="7">
        <v>156.69999999999999</v>
      </c>
      <c r="H228" s="7">
        <v>138.30000000000001</v>
      </c>
      <c r="J228" s="7">
        <v>142.4</v>
      </c>
      <c r="L228" s="7">
        <v>118.6</v>
      </c>
      <c r="N228" s="7">
        <v>149.69999999999999</v>
      </c>
      <c r="P228" s="7">
        <v>161.6</v>
      </c>
      <c r="R228" s="7">
        <v>124.4</v>
      </c>
      <c r="T228" s="7">
        <v>111.2</v>
      </c>
      <c r="V228" s="7">
        <v>141</v>
      </c>
      <c r="X228" s="7">
        <v>128.9</v>
      </c>
      <c r="Z228" s="7">
        <v>154.5</v>
      </c>
      <c r="AB228" s="7">
        <v>143.80000000000001</v>
      </c>
      <c r="AD228" s="7">
        <v>166.2</v>
      </c>
      <c r="AF228" s="7">
        <v>144</v>
      </c>
      <c r="AH228" s="7">
        <v>131.69999999999999</v>
      </c>
      <c r="AJ228" s="7">
        <v>142.19999999999999</v>
      </c>
      <c r="AL228" s="7">
        <v>150.1</v>
      </c>
      <c r="AN228" s="7">
        <v>129.4</v>
      </c>
      <c r="AP228" s="7">
        <v>137.19999999999999</v>
      </c>
      <c r="AR228" s="7">
        <v>139.80000000000001</v>
      </c>
      <c r="AT228" s="7">
        <v>120.1</v>
      </c>
      <c r="AV228" s="7">
        <v>134</v>
      </c>
      <c r="AX228" s="7">
        <v>148</v>
      </c>
      <c r="AZ228" s="7">
        <v>132.6</v>
      </c>
      <c r="BB228" s="7">
        <v>133.30000000000001</v>
      </c>
      <c r="BD228" s="7">
        <v>141.5</v>
      </c>
    </row>
    <row r="229" spans="1:56" x14ac:dyDescent="0.35">
      <c r="A229" s="7" t="s">
        <v>34</v>
      </c>
      <c r="B229" s="7">
        <v>2019</v>
      </c>
      <c r="C229" s="7" t="s">
        <v>38</v>
      </c>
      <c r="D229" s="7">
        <v>138.30000000000001</v>
      </c>
      <c r="F229" s="7">
        <v>158.5</v>
      </c>
      <c r="H229" s="7">
        <v>136</v>
      </c>
      <c r="J229" s="7">
        <v>142.5</v>
      </c>
      <c r="L229" s="7">
        <v>122</v>
      </c>
      <c r="N229" s="7">
        <v>146.5</v>
      </c>
      <c r="P229" s="7">
        <v>143</v>
      </c>
      <c r="R229" s="7">
        <v>124.9</v>
      </c>
      <c r="T229" s="7">
        <v>109.9</v>
      </c>
      <c r="V229" s="7">
        <v>139.9</v>
      </c>
      <c r="X229" s="7">
        <v>134</v>
      </c>
      <c r="Z229" s="7">
        <v>155.5</v>
      </c>
      <c r="AB229" s="7">
        <v>140.9</v>
      </c>
      <c r="AD229" s="7">
        <v>164.1</v>
      </c>
      <c r="AF229" s="7">
        <v>148.4</v>
      </c>
      <c r="AH229" s="7">
        <v>140.4</v>
      </c>
      <c r="AJ229" s="7">
        <v>147.30000000000001</v>
      </c>
      <c r="AL229" s="7">
        <v>150.1</v>
      </c>
      <c r="AN229" s="7">
        <v>140.30000000000001</v>
      </c>
      <c r="AP229" s="7">
        <v>143.69999999999999</v>
      </c>
      <c r="AR229" s="7">
        <v>146.9</v>
      </c>
      <c r="AT229" s="7">
        <v>124.9</v>
      </c>
      <c r="AV229" s="7">
        <v>139.19999999999999</v>
      </c>
      <c r="AX229" s="7">
        <v>151.6</v>
      </c>
      <c r="AZ229" s="7">
        <v>133.4</v>
      </c>
      <c r="BB229" s="7">
        <v>138.19999999999999</v>
      </c>
      <c r="BD229" s="7">
        <v>142</v>
      </c>
    </row>
    <row r="230" spans="1:56" x14ac:dyDescent="0.35">
      <c r="A230" s="7" t="s">
        <v>30</v>
      </c>
      <c r="B230" s="7">
        <v>2019</v>
      </c>
      <c r="C230" s="7" t="s">
        <v>39</v>
      </c>
      <c r="D230" s="7">
        <v>137.80000000000001</v>
      </c>
      <c r="F230" s="7">
        <v>163.5</v>
      </c>
      <c r="H230" s="7">
        <v>136.19999999999999</v>
      </c>
      <c r="J230" s="7">
        <v>143.19999999999999</v>
      </c>
      <c r="L230" s="7">
        <v>124.3</v>
      </c>
      <c r="N230" s="7">
        <v>143.30000000000001</v>
      </c>
      <c r="P230" s="7">
        <v>140.6</v>
      </c>
      <c r="R230" s="7">
        <v>128.69999999999999</v>
      </c>
      <c r="T230" s="7">
        <v>110.6</v>
      </c>
      <c r="V230" s="7">
        <v>140.4</v>
      </c>
      <c r="X230" s="7">
        <v>138</v>
      </c>
      <c r="Z230" s="7">
        <v>156.6</v>
      </c>
      <c r="AB230" s="7">
        <v>141</v>
      </c>
      <c r="AD230" s="7">
        <v>164.2</v>
      </c>
      <c r="AF230" s="7">
        <v>151.4</v>
      </c>
      <c r="AH230" s="7">
        <v>146.5</v>
      </c>
      <c r="AJ230" s="7">
        <v>150.69999999999999</v>
      </c>
      <c r="AL230" s="7">
        <v>139.26</v>
      </c>
      <c r="AN230" s="7">
        <v>147.80000000000001</v>
      </c>
      <c r="AP230" s="7">
        <v>149.6</v>
      </c>
      <c r="AR230" s="7">
        <v>151.69999999999999</v>
      </c>
      <c r="AT230" s="7">
        <v>130.19999999999999</v>
      </c>
      <c r="AV230" s="7">
        <v>146.4</v>
      </c>
      <c r="AX230" s="7">
        <v>157.69999999999999</v>
      </c>
      <c r="AZ230" s="7">
        <v>134.80000000000001</v>
      </c>
      <c r="BB230" s="7">
        <v>143.30000000000001</v>
      </c>
      <c r="BD230" s="7">
        <v>143.6</v>
      </c>
    </row>
    <row r="231" spans="1:56" x14ac:dyDescent="0.35">
      <c r="A231" s="7" t="s">
        <v>33</v>
      </c>
      <c r="B231" s="7">
        <v>2019</v>
      </c>
      <c r="C231" s="7" t="s">
        <v>39</v>
      </c>
      <c r="D231" s="7">
        <v>140.69999999999999</v>
      </c>
      <c r="F231" s="7">
        <v>159.6</v>
      </c>
      <c r="H231" s="7">
        <v>140.4</v>
      </c>
      <c r="J231" s="7">
        <v>143.4</v>
      </c>
      <c r="L231" s="7">
        <v>118.6</v>
      </c>
      <c r="N231" s="7">
        <v>150.9</v>
      </c>
      <c r="P231" s="7">
        <v>169.8</v>
      </c>
      <c r="R231" s="7">
        <v>127.4</v>
      </c>
      <c r="T231" s="7">
        <v>111.8</v>
      </c>
      <c r="V231" s="7">
        <v>141</v>
      </c>
      <c r="X231" s="7">
        <v>129</v>
      </c>
      <c r="Z231" s="7">
        <v>155.1</v>
      </c>
      <c r="AB231" s="7">
        <v>145.6</v>
      </c>
      <c r="AD231" s="7">
        <v>166.7</v>
      </c>
      <c r="AF231" s="7">
        <v>144.30000000000001</v>
      </c>
      <c r="AH231" s="7">
        <v>131.69999999999999</v>
      </c>
      <c r="AJ231" s="7">
        <v>142.4</v>
      </c>
      <c r="AL231" s="7">
        <v>149.4</v>
      </c>
      <c r="AN231" s="7">
        <v>130.5</v>
      </c>
      <c r="AP231" s="7">
        <v>137.4</v>
      </c>
      <c r="AR231" s="7">
        <v>140.30000000000001</v>
      </c>
      <c r="AT231" s="7">
        <v>119.6</v>
      </c>
      <c r="AV231" s="7">
        <v>134.30000000000001</v>
      </c>
      <c r="AX231" s="7">
        <v>148.9</v>
      </c>
      <c r="AZ231" s="7">
        <v>133.69999999999999</v>
      </c>
      <c r="BB231" s="7">
        <v>133.6</v>
      </c>
      <c r="BD231" s="7">
        <v>142.1</v>
      </c>
    </row>
    <row r="232" spans="1:56" x14ac:dyDescent="0.35">
      <c r="A232" s="7" t="s">
        <v>34</v>
      </c>
      <c r="B232" s="7">
        <v>2019</v>
      </c>
      <c r="C232" s="7" t="s">
        <v>39</v>
      </c>
      <c r="D232" s="7">
        <v>138.69999999999999</v>
      </c>
      <c r="F232" s="7">
        <v>162.1</v>
      </c>
      <c r="H232" s="7">
        <v>137.80000000000001</v>
      </c>
      <c r="J232" s="7">
        <v>143.30000000000001</v>
      </c>
      <c r="L232" s="7">
        <v>122.2</v>
      </c>
      <c r="N232" s="7">
        <v>146.80000000000001</v>
      </c>
      <c r="P232" s="7">
        <v>150.5</v>
      </c>
      <c r="R232" s="7">
        <v>128.30000000000001</v>
      </c>
      <c r="T232" s="7">
        <v>111</v>
      </c>
      <c r="V232" s="7">
        <v>140.6</v>
      </c>
      <c r="X232" s="7">
        <v>134.19999999999999</v>
      </c>
      <c r="Z232" s="7">
        <v>155.9</v>
      </c>
      <c r="AB232" s="7">
        <v>142.69999999999999</v>
      </c>
      <c r="AD232" s="7">
        <v>164.9</v>
      </c>
      <c r="AF232" s="7">
        <v>148.6</v>
      </c>
      <c r="AH232" s="7">
        <v>140.4</v>
      </c>
      <c r="AJ232" s="7">
        <v>147.4</v>
      </c>
      <c r="AL232" s="7">
        <v>149.4</v>
      </c>
      <c r="AN232" s="7">
        <v>141.19999999999999</v>
      </c>
      <c r="AP232" s="7">
        <v>143.80000000000001</v>
      </c>
      <c r="AR232" s="7">
        <v>147.4</v>
      </c>
      <c r="AT232" s="7">
        <v>124.6</v>
      </c>
      <c r="AV232" s="7">
        <v>139.6</v>
      </c>
      <c r="AX232" s="7">
        <v>152.5</v>
      </c>
      <c r="AZ232" s="7">
        <v>134.30000000000001</v>
      </c>
      <c r="BB232" s="7">
        <v>138.6</v>
      </c>
      <c r="BD232" s="7">
        <v>142.9</v>
      </c>
    </row>
    <row r="233" spans="1:56" x14ac:dyDescent="0.35">
      <c r="A233" s="7" t="s">
        <v>30</v>
      </c>
      <c r="B233" s="7">
        <v>2019</v>
      </c>
      <c r="C233" s="7" t="s">
        <v>40</v>
      </c>
      <c r="D233" s="7">
        <v>138.4</v>
      </c>
      <c r="F233" s="7">
        <v>164</v>
      </c>
      <c r="H233" s="7">
        <v>138.4</v>
      </c>
      <c r="J233" s="7">
        <v>143.9</v>
      </c>
      <c r="L233" s="7">
        <v>124.4</v>
      </c>
      <c r="N233" s="7">
        <v>146.4</v>
      </c>
      <c r="P233" s="7">
        <v>150.1</v>
      </c>
      <c r="R233" s="7">
        <v>130.6</v>
      </c>
      <c r="T233" s="7">
        <v>110.8</v>
      </c>
      <c r="V233" s="7">
        <v>141.69999999999999</v>
      </c>
      <c r="X233" s="7">
        <v>138.5</v>
      </c>
      <c r="Z233" s="7">
        <v>156.69999999999999</v>
      </c>
      <c r="AB233" s="7">
        <v>143</v>
      </c>
      <c r="AD233" s="7">
        <v>164.5</v>
      </c>
      <c r="AF233" s="7">
        <v>151.6</v>
      </c>
      <c r="AH233" s="7">
        <v>146.6</v>
      </c>
      <c r="AJ233" s="7">
        <v>150.9</v>
      </c>
      <c r="AL233" s="7">
        <v>139.26</v>
      </c>
      <c r="AN233" s="7">
        <v>146.80000000000001</v>
      </c>
      <c r="AP233" s="7">
        <v>150</v>
      </c>
      <c r="AR233" s="7">
        <v>152.19999999999999</v>
      </c>
      <c r="AT233" s="7">
        <v>131.19999999999999</v>
      </c>
      <c r="AV233" s="7">
        <v>147.5</v>
      </c>
      <c r="AX233" s="7">
        <v>159.1</v>
      </c>
      <c r="AZ233" s="7">
        <v>136.1</v>
      </c>
      <c r="BB233" s="7">
        <v>144.19999999999999</v>
      </c>
      <c r="BD233" s="7">
        <v>144.9</v>
      </c>
    </row>
    <row r="234" spans="1:56" x14ac:dyDescent="0.35">
      <c r="A234" s="7" t="s">
        <v>33</v>
      </c>
      <c r="B234" s="7">
        <v>2019</v>
      </c>
      <c r="C234" s="7" t="s">
        <v>40</v>
      </c>
      <c r="D234" s="7">
        <v>141.4</v>
      </c>
      <c r="F234" s="7">
        <v>160.19999999999999</v>
      </c>
      <c r="H234" s="7">
        <v>142.5</v>
      </c>
      <c r="J234" s="7">
        <v>144.1</v>
      </c>
      <c r="L234" s="7">
        <v>119.3</v>
      </c>
      <c r="N234" s="7">
        <v>154.69999999999999</v>
      </c>
      <c r="P234" s="7">
        <v>180.1</v>
      </c>
      <c r="R234" s="7">
        <v>128.9</v>
      </c>
      <c r="T234" s="7">
        <v>111.8</v>
      </c>
      <c r="V234" s="7">
        <v>141.6</v>
      </c>
      <c r="X234" s="7">
        <v>129.5</v>
      </c>
      <c r="Z234" s="7">
        <v>155.6</v>
      </c>
      <c r="AB234" s="7">
        <v>147.69999999999999</v>
      </c>
      <c r="AD234" s="7">
        <v>167.2</v>
      </c>
      <c r="AF234" s="7">
        <v>144.69999999999999</v>
      </c>
      <c r="AH234" s="7">
        <v>131.9</v>
      </c>
      <c r="AJ234" s="7">
        <v>142.69999999999999</v>
      </c>
      <c r="AL234" s="7">
        <v>150.6</v>
      </c>
      <c r="AN234" s="7">
        <v>127</v>
      </c>
      <c r="AP234" s="7">
        <v>137.69999999999999</v>
      </c>
      <c r="AR234" s="7">
        <v>140.80000000000001</v>
      </c>
      <c r="AT234" s="7">
        <v>120.6</v>
      </c>
      <c r="AV234" s="7">
        <v>135</v>
      </c>
      <c r="AX234" s="7">
        <v>150.4</v>
      </c>
      <c r="AZ234" s="7">
        <v>135.1</v>
      </c>
      <c r="BB234" s="7">
        <v>134.5</v>
      </c>
      <c r="BD234" s="7">
        <v>143.30000000000001</v>
      </c>
    </row>
    <row r="235" spans="1:56" x14ac:dyDescent="0.35">
      <c r="A235" s="7" t="s">
        <v>34</v>
      </c>
      <c r="B235" s="7">
        <v>2019</v>
      </c>
      <c r="C235" s="7" t="s">
        <v>40</v>
      </c>
      <c r="D235" s="7">
        <v>139.30000000000001</v>
      </c>
      <c r="F235" s="7">
        <v>162.69999999999999</v>
      </c>
      <c r="H235" s="7">
        <v>140</v>
      </c>
      <c r="J235" s="7">
        <v>144</v>
      </c>
      <c r="L235" s="7">
        <v>122.5</v>
      </c>
      <c r="N235" s="7">
        <v>150.30000000000001</v>
      </c>
      <c r="P235" s="7">
        <v>160.30000000000001</v>
      </c>
      <c r="R235" s="7">
        <v>130</v>
      </c>
      <c r="T235" s="7">
        <v>111.1</v>
      </c>
      <c r="V235" s="7">
        <v>141.69999999999999</v>
      </c>
      <c r="X235" s="7">
        <v>134.69999999999999</v>
      </c>
      <c r="Z235" s="7">
        <v>156.19999999999999</v>
      </c>
      <c r="AB235" s="7">
        <v>144.69999999999999</v>
      </c>
      <c r="AD235" s="7">
        <v>165.2</v>
      </c>
      <c r="AF235" s="7">
        <v>148.9</v>
      </c>
      <c r="AH235" s="7">
        <v>140.5</v>
      </c>
      <c r="AJ235" s="7">
        <v>147.6</v>
      </c>
      <c r="AL235" s="7">
        <v>150.6</v>
      </c>
      <c r="AN235" s="7">
        <v>139.30000000000001</v>
      </c>
      <c r="AP235" s="7">
        <v>144.19999999999999</v>
      </c>
      <c r="AR235" s="7">
        <v>147.9</v>
      </c>
      <c r="AT235" s="7">
        <v>125.6</v>
      </c>
      <c r="AV235" s="7">
        <v>140.5</v>
      </c>
      <c r="AX235" s="7">
        <v>154</v>
      </c>
      <c r="AZ235" s="7">
        <v>135.69999999999999</v>
      </c>
      <c r="BB235" s="7">
        <v>139.5</v>
      </c>
      <c r="BD235" s="7">
        <v>144.19999999999999</v>
      </c>
    </row>
    <row r="236" spans="1:56" x14ac:dyDescent="0.35">
      <c r="A236" s="7" t="s">
        <v>30</v>
      </c>
      <c r="B236" s="7">
        <v>2019</v>
      </c>
      <c r="C236" s="7" t="s">
        <v>41</v>
      </c>
      <c r="D236" s="7">
        <v>139.19999999999999</v>
      </c>
      <c r="F236" s="7">
        <v>161.9</v>
      </c>
      <c r="H236" s="7">
        <v>137.1</v>
      </c>
      <c r="J236" s="7">
        <v>144.6</v>
      </c>
      <c r="L236" s="7">
        <v>124.7</v>
      </c>
      <c r="N236" s="7">
        <v>145.5</v>
      </c>
      <c r="P236" s="7">
        <v>156.19999999999999</v>
      </c>
      <c r="R236" s="7">
        <v>131.5</v>
      </c>
      <c r="T236" s="7">
        <v>111.7</v>
      </c>
      <c r="V236" s="7">
        <v>142.69999999999999</v>
      </c>
      <c r="X236" s="7">
        <v>138.5</v>
      </c>
      <c r="Z236" s="7">
        <v>156.9</v>
      </c>
      <c r="AB236" s="7">
        <v>144</v>
      </c>
      <c r="AD236" s="7">
        <v>165.1</v>
      </c>
      <c r="AF236" s="7">
        <v>151.80000000000001</v>
      </c>
      <c r="AH236" s="7">
        <v>146.6</v>
      </c>
      <c r="AJ236" s="7">
        <v>151.1</v>
      </c>
      <c r="AL236" s="7">
        <v>139.26</v>
      </c>
      <c r="AN236" s="7">
        <v>146.4</v>
      </c>
      <c r="AP236" s="7">
        <v>150.19999999999999</v>
      </c>
      <c r="AR236" s="7">
        <v>152.69999999999999</v>
      </c>
      <c r="AT236" s="7">
        <v>131.4</v>
      </c>
      <c r="AV236" s="7">
        <v>148</v>
      </c>
      <c r="AX236" s="7">
        <v>159.69999999999999</v>
      </c>
      <c r="AZ236" s="7">
        <v>138.80000000000001</v>
      </c>
      <c r="BB236" s="7">
        <v>144.9</v>
      </c>
      <c r="BD236" s="7">
        <v>145.69999999999999</v>
      </c>
    </row>
    <row r="237" spans="1:56" x14ac:dyDescent="0.35">
      <c r="A237" s="7" t="s">
        <v>33</v>
      </c>
      <c r="B237" s="7">
        <v>2019</v>
      </c>
      <c r="C237" s="7" t="s">
        <v>41</v>
      </c>
      <c r="D237" s="7">
        <v>142.1</v>
      </c>
      <c r="F237" s="7">
        <v>158.30000000000001</v>
      </c>
      <c r="H237" s="7">
        <v>140.80000000000001</v>
      </c>
      <c r="J237" s="7">
        <v>144.9</v>
      </c>
      <c r="L237" s="7">
        <v>119.9</v>
      </c>
      <c r="N237" s="7">
        <v>153.9</v>
      </c>
      <c r="P237" s="7">
        <v>189.1</v>
      </c>
      <c r="R237" s="7">
        <v>129.80000000000001</v>
      </c>
      <c r="T237" s="7">
        <v>112.7</v>
      </c>
      <c r="V237" s="7">
        <v>142.5</v>
      </c>
      <c r="X237" s="7">
        <v>129.80000000000001</v>
      </c>
      <c r="Z237" s="7">
        <v>156.19999999999999</v>
      </c>
      <c r="AB237" s="7">
        <v>149.1</v>
      </c>
      <c r="AD237" s="7">
        <v>167.9</v>
      </c>
      <c r="AF237" s="7">
        <v>145</v>
      </c>
      <c r="AH237" s="7">
        <v>132.19999999999999</v>
      </c>
      <c r="AJ237" s="7">
        <v>143</v>
      </c>
      <c r="AL237" s="7">
        <v>151.6</v>
      </c>
      <c r="AN237" s="7">
        <v>125.5</v>
      </c>
      <c r="AP237" s="7">
        <v>138.1</v>
      </c>
      <c r="AR237" s="7">
        <v>141.5</v>
      </c>
      <c r="AT237" s="7">
        <v>120.8</v>
      </c>
      <c r="AV237" s="7">
        <v>135.4</v>
      </c>
      <c r="AX237" s="7">
        <v>151.5</v>
      </c>
      <c r="AZ237" s="7">
        <v>137.80000000000001</v>
      </c>
      <c r="BB237" s="7">
        <v>135.30000000000001</v>
      </c>
      <c r="BD237" s="7">
        <v>144.19999999999999</v>
      </c>
    </row>
    <row r="238" spans="1:56" x14ac:dyDescent="0.35">
      <c r="A238" s="7" t="s">
        <v>34</v>
      </c>
      <c r="B238" s="7">
        <v>2019</v>
      </c>
      <c r="C238" s="7" t="s">
        <v>41</v>
      </c>
      <c r="D238" s="7">
        <v>140.1</v>
      </c>
      <c r="F238" s="7">
        <v>160.6</v>
      </c>
      <c r="H238" s="7">
        <v>138.5</v>
      </c>
      <c r="J238" s="7">
        <v>144.69999999999999</v>
      </c>
      <c r="L238" s="7">
        <v>122.9</v>
      </c>
      <c r="N238" s="7">
        <v>149.4</v>
      </c>
      <c r="P238" s="7">
        <v>167.4</v>
      </c>
      <c r="R238" s="7">
        <v>130.9</v>
      </c>
      <c r="T238" s="7">
        <v>112</v>
      </c>
      <c r="V238" s="7">
        <v>142.6</v>
      </c>
      <c r="X238" s="7">
        <v>134.9</v>
      </c>
      <c r="Z238" s="7">
        <v>156.6</v>
      </c>
      <c r="AB238" s="7">
        <v>145.9</v>
      </c>
      <c r="AD238" s="7">
        <v>165.8</v>
      </c>
      <c r="AF238" s="7">
        <v>149.1</v>
      </c>
      <c r="AH238" s="7">
        <v>140.6</v>
      </c>
      <c r="AJ238" s="7">
        <v>147.9</v>
      </c>
      <c r="AL238" s="7">
        <v>151.6</v>
      </c>
      <c r="AN238" s="7">
        <v>138.5</v>
      </c>
      <c r="AP238" s="7">
        <v>144.5</v>
      </c>
      <c r="AR238" s="7">
        <v>148.5</v>
      </c>
      <c r="AT238" s="7">
        <v>125.8</v>
      </c>
      <c r="AV238" s="7">
        <v>140.9</v>
      </c>
      <c r="AX238" s="7">
        <v>154.9</v>
      </c>
      <c r="AZ238" s="7">
        <v>138.4</v>
      </c>
      <c r="BB238" s="7">
        <v>140.19999999999999</v>
      </c>
      <c r="BD238" s="7">
        <v>145</v>
      </c>
    </row>
    <row r="239" spans="1:56" x14ac:dyDescent="0.35">
      <c r="A239" s="7" t="s">
        <v>30</v>
      </c>
      <c r="B239" s="7">
        <v>2019</v>
      </c>
      <c r="C239" s="7" t="s">
        <v>42</v>
      </c>
      <c r="D239" s="7">
        <v>140.1</v>
      </c>
      <c r="F239" s="7">
        <v>161.9</v>
      </c>
      <c r="H239" s="7">
        <v>138.30000000000001</v>
      </c>
      <c r="J239" s="7">
        <v>145.69999999999999</v>
      </c>
      <c r="L239" s="7">
        <v>125.1</v>
      </c>
      <c r="N239" s="7">
        <v>143.80000000000001</v>
      </c>
      <c r="P239" s="7">
        <v>163.4</v>
      </c>
      <c r="R239" s="7">
        <v>132.19999999999999</v>
      </c>
      <c r="T239" s="7">
        <v>112.8</v>
      </c>
      <c r="V239" s="7">
        <v>144.19999999999999</v>
      </c>
      <c r="X239" s="7">
        <v>138.5</v>
      </c>
      <c r="Z239" s="7">
        <v>157.19999999999999</v>
      </c>
      <c r="AB239" s="7">
        <v>145.5</v>
      </c>
      <c r="AD239" s="7">
        <v>165.7</v>
      </c>
      <c r="AF239" s="7">
        <v>151.69999999999999</v>
      </c>
      <c r="AH239" s="7">
        <v>146.6</v>
      </c>
      <c r="AJ239" s="7">
        <v>151</v>
      </c>
      <c r="AL239" s="7">
        <v>139.26</v>
      </c>
      <c r="AN239" s="7">
        <v>146.9</v>
      </c>
      <c r="AP239" s="7">
        <v>150.30000000000001</v>
      </c>
      <c r="AR239" s="7">
        <v>153.4</v>
      </c>
      <c r="AT239" s="7">
        <v>131.6</v>
      </c>
      <c r="AV239" s="7">
        <v>148.30000000000001</v>
      </c>
      <c r="AX239" s="7">
        <v>160.19999999999999</v>
      </c>
      <c r="AZ239" s="7">
        <v>140.19999999999999</v>
      </c>
      <c r="BB239" s="7">
        <v>145.4</v>
      </c>
      <c r="BD239" s="7">
        <v>146.69999999999999</v>
      </c>
    </row>
    <row r="240" spans="1:56" x14ac:dyDescent="0.35">
      <c r="A240" s="7" t="s">
        <v>33</v>
      </c>
      <c r="B240" s="7">
        <v>2019</v>
      </c>
      <c r="C240" s="7" t="s">
        <v>42</v>
      </c>
      <c r="D240" s="7">
        <v>142.69999999999999</v>
      </c>
      <c r="F240" s="7">
        <v>158.69999999999999</v>
      </c>
      <c r="H240" s="7">
        <v>141.6</v>
      </c>
      <c r="J240" s="7">
        <v>144.9</v>
      </c>
      <c r="L240" s="7">
        <v>120.8</v>
      </c>
      <c r="N240" s="7">
        <v>149.80000000000001</v>
      </c>
      <c r="P240" s="7">
        <v>192.4</v>
      </c>
      <c r="R240" s="7">
        <v>130.30000000000001</v>
      </c>
      <c r="T240" s="7">
        <v>114</v>
      </c>
      <c r="V240" s="7">
        <v>143.80000000000001</v>
      </c>
      <c r="X240" s="7">
        <v>130</v>
      </c>
      <c r="Z240" s="7">
        <v>156.4</v>
      </c>
      <c r="AB240" s="7">
        <v>149.5</v>
      </c>
      <c r="AD240" s="7">
        <v>168.6</v>
      </c>
      <c r="AF240" s="7">
        <v>145.30000000000001</v>
      </c>
      <c r="AH240" s="7">
        <v>132.19999999999999</v>
      </c>
      <c r="AJ240" s="7">
        <v>143.30000000000001</v>
      </c>
      <c r="AL240" s="7">
        <v>152.19999999999999</v>
      </c>
      <c r="AN240" s="7">
        <v>126.6</v>
      </c>
      <c r="AP240" s="7">
        <v>138.30000000000001</v>
      </c>
      <c r="AR240" s="7">
        <v>141.9</v>
      </c>
      <c r="AT240" s="7">
        <v>121.2</v>
      </c>
      <c r="AV240" s="7">
        <v>135.9</v>
      </c>
      <c r="AX240" s="7">
        <v>151.6</v>
      </c>
      <c r="AZ240" s="7">
        <v>139</v>
      </c>
      <c r="BB240" s="7">
        <v>135.69999999999999</v>
      </c>
      <c r="BD240" s="7">
        <v>144.69999999999999</v>
      </c>
    </row>
    <row r="241" spans="1:57" x14ac:dyDescent="0.35">
      <c r="A241" s="7" t="s">
        <v>34</v>
      </c>
      <c r="B241" s="7">
        <v>2019</v>
      </c>
      <c r="C241" s="7" t="s">
        <v>42</v>
      </c>
      <c r="D241" s="7">
        <v>140.9</v>
      </c>
      <c r="F241" s="7">
        <v>160.80000000000001</v>
      </c>
      <c r="H241" s="7">
        <v>139.6</v>
      </c>
      <c r="J241" s="7">
        <v>145.4</v>
      </c>
      <c r="L241" s="7">
        <v>123.5</v>
      </c>
      <c r="N241" s="7">
        <v>146.6</v>
      </c>
      <c r="P241" s="7">
        <v>173.2</v>
      </c>
      <c r="R241" s="7">
        <v>131.6</v>
      </c>
      <c r="T241" s="7">
        <v>113.2</v>
      </c>
      <c r="V241" s="7">
        <v>144.1</v>
      </c>
      <c r="X241" s="7">
        <v>135</v>
      </c>
      <c r="Z241" s="7">
        <v>156.80000000000001</v>
      </c>
      <c r="AB241" s="7">
        <v>147</v>
      </c>
      <c r="AD241" s="7">
        <v>166.5</v>
      </c>
      <c r="AF241" s="7">
        <v>149.19999999999999</v>
      </c>
      <c r="AH241" s="7">
        <v>140.6</v>
      </c>
      <c r="AJ241" s="7">
        <v>147.9</v>
      </c>
      <c r="AL241" s="7">
        <v>152.19999999999999</v>
      </c>
      <c r="AN241" s="7">
        <v>139.19999999999999</v>
      </c>
      <c r="AP241" s="7">
        <v>144.6</v>
      </c>
      <c r="AR241" s="7">
        <v>149</v>
      </c>
      <c r="AT241" s="7">
        <v>126.1</v>
      </c>
      <c r="AV241" s="7">
        <v>141.30000000000001</v>
      </c>
      <c r="AX241" s="7">
        <v>155.19999999999999</v>
      </c>
      <c r="AZ241" s="7">
        <v>139.69999999999999</v>
      </c>
      <c r="BB241" s="7">
        <v>140.69999999999999</v>
      </c>
      <c r="BD241" s="7">
        <v>145.80000000000001</v>
      </c>
    </row>
    <row r="242" spans="1:57" x14ac:dyDescent="0.35">
      <c r="A242" s="7" t="s">
        <v>30</v>
      </c>
      <c r="B242" s="7">
        <v>2019</v>
      </c>
      <c r="C242" s="7" t="s">
        <v>43</v>
      </c>
      <c r="D242" s="7">
        <v>141</v>
      </c>
      <c r="F242" s="7">
        <v>161.6</v>
      </c>
      <c r="H242" s="7">
        <v>141.19999999999999</v>
      </c>
      <c r="J242" s="7">
        <v>146.5</v>
      </c>
      <c r="L242" s="7">
        <v>125.6</v>
      </c>
      <c r="N242" s="7">
        <v>145.69999999999999</v>
      </c>
      <c r="P242" s="7">
        <v>178.8</v>
      </c>
      <c r="R242" s="7">
        <v>133.1</v>
      </c>
      <c r="T242" s="7">
        <v>113.6</v>
      </c>
      <c r="V242" s="7">
        <v>145.5</v>
      </c>
      <c r="X242" s="7">
        <v>138.6</v>
      </c>
      <c r="Z242" s="7">
        <v>157.4</v>
      </c>
      <c r="AB242" s="7">
        <v>148.30000000000001</v>
      </c>
      <c r="AD242" s="7">
        <v>166.3</v>
      </c>
      <c r="AF242" s="7">
        <v>151.69999999999999</v>
      </c>
      <c r="AH242" s="7">
        <v>146.69999999999999</v>
      </c>
      <c r="AJ242" s="7">
        <v>151</v>
      </c>
      <c r="AL242" s="7">
        <v>139.26</v>
      </c>
      <c r="AN242" s="7">
        <v>147.69999999999999</v>
      </c>
      <c r="AP242" s="7">
        <v>150.6</v>
      </c>
      <c r="AR242" s="7">
        <v>153.69999999999999</v>
      </c>
      <c r="AT242" s="7">
        <v>131.69999999999999</v>
      </c>
      <c r="AV242" s="7">
        <v>148.69999999999999</v>
      </c>
      <c r="AX242" s="7">
        <v>160.69999999999999</v>
      </c>
      <c r="AZ242" s="7">
        <v>140.30000000000001</v>
      </c>
      <c r="BB242" s="7">
        <v>145.69999999999999</v>
      </c>
      <c r="BD242" s="7">
        <v>148.30000000000001</v>
      </c>
    </row>
    <row r="243" spans="1:57" x14ac:dyDescent="0.35">
      <c r="A243" s="7" t="s">
        <v>33</v>
      </c>
      <c r="B243" s="7">
        <v>2019</v>
      </c>
      <c r="C243" s="7" t="s">
        <v>43</v>
      </c>
      <c r="D243" s="7">
        <v>143.5</v>
      </c>
      <c r="F243" s="7">
        <v>159.80000000000001</v>
      </c>
      <c r="H243" s="7">
        <v>144.69999999999999</v>
      </c>
      <c r="J243" s="7">
        <v>145.6</v>
      </c>
      <c r="L243" s="7">
        <v>121.1</v>
      </c>
      <c r="N243" s="7">
        <v>150.6</v>
      </c>
      <c r="P243" s="7">
        <v>207.2</v>
      </c>
      <c r="R243" s="7">
        <v>131.19999999999999</v>
      </c>
      <c r="T243" s="7">
        <v>114.8</v>
      </c>
      <c r="V243" s="7">
        <v>145.19999999999999</v>
      </c>
      <c r="X243" s="7">
        <v>130.19999999999999</v>
      </c>
      <c r="Z243" s="7">
        <v>156.80000000000001</v>
      </c>
      <c r="AB243" s="7">
        <v>151.9</v>
      </c>
      <c r="AD243" s="7">
        <v>169.3</v>
      </c>
      <c r="AF243" s="7">
        <v>145.9</v>
      </c>
      <c r="AH243" s="7">
        <v>132.4</v>
      </c>
      <c r="AJ243" s="7">
        <v>143.9</v>
      </c>
      <c r="AL243" s="7">
        <v>153</v>
      </c>
      <c r="AN243" s="7">
        <v>128.9</v>
      </c>
      <c r="AP243" s="7">
        <v>138.69999999999999</v>
      </c>
      <c r="AR243" s="7">
        <v>142.4</v>
      </c>
      <c r="AT243" s="7">
        <v>121.5</v>
      </c>
      <c r="AV243" s="7">
        <v>136.19999999999999</v>
      </c>
      <c r="AX243" s="7">
        <v>151.69999999999999</v>
      </c>
      <c r="AZ243" s="7">
        <v>139.5</v>
      </c>
      <c r="BB243" s="7">
        <v>136</v>
      </c>
      <c r="BD243" s="7">
        <v>146</v>
      </c>
    </row>
    <row r="244" spans="1:57" x14ac:dyDescent="0.35">
      <c r="A244" s="7" t="s">
        <v>34</v>
      </c>
      <c r="B244" s="7">
        <v>2019</v>
      </c>
      <c r="C244" s="7" t="s">
        <v>43</v>
      </c>
      <c r="D244" s="7">
        <v>141.80000000000001</v>
      </c>
      <c r="F244" s="7">
        <v>161</v>
      </c>
      <c r="H244" s="7">
        <v>142.6</v>
      </c>
      <c r="J244" s="7">
        <v>146.19999999999999</v>
      </c>
      <c r="L244" s="7">
        <v>123.9</v>
      </c>
      <c r="N244" s="7">
        <v>148</v>
      </c>
      <c r="P244" s="7">
        <v>188.4</v>
      </c>
      <c r="R244" s="7">
        <v>132.5</v>
      </c>
      <c r="T244" s="7">
        <v>114</v>
      </c>
      <c r="V244" s="7">
        <v>145.4</v>
      </c>
      <c r="X244" s="7">
        <v>135.1</v>
      </c>
      <c r="Z244" s="7">
        <v>157.1</v>
      </c>
      <c r="AB244" s="7">
        <v>149.6</v>
      </c>
      <c r="AD244" s="7">
        <v>167.1</v>
      </c>
      <c r="AF244" s="7">
        <v>149.4</v>
      </c>
      <c r="AH244" s="7">
        <v>140.80000000000001</v>
      </c>
      <c r="AJ244" s="7">
        <v>148.19999999999999</v>
      </c>
      <c r="AL244" s="7">
        <v>153</v>
      </c>
      <c r="AN244" s="7">
        <v>140.6</v>
      </c>
      <c r="AP244" s="7">
        <v>145</v>
      </c>
      <c r="AR244" s="7">
        <v>149.4</v>
      </c>
      <c r="AT244" s="7">
        <v>126.3</v>
      </c>
      <c r="AV244" s="7">
        <v>141.69999999999999</v>
      </c>
      <c r="AX244" s="7">
        <v>155.4</v>
      </c>
      <c r="AZ244" s="7">
        <v>140</v>
      </c>
      <c r="BB244" s="7">
        <v>141</v>
      </c>
      <c r="BD244" s="7">
        <v>147.19999999999999</v>
      </c>
    </row>
    <row r="245" spans="1:57" x14ac:dyDescent="0.35">
      <c r="A245" s="7" t="s">
        <v>30</v>
      </c>
      <c r="B245" s="7">
        <v>2019</v>
      </c>
      <c r="C245" s="7" t="s">
        <v>45</v>
      </c>
      <c r="D245" s="7">
        <v>141.80000000000001</v>
      </c>
      <c r="F245" s="7">
        <v>163.69999999999999</v>
      </c>
      <c r="H245" s="7">
        <v>143.80000000000001</v>
      </c>
      <c r="J245" s="7">
        <v>147.1</v>
      </c>
      <c r="L245" s="7">
        <v>126</v>
      </c>
      <c r="N245" s="7">
        <v>146.19999999999999</v>
      </c>
      <c r="P245" s="7">
        <v>191.4</v>
      </c>
      <c r="R245" s="7">
        <v>136.19999999999999</v>
      </c>
      <c r="T245" s="7">
        <v>113.8</v>
      </c>
      <c r="V245" s="7">
        <v>147.30000000000001</v>
      </c>
      <c r="X245" s="7">
        <v>138.69999999999999</v>
      </c>
      <c r="Z245" s="7">
        <v>157.69999999999999</v>
      </c>
      <c r="AB245" s="7">
        <v>150.9</v>
      </c>
      <c r="AD245" s="7">
        <v>167.2</v>
      </c>
      <c r="AF245" s="7">
        <v>152.30000000000001</v>
      </c>
      <c r="AH245" s="7">
        <v>147</v>
      </c>
      <c r="AJ245" s="7">
        <v>151.5</v>
      </c>
      <c r="AL245" s="7">
        <v>139.26</v>
      </c>
      <c r="AN245" s="7">
        <v>148.4</v>
      </c>
      <c r="AP245" s="7">
        <v>150.9</v>
      </c>
      <c r="AR245" s="7">
        <v>154.30000000000001</v>
      </c>
      <c r="AT245" s="7">
        <v>132.1</v>
      </c>
      <c r="AV245" s="7">
        <v>149.1</v>
      </c>
      <c r="AX245" s="7">
        <v>160.80000000000001</v>
      </c>
      <c r="AZ245" s="7">
        <v>140.6</v>
      </c>
      <c r="BB245" s="7">
        <v>146.1</v>
      </c>
      <c r="BD245" s="7">
        <v>149.9</v>
      </c>
    </row>
    <row r="246" spans="1:57" x14ac:dyDescent="0.35">
      <c r="A246" s="7" t="s">
        <v>33</v>
      </c>
      <c r="B246" s="7">
        <v>2019</v>
      </c>
      <c r="C246" s="7" t="s">
        <v>45</v>
      </c>
      <c r="D246" s="7">
        <v>144.1</v>
      </c>
      <c r="F246" s="7">
        <v>162.4</v>
      </c>
      <c r="H246" s="7">
        <v>148.4</v>
      </c>
      <c r="J246" s="7">
        <v>145.9</v>
      </c>
      <c r="L246" s="7">
        <v>121.5</v>
      </c>
      <c r="N246" s="7">
        <v>148.80000000000001</v>
      </c>
      <c r="P246" s="7">
        <v>215.7</v>
      </c>
      <c r="R246" s="7">
        <v>134.6</v>
      </c>
      <c r="T246" s="7">
        <v>115</v>
      </c>
      <c r="V246" s="7">
        <v>146.30000000000001</v>
      </c>
      <c r="X246" s="7">
        <v>130.5</v>
      </c>
      <c r="Z246" s="7">
        <v>157.19999999999999</v>
      </c>
      <c r="AB246" s="7">
        <v>153.6</v>
      </c>
      <c r="AD246" s="7">
        <v>169.9</v>
      </c>
      <c r="AF246" s="7">
        <v>146.30000000000001</v>
      </c>
      <c r="AH246" s="7">
        <v>132.6</v>
      </c>
      <c r="AJ246" s="7">
        <v>144.19999999999999</v>
      </c>
      <c r="AL246" s="7">
        <v>153.5</v>
      </c>
      <c r="AN246" s="7">
        <v>132.19999999999999</v>
      </c>
      <c r="AP246" s="7">
        <v>139.1</v>
      </c>
      <c r="AR246" s="7">
        <v>142.80000000000001</v>
      </c>
      <c r="AT246" s="7">
        <v>121.7</v>
      </c>
      <c r="AV246" s="7">
        <v>136.69999999999999</v>
      </c>
      <c r="AX246" s="7">
        <v>151.80000000000001</v>
      </c>
      <c r="AZ246" s="7">
        <v>139.80000000000001</v>
      </c>
      <c r="BB246" s="7">
        <v>136.30000000000001</v>
      </c>
      <c r="BD246" s="7">
        <v>147</v>
      </c>
    </row>
    <row r="247" spans="1:57" x14ac:dyDescent="0.35">
      <c r="A247" s="7" t="s">
        <v>34</v>
      </c>
      <c r="B247" s="7">
        <v>2019</v>
      </c>
      <c r="C247" s="7" t="s">
        <v>45</v>
      </c>
      <c r="D247" s="7">
        <v>142.5</v>
      </c>
      <c r="F247" s="7">
        <v>163.19999999999999</v>
      </c>
      <c r="H247" s="7">
        <v>145.6</v>
      </c>
      <c r="J247" s="7">
        <v>146.69999999999999</v>
      </c>
      <c r="L247" s="7">
        <v>124.3</v>
      </c>
      <c r="N247" s="7">
        <v>147.4</v>
      </c>
      <c r="P247" s="7">
        <v>199.6</v>
      </c>
      <c r="R247" s="7">
        <v>135.69999999999999</v>
      </c>
      <c r="T247" s="7">
        <v>114.2</v>
      </c>
      <c r="V247" s="7">
        <v>147</v>
      </c>
      <c r="X247" s="7">
        <v>135.30000000000001</v>
      </c>
      <c r="Z247" s="7">
        <v>157.5</v>
      </c>
      <c r="AB247" s="7">
        <v>151.9</v>
      </c>
      <c r="AD247" s="7">
        <v>167.9</v>
      </c>
      <c r="AF247" s="7">
        <v>149.9</v>
      </c>
      <c r="AH247" s="7">
        <v>141</v>
      </c>
      <c r="AJ247" s="7">
        <v>148.6</v>
      </c>
      <c r="AL247" s="7">
        <v>153.5</v>
      </c>
      <c r="AN247" s="7">
        <v>142.30000000000001</v>
      </c>
      <c r="AP247" s="7">
        <v>145.30000000000001</v>
      </c>
      <c r="AR247" s="7">
        <v>149.9</v>
      </c>
      <c r="AT247" s="7">
        <v>126.6</v>
      </c>
      <c r="AV247" s="7">
        <v>142.1</v>
      </c>
      <c r="AX247" s="7">
        <v>155.5</v>
      </c>
      <c r="AZ247" s="7">
        <v>140.30000000000001</v>
      </c>
      <c r="BB247" s="7">
        <v>141.30000000000001</v>
      </c>
      <c r="BD247" s="7">
        <v>148.6</v>
      </c>
    </row>
    <row r="248" spans="1:57" x14ac:dyDescent="0.35">
      <c r="A248" s="7" t="s">
        <v>30</v>
      </c>
      <c r="B248" s="7">
        <v>2019</v>
      </c>
      <c r="C248" s="7" t="s">
        <v>46</v>
      </c>
      <c r="D248" s="7">
        <v>142.80000000000001</v>
      </c>
      <c r="F248" s="7">
        <v>165.3</v>
      </c>
      <c r="H248" s="7">
        <v>149.5</v>
      </c>
      <c r="J248" s="7">
        <v>148.69999999999999</v>
      </c>
      <c r="L248" s="7">
        <v>127.5</v>
      </c>
      <c r="N248" s="7">
        <v>144.30000000000001</v>
      </c>
      <c r="P248" s="7">
        <v>209.5</v>
      </c>
      <c r="R248" s="7">
        <v>138.80000000000001</v>
      </c>
      <c r="T248" s="7">
        <v>113.6</v>
      </c>
      <c r="V248" s="7">
        <v>149.1</v>
      </c>
      <c r="X248" s="7">
        <v>139.30000000000001</v>
      </c>
      <c r="Z248" s="7">
        <v>158.30000000000001</v>
      </c>
      <c r="AB248" s="7">
        <v>154.30000000000001</v>
      </c>
      <c r="AD248" s="7">
        <v>167.8</v>
      </c>
      <c r="AF248" s="7">
        <v>152.6</v>
      </c>
      <c r="AH248" s="7">
        <v>147.30000000000001</v>
      </c>
      <c r="AJ248" s="7">
        <v>151.9</v>
      </c>
      <c r="AL248" s="7">
        <v>139.26</v>
      </c>
      <c r="AN248" s="7">
        <v>149.9</v>
      </c>
      <c r="AP248" s="7">
        <v>151.19999999999999</v>
      </c>
      <c r="AR248" s="7">
        <v>154.80000000000001</v>
      </c>
      <c r="AT248" s="7">
        <v>135</v>
      </c>
      <c r="AV248" s="7">
        <v>149.5</v>
      </c>
      <c r="AX248" s="7">
        <v>161.1</v>
      </c>
      <c r="AZ248" s="7">
        <v>140.6</v>
      </c>
      <c r="BB248" s="7">
        <v>147.1</v>
      </c>
      <c r="BD248" s="7">
        <v>152.30000000000001</v>
      </c>
    </row>
    <row r="249" spans="1:57" x14ac:dyDescent="0.35">
      <c r="A249" s="7" t="s">
        <v>33</v>
      </c>
      <c r="B249" s="7">
        <v>2019</v>
      </c>
      <c r="C249" s="7" t="s">
        <v>46</v>
      </c>
      <c r="D249" s="7">
        <v>144.9</v>
      </c>
      <c r="F249" s="7">
        <v>164.5</v>
      </c>
      <c r="H249" s="7">
        <v>153.69999999999999</v>
      </c>
      <c r="J249" s="7">
        <v>147.5</v>
      </c>
      <c r="L249" s="7">
        <v>122.7</v>
      </c>
      <c r="N249" s="7">
        <v>147.19999999999999</v>
      </c>
      <c r="P249" s="7">
        <v>231.5</v>
      </c>
      <c r="R249" s="7">
        <v>137.19999999999999</v>
      </c>
      <c r="T249" s="7">
        <v>114.7</v>
      </c>
      <c r="V249" s="7">
        <v>148</v>
      </c>
      <c r="X249" s="7">
        <v>130.80000000000001</v>
      </c>
      <c r="Z249" s="7">
        <v>157.69999999999999</v>
      </c>
      <c r="AB249" s="7">
        <v>156.30000000000001</v>
      </c>
      <c r="AD249" s="7">
        <v>170.4</v>
      </c>
      <c r="AF249" s="7">
        <v>146.80000000000001</v>
      </c>
      <c r="AH249" s="7">
        <v>132.80000000000001</v>
      </c>
      <c r="AJ249" s="7">
        <v>144.6</v>
      </c>
      <c r="AL249" s="7">
        <v>152.80000000000001</v>
      </c>
      <c r="AN249" s="7">
        <v>133.6</v>
      </c>
      <c r="AP249" s="7">
        <v>139.80000000000001</v>
      </c>
      <c r="AR249" s="7">
        <v>143.19999999999999</v>
      </c>
      <c r="AT249" s="7">
        <v>125.2</v>
      </c>
      <c r="AV249" s="7">
        <v>136.80000000000001</v>
      </c>
      <c r="AX249" s="7">
        <v>151.9</v>
      </c>
      <c r="AZ249" s="7">
        <v>140.19999999999999</v>
      </c>
      <c r="BB249" s="7">
        <v>137.69999999999999</v>
      </c>
      <c r="BD249" s="7">
        <v>148.30000000000001</v>
      </c>
    </row>
    <row r="250" spans="1:57" x14ac:dyDescent="0.35">
      <c r="A250" s="7" t="s">
        <v>34</v>
      </c>
      <c r="B250" s="7">
        <v>2019</v>
      </c>
      <c r="C250" s="7" t="s">
        <v>46</v>
      </c>
      <c r="D250" s="7">
        <v>143.5</v>
      </c>
      <c r="F250" s="7">
        <v>165</v>
      </c>
      <c r="H250" s="7">
        <v>151.1</v>
      </c>
      <c r="J250" s="7">
        <v>148.30000000000001</v>
      </c>
      <c r="L250" s="7">
        <v>125.7</v>
      </c>
      <c r="N250" s="7">
        <v>145.69999999999999</v>
      </c>
      <c r="P250" s="7">
        <v>217</v>
      </c>
      <c r="R250" s="7">
        <v>138.30000000000001</v>
      </c>
      <c r="T250" s="7">
        <v>114</v>
      </c>
      <c r="V250" s="7">
        <v>148.69999999999999</v>
      </c>
      <c r="X250" s="7">
        <v>135.80000000000001</v>
      </c>
      <c r="Z250" s="7">
        <v>158</v>
      </c>
      <c r="AB250" s="7">
        <v>155</v>
      </c>
      <c r="AD250" s="7">
        <v>168.5</v>
      </c>
      <c r="AF250" s="7">
        <v>150.30000000000001</v>
      </c>
      <c r="AH250" s="7">
        <v>141.30000000000001</v>
      </c>
      <c r="AJ250" s="7">
        <v>149</v>
      </c>
      <c r="AL250" s="7">
        <v>152.80000000000001</v>
      </c>
      <c r="AN250" s="7">
        <v>143.69999999999999</v>
      </c>
      <c r="AP250" s="7">
        <v>145.80000000000001</v>
      </c>
      <c r="AR250" s="7">
        <v>150.4</v>
      </c>
      <c r="AT250" s="7">
        <v>129.80000000000001</v>
      </c>
      <c r="AV250" s="7">
        <v>142.30000000000001</v>
      </c>
      <c r="AX250" s="7">
        <v>155.69999999999999</v>
      </c>
      <c r="AZ250" s="7">
        <v>140.4</v>
      </c>
      <c r="BB250" s="7">
        <v>142.5</v>
      </c>
      <c r="BD250" s="7">
        <v>150.4</v>
      </c>
    </row>
    <row r="251" spans="1:57" x14ac:dyDescent="0.35">
      <c r="A251" s="7" t="s">
        <v>30</v>
      </c>
      <c r="B251" s="7">
        <v>2020</v>
      </c>
      <c r="C251" s="7" t="s">
        <v>31</v>
      </c>
      <c r="D251" s="7">
        <v>143.69999999999999</v>
      </c>
      <c r="F251" s="7">
        <v>167.3</v>
      </c>
      <c r="H251" s="7">
        <v>153.5</v>
      </c>
      <c r="J251" s="7">
        <v>150.5</v>
      </c>
      <c r="L251" s="7">
        <v>132</v>
      </c>
      <c r="N251" s="7">
        <v>142.19999999999999</v>
      </c>
      <c r="P251" s="7">
        <v>191.5</v>
      </c>
      <c r="R251" s="7">
        <v>141.1</v>
      </c>
      <c r="T251" s="7">
        <v>113.8</v>
      </c>
      <c r="V251" s="7">
        <v>151.6</v>
      </c>
      <c r="X251" s="7">
        <v>139.69999999999999</v>
      </c>
      <c r="Z251" s="7">
        <v>158.69999999999999</v>
      </c>
      <c r="AB251" s="7">
        <v>153</v>
      </c>
      <c r="AD251" s="7">
        <v>168.6</v>
      </c>
      <c r="AF251" s="7">
        <v>152.80000000000001</v>
      </c>
      <c r="AH251" s="7">
        <v>147.4</v>
      </c>
      <c r="AJ251" s="7">
        <v>152.1</v>
      </c>
      <c r="AL251" s="7">
        <v>139.26</v>
      </c>
      <c r="AN251" s="7">
        <v>150.4</v>
      </c>
      <c r="AP251" s="7">
        <v>151.69999999999999</v>
      </c>
      <c r="AR251" s="7">
        <v>155.69999999999999</v>
      </c>
      <c r="AT251" s="7">
        <v>136.30000000000001</v>
      </c>
      <c r="AV251" s="7">
        <v>150.1</v>
      </c>
      <c r="AX251" s="7">
        <v>161.69999999999999</v>
      </c>
      <c r="AZ251" s="7">
        <v>142.5</v>
      </c>
      <c r="BB251" s="7">
        <v>148.1</v>
      </c>
      <c r="BD251" s="7">
        <v>151.9</v>
      </c>
    </row>
    <row r="252" spans="1:57" x14ac:dyDescent="0.35">
      <c r="A252" s="7" t="s">
        <v>33</v>
      </c>
      <c r="B252" s="7">
        <v>2020</v>
      </c>
      <c r="C252" s="7" t="s">
        <v>31</v>
      </c>
      <c r="D252" s="7">
        <v>145.6</v>
      </c>
      <c r="F252" s="7">
        <v>167.6</v>
      </c>
      <c r="H252" s="7">
        <v>157</v>
      </c>
      <c r="J252" s="7">
        <v>149.30000000000001</v>
      </c>
      <c r="L252" s="7">
        <v>126.3</v>
      </c>
      <c r="N252" s="7">
        <v>144.4</v>
      </c>
      <c r="P252" s="7">
        <v>207.8</v>
      </c>
      <c r="R252" s="7">
        <v>139.1</v>
      </c>
      <c r="T252" s="7">
        <v>114.8</v>
      </c>
      <c r="V252" s="7">
        <v>149.5</v>
      </c>
      <c r="X252" s="7">
        <v>131.1</v>
      </c>
      <c r="Z252" s="7">
        <v>158.5</v>
      </c>
      <c r="AB252" s="7">
        <v>154.4</v>
      </c>
      <c r="AD252" s="7">
        <v>170.8</v>
      </c>
      <c r="AF252" s="7">
        <v>147</v>
      </c>
      <c r="AH252" s="7">
        <v>133.19999999999999</v>
      </c>
      <c r="AJ252" s="7">
        <v>144.9</v>
      </c>
      <c r="AL252" s="7">
        <v>153.9</v>
      </c>
      <c r="AN252" s="7">
        <v>135.1</v>
      </c>
      <c r="AP252" s="7">
        <v>140.1</v>
      </c>
      <c r="AR252" s="7">
        <v>143.80000000000001</v>
      </c>
      <c r="AT252" s="7">
        <v>126.1</v>
      </c>
      <c r="AV252" s="7">
        <v>137.19999999999999</v>
      </c>
      <c r="AX252" s="7">
        <v>152.1</v>
      </c>
      <c r="AZ252" s="7">
        <v>142.1</v>
      </c>
      <c r="BB252" s="7">
        <v>138.4</v>
      </c>
      <c r="BD252" s="7">
        <v>148.19999999999999</v>
      </c>
    </row>
    <row r="253" spans="1:57" x14ac:dyDescent="0.35">
      <c r="A253" s="7" t="s">
        <v>34</v>
      </c>
      <c r="B253" s="7">
        <v>2020</v>
      </c>
      <c r="C253" s="7" t="s">
        <v>31</v>
      </c>
      <c r="D253" s="7">
        <v>144.30000000000001</v>
      </c>
      <c r="F253" s="7">
        <v>167.4</v>
      </c>
      <c r="H253" s="7">
        <v>154.9</v>
      </c>
      <c r="J253" s="7">
        <v>150.1</v>
      </c>
      <c r="L253" s="7">
        <v>129.9</v>
      </c>
      <c r="N253" s="7">
        <v>143.19999999999999</v>
      </c>
      <c r="P253" s="7">
        <v>197</v>
      </c>
      <c r="R253" s="7">
        <v>140.4</v>
      </c>
      <c r="T253" s="7">
        <v>114.1</v>
      </c>
      <c r="V253" s="7">
        <v>150.9</v>
      </c>
      <c r="X253" s="7">
        <v>136.1</v>
      </c>
      <c r="Z253" s="7">
        <v>158.6</v>
      </c>
      <c r="AB253" s="7">
        <v>153.5</v>
      </c>
      <c r="AD253" s="7">
        <v>169.2</v>
      </c>
      <c r="AF253" s="7">
        <v>150.5</v>
      </c>
      <c r="AH253" s="7">
        <v>141.5</v>
      </c>
      <c r="AJ253" s="7">
        <v>149.19999999999999</v>
      </c>
      <c r="AL253" s="7">
        <v>153.9</v>
      </c>
      <c r="AN253" s="7">
        <v>144.6</v>
      </c>
      <c r="AP253" s="7">
        <v>146.19999999999999</v>
      </c>
      <c r="AR253" s="7">
        <v>151.19999999999999</v>
      </c>
      <c r="AT253" s="7">
        <v>130.9</v>
      </c>
      <c r="AV253" s="7">
        <v>142.80000000000001</v>
      </c>
      <c r="AX253" s="7">
        <v>156.1</v>
      </c>
      <c r="AZ253" s="7">
        <v>142.30000000000001</v>
      </c>
      <c r="BB253" s="7">
        <v>143.4</v>
      </c>
      <c r="BD253" s="7">
        <v>150.19999999999999</v>
      </c>
      <c r="BE253" s="7" t="e" cm="1">
        <f t="array" aca="1" ref="BE253" ca="1">F277()</f>
        <v>#REF!</v>
      </c>
    </row>
    <row r="254" spans="1:57" x14ac:dyDescent="0.35">
      <c r="A254" s="7" t="s">
        <v>30</v>
      </c>
      <c r="B254" s="7">
        <v>2020</v>
      </c>
      <c r="C254" s="7" t="s">
        <v>35</v>
      </c>
      <c r="D254" s="7">
        <v>144.19999999999999</v>
      </c>
      <c r="F254" s="7">
        <v>167.5</v>
      </c>
      <c r="H254" s="7">
        <v>150.9</v>
      </c>
      <c r="J254" s="7">
        <v>150.9</v>
      </c>
      <c r="L254" s="7">
        <v>133.69999999999999</v>
      </c>
      <c r="N254" s="7">
        <v>140.69999999999999</v>
      </c>
      <c r="P254" s="7">
        <v>165.1</v>
      </c>
      <c r="R254" s="7">
        <v>141.80000000000001</v>
      </c>
      <c r="T254" s="7">
        <v>113.1</v>
      </c>
      <c r="V254" s="7">
        <v>152.80000000000001</v>
      </c>
      <c r="X254" s="7">
        <v>140.1</v>
      </c>
      <c r="Z254" s="7">
        <v>159.19999999999999</v>
      </c>
      <c r="AB254" s="7">
        <v>149.80000000000001</v>
      </c>
      <c r="AD254" s="7">
        <v>169.4</v>
      </c>
      <c r="AF254" s="7">
        <v>153</v>
      </c>
      <c r="AH254" s="7">
        <v>147.5</v>
      </c>
      <c r="AJ254" s="7">
        <v>152.30000000000001</v>
      </c>
      <c r="AL254" s="7">
        <v>139.26</v>
      </c>
      <c r="AN254" s="7">
        <v>152.30000000000001</v>
      </c>
      <c r="AP254" s="7">
        <v>151.80000000000001</v>
      </c>
      <c r="AR254" s="7">
        <v>156.19999999999999</v>
      </c>
      <c r="AT254" s="7">
        <v>136</v>
      </c>
      <c r="AV254" s="7">
        <v>150.4</v>
      </c>
      <c r="AX254" s="7">
        <v>161.9</v>
      </c>
      <c r="AZ254" s="7">
        <v>143.4</v>
      </c>
      <c r="BB254" s="7">
        <v>148.4</v>
      </c>
      <c r="BD254" s="7">
        <v>150.4</v>
      </c>
    </row>
    <row r="255" spans="1:57" x14ac:dyDescent="0.35">
      <c r="A255" s="7" t="s">
        <v>33</v>
      </c>
      <c r="B255" s="7">
        <v>2020</v>
      </c>
      <c r="C255" s="7" t="s">
        <v>35</v>
      </c>
      <c r="D255" s="7">
        <v>146.19999999999999</v>
      </c>
      <c r="F255" s="7">
        <v>167.6</v>
      </c>
      <c r="H255" s="7">
        <v>153.1</v>
      </c>
      <c r="J255" s="7">
        <v>150.69999999999999</v>
      </c>
      <c r="L255" s="7">
        <v>127.4</v>
      </c>
      <c r="N255" s="7">
        <v>143.1</v>
      </c>
      <c r="P255" s="7">
        <v>181.7</v>
      </c>
      <c r="R255" s="7">
        <v>139.6</v>
      </c>
      <c r="T255" s="7">
        <v>114.6</v>
      </c>
      <c r="V255" s="7">
        <v>150.4</v>
      </c>
      <c r="X255" s="7">
        <v>131.5</v>
      </c>
      <c r="Z255" s="7">
        <v>159</v>
      </c>
      <c r="AB255" s="7">
        <v>151.69999999999999</v>
      </c>
      <c r="AD255" s="7">
        <v>172</v>
      </c>
      <c r="AF255" s="7">
        <v>147.30000000000001</v>
      </c>
      <c r="AH255" s="7">
        <v>133.5</v>
      </c>
      <c r="AJ255" s="7">
        <v>145.19999999999999</v>
      </c>
      <c r="AL255" s="7">
        <v>154.80000000000001</v>
      </c>
      <c r="AN255" s="7">
        <v>138.9</v>
      </c>
      <c r="AP255" s="7">
        <v>140.4</v>
      </c>
      <c r="AR255" s="7">
        <v>144.4</v>
      </c>
      <c r="AT255" s="7">
        <v>125.2</v>
      </c>
      <c r="AV255" s="7">
        <v>137.69999999999999</v>
      </c>
      <c r="AX255" s="7">
        <v>152.19999999999999</v>
      </c>
      <c r="AZ255" s="7">
        <v>143.5</v>
      </c>
      <c r="BB255" s="7">
        <v>138.4</v>
      </c>
      <c r="BD255" s="7">
        <v>147.69999999999999</v>
      </c>
    </row>
    <row r="256" spans="1:57" x14ac:dyDescent="0.35">
      <c r="A256" s="7" t="s">
        <v>34</v>
      </c>
      <c r="B256" s="7">
        <v>2020</v>
      </c>
      <c r="C256" s="7" t="s">
        <v>35</v>
      </c>
      <c r="D256" s="7">
        <v>144.80000000000001</v>
      </c>
      <c r="F256" s="7">
        <v>167.5</v>
      </c>
      <c r="H256" s="7">
        <v>151.80000000000001</v>
      </c>
      <c r="J256" s="7">
        <v>150.80000000000001</v>
      </c>
      <c r="L256" s="7">
        <v>131.4</v>
      </c>
      <c r="N256" s="7">
        <v>141.80000000000001</v>
      </c>
      <c r="P256" s="7">
        <v>170.7</v>
      </c>
      <c r="R256" s="7">
        <v>141.1</v>
      </c>
      <c r="T256" s="7">
        <v>113.6</v>
      </c>
      <c r="V256" s="7">
        <v>152</v>
      </c>
      <c r="X256" s="7">
        <v>136.5</v>
      </c>
      <c r="Z256" s="7">
        <v>159.1</v>
      </c>
      <c r="AB256" s="7">
        <v>150.5</v>
      </c>
      <c r="AD256" s="7">
        <v>170.1</v>
      </c>
      <c r="AF256" s="7">
        <v>150.80000000000001</v>
      </c>
      <c r="AH256" s="7">
        <v>141.69999999999999</v>
      </c>
      <c r="AJ256" s="7">
        <v>149.5</v>
      </c>
      <c r="AL256" s="7">
        <v>154.80000000000001</v>
      </c>
      <c r="AN256" s="7">
        <v>147.19999999999999</v>
      </c>
      <c r="AP256" s="7">
        <v>146.4</v>
      </c>
      <c r="AR256" s="7">
        <v>151.69999999999999</v>
      </c>
      <c r="AT256" s="7">
        <v>130.30000000000001</v>
      </c>
      <c r="AV256" s="7">
        <v>143.19999999999999</v>
      </c>
      <c r="AX256" s="7">
        <v>156.19999999999999</v>
      </c>
      <c r="AZ256" s="7">
        <v>143.4</v>
      </c>
      <c r="BB256" s="7">
        <v>143.6</v>
      </c>
      <c r="BD256" s="7">
        <v>149.1</v>
      </c>
    </row>
    <row r="257" spans="1:56" x14ac:dyDescent="0.35">
      <c r="A257" s="7" t="s">
        <v>30</v>
      </c>
      <c r="B257" s="7">
        <v>2020</v>
      </c>
      <c r="C257" s="7" t="s">
        <v>36</v>
      </c>
      <c r="D257" s="7">
        <v>144.4</v>
      </c>
      <c r="F257" s="7">
        <v>166.8</v>
      </c>
      <c r="H257" s="7">
        <v>147.6</v>
      </c>
      <c r="J257" s="7">
        <v>151.69999999999999</v>
      </c>
      <c r="L257" s="7">
        <v>133.30000000000001</v>
      </c>
      <c r="N257" s="7">
        <v>141.80000000000001</v>
      </c>
      <c r="P257" s="7">
        <v>152.30000000000001</v>
      </c>
      <c r="R257" s="7">
        <v>141.80000000000001</v>
      </c>
      <c r="T257" s="7">
        <v>112.6</v>
      </c>
      <c r="V257" s="7">
        <v>154</v>
      </c>
      <c r="X257" s="7">
        <v>140.1</v>
      </c>
      <c r="Z257" s="7">
        <v>160</v>
      </c>
      <c r="AB257" s="7">
        <v>148.19999999999999</v>
      </c>
      <c r="AD257" s="7">
        <v>170.5</v>
      </c>
      <c r="AF257" s="7">
        <v>153.4</v>
      </c>
      <c r="AH257" s="7">
        <v>147.6</v>
      </c>
      <c r="AJ257" s="7">
        <v>152.5</v>
      </c>
      <c r="AL257" s="7">
        <v>139.26</v>
      </c>
      <c r="AN257" s="7">
        <v>153.4</v>
      </c>
      <c r="AP257" s="7">
        <v>151.5</v>
      </c>
      <c r="AR257" s="7">
        <v>156.69999999999999</v>
      </c>
      <c r="AT257" s="7">
        <v>135.80000000000001</v>
      </c>
      <c r="AV257" s="7">
        <v>151.19999999999999</v>
      </c>
      <c r="AX257" s="7">
        <v>161.19999999999999</v>
      </c>
      <c r="AZ257" s="7">
        <v>145.1</v>
      </c>
      <c r="BB257" s="7">
        <v>148.6</v>
      </c>
      <c r="BD257" s="7">
        <v>149.80000000000001</v>
      </c>
    </row>
    <row r="258" spans="1:56" x14ac:dyDescent="0.35">
      <c r="A258" s="7" t="s">
        <v>33</v>
      </c>
      <c r="B258" s="7">
        <v>2020</v>
      </c>
      <c r="C258" s="7" t="s">
        <v>36</v>
      </c>
      <c r="D258" s="7">
        <v>146.5</v>
      </c>
      <c r="F258" s="7">
        <v>167.5</v>
      </c>
      <c r="H258" s="7">
        <v>148.9</v>
      </c>
      <c r="J258" s="7">
        <v>151.1</v>
      </c>
      <c r="L258" s="7">
        <v>127.5</v>
      </c>
      <c r="N258" s="7">
        <v>143.30000000000001</v>
      </c>
      <c r="P258" s="7">
        <v>167</v>
      </c>
      <c r="R258" s="7">
        <v>139.69999999999999</v>
      </c>
      <c r="T258" s="7">
        <v>114.4</v>
      </c>
      <c r="V258" s="7">
        <v>151.5</v>
      </c>
      <c r="X258" s="7">
        <v>131.9</v>
      </c>
      <c r="Z258" s="7">
        <v>159.1</v>
      </c>
      <c r="AB258" s="7">
        <v>150.1</v>
      </c>
      <c r="AD258" s="7">
        <v>173.3</v>
      </c>
      <c r="AF258" s="7">
        <v>147.69999999999999</v>
      </c>
      <c r="AH258" s="7">
        <v>133.80000000000001</v>
      </c>
      <c r="AJ258" s="7">
        <v>145.6</v>
      </c>
      <c r="AL258" s="7">
        <v>154.5</v>
      </c>
      <c r="AN258" s="7">
        <v>141.4</v>
      </c>
      <c r="AP258" s="7">
        <v>140.80000000000001</v>
      </c>
      <c r="AR258" s="7">
        <v>145</v>
      </c>
      <c r="AT258" s="7">
        <v>124.6</v>
      </c>
      <c r="AV258" s="7">
        <v>137.9</v>
      </c>
      <c r="AX258" s="7">
        <v>152.5</v>
      </c>
      <c r="AZ258" s="7">
        <v>145.30000000000001</v>
      </c>
      <c r="BB258" s="7">
        <v>138.69999999999999</v>
      </c>
      <c r="BD258" s="7">
        <v>147.30000000000001</v>
      </c>
    </row>
    <row r="259" spans="1:56" x14ac:dyDescent="0.35">
      <c r="A259" s="7" t="s">
        <v>34</v>
      </c>
      <c r="B259" s="7">
        <v>2020</v>
      </c>
      <c r="C259" s="7" t="s">
        <v>36</v>
      </c>
      <c r="D259" s="7">
        <v>145.1</v>
      </c>
      <c r="F259" s="7">
        <v>167</v>
      </c>
      <c r="H259" s="7">
        <v>148.1</v>
      </c>
      <c r="J259" s="7">
        <v>151.5</v>
      </c>
      <c r="L259" s="7">
        <v>131.19999999999999</v>
      </c>
      <c r="N259" s="7">
        <v>142.5</v>
      </c>
      <c r="P259" s="7">
        <v>157.30000000000001</v>
      </c>
      <c r="R259" s="7">
        <v>141.1</v>
      </c>
      <c r="T259" s="7">
        <v>113.2</v>
      </c>
      <c r="V259" s="7">
        <v>153.19999999999999</v>
      </c>
      <c r="X259" s="7">
        <v>136.69999999999999</v>
      </c>
      <c r="Z259" s="7">
        <v>159.6</v>
      </c>
      <c r="AB259" s="7">
        <v>148.9</v>
      </c>
      <c r="AD259" s="7">
        <v>171.2</v>
      </c>
      <c r="AF259" s="7">
        <v>151.19999999999999</v>
      </c>
      <c r="AH259" s="7">
        <v>141.9</v>
      </c>
      <c r="AJ259" s="7">
        <v>149.80000000000001</v>
      </c>
      <c r="AL259" s="7">
        <v>154.5</v>
      </c>
      <c r="AN259" s="7">
        <v>148.9</v>
      </c>
      <c r="AP259" s="7">
        <v>146.4</v>
      </c>
      <c r="AR259" s="7">
        <v>152.30000000000001</v>
      </c>
      <c r="AT259" s="7">
        <v>129.9</v>
      </c>
      <c r="AV259" s="7">
        <v>143.69999999999999</v>
      </c>
      <c r="AX259" s="7">
        <v>156.1</v>
      </c>
      <c r="AZ259" s="7">
        <v>145.19999999999999</v>
      </c>
      <c r="BB259" s="7">
        <v>143.80000000000001</v>
      </c>
      <c r="BD259" s="7">
        <v>148.6</v>
      </c>
    </row>
    <row r="260" spans="1:56" x14ac:dyDescent="0.35">
      <c r="A260" s="7" t="s">
        <v>30</v>
      </c>
      <c r="B260" s="7">
        <v>2020</v>
      </c>
      <c r="C260" s="7" t="s">
        <v>37</v>
      </c>
      <c r="D260" s="7">
        <v>147.19999999999999</v>
      </c>
      <c r="F260" s="7">
        <v>155.93</v>
      </c>
      <c r="H260" s="7">
        <v>146.9</v>
      </c>
      <c r="J260" s="7">
        <v>155.6</v>
      </c>
      <c r="L260" s="7">
        <v>137.1</v>
      </c>
      <c r="N260" s="7">
        <v>147.30000000000001</v>
      </c>
      <c r="P260" s="7">
        <v>162.69999999999999</v>
      </c>
      <c r="R260" s="7">
        <v>150.19999999999999</v>
      </c>
      <c r="T260" s="7">
        <v>119.8</v>
      </c>
      <c r="V260" s="7">
        <v>158.69999999999999</v>
      </c>
      <c r="X260" s="7">
        <v>139.19999999999999</v>
      </c>
      <c r="Z260" s="7">
        <v>148.83000000000001</v>
      </c>
      <c r="AB260" s="7">
        <v>150.1</v>
      </c>
      <c r="AD260" s="7">
        <v>155.13</v>
      </c>
      <c r="AF260" s="7">
        <v>142.43</v>
      </c>
      <c r="AH260" s="7">
        <v>135.77000000000001</v>
      </c>
      <c r="AJ260" s="7">
        <v>141.44999999999999</v>
      </c>
      <c r="AL260" s="7">
        <v>139.26</v>
      </c>
      <c r="AN260" s="7">
        <v>148.4</v>
      </c>
      <c r="AP260" s="7">
        <v>136.49</v>
      </c>
      <c r="AR260" s="7">
        <v>154.30000000000001</v>
      </c>
      <c r="AT260" s="7">
        <v>126.98</v>
      </c>
      <c r="AV260" s="7">
        <v>133.69</v>
      </c>
      <c r="AX260" s="7">
        <v>140.94</v>
      </c>
      <c r="AZ260" s="7">
        <v>133.06</v>
      </c>
      <c r="BB260" s="7">
        <v>134.02000000000001</v>
      </c>
      <c r="BD260" s="7">
        <v>139.35</v>
      </c>
    </row>
    <row r="261" spans="1:56" x14ac:dyDescent="0.35">
      <c r="A261" s="7" t="s">
        <v>33</v>
      </c>
      <c r="B261" s="7">
        <v>2020</v>
      </c>
      <c r="C261" s="7" t="s">
        <v>37</v>
      </c>
      <c r="D261" s="7">
        <v>151.80000000000001</v>
      </c>
      <c r="F261" s="7">
        <v>156.24</v>
      </c>
      <c r="H261" s="7">
        <v>151.9</v>
      </c>
      <c r="J261" s="7">
        <v>155.5</v>
      </c>
      <c r="L261" s="7">
        <v>131.6</v>
      </c>
      <c r="N261" s="7">
        <v>152.9</v>
      </c>
      <c r="P261" s="7">
        <v>180</v>
      </c>
      <c r="R261" s="7">
        <v>150.80000000000001</v>
      </c>
      <c r="T261" s="7">
        <v>121.2</v>
      </c>
      <c r="V261" s="7">
        <v>154</v>
      </c>
      <c r="X261" s="7">
        <v>133.5</v>
      </c>
      <c r="Z261" s="7">
        <v>149.08000000000001</v>
      </c>
      <c r="AB261" s="7">
        <v>153.5</v>
      </c>
      <c r="AD261" s="7">
        <v>155.4</v>
      </c>
      <c r="AF261" s="7">
        <v>142.63999999999999</v>
      </c>
      <c r="AH261" s="7">
        <v>135.94</v>
      </c>
      <c r="AJ261" s="7">
        <v>141.65</v>
      </c>
      <c r="AL261" s="7">
        <v>155.6</v>
      </c>
      <c r="AN261" s="7">
        <v>137.1</v>
      </c>
      <c r="AP261" s="7">
        <v>136.66999999999999</v>
      </c>
      <c r="AR261" s="7">
        <v>144.80000000000001</v>
      </c>
      <c r="AT261" s="7">
        <v>127.13</v>
      </c>
      <c r="AV261" s="7">
        <v>133.87</v>
      </c>
      <c r="AX261" s="7">
        <v>141.13</v>
      </c>
      <c r="AZ261" s="7">
        <v>133.29</v>
      </c>
      <c r="BB261" s="7">
        <v>134.19999999999999</v>
      </c>
      <c r="BD261" s="7">
        <v>139.55000000000001</v>
      </c>
    </row>
    <row r="262" spans="1:56" x14ac:dyDescent="0.35">
      <c r="A262" s="7" t="s">
        <v>34</v>
      </c>
      <c r="B262" s="7">
        <v>2020</v>
      </c>
      <c r="C262" s="7" t="s">
        <v>37</v>
      </c>
      <c r="D262" s="7">
        <v>148.69999999999999</v>
      </c>
      <c r="F262" s="7">
        <v>156.53</v>
      </c>
      <c r="H262" s="7">
        <v>148.80000000000001</v>
      </c>
      <c r="J262" s="7">
        <v>155.6</v>
      </c>
      <c r="L262" s="7">
        <v>135.1</v>
      </c>
      <c r="N262" s="7">
        <v>149.9</v>
      </c>
      <c r="P262" s="7">
        <v>168.6</v>
      </c>
      <c r="R262" s="7">
        <v>150.4</v>
      </c>
      <c r="T262" s="7">
        <v>120.3</v>
      </c>
      <c r="V262" s="7">
        <v>157.1</v>
      </c>
      <c r="X262" s="7">
        <v>136.80000000000001</v>
      </c>
      <c r="Z262" s="7">
        <v>149.31</v>
      </c>
      <c r="AB262" s="7">
        <v>151.4</v>
      </c>
      <c r="AD262" s="7">
        <v>155.66</v>
      </c>
      <c r="AF262" s="7">
        <v>142.86000000000001</v>
      </c>
      <c r="AH262" s="7">
        <v>136.13999999999999</v>
      </c>
      <c r="AJ262" s="7">
        <v>141.87</v>
      </c>
      <c r="AL262" s="7">
        <v>155.6</v>
      </c>
      <c r="AN262" s="7">
        <v>144.1</v>
      </c>
      <c r="AP262" s="7">
        <v>136.86000000000001</v>
      </c>
      <c r="AR262" s="7">
        <v>150.69999999999999</v>
      </c>
      <c r="AT262" s="7">
        <v>127.3</v>
      </c>
      <c r="AV262" s="7">
        <v>134.06</v>
      </c>
      <c r="AX262" s="7" t="s">
        <v>281</v>
      </c>
      <c r="AZ262" s="7">
        <v>133.5</v>
      </c>
      <c r="BB262" s="7">
        <v>134.4</v>
      </c>
      <c r="BD262" s="7">
        <v>139.75</v>
      </c>
    </row>
    <row r="263" spans="1:56" x14ac:dyDescent="0.35">
      <c r="A263" s="7" t="s">
        <v>30</v>
      </c>
      <c r="B263" s="7">
        <v>2020</v>
      </c>
      <c r="C263" s="7" t="s">
        <v>38</v>
      </c>
      <c r="D263" s="7">
        <v>136.47999999999999</v>
      </c>
      <c r="F263" s="7">
        <v>155.93</v>
      </c>
      <c r="H263" s="7">
        <v>140.61000000000001</v>
      </c>
      <c r="J263" s="7">
        <v>140.11000000000001</v>
      </c>
      <c r="L263" s="7">
        <v>131.94</v>
      </c>
      <c r="N263" s="7">
        <v>140.66</v>
      </c>
      <c r="P263" s="7">
        <v>155.66</v>
      </c>
      <c r="R263" s="7">
        <v>141.24</v>
      </c>
      <c r="T263" s="7">
        <v>110.86</v>
      </c>
      <c r="V263" s="7">
        <v>144.13999999999999</v>
      </c>
      <c r="X263" s="7">
        <v>133.9</v>
      </c>
      <c r="Z263" s="7">
        <v>148.83000000000001</v>
      </c>
      <c r="AB263" s="7">
        <v>142.30000000000001</v>
      </c>
      <c r="AD263" s="7">
        <v>155.13</v>
      </c>
      <c r="AF263" s="7">
        <v>142.43</v>
      </c>
      <c r="AH263" s="7">
        <v>135.77000000000001</v>
      </c>
      <c r="AJ263" s="7">
        <v>141.44999999999999</v>
      </c>
      <c r="AL263" s="7">
        <v>139.26</v>
      </c>
      <c r="AN263" s="7">
        <v>136.26</v>
      </c>
      <c r="AP263" s="7">
        <v>136.49</v>
      </c>
      <c r="AR263" s="7">
        <v>138.27000000000001</v>
      </c>
      <c r="AT263" s="7">
        <v>126.98</v>
      </c>
      <c r="AV263" s="7">
        <v>133.69</v>
      </c>
      <c r="AX263" s="7">
        <v>140.94</v>
      </c>
      <c r="AZ263" s="7">
        <v>133.06</v>
      </c>
      <c r="BB263" s="7">
        <v>134.02000000000001</v>
      </c>
      <c r="BD263" s="7">
        <v>139.35</v>
      </c>
    </row>
    <row r="264" spans="1:56" x14ac:dyDescent="0.35">
      <c r="A264" s="7" t="s">
        <v>33</v>
      </c>
      <c r="B264" s="7">
        <v>2020</v>
      </c>
      <c r="C264" s="7" t="s">
        <v>38</v>
      </c>
      <c r="D264" s="7">
        <v>136.66</v>
      </c>
      <c r="F264" s="7">
        <v>156.24</v>
      </c>
      <c r="H264" s="7">
        <v>140.80000000000001</v>
      </c>
      <c r="J264" s="7">
        <v>140.31</v>
      </c>
      <c r="L264" s="7">
        <v>132.09</v>
      </c>
      <c r="N264" s="7">
        <v>140.86000000000001</v>
      </c>
      <c r="P264" s="7">
        <v>155.88</v>
      </c>
      <c r="R264" s="7">
        <v>141.43</v>
      </c>
      <c r="T264" s="7">
        <v>110.9</v>
      </c>
      <c r="V264" s="7">
        <v>144.43</v>
      </c>
      <c r="X264" s="7">
        <v>134.07</v>
      </c>
      <c r="Z264" s="7">
        <v>149.08000000000001</v>
      </c>
      <c r="AB264" s="7">
        <v>142.51</v>
      </c>
      <c r="AD264" s="7">
        <v>155.4</v>
      </c>
      <c r="AF264" s="7">
        <v>142.63999999999999</v>
      </c>
      <c r="AH264" s="7">
        <v>135.94</v>
      </c>
      <c r="AJ264" s="7">
        <v>141.65</v>
      </c>
      <c r="AL264" s="7">
        <v>139.26</v>
      </c>
      <c r="AN264" s="7">
        <v>136.47</v>
      </c>
      <c r="AP264" s="7">
        <v>136.66999999999999</v>
      </c>
      <c r="AR264" s="7">
        <v>138.47999999999999</v>
      </c>
      <c r="AT264" s="7">
        <v>127.13</v>
      </c>
      <c r="AV264" s="7">
        <v>133.87</v>
      </c>
      <c r="AX264" s="7">
        <v>141.13</v>
      </c>
      <c r="AZ264" s="7">
        <v>133.29</v>
      </c>
      <c r="BB264" s="7">
        <v>134.19999999999999</v>
      </c>
      <c r="BD264" s="7">
        <v>139.55000000000001</v>
      </c>
    </row>
    <row r="265" spans="1:56" x14ac:dyDescent="0.35">
      <c r="A265" s="7" t="s">
        <v>34</v>
      </c>
      <c r="B265" s="7">
        <v>2020</v>
      </c>
      <c r="C265" s="7" t="s">
        <v>38</v>
      </c>
      <c r="D265" s="7">
        <v>136.84</v>
      </c>
      <c r="F265" s="7">
        <v>156.53</v>
      </c>
      <c r="H265" s="7">
        <v>140.96</v>
      </c>
      <c r="J265" s="7">
        <v>140.52000000000001</v>
      </c>
      <c r="L265" s="7">
        <v>132.27000000000001</v>
      </c>
      <c r="N265" s="7">
        <v>141.05000000000001</v>
      </c>
      <c r="P265" s="7">
        <v>156.04</v>
      </c>
      <c r="R265" s="7">
        <v>141.62</v>
      </c>
      <c r="T265" s="7">
        <v>110.95</v>
      </c>
      <c r="V265" s="7">
        <v>144.75</v>
      </c>
      <c r="X265" s="7">
        <v>134.25</v>
      </c>
      <c r="Z265" s="7">
        <v>149.31</v>
      </c>
      <c r="AB265" s="7">
        <v>142.71</v>
      </c>
      <c r="AD265" s="7">
        <v>155.66</v>
      </c>
      <c r="AF265" s="7">
        <v>142.86000000000001</v>
      </c>
      <c r="AH265" s="7">
        <v>136.13999999999999</v>
      </c>
      <c r="AJ265" s="7">
        <v>141.87</v>
      </c>
      <c r="AL265" s="7">
        <v>139.26</v>
      </c>
      <c r="AN265" s="7">
        <v>136.68</v>
      </c>
      <c r="AP265" s="7">
        <v>136.86000000000001</v>
      </c>
      <c r="AR265" s="7">
        <v>138.69999999999999</v>
      </c>
      <c r="AT265" s="7">
        <v>127.3</v>
      </c>
      <c r="AV265" s="7">
        <v>134.06</v>
      </c>
      <c r="AX265" s="7" t="s">
        <v>281</v>
      </c>
      <c r="AZ265" s="7">
        <v>133.5</v>
      </c>
      <c r="BB265" s="7">
        <v>134.4</v>
      </c>
      <c r="BD265" s="7">
        <v>139.75</v>
      </c>
    </row>
    <row r="266" spans="1:56" x14ac:dyDescent="0.35">
      <c r="A266" s="7" t="s">
        <v>30</v>
      </c>
      <c r="B266" s="7">
        <v>2020</v>
      </c>
      <c r="C266" s="7" t="s">
        <v>39</v>
      </c>
      <c r="D266" s="7">
        <v>148.19999999999999</v>
      </c>
      <c r="F266" s="7">
        <v>190.3</v>
      </c>
      <c r="H266" s="7">
        <v>149.4</v>
      </c>
      <c r="J266" s="7">
        <v>153.30000000000001</v>
      </c>
      <c r="L266" s="7">
        <v>138.19999999999999</v>
      </c>
      <c r="N266" s="7">
        <v>143.19999999999999</v>
      </c>
      <c r="P266" s="7">
        <v>148.9</v>
      </c>
      <c r="R266" s="7">
        <v>150.30000000000001</v>
      </c>
      <c r="T266" s="7">
        <v>113.2</v>
      </c>
      <c r="V266" s="7">
        <v>159.80000000000001</v>
      </c>
      <c r="X266" s="7">
        <v>142.1</v>
      </c>
      <c r="Z266" s="7">
        <v>161.80000000000001</v>
      </c>
      <c r="AB266" s="7">
        <v>152.30000000000001</v>
      </c>
      <c r="AD266" s="7">
        <v>182.4</v>
      </c>
      <c r="AF266" s="7">
        <v>154.69999999999999</v>
      </c>
      <c r="AH266" s="7">
        <v>150</v>
      </c>
      <c r="AJ266" s="7">
        <v>154.1</v>
      </c>
      <c r="AL266" s="7">
        <v>139.26</v>
      </c>
      <c r="AN266" s="7">
        <v>144.9</v>
      </c>
      <c r="AP266" s="7">
        <v>151.69999999999999</v>
      </c>
      <c r="AR266" s="7">
        <v>158.19999999999999</v>
      </c>
      <c r="AT266" s="7">
        <v>141.4</v>
      </c>
      <c r="AV266" s="7">
        <v>153.19999999999999</v>
      </c>
      <c r="AX266" s="7">
        <v>161.80000000000001</v>
      </c>
      <c r="AZ266" s="7">
        <v>151.19999999999999</v>
      </c>
      <c r="BB266" s="7">
        <v>151.69999999999999</v>
      </c>
      <c r="BD266" s="7">
        <v>152.69999999999999</v>
      </c>
    </row>
    <row r="267" spans="1:56" x14ac:dyDescent="0.35">
      <c r="A267" s="7" t="s">
        <v>33</v>
      </c>
      <c r="B267" s="7">
        <v>2020</v>
      </c>
      <c r="C267" s="7" t="s">
        <v>39</v>
      </c>
      <c r="D267" s="7">
        <v>152.69999999999999</v>
      </c>
      <c r="F267" s="7">
        <v>197</v>
      </c>
      <c r="H267" s="7">
        <v>154.6</v>
      </c>
      <c r="J267" s="7">
        <v>153.4</v>
      </c>
      <c r="L267" s="7">
        <v>132.9</v>
      </c>
      <c r="N267" s="7">
        <v>151.80000000000001</v>
      </c>
      <c r="P267" s="7">
        <v>171.2</v>
      </c>
      <c r="R267" s="7">
        <v>152</v>
      </c>
      <c r="T267" s="7">
        <v>116.3</v>
      </c>
      <c r="V267" s="7">
        <v>158.80000000000001</v>
      </c>
      <c r="X267" s="7">
        <v>135.6</v>
      </c>
      <c r="Z267" s="7">
        <v>161.69999999999999</v>
      </c>
      <c r="AB267" s="7">
        <v>157</v>
      </c>
      <c r="AD267" s="7">
        <v>186.7</v>
      </c>
      <c r="AF267" s="7">
        <v>149.1</v>
      </c>
      <c r="AH267" s="7">
        <v>136.6</v>
      </c>
      <c r="AJ267" s="7">
        <v>147.19999999999999</v>
      </c>
      <c r="AL267" s="7">
        <v>154.69999999999999</v>
      </c>
      <c r="AN267" s="7">
        <v>137.1</v>
      </c>
      <c r="AP267" s="7">
        <v>140.4</v>
      </c>
      <c r="AR267" s="7">
        <v>148.1</v>
      </c>
      <c r="AT267" s="7">
        <v>129.30000000000001</v>
      </c>
      <c r="AV267" s="7">
        <v>144.5</v>
      </c>
      <c r="AX267" s="7">
        <v>152.5</v>
      </c>
      <c r="AZ267" s="7">
        <v>152.19999999999999</v>
      </c>
      <c r="BB267" s="7">
        <v>142</v>
      </c>
      <c r="BD267" s="7">
        <v>150.80000000000001</v>
      </c>
    </row>
    <row r="268" spans="1:56" x14ac:dyDescent="0.35">
      <c r="A268" s="7" t="s">
        <v>34</v>
      </c>
      <c r="B268" s="7">
        <v>2020</v>
      </c>
      <c r="C268" s="7" t="s">
        <v>39</v>
      </c>
      <c r="D268" s="7">
        <v>149.6</v>
      </c>
      <c r="F268" s="7">
        <v>192.7</v>
      </c>
      <c r="H268" s="7">
        <v>151.4</v>
      </c>
      <c r="J268" s="7">
        <v>153.30000000000001</v>
      </c>
      <c r="L268" s="7">
        <v>136.30000000000001</v>
      </c>
      <c r="N268" s="7">
        <v>147.19999999999999</v>
      </c>
      <c r="P268" s="7">
        <v>156.5</v>
      </c>
      <c r="R268" s="7">
        <v>150.9</v>
      </c>
      <c r="T268" s="7">
        <v>114.2</v>
      </c>
      <c r="V268" s="7">
        <v>159.5</v>
      </c>
      <c r="X268" s="7">
        <v>139.4</v>
      </c>
      <c r="Z268" s="7">
        <v>161.80000000000001</v>
      </c>
      <c r="AB268" s="7">
        <v>154</v>
      </c>
      <c r="AD268" s="7">
        <v>183.5</v>
      </c>
      <c r="AF268" s="7">
        <v>152.5</v>
      </c>
      <c r="AH268" s="7">
        <v>144.4</v>
      </c>
      <c r="AJ268" s="7">
        <v>151.4</v>
      </c>
      <c r="AL268" s="7">
        <v>154.69999999999999</v>
      </c>
      <c r="AN268" s="7">
        <v>141.9</v>
      </c>
      <c r="AP268" s="7">
        <v>146.4</v>
      </c>
      <c r="AR268" s="7">
        <v>154.4</v>
      </c>
      <c r="AT268" s="7">
        <v>135</v>
      </c>
      <c r="AV268" s="7">
        <v>148.30000000000001</v>
      </c>
      <c r="AX268" s="7">
        <v>156.4</v>
      </c>
      <c r="AZ268" s="7">
        <v>151.6</v>
      </c>
      <c r="BB268" s="7">
        <v>147</v>
      </c>
      <c r="BD268" s="7">
        <v>151.80000000000001</v>
      </c>
    </row>
    <row r="269" spans="1:56" x14ac:dyDescent="0.35">
      <c r="A269" s="7" t="s">
        <v>30</v>
      </c>
      <c r="B269" s="7">
        <v>2020</v>
      </c>
      <c r="C269" s="7" t="s">
        <v>40</v>
      </c>
      <c r="D269" s="7">
        <v>148.19999999999999</v>
      </c>
      <c r="F269" s="7">
        <v>190.3</v>
      </c>
      <c r="H269" s="7">
        <v>149.4</v>
      </c>
      <c r="J269" s="7">
        <v>153.30000000000001</v>
      </c>
      <c r="L269" s="7">
        <v>138.19999999999999</v>
      </c>
      <c r="N269" s="7">
        <v>143.19999999999999</v>
      </c>
      <c r="P269" s="7">
        <v>148.9</v>
      </c>
      <c r="R269" s="7">
        <v>150.30000000000001</v>
      </c>
      <c r="T269" s="7">
        <v>113.2</v>
      </c>
      <c r="V269" s="7">
        <v>159.80000000000001</v>
      </c>
      <c r="X269" s="7">
        <v>142.1</v>
      </c>
      <c r="Z269" s="7">
        <v>161.80000000000001</v>
      </c>
      <c r="AB269" s="7">
        <v>152.30000000000001</v>
      </c>
      <c r="AD269" s="7">
        <v>182.4</v>
      </c>
      <c r="AF269" s="7">
        <v>154.69999999999999</v>
      </c>
      <c r="AH269" s="7">
        <v>150</v>
      </c>
      <c r="AJ269" s="7">
        <v>154.1</v>
      </c>
      <c r="AL269" s="7">
        <v>139.26</v>
      </c>
      <c r="AN269" s="7">
        <v>144.9</v>
      </c>
      <c r="AP269" s="7">
        <v>151.69999999999999</v>
      </c>
      <c r="AR269" s="7">
        <v>158.19999999999999</v>
      </c>
      <c r="AT269" s="7">
        <v>141.4</v>
      </c>
      <c r="AV269" s="7">
        <v>153.19999999999999</v>
      </c>
      <c r="AX269" s="7">
        <v>161.80000000000001</v>
      </c>
      <c r="AZ269" s="7">
        <v>151.19999999999999</v>
      </c>
      <c r="BB269" s="7">
        <v>151.69999999999999</v>
      </c>
      <c r="BD269" s="7">
        <v>152.69999999999999</v>
      </c>
    </row>
    <row r="270" spans="1:56" x14ac:dyDescent="0.35">
      <c r="A270" s="7" t="s">
        <v>33</v>
      </c>
      <c r="B270" s="7">
        <v>2020</v>
      </c>
      <c r="C270" s="7" t="s">
        <v>40</v>
      </c>
      <c r="D270" s="7">
        <v>152.69999999999999</v>
      </c>
      <c r="F270" s="7">
        <v>197</v>
      </c>
      <c r="H270" s="7">
        <v>154.6</v>
      </c>
      <c r="J270" s="7">
        <v>153.4</v>
      </c>
      <c r="L270" s="7">
        <v>132.9</v>
      </c>
      <c r="N270" s="7">
        <v>151.80000000000001</v>
      </c>
      <c r="P270" s="7">
        <v>171.2</v>
      </c>
      <c r="R270" s="7">
        <v>152</v>
      </c>
      <c r="T270" s="7">
        <v>116.3</v>
      </c>
      <c r="V270" s="7">
        <v>158.80000000000001</v>
      </c>
      <c r="X270" s="7">
        <v>135.6</v>
      </c>
      <c r="Z270" s="7">
        <v>161.69999999999999</v>
      </c>
      <c r="AB270" s="7">
        <v>157</v>
      </c>
      <c r="AD270" s="7">
        <v>186.7</v>
      </c>
      <c r="AF270" s="7">
        <v>149.1</v>
      </c>
      <c r="AH270" s="7">
        <v>136.6</v>
      </c>
      <c r="AJ270" s="7">
        <v>147.19999999999999</v>
      </c>
      <c r="AL270" s="7">
        <v>154.69999999999999</v>
      </c>
      <c r="AN270" s="7">
        <v>137.1</v>
      </c>
      <c r="AP270" s="7">
        <v>140.4</v>
      </c>
      <c r="AR270" s="7">
        <v>148.1</v>
      </c>
      <c r="AT270" s="7">
        <v>129.30000000000001</v>
      </c>
      <c r="AV270" s="7">
        <v>144.5</v>
      </c>
      <c r="AX270" s="7">
        <v>152.5</v>
      </c>
      <c r="AZ270" s="7">
        <v>152.19999999999999</v>
      </c>
      <c r="BB270" s="7">
        <v>142</v>
      </c>
      <c r="BD270" s="7">
        <v>150.80000000000001</v>
      </c>
    </row>
    <row r="271" spans="1:56" x14ac:dyDescent="0.35">
      <c r="A271" s="7" t="s">
        <v>34</v>
      </c>
      <c r="B271" s="7">
        <v>2020</v>
      </c>
      <c r="C271" s="7" t="s">
        <v>40</v>
      </c>
      <c r="D271" s="7">
        <v>149.6</v>
      </c>
      <c r="F271" s="7">
        <v>192.7</v>
      </c>
      <c r="H271" s="7">
        <v>151.4</v>
      </c>
      <c r="J271" s="7">
        <v>153.30000000000001</v>
      </c>
      <c r="L271" s="7">
        <v>136.30000000000001</v>
      </c>
      <c r="N271" s="7">
        <v>147.19999999999999</v>
      </c>
      <c r="P271" s="7">
        <v>156.5</v>
      </c>
      <c r="R271" s="7">
        <v>150.9</v>
      </c>
      <c r="T271" s="7">
        <v>114.2</v>
      </c>
      <c r="V271" s="7">
        <v>159.5</v>
      </c>
      <c r="X271" s="7">
        <v>139.4</v>
      </c>
      <c r="Z271" s="7">
        <v>161.80000000000001</v>
      </c>
      <c r="AB271" s="7">
        <v>154</v>
      </c>
      <c r="AD271" s="7">
        <v>183.5</v>
      </c>
      <c r="AF271" s="7">
        <v>152.5</v>
      </c>
      <c r="AH271" s="7">
        <v>144.4</v>
      </c>
      <c r="AJ271" s="7">
        <v>151.4</v>
      </c>
      <c r="AL271" s="7">
        <v>154.69999999999999</v>
      </c>
      <c r="AN271" s="7">
        <v>141.9</v>
      </c>
      <c r="AP271" s="7">
        <v>146.4</v>
      </c>
      <c r="AR271" s="7">
        <v>154.4</v>
      </c>
      <c r="AT271" s="7">
        <v>135</v>
      </c>
      <c r="AV271" s="7">
        <v>148.30000000000001</v>
      </c>
      <c r="AX271" s="7">
        <v>156.4</v>
      </c>
      <c r="AZ271" s="7">
        <v>151.6</v>
      </c>
      <c r="BB271" s="7">
        <v>147</v>
      </c>
      <c r="BD271" s="7">
        <v>151.80000000000001</v>
      </c>
    </row>
    <row r="272" spans="1:56" x14ac:dyDescent="0.35">
      <c r="A272" s="7" t="s">
        <v>30</v>
      </c>
      <c r="B272" s="7">
        <v>2020</v>
      </c>
      <c r="C272" s="7" t="s">
        <v>41</v>
      </c>
      <c r="D272" s="7">
        <v>147.6</v>
      </c>
      <c r="F272" s="7">
        <v>187.2</v>
      </c>
      <c r="H272" s="7">
        <v>148.4</v>
      </c>
      <c r="J272" s="7">
        <v>153.30000000000001</v>
      </c>
      <c r="L272" s="7">
        <v>139.80000000000001</v>
      </c>
      <c r="N272" s="7">
        <v>146.9</v>
      </c>
      <c r="P272" s="7">
        <v>171</v>
      </c>
      <c r="R272" s="7">
        <v>149.9</v>
      </c>
      <c r="T272" s="7">
        <v>114.2</v>
      </c>
      <c r="V272" s="7">
        <v>160</v>
      </c>
      <c r="X272" s="7">
        <v>143.5</v>
      </c>
      <c r="Z272" s="7">
        <v>161.5</v>
      </c>
      <c r="AB272" s="7">
        <v>155.30000000000001</v>
      </c>
      <c r="AD272" s="7">
        <v>180.9</v>
      </c>
      <c r="AF272" s="7">
        <v>155.1</v>
      </c>
      <c r="AH272" s="7">
        <v>149.30000000000001</v>
      </c>
      <c r="AJ272" s="7">
        <v>154.30000000000001</v>
      </c>
      <c r="AL272" s="7">
        <v>139.26</v>
      </c>
      <c r="AN272" s="7">
        <v>145.80000000000001</v>
      </c>
      <c r="AP272" s="7">
        <v>151.9</v>
      </c>
      <c r="AR272" s="7">
        <v>158.80000000000001</v>
      </c>
      <c r="AT272" s="7">
        <v>143.6</v>
      </c>
      <c r="AV272" s="7">
        <v>152.19999999999999</v>
      </c>
      <c r="AX272" s="7">
        <v>162.69999999999999</v>
      </c>
      <c r="AZ272" s="7">
        <v>153.6</v>
      </c>
      <c r="BB272" s="7">
        <v>153</v>
      </c>
      <c r="BD272" s="7">
        <v>154.69999999999999</v>
      </c>
    </row>
    <row r="273" spans="1:56" x14ac:dyDescent="0.35">
      <c r="A273" s="7" t="s">
        <v>33</v>
      </c>
      <c r="B273" s="7">
        <v>2020</v>
      </c>
      <c r="C273" s="7" t="s">
        <v>41</v>
      </c>
      <c r="D273" s="7">
        <v>151.6</v>
      </c>
      <c r="F273" s="7">
        <v>197.8</v>
      </c>
      <c r="H273" s="7">
        <v>154.5</v>
      </c>
      <c r="J273" s="7">
        <v>153.4</v>
      </c>
      <c r="L273" s="7">
        <v>133.4</v>
      </c>
      <c r="N273" s="7">
        <v>154.5</v>
      </c>
      <c r="P273" s="7">
        <v>191.9</v>
      </c>
      <c r="R273" s="7">
        <v>151.30000000000001</v>
      </c>
      <c r="T273" s="7">
        <v>116.8</v>
      </c>
      <c r="V273" s="7">
        <v>160</v>
      </c>
      <c r="X273" s="7">
        <v>136.5</v>
      </c>
      <c r="Z273" s="7">
        <v>163.30000000000001</v>
      </c>
      <c r="AB273" s="7">
        <v>159.9</v>
      </c>
      <c r="AD273" s="7">
        <v>187.2</v>
      </c>
      <c r="AF273" s="7">
        <v>150</v>
      </c>
      <c r="AH273" s="7">
        <v>135.19999999999999</v>
      </c>
      <c r="AJ273" s="7">
        <v>147.80000000000001</v>
      </c>
      <c r="AL273" s="7">
        <v>155.5</v>
      </c>
      <c r="AN273" s="7">
        <v>138.30000000000001</v>
      </c>
      <c r="AP273" s="7">
        <v>144.5</v>
      </c>
      <c r="AR273" s="7">
        <v>148.69999999999999</v>
      </c>
      <c r="AT273" s="7">
        <v>133.9</v>
      </c>
      <c r="AV273" s="7">
        <v>141.19999999999999</v>
      </c>
      <c r="AX273" s="7">
        <v>155.5</v>
      </c>
      <c r="AZ273" s="7">
        <v>155.19999999999999</v>
      </c>
      <c r="BB273" s="7">
        <v>144.80000000000001</v>
      </c>
      <c r="BD273" s="7">
        <v>152.9</v>
      </c>
    </row>
    <row r="274" spans="1:56" x14ac:dyDescent="0.35">
      <c r="A274" s="7" t="s">
        <v>34</v>
      </c>
      <c r="B274" s="7">
        <v>2020</v>
      </c>
      <c r="C274" s="7" t="s">
        <v>41</v>
      </c>
      <c r="D274" s="7">
        <v>148.9</v>
      </c>
      <c r="F274" s="7">
        <v>190.9</v>
      </c>
      <c r="H274" s="7">
        <v>150.80000000000001</v>
      </c>
      <c r="J274" s="7">
        <v>153.30000000000001</v>
      </c>
      <c r="L274" s="7">
        <v>137.4</v>
      </c>
      <c r="N274" s="7">
        <v>150.4</v>
      </c>
      <c r="P274" s="7">
        <v>178.1</v>
      </c>
      <c r="R274" s="7">
        <v>150.4</v>
      </c>
      <c r="T274" s="7">
        <v>115.1</v>
      </c>
      <c r="V274" s="7">
        <v>160</v>
      </c>
      <c r="X274" s="7">
        <v>140.6</v>
      </c>
      <c r="Z274" s="7">
        <v>162.30000000000001</v>
      </c>
      <c r="AB274" s="7">
        <v>157</v>
      </c>
      <c r="AD274" s="7">
        <v>182.6</v>
      </c>
      <c r="AF274" s="7">
        <v>153.1</v>
      </c>
      <c r="AH274" s="7">
        <v>143.4</v>
      </c>
      <c r="AJ274" s="7">
        <v>151.69999999999999</v>
      </c>
      <c r="AL274" s="7">
        <v>155.5</v>
      </c>
      <c r="AN274" s="7">
        <v>143</v>
      </c>
      <c r="AP274" s="7">
        <v>148.4</v>
      </c>
      <c r="AR274" s="7">
        <v>155</v>
      </c>
      <c r="AT274" s="7">
        <v>138.5</v>
      </c>
      <c r="AV274" s="7">
        <v>146</v>
      </c>
      <c r="AX274" s="7">
        <v>158.5</v>
      </c>
      <c r="AZ274" s="7">
        <v>154.30000000000001</v>
      </c>
      <c r="BB274" s="7">
        <v>149</v>
      </c>
      <c r="BD274" s="7">
        <v>153.9</v>
      </c>
    </row>
    <row r="275" spans="1:56" x14ac:dyDescent="0.35">
      <c r="A275" s="7" t="s">
        <v>30</v>
      </c>
      <c r="B275" s="7">
        <v>2020</v>
      </c>
      <c r="C275" s="7" t="s">
        <v>42</v>
      </c>
      <c r="D275" s="7">
        <v>146.9</v>
      </c>
      <c r="F275" s="7">
        <v>183.9</v>
      </c>
      <c r="H275" s="7">
        <v>149.5</v>
      </c>
      <c r="J275" s="7">
        <v>153.4</v>
      </c>
      <c r="L275" s="7">
        <v>140.4</v>
      </c>
      <c r="N275" s="7">
        <v>147</v>
      </c>
      <c r="P275" s="7">
        <v>178.8</v>
      </c>
      <c r="R275" s="7">
        <v>149.30000000000001</v>
      </c>
      <c r="T275" s="7">
        <v>115.1</v>
      </c>
      <c r="V275" s="7">
        <v>160</v>
      </c>
      <c r="X275" s="7">
        <v>145.4</v>
      </c>
      <c r="Z275" s="7">
        <v>161.6</v>
      </c>
      <c r="AB275" s="7">
        <v>156.1</v>
      </c>
      <c r="AD275" s="7">
        <v>182.9</v>
      </c>
      <c r="AF275" s="7">
        <v>155.4</v>
      </c>
      <c r="AH275" s="7">
        <v>149.9</v>
      </c>
      <c r="AJ275" s="7">
        <v>154.6</v>
      </c>
      <c r="AL275" s="7">
        <v>139.26</v>
      </c>
      <c r="AN275" s="7">
        <v>146.4</v>
      </c>
      <c r="AP275" s="7">
        <v>151.6</v>
      </c>
      <c r="AR275" s="7">
        <v>159.1</v>
      </c>
      <c r="AT275" s="7">
        <v>144.6</v>
      </c>
      <c r="AV275" s="7">
        <v>152.80000000000001</v>
      </c>
      <c r="AX275" s="7">
        <v>161.1</v>
      </c>
      <c r="AZ275" s="7">
        <v>157.4</v>
      </c>
      <c r="BB275" s="7">
        <v>153.69999999999999</v>
      </c>
      <c r="BD275" s="7">
        <v>155.4</v>
      </c>
    </row>
    <row r="276" spans="1:56" x14ac:dyDescent="0.35">
      <c r="A276" s="7" t="s">
        <v>33</v>
      </c>
      <c r="B276" s="7">
        <v>2020</v>
      </c>
      <c r="C276" s="7" t="s">
        <v>42</v>
      </c>
      <c r="D276" s="7">
        <v>151.5</v>
      </c>
      <c r="F276" s="7">
        <v>193.1</v>
      </c>
      <c r="H276" s="7">
        <v>157.30000000000001</v>
      </c>
      <c r="J276" s="7">
        <v>153.9</v>
      </c>
      <c r="L276" s="7">
        <v>134.4</v>
      </c>
      <c r="N276" s="7">
        <v>155.4</v>
      </c>
      <c r="P276" s="7">
        <v>202</v>
      </c>
      <c r="R276" s="7">
        <v>150.80000000000001</v>
      </c>
      <c r="T276" s="7">
        <v>118.9</v>
      </c>
      <c r="V276" s="7">
        <v>160.9</v>
      </c>
      <c r="X276" s="7">
        <v>137.69999999999999</v>
      </c>
      <c r="Z276" s="7">
        <v>164.4</v>
      </c>
      <c r="AB276" s="7">
        <v>161.30000000000001</v>
      </c>
      <c r="AD276" s="7">
        <v>188.7</v>
      </c>
      <c r="AF276" s="7">
        <v>150.19999999999999</v>
      </c>
      <c r="AH276" s="7">
        <v>136.30000000000001</v>
      </c>
      <c r="AJ276" s="7">
        <v>148.1</v>
      </c>
      <c r="AL276" s="7">
        <v>156.30000000000001</v>
      </c>
      <c r="AN276" s="7">
        <v>137.19999999999999</v>
      </c>
      <c r="AP276" s="7">
        <v>145.4</v>
      </c>
      <c r="AR276" s="7">
        <v>150</v>
      </c>
      <c r="AT276" s="7">
        <v>135.1</v>
      </c>
      <c r="AV276" s="7">
        <v>141.80000000000001</v>
      </c>
      <c r="AX276" s="7">
        <v>154.9</v>
      </c>
      <c r="AZ276" s="7">
        <v>159.80000000000001</v>
      </c>
      <c r="BB276" s="7">
        <v>146</v>
      </c>
      <c r="BD276" s="7">
        <v>154</v>
      </c>
    </row>
    <row r="277" spans="1:56" x14ac:dyDescent="0.35">
      <c r="A277" s="7" t="s">
        <v>34</v>
      </c>
      <c r="B277" s="7">
        <v>2020</v>
      </c>
      <c r="C277" s="7" t="s">
        <v>42</v>
      </c>
      <c r="D277" s="7">
        <v>148.4</v>
      </c>
      <c r="F277" s="7">
        <v>187.1</v>
      </c>
      <c r="H277" s="7">
        <v>152.5</v>
      </c>
      <c r="J277" s="7">
        <v>153.6</v>
      </c>
      <c r="L277" s="7">
        <v>138.19999999999999</v>
      </c>
      <c r="N277" s="7">
        <v>150.9</v>
      </c>
      <c r="P277" s="7">
        <v>186.7</v>
      </c>
      <c r="R277" s="7">
        <v>149.80000000000001</v>
      </c>
      <c r="T277" s="7">
        <v>116.4</v>
      </c>
      <c r="V277" s="7">
        <v>160.30000000000001</v>
      </c>
      <c r="X277" s="7">
        <v>142.19999999999999</v>
      </c>
      <c r="Z277" s="7">
        <v>162.9</v>
      </c>
      <c r="AB277" s="7">
        <v>158</v>
      </c>
      <c r="AD277" s="7">
        <v>184.4</v>
      </c>
      <c r="AF277" s="7">
        <v>153.4</v>
      </c>
      <c r="AH277" s="7">
        <v>144.30000000000001</v>
      </c>
      <c r="AJ277" s="7">
        <v>152</v>
      </c>
      <c r="AL277" s="7">
        <v>156.30000000000001</v>
      </c>
      <c r="AN277" s="7">
        <v>142.9</v>
      </c>
      <c r="AP277" s="7">
        <v>148.69999999999999</v>
      </c>
      <c r="AR277" s="7">
        <v>155.6</v>
      </c>
      <c r="AT277" s="7">
        <v>139.6</v>
      </c>
      <c r="AV277" s="7">
        <v>146.6</v>
      </c>
      <c r="AX277" s="7">
        <v>157.5</v>
      </c>
      <c r="AZ277" s="7">
        <v>158.4</v>
      </c>
      <c r="BB277" s="7">
        <v>150</v>
      </c>
      <c r="BD277" s="7">
        <v>154.69999999999999</v>
      </c>
    </row>
    <row r="278" spans="1:56" x14ac:dyDescent="0.35">
      <c r="A278" s="7" t="s">
        <v>30</v>
      </c>
      <c r="B278" s="7">
        <v>2020</v>
      </c>
      <c r="C278" s="7" t="s">
        <v>43</v>
      </c>
      <c r="D278" s="7">
        <v>146</v>
      </c>
      <c r="F278" s="7">
        <v>186.3</v>
      </c>
      <c r="H278" s="7">
        <v>159.19999999999999</v>
      </c>
      <c r="J278" s="7">
        <v>153.6</v>
      </c>
      <c r="L278" s="7">
        <v>142.6</v>
      </c>
      <c r="N278" s="7">
        <v>147.19999999999999</v>
      </c>
      <c r="P278" s="7">
        <v>200.6</v>
      </c>
      <c r="R278" s="7">
        <v>150.30000000000001</v>
      </c>
      <c r="T278" s="7">
        <v>115.3</v>
      </c>
      <c r="V278" s="7">
        <v>160.9</v>
      </c>
      <c r="X278" s="7">
        <v>147.4</v>
      </c>
      <c r="Z278" s="7">
        <v>161.9</v>
      </c>
      <c r="AB278" s="7">
        <v>159.6</v>
      </c>
      <c r="AD278" s="7">
        <v>182.7</v>
      </c>
      <c r="AF278" s="7">
        <v>155.69999999999999</v>
      </c>
      <c r="AH278" s="7">
        <v>150.6</v>
      </c>
      <c r="AJ278" s="7">
        <v>155</v>
      </c>
      <c r="AL278" s="7">
        <v>139.26</v>
      </c>
      <c r="AN278" s="7">
        <v>146.80000000000001</v>
      </c>
      <c r="AP278" s="7">
        <v>152</v>
      </c>
      <c r="AR278" s="7">
        <v>159.5</v>
      </c>
      <c r="AT278" s="7">
        <v>146.4</v>
      </c>
      <c r="AV278" s="7">
        <v>152.4</v>
      </c>
      <c r="AX278" s="7">
        <v>162.5</v>
      </c>
      <c r="AZ278" s="7">
        <v>156.19999999999999</v>
      </c>
      <c r="BB278" s="7">
        <v>154.30000000000001</v>
      </c>
      <c r="BD278" s="7">
        <v>157.5</v>
      </c>
    </row>
    <row r="279" spans="1:56" x14ac:dyDescent="0.35">
      <c r="A279" s="7" t="s">
        <v>33</v>
      </c>
      <c r="B279" s="7">
        <v>2020</v>
      </c>
      <c r="C279" s="7" t="s">
        <v>43</v>
      </c>
      <c r="D279" s="7">
        <v>150.6</v>
      </c>
      <c r="F279" s="7">
        <v>193.7</v>
      </c>
      <c r="H279" s="7">
        <v>164.8</v>
      </c>
      <c r="J279" s="7">
        <v>153.69999999999999</v>
      </c>
      <c r="L279" s="7">
        <v>135.69999999999999</v>
      </c>
      <c r="N279" s="7">
        <v>155.69999999999999</v>
      </c>
      <c r="P279" s="7">
        <v>226</v>
      </c>
      <c r="R279" s="7">
        <v>152.19999999999999</v>
      </c>
      <c r="T279" s="7">
        <v>118.1</v>
      </c>
      <c r="V279" s="7">
        <v>161.30000000000001</v>
      </c>
      <c r="X279" s="7">
        <v>139.19999999999999</v>
      </c>
      <c r="Z279" s="7">
        <v>164.8</v>
      </c>
      <c r="AB279" s="7">
        <v>164.4</v>
      </c>
      <c r="AD279" s="7">
        <v>188.7</v>
      </c>
      <c r="AF279" s="7">
        <v>150.5</v>
      </c>
      <c r="AH279" s="7">
        <v>136.1</v>
      </c>
      <c r="AJ279" s="7">
        <v>148.30000000000001</v>
      </c>
      <c r="AL279" s="7">
        <v>156.5</v>
      </c>
      <c r="AN279" s="7">
        <v>137.1</v>
      </c>
      <c r="AP279" s="7">
        <v>145.1</v>
      </c>
      <c r="AR279" s="7">
        <v>151</v>
      </c>
      <c r="AT279" s="7">
        <v>135.4</v>
      </c>
      <c r="AV279" s="7">
        <v>142</v>
      </c>
      <c r="AX279" s="7">
        <v>155.69999999999999</v>
      </c>
      <c r="AZ279" s="7">
        <v>158.1</v>
      </c>
      <c r="BB279" s="7">
        <v>146.19999999999999</v>
      </c>
      <c r="BD279" s="7">
        <v>155.19999999999999</v>
      </c>
    </row>
    <row r="280" spans="1:56" x14ac:dyDescent="0.35">
      <c r="A280" s="7" t="s">
        <v>34</v>
      </c>
      <c r="B280" s="7">
        <v>2020</v>
      </c>
      <c r="C280" s="7" t="s">
        <v>43</v>
      </c>
      <c r="D280" s="7">
        <v>147.5</v>
      </c>
      <c r="F280" s="7">
        <v>188.9</v>
      </c>
      <c r="H280" s="7">
        <v>161.4</v>
      </c>
      <c r="J280" s="7">
        <v>153.6</v>
      </c>
      <c r="L280" s="7">
        <v>140.1</v>
      </c>
      <c r="N280" s="7">
        <v>151.19999999999999</v>
      </c>
      <c r="P280" s="7">
        <v>209.2</v>
      </c>
      <c r="R280" s="7">
        <v>150.9</v>
      </c>
      <c r="T280" s="7">
        <v>116.2</v>
      </c>
      <c r="V280" s="7">
        <v>161</v>
      </c>
      <c r="X280" s="7">
        <v>144</v>
      </c>
      <c r="Z280" s="7">
        <v>163.19999999999999</v>
      </c>
      <c r="AB280" s="7">
        <v>161.4</v>
      </c>
      <c r="AD280" s="7">
        <v>184.3</v>
      </c>
      <c r="AF280" s="7">
        <v>153.69999999999999</v>
      </c>
      <c r="AH280" s="7">
        <v>144.6</v>
      </c>
      <c r="AJ280" s="7">
        <v>152.30000000000001</v>
      </c>
      <c r="AL280" s="7">
        <v>156.5</v>
      </c>
      <c r="AN280" s="7">
        <v>143.1</v>
      </c>
      <c r="AP280" s="7">
        <v>148.69999999999999</v>
      </c>
      <c r="AR280" s="7">
        <v>156.30000000000001</v>
      </c>
      <c r="AT280" s="7">
        <v>140.6</v>
      </c>
      <c r="AV280" s="7">
        <v>146.5</v>
      </c>
      <c r="AX280" s="7">
        <v>158.5</v>
      </c>
      <c r="AZ280" s="7">
        <v>157</v>
      </c>
      <c r="BB280" s="7">
        <v>150.4</v>
      </c>
      <c r="BD280" s="7">
        <v>156.4</v>
      </c>
    </row>
    <row r="281" spans="1:56" x14ac:dyDescent="0.35">
      <c r="A281" s="7" t="s">
        <v>30</v>
      </c>
      <c r="B281" s="7">
        <v>2020</v>
      </c>
      <c r="C281" s="7" t="s">
        <v>45</v>
      </c>
      <c r="D281" s="7">
        <v>145.4</v>
      </c>
      <c r="F281" s="7">
        <v>188.6</v>
      </c>
      <c r="H281" s="7">
        <v>171.6</v>
      </c>
      <c r="J281" s="7">
        <v>153.80000000000001</v>
      </c>
      <c r="L281" s="7">
        <v>145.4</v>
      </c>
      <c r="N281" s="7">
        <v>146.5</v>
      </c>
      <c r="P281" s="7">
        <v>222.2</v>
      </c>
      <c r="R281" s="7">
        <v>155.9</v>
      </c>
      <c r="T281" s="7">
        <v>114.9</v>
      </c>
      <c r="V281" s="7">
        <v>162</v>
      </c>
      <c r="X281" s="7">
        <v>150</v>
      </c>
      <c r="Z281" s="7">
        <v>162.69999999999999</v>
      </c>
      <c r="AB281" s="7">
        <v>163.4</v>
      </c>
      <c r="AD281" s="7">
        <v>183.4</v>
      </c>
      <c r="AF281" s="7">
        <v>156.30000000000001</v>
      </c>
      <c r="AH281" s="7">
        <v>151</v>
      </c>
      <c r="AJ281" s="7">
        <v>155.5</v>
      </c>
      <c r="AL281" s="7">
        <v>139.26</v>
      </c>
      <c r="AN281" s="7">
        <v>147.5</v>
      </c>
      <c r="AP281" s="7">
        <v>152.80000000000001</v>
      </c>
      <c r="AR281" s="7">
        <v>160.4</v>
      </c>
      <c r="AT281" s="7">
        <v>146.1</v>
      </c>
      <c r="AV281" s="7">
        <v>153.6</v>
      </c>
      <c r="AX281" s="7">
        <v>161.6</v>
      </c>
      <c r="AZ281" s="7">
        <v>156.19999999999999</v>
      </c>
      <c r="BB281" s="7">
        <v>154.5</v>
      </c>
      <c r="BD281" s="7">
        <v>159.80000000000001</v>
      </c>
    </row>
    <row r="282" spans="1:56" x14ac:dyDescent="0.35">
      <c r="A282" s="7" t="s">
        <v>33</v>
      </c>
      <c r="B282" s="7">
        <v>2020</v>
      </c>
      <c r="C282" s="7" t="s">
        <v>45</v>
      </c>
      <c r="D282" s="7">
        <v>149.69999999999999</v>
      </c>
      <c r="F282" s="7">
        <v>195.5</v>
      </c>
      <c r="H282" s="7">
        <v>176.9</v>
      </c>
      <c r="J282" s="7">
        <v>153.9</v>
      </c>
      <c r="L282" s="7">
        <v>138</v>
      </c>
      <c r="N282" s="7">
        <v>150.5</v>
      </c>
      <c r="P282" s="7">
        <v>245.3</v>
      </c>
      <c r="R282" s="7">
        <v>158.69999999999999</v>
      </c>
      <c r="T282" s="7">
        <v>117.2</v>
      </c>
      <c r="V282" s="7">
        <v>161.4</v>
      </c>
      <c r="X282" s="7">
        <v>141.5</v>
      </c>
      <c r="Z282" s="7">
        <v>165.1</v>
      </c>
      <c r="AB282" s="7">
        <v>167</v>
      </c>
      <c r="AD282" s="7">
        <v>188.8</v>
      </c>
      <c r="AF282" s="7">
        <v>151.1</v>
      </c>
      <c r="AH282" s="7">
        <v>136.4</v>
      </c>
      <c r="AJ282" s="7">
        <v>148.80000000000001</v>
      </c>
      <c r="AL282" s="7">
        <v>158</v>
      </c>
      <c r="AN282" s="7">
        <v>137.30000000000001</v>
      </c>
      <c r="AP282" s="7">
        <v>145.1</v>
      </c>
      <c r="AR282" s="7">
        <v>152</v>
      </c>
      <c r="AT282" s="7">
        <v>135.19999999999999</v>
      </c>
      <c r="AV282" s="7">
        <v>144.4</v>
      </c>
      <c r="AX282" s="7">
        <v>156.4</v>
      </c>
      <c r="AZ282" s="7">
        <v>157.9</v>
      </c>
      <c r="BB282" s="7">
        <v>146.6</v>
      </c>
      <c r="BD282" s="7">
        <v>156.69999999999999</v>
      </c>
    </row>
    <row r="283" spans="1:56" x14ac:dyDescent="0.35">
      <c r="A283" s="7" t="s">
        <v>34</v>
      </c>
      <c r="B283" s="7">
        <v>2020</v>
      </c>
      <c r="C283" s="7" t="s">
        <v>45</v>
      </c>
      <c r="D283" s="7">
        <v>146.80000000000001</v>
      </c>
      <c r="F283" s="7">
        <v>191</v>
      </c>
      <c r="H283" s="7">
        <v>173.6</v>
      </c>
      <c r="J283" s="7">
        <v>153.80000000000001</v>
      </c>
      <c r="L283" s="7">
        <v>142.69999999999999</v>
      </c>
      <c r="N283" s="7">
        <v>148.4</v>
      </c>
      <c r="P283" s="7">
        <v>230</v>
      </c>
      <c r="R283" s="7">
        <v>156.80000000000001</v>
      </c>
      <c r="T283" s="7">
        <v>115.7</v>
      </c>
      <c r="V283" s="7">
        <v>161.80000000000001</v>
      </c>
      <c r="X283" s="7">
        <v>146.5</v>
      </c>
      <c r="Z283" s="7">
        <v>163.80000000000001</v>
      </c>
      <c r="AB283" s="7">
        <v>164.7</v>
      </c>
      <c r="AD283" s="7">
        <v>184.8</v>
      </c>
      <c r="AF283" s="7">
        <v>154.30000000000001</v>
      </c>
      <c r="AH283" s="7">
        <v>144.9</v>
      </c>
      <c r="AJ283" s="7">
        <v>152.80000000000001</v>
      </c>
      <c r="AL283" s="7">
        <v>158</v>
      </c>
      <c r="AN283" s="7">
        <v>143.6</v>
      </c>
      <c r="AP283" s="7">
        <v>149.19999999999999</v>
      </c>
      <c r="AR283" s="7">
        <v>157.19999999999999</v>
      </c>
      <c r="AT283" s="7">
        <v>140.4</v>
      </c>
      <c r="AV283" s="7">
        <v>148.4</v>
      </c>
      <c r="AX283" s="7">
        <v>158.6</v>
      </c>
      <c r="AZ283" s="7">
        <v>156.9</v>
      </c>
      <c r="BB283" s="7">
        <v>150.69999999999999</v>
      </c>
      <c r="BD283" s="7">
        <v>158.4</v>
      </c>
    </row>
    <row r="284" spans="1:56" x14ac:dyDescent="0.35">
      <c r="A284" s="7" t="s">
        <v>30</v>
      </c>
      <c r="B284" s="7">
        <v>2020</v>
      </c>
      <c r="C284" s="7" t="s">
        <v>46</v>
      </c>
      <c r="D284" s="7">
        <v>144.6</v>
      </c>
      <c r="F284" s="7">
        <v>188.5</v>
      </c>
      <c r="H284" s="7">
        <v>173.4</v>
      </c>
      <c r="J284" s="7">
        <v>154</v>
      </c>
      <c r="L284" s="7">
        <v>150</v>
      </c>
      <c r="N284" s="7">
        <v>145.9</v>
      </c>
      <c r="P284" s="7">
        <v>225.2</v>
      </c>
      <c r="R284" s="7">
        <v>159.5</v>
      </c>
      <c r="T284" s="7">
        <v>114.4</v>
      </c>
      <c r="V284" s="7">
        <v>163.5</v>
      </c>
      <c r="X284" s="7">
        <v>153.4</v>
      </c>
      <c r="Z284" s="7">
        <v>163.6</v>
      </c>
      <c r="AB284" s="7">
        <v>164.5</v>
      </c>
      <c r="AD284" s="7">
        <v>183.6</v>
      </c>
      <c r="AF284" s="7">
        <v>157</v>
      </c>
      <c r="AH284" s="7">
        <v>151.6</v>
      </c>
      <c r="AJ284" s="7">
        <v>156.30000000000001</v>
      </c>
      <c r="AL284" s="7">
        <v>139.26</v>
      </c>
      <c r="AN284" s="7">
        <v>148.69999999999999</v>
      </c>
      <c r="AP284" s="7">
        <v>153.4</v>
      </c>
      <c r="AR284" s="7">
        <v>161.6</v>
      </c>
      <c r="AT284" s="7">
        <v>146.4</v>
      </c>
      <c r="AV284" s="7">
        <v>153.9</v>
      </c>
      <c r="AX284" s="7">
        <v>162.9</v>
      </c>
      <c r="AZ284" s="7">
        <v>156.6</v>
      </c>
      <c r="BB284" s="7">
        <v>155.19999999999999</v>
      </c>
      <c r="BD284" s="7">
        <v>160.69999999999999</v>
      </c>
    </row>
    <row r="285" spans="1:56" x14ac:dyDescent="0.35">
      <c r="A285" s="7" t="s">
        <v>33</v>
      </c>
      <c r="B285" s="7">
        <v>2020</v>
      </c>
      <c r="C285" s="7" t="s">
        <v>46</v>
      </c>
      <c r="D285" s="7">
        <v>149</v>
      </c>
      <c r="F285" s="7">
        <v>195.7</v>
      </c>
      <c r="H285" s="7">
        <v>178.3</v>
      </c>
      <c r="J285" s="7">
        <v>154.19999999999999</v>
      </c>
      <c r="L285" s="7">
        <v>140.69999999999999</v>
      </c>
      <c r="N285" s="7">
        <v>149.69999999999999</v>
      </c>
      <c r="P285" s="7">
        <v>240.9</v>
      </c>
      <c r="R285" s="7">
        <v>161.5</v>
      </c>
      <c r="T285" s="7">
        <v>117.1</v>
      </c>
      <c r="V285" s="7">
        <v>161.9</v>
      </c>
      <c r="X285" s="7">
        <v>143.30000000000001</v>
      </c>
      <c r="Z285" s="7">
        <v>166.1</v>
      </c>
      <c r="AB285" s="7">
        <v>167</v>
      </c>
      <c r="AD285" s="7">
        <v>190.2</v>
      </c>
      <c r="AF285" s="7">
        <v>151.9</v>
      </c>
      <c r="AH285" s="7">
        <v>136.69999999999999</v>
      </c>
      <c r="AJ285" s="7">
        <v>149.6</v>
      </c>
      <c r="AL285" s="7">
        <v>158.4</v>
      </c>
      <c r="AN285" s="7">
        <v>137.9</v>
      </c>
      <c r="AP285" s="7">
        <v>145.5</v>
      </c>
      <c r="AR285" s="7">
        <v>152.9</v>
      </c>
      <c r="AT285" s="7">
        <v>135.5</v>
      </c>
      <c r="AV285" s="7">
        <v>144.30000000000001</v>
      </c>
      <c r="AX285" s="7">
        <v>156.9</v>
      </c>
      <c r="AZ285" s="7">
        <v>157.9</v>
      </c>
      <c r="BB285" s="7">
        <v>146.9</v>
      </c>
      <c r="BD285" s="7">
        <v>156.9</v>
      </c>
    </row>
    <row r="286" spans="1:56" x14ac:dyDescent="0.35">
      <c r="A286" s="7" t="s">
        <v>34</v>
      </c>
      <c r="B286" s="7">
        <v>2020</v>
      </c>
      <c r="C286" s="7" t="s">
        <v>46</v>
      </c>
      <c r="D286" s="7">
        <v>146</v>
      </c>
      <c r="F286" s="7">
        <v>191</v>
      </c>
      <c r="H286" s="7">
        <v>175.3</v>
      </c>
      <c r="J286" s="7">
        <v>154.1</v>
      </c>
      <c r="L286" s="7">
        <v>146.6</v>
      </c>
      <c r="N286" s="7">
        <v>147.69999999999999</v>
      </c>
      <c r="P286" s="7">
        <v>230.5</v>
      </c>
      <c r="R286" s="7">
        <v>160.19999999999999</v>
      </c>
      <c r="T286" s="7">
        <v>115.3</v>
      </c>
      <c r="V286" s="7">
        <v>163</v>
      </c>
      <c r="X286" s="7">
        <v>149.19999999999999</v>
      </c>
      <c r="Z286" s="7">
        <v>164.8</v>
      </c>
      <c r="AB286" s="7">
        <v>165.4</v>
      </c>
      <c r="AD286" s="7">
        <v>185.4</v>
      </c>
      <c r="AF286" s="7">
        <v>155</v>
      </c>
      <c r="AH286" s="7">
        <v>145.4</v>
      </c>
      <c r="AJ286" s="7">
        <v>153.6</v>
      </c>
      <c r="AL286" s="7">
        <v>158.4</v>
      </c>
      <c r="AN286" s="7">
        <v>144.6</v>
      </c>
      <c r="AP286" s="7">
        <v>149.69999999999999</v>
      </c>
      <c r="AR286" s="7">
        <v>158.30000000000001</v>
      </c>
      <c r="AT286" s="7">
        <v>140.69999999999999</v>
      </c>
      <c r="AV286" s="7">
        <v>148.5</v>
      </c>
      <c r="AX286" s="7">
        <v>159.4</v>
      </c>
      <c r="AZ286" s="7">
        <v>157.1</v>
      </c>
      <c r="BB286" s="7">
        <v>151.19999999999999</v>
      </c>
      <c r="BD286" s="7">
        <v>158.9</v>
      </c>
    </row>
    <row r="287" spans="1:56" x14ac:dyDescent="0.35">
      <c r="A287" s="7" t="s">
        <v>30</v>
      </c>
      <c r="B287" s="7">
        <v>2021</v>
      </c>
      <c r="C287" s="7" t="s">
        <v>31</v>
      </c>
      <c r="D287" s="7">
        <v>143.4</v>
      </c>
      <c r="F287" s="7">
        <v>187.5</v>
      </c>
      <c r="H287" s="7">
        <v>173.4</v>
      </c>
      <c r="J287" s="7">
        <v>154</v>
      </c>
      <c r="L287" s="7">
        <v>154.80000000000001</v>
      </c>
      <c r="N287" s="7">
        <v>147</v>
      </c>
      <c r="P287" s="7">
        <v>187.8</v>
      </c>
      <c r="R287" s="7">
        <v>159.5</v>
      </c>
      <c r="T287" s="7">
        <v>113.8</v>
      </c>
      <c r="V287" s="7">
        <v>164.5</v>
      </c>
      <c r="X287" s="7">
        <v>156.1</v>
      </c>
      <c r="Z287" s="7">
        <v>164.3</v>
      </c>
      <c r="AB287" s="7">
        <v>159.6</v>
      </c>
      <c r="AD287" s="7">
        <v>184.6</v>
      </c>
      <c r="AF287" s="7">
        <v>157.5</v>
      </c>
      <c r="AH287" s="7">
        <v>152.4</v>
      </c>
      <c r="AJ287" s="7">
        <v>156.80000000000001</v>
      </c>
      <c r="AL287" s="7">
        <v>139.26</v>
      </c>
      <c r="AN287" s="7">
        <v>150.9</v>
      </c>
      <c r="AP287" s="7">
        <v>153.9</v>
      </c>
      <c r="AR287" s="7">
        <v>162.5</v>
      </c>
      <c r="AT287" s="7">
        <v>147.5</v>
      </c>
      <c r="AV287" s="7">
        <v>155.1</v>
      </c>
      <c r="AX287" s="7">
        <v>163.5</v>
      </c>
      <c r="AZ287" s="7">
        <v>156.19999999999999</v>
      </c>
      <c r="BB287" s="7">
        <v>155.9</v>
      </c>
      <c r="BD287" s="7">
        <v>158.5</v>
      </c>
    </row>
    <row r="288" spans="1:56" x14ac:dyDescent="0.35">
      <c r="A288" s="7" t="s">
        <v>33</v>
      </c>
      <c r="B288" s="7">
        <v>2021</v>
      </c>
      <c r="C288" s="7" t="s">
        <v>31</v>
      </c>
      <c r="D288" s="7">
        <v>148</v>
      </c>
      <c r="F288" s="7">
        <v>194.8</v>
      </c>
      <c r="H288" s="7">
        <v>178.4</v>
      </c>
      <c r="J288" s="7">
        <v>154.4</v>
      </c>
      <c r="L288" s="7">
        <v>144.1</v>
      </c>
      <c r="N288" s="7">
        <v>152.6</v>
      </c>
      <c r="P288" s="7">
        <v>206.8</v>
      </c>
      <c r="R288" s="7">
        <v>162.1</v>
      </c>
      <c r="T288" s="7">
        <v>116.3</v>
      </c>
      <c r="V288" s="7">
        <v>163</v>
      </c>
      <c r="X288" s="7">
        <v>145.9</v>
      </c>
      <c r="Z288" s="7">
        <v>167.2</v>
      </c>
      <c r="AB288" s="7">
        <v>163.4</v>
      </c>
      <c r="AD288" s="7">
        <v>191.8</v>
      </c>
      <c r="AF288" s="7">
        <v>152.5</v>
      </c>
      <c r="AH288" s="7">
        <v>137.30000000000001</v>
      </c>
      <c r="AJ288" s="7">
        <v>150.19999999999999</v>
      </c>
      <c r="AL288" s="7">
        <v>157.69999999999999</v>
      </c>
      <c r="AN288" s="7">
        <v>142.9</v>
      </c>
      <c r="AP288" s="7">
        <v>145.69999999999999</v>
      </c>
      <c r="AR288" s="7">
        <v>154.1</v>
      </c>
      <c r="AT288" s="7">
        <v>136.9</v>
      </c>
      <c r="AV288" s="7">
        <v>145.4</v>
      </c>
      <c r="AX288" s="7">
        <v>156.1</v>
      </c>
      <c r="AZ288" s="7">
        <v>157.69999999999999</v>
      </c>
      <c r="BB288" s="7">
        <v>147.6</v>
      </c>
      <c r="BD288" s="7">
        <v>156</v>
      </c>
    </row>
    <row r="289" spans="1:56" x14ac:dyDescent="0.35">
      <c r="A289" s="7" t="s">
        <v>34</v>
      </c>
      <c r="B289" s="7">
        <v>2021</v>
      </c>
      <c r="C289" s="7" t="s">
        <v>31</v>
      </c>
      <c r="D289" s="7">
        <v>144.9</v>
      </c>
      <c r="F289" s="7">
        <v>190.1</v>
      </c>
      <c r="H289" s="7">
        <v>175.3</v>
      </c>
      <c r="J289" s="7">
        <v>154.1</v>
      </c>
      <c r="L289" s="7">
        <v>150.9</v>
      </c>
      <c r="N289" s="7">
        <v>149.6</v>
      </c>
      <c r="P289" s="7">
        <v>194.2</v>
      </c>
      <c r="R289" s="7">
        <v>160.4</v>
      </c>
      <c r="T289" s="7">
        <v>114.6</v>
      </c>
      <c r="V289" s="7">
        <v>164</v>
      </c>
      <c r="X289" s="7">
        <v>151.80000000000001</v>
      </c>
      <c r="Z289" s="7">
        <v>165.6</v>
      </c>
      <c r="AB289" s="7">
        <v>161</v>
      </c>
      <c r="AD289" s="7">
        <v>186.5</v>
      </c>
      <c r="AF289" s="7">
        <v>155.5</v>
      </c>
      <c r="AH289" s="7">
        <v>146.1</v>
      </c>
      <c r="AJ289" s="7">
        <v>154.19999999999999</v>
      </c>
      <c r="AL289" s="7">
        <v>157.69999999999999</v>
      </c>
      <c r="AN289" s="7">
        <v>147.9</v>
      </c>
      <c r="AP289" s="7">
        <v>150</v>
      </c>
      <c r="AR289" s="7">
        <v>159.30000000000001</v>
      </c>
      <c r="AT289" s="7">
        <v>141.9</v>
      </c>
      <c r="AV289" s="7">
        <v>149.6</v>
      </c>
      <c r="AX289" s="7">
        <v>159.19999999999999</v>
      </c>
      <c r="AZ289" s="7">
        <v>156.80000000000001</v>
      </c>
      <c r="BB289" s="7">
        <v>151.9</v>
      </c>
      <c r="BD289" s="7">
        <v>157.30000000000001</v>
      </c>
    </row>
    <row r="290" spans="1:56" x14ac:dyDescent="0.35">
      <c r="A290" s="7" t="s">
        <v>30</v>
      </c>
      <c r="B290" s="7">
        <v>2021</v>
      </c>
      <c r="C290" s="7" t="s">
        <v>35</v>
      </c>
      <c r="D290" s="7">
        <v>142.80000000000001</v>
      </c>
      <c r="F290" s="7">
        <v>184</v>
      </c>
      <c r="H290" s="7">
        <v>168</v>
      </c>
      <c r="J290" s="7">
        <v>154.4</v>
      </c>
      <c r="L290" s="7">
        <v>163</v>
      </c>
      <c r="N290" s="7">
        <v>147.80000000000001</v>
      </c>
      <c r="P290" s="7">
        <v>149.69999999999999</v>
      </c>
      <c r="R290" s="7">
        <v>158.30000000000001</v>
      </c>
      <c r="T290" s="7">
        <v>111.8</v>
      </c>
      <c r="V290" s="7">
        <v>165</v>
      </c>
      <c r="X290" s="7">
        <v>160</v>
      </c>
      <c r="Z290" s="7">
        <v>165.8</v>
      </c>
      <c r="AB290" s="7">
        <v>154.69999999999999</v>
      </c>
      <c r="AD290" s="7">
        <v>186.5</v>
      </c>
      <c r="AF290" s="7">
        <v>159.1</v>
      </c>
      <c r="AH290" s="7">
        <v>153.9</v>
      </c>
      <c r="AJ290" s="7">
        <v>158.4</v>
      </c>
      <c r="AL290" s="7">
        <v>139.26</v>
      </c>
      <c r="AN290" s="7">
        <v>154.4</v>
      </c>
      <c r="AP290" s="7">
        <v>154.80000000000001</v>
      </c>
      <c r="AR290" s="7">
        <v>164.3</v>
      </c>
      <c r="AT290" s="7">
        <v>150.19999999999999</v>
      </c>
      <c r="AV290" s="7">
        <v>157</v>
      </c>
      <c r="AX290" s="7">
        <v>163.6</v>
      </c>
      <c r="AZ290" s="7">
        <v>155.19999999999999</v>
      </c>
      <c r="BB290" s="7">
        <v>157.19999999999999</v>
      </c>
      <c r="BD290" s="7">
        <v>156.69999999999999</v>
      </c>
    </row>
    <row r="291" spans="1:56" x14ac:dyDescent="0.35">
      <c r="A291" s="7" t="s">
        <v>33</v>
      </c>
      <c r="B291" s="7">
        <v>2021</v>
      </c>
      <c r="C291" s="7" t="s">
        <v>35</v>
      </c>
      <c r="D291" s="7">
        <v>147.6</v>
      </c>
      <c r="F291" s="7">
        <v>191.2</v>
      </c>
      <c r="H291" s="7">
        <v>169.9</v>
      </c>
      <c r="J291" s="7">
        <v>155.1</v>
      </c>
      <c r="L291" s="7">
        <v>151.4</v>
      </c>
      <c r="N291" s="7">
        <v>154</v>
      </c>
      <c r="P291" s="7">
        <v>180.2</v>
      </c>
      <c r="R291" s="7">
        <v>159.80000000000001</v>
      </c>
      <c r="T291" s="7">
        <v>114.9</v>
      </c>
      <c r="V291" s="7">
        <v>162.5</v>
      </c>
      <c r="X291" s="7">
        <v>149.19999999999999</v>
      </c>
      <c r="Z291" s="7">
        <v>169.4</v>
      </c>
      <c r="AB291" s="7">
        <v>160.80000000000001</v>
      </c>
      <c r="AD291" s="7">
        <v>193.3</v>
      </c>
      <c r="AF291" s="7">
        <v>154.19999999999999</v>
      </c>
      <c r="AH291" s="7">
        <v>138.19999999999999</v>
      </c>
      <c r="AJ291" s="7">
        <v>151.80000000000001</v>
      </c>
      <c r="AL291" s="7">
        <v>159.80000000000001</v>
      </c>
      <c r="AN291" s="7">
        <v>149.1</v>
      </c>
      <c r="AP291" s="7">
        <v>146.5</v>
      </c>
      <c r="AR291" s="7">
        <v>156.30000000000001</v>
      </c>
      <c r="AT291" s="7">
        <v>140.5</v>
      </c>
      <c r="AV291" s="7">
        <v>147.30000000000001</v>
      </c>
      <c r="AX291" s="7">
        <v>156.6</v>
      </c>
      <c r="AZ291" s="7">
        <v>156.69999999999999</v>
      </c>
      <c r="BB291" s="7">
        <v>149.30000000000001</v>
      </c>
      <c r="BD291" s="7">
        <v>156.5</v>
      </c>
    </row>
    <row r="292" spans="1:56" x14ac:dyDescent="0.35">
      <c r="A292" s="7" t="s">
        <v>34</v>
      </c>
      <c r="B292" s="7">
        <v>2021</v>
      </c>
      <c r="C292" s="7" t="s">
        <v>35</v>
      </c>
      <c r="D292" s="7">
        <v>144.30000000000001</v>
      </c>
      <c r="F292" s="7">
        <v>186.5</v>
      </c>
      <c r="H292" s="7">
        <v>168.7</v>
      </c>
      <c r="J292" s="7">
        <v>154.69999999999999</v>
      </c>
      <c r="L292" s="7">
        <v>158.69999999999999</v>
      </c>
      <c r="N292" s="7">
        <v>150.69999999999999</v>
      </c>
      <c r="P292" s="7">
        <v>160</v>
      </c>
      <c r="R292" s="7">
        <v>158.80000000000001</v>
      </c>
      <c r="T292" s="7">
        <v>112.8</v>
      </c>
      <c r="V292" s="7">
        <v>164.2</v>
      </c>
      <c r="X292" s="7">
        <v>155.5</v>
      </c>
      <c r="Z292" s="7">
        <v>167.5</v>
      </c>
      <c r="AB292" s="7">
        <v>156.9</v>
      </c>
      <c r="AD292" s="7">
        <v>188.3</v>
      </c>
      <c r="AF292" s="7">
        <v>157.19999999999999</v>
      </c>
      <c r="AH292" s="7">
        <v>147.4</v>
      </c>
      <c r="AJ292" s="7">
        <v>155.80000000000001</v>
      </c>
      <c r="AL292" s="7">
        <v>159.80000000000001</v>
      </c>
      <c r="AN292" s="7">
        <v>152.4</v>
      </c>
      <c r="AP292" s="7">
        <v>150.9</v>
      </c>
      <c r="AR292" s="7">
        <v>161.30000000000001</v>
      </c>
      <c r="AT292" s="7">
        <v>145.1</v>
      </c>
      <c r="AV292" s="7">
        <v>151.5</v>
      </c>
      <c r="AX292" s="7">
        <v>159.5</v>
      </c>
      <c r="AZ292" s="7">
        <v>155.80000000000001</v>
      </c>
      <c r="BB292" s="7">
        <v>153.4</v>
      </c>
      <c r="BD292" s="7">
        <v>156.6</v>
      </c>
    </row>
    <row r="293" spans="1:56" x14ac:dyDescent="0.35">
      <c r="A293" s="7" t="s">
        <v>30</v>
      </c>
      <c r="B293" s="7">
        <v>2021</v>
      </c>
      <c r="C293" s="7" t="s">
        <v>36</v>
      </c>
      <c r="D293" s="7">
        <v>142.5</v>
      </c>
      <c r="F293" s="7">
        <v>189.4</v>
      </c>
      <c r="H293" s="7">
        <v>163.19999999999999</v>
      </c>
      <c r="J293" s="7">
        <v>154.5</v>
      </c>
      <c r="L293" s="7">
        <v>168.2</v>
      </c>
      <c r="N293" s="7">
        <v>150.5</v>
      </c>
      <c r="P293" s="7">
        <v>141</v>
      </c>
      <c r="R293" s="7">
        <v>159.19999999999999</v>
      </c>
      <c r="T293" s="7">
        <v>111.7</v>
      </c>
      <c r="V293" s="7">
        <v>164</v>
      </c>
      <c r="X293" s="7">
        <v>160.6</v>
      </c>
      <c r="Z293" s="7">
        <v>166.4</v>
      </c>
      <c r="AB293" s="7">
        <v>154.5</v>
      </c>
      <c r="AD293" s="7">
        <v>186.1</v>
      </c>
      <c r="AF293" s="7">
        <v>159.6</v>
      </c>
      <c r="AH293" s="7">
        <v>154.4</v>
      </c>
      <c r="AJ293" s="7">
        <v>158.9</v>
      </c>
      <c r="AL293" s="7">
        <v>139.26</v>
      </c>
      <c r="AN293" s="7">
        <v>156</v>
      </c>
      <c r="AP293" s="7">
        <v>154.80000000000001</v>
      </c>
      <c r="AR293" s="7">
        <v>164.6</v>
      </c>
      <c r="AT293" s="7">
        <v>151.30000000000001</v>
      </c>
      <c r="AV293" s="7">
        <v>157.80000000000001</v>
      </c>
      <c r="AX293" s="7">
        <v>163.80000000000001</v>
      </c>
      <c r="AZ293" s="7">
        <v>153.1</v>
      </c>
      <c r="BB293" s="7">
        <v>157.30000000000001</v>
      </c>
      <c r="BD293" s="7">
        <v>156.69999999999999</v>
      </c>
    </row>
    <row r="294" spans="1:56" x14ac:dyDescent="0.35">
      <c r="A294" s="7" t="s">
        <v>33</v>
      </c>
      <c r="B294" s="7">
        <v>2021</v>
      </c>
      <c r="C294" s="7" t="s">
        <v>36</v>
      </c>
      <c r="D294" s="7">
        <v>147.5</v>
      </c>
      <c r="F294" s="7">
        <v>197.5</v>
      </c>
      <c r="H294" s="7">
        <v>164.7</v>
      </c>
      <c r="J294" s="7">
        <v>155.6</v>
      </c>
      <c r="L294" s="7">
        <v>156.4</v>
      </c>
      <c r="N294" s="7">
        <v>157.30000000000001</v>
      </c>
      <c r="P294" s="7">
        <v>166.1</v>
      </c>
      <c r="R294" s="7">
        <v>161.1</v>
      </c>
      <c r="T294" s="7">
        <v>114.3</v>
      </c>
      <c r="V294" s="7">
        <v>162.6</v>
      </c>
      <c r="X294" s="7">
        <v>150.69999999999999</v>
      </c>
      <c r="Z294" s="7">
        <v>170.3</v>
      </c>
      <c r="AB294" s="7">
        <v>160.4</v>
      </c>
      <c r="AD294" s="7">
        <v>193.5</v>
      </c>
      <c r="AF294" s="7">
        <v>155.1</v>
      </c>
      <c r="AH294" s="7">
        <v>138.69999999999999</v>
      </c>
      <c r="AJ294" s="7">
        <v>152.6</v>
      </c>
      <c r="AL294" s="7">
        <v>159.9</v>
      </c>
      <c r="AN294" s="7">
        <v>154.80000000000001</v>
      </c>
      <c r="AP294" s="7">
        <v>147.19999999999999</v>
      </c>
      <c r="AR294" s="7">
        <v>156.9</v>
      </c>
      <c r="AT294" s="7">
        <v>141.69999999999999</v>
      </c>
      <c r="AV294" s="7">
        <v>148.6</v>
      </c>
      <c r="AX294" s="7">
        <v>157.6</v>
      </c>
      <c r="AZ294" s="7">
        <v>154.9</v>
      </c>
      <c r="BB294" s="7">
        <v>150</v>
      </c>
      <c r="BD294" s="7">
        <v>156.9</v>
      </c>
    </row>
    <row r="295" spans="1:56" x14ac:dyDescent="0.35">
      <c r="A295" s="7" t="s">
        <v>34</v>
      </c>
      <c r="B295" s="7">
        <v>2021</v>
      </c>
      <c r="C295" s="7" t="s">
        <v>36</v>
      </c>
      <c r="D295" s="7">
        <v>144.1</v>
      </c>
      <c r="F295" s="7">
        <v>192.2</v>
      </c>
      <c r="H295" s="7">
        <v>163.80000000000001</v>
      </c>
      <c r="J295" s="7">
        <v>154.9</v>
      </c>
      <c r="L295" s="7">
        <v>163.9</v>
      </c>
      <c r="N295" s="7">
        <v>153.69999999999999</v>
      </c>
      <c r="P295" s="7">
        <v>149.5</v>
      </c>
      <c r="R295" s="7">
        <v>159.80000000000001</v>
      </c>
      <c r="T295" s="7">
        <v>112.6</v>
      </c>
      <c r="V295" s="7">
        <v>163.5</v>
      </c>
      <c r="X295" s="7">
        <v>156.5</v>
      </c>
      <c r="Z295" s="7">
        <v>168.2</v>
      </c>
      <c r="AB295" s="7">
        <v>156.69999999999999</v>
      </c>
      <c r="AD295" s="7">
        <v>188.1</v>
      </c>
      <c r="AF295" s="7">
        <v>157.80000000000001</v>
      </c>
      <c r="AH295" s="7">
        <v>147.9</v>
      </c>
      <c r="AJ295" s="7">
        <v>156.4</v>
      </c>
      <c r="AL295" s="7">
        <v>159.9</v>
      </c>
      <c r="AN295" s="7">
        <v>155.5</v>
      </c>
      <c r="AP295" s="7">
        <v>151.19999999999999</v>
      </c>
      <c r="AR295" s="7">
        <v>161.69999999999999</v>
      </c>
      <c r="AT295" s="7">
        <v>146.19999999999999</v>
      </c>
      <c r="AV295" s="7">
        <v>152.6</v>
      </c>
      <c r="AX295" s="7">
        <v>160.19999999999999</v>
      </c>
      <c r="AZ295" s="7">
        <v>153.80000000000001</v>
      </c>
      <c r="BB295" s="7">
        <v>153.80000000000001</v>
      </c>
      <c r="BD295" s="7">
        <v>156.80000000000001</v>
      </c>
    </row>
    <row r="296" spans="1:56" x14ac:dyDescent="0.35">
      <c r="A296" s="7" t="s">
        <v>30</v>
      </c>
      <c r="B296" s="7">
        <v>2021</v>
      </c>
      <c r="C296" s="7" t="s">
        <v>37</v>
      </c>
      <c r="D296" s="7">
        <v>142.69999999999999</v>
      </c>
      <c r="F296" s="7">
        <v>195.5</v>
      </c>
      <c r="H296" s="7">
        <v>163.4</v>
      </c>
      <c r="J296" s="7">
        <v>155</v>
      </c>
      <c r="L296" s="7">
        <v>175.2</v>
      </c>
      <c r="N296" s="7">
        <v>160.6</v>
      </c>
      <c r="P296" s="7">
        <v>135.1</v>
      </c>
      <c r="R296" s="7">
        <v>161.1</v>
      </c>
      <c r="T296" s="7">
        <v>112.2</v>
      </c>
      <c r="V296" s="7">
        <v>164.4</v>
      </c>
      <c r="X296" s="7">
        <v>161.9</v>
      </c>
      <c r="Z296" s="7">
        <v>166.8</v>
      </c>
      <c r="AB296" s="7">
        <v>155.6</v>
      </c>
      <c r="AD296" s="7">
        <v>186.8</v>
      </c>
      <c r="AF296" s="7">
        <v>160.69999999999999</v>
      </c>
      <c r="AH296" s="7">
        <v>155.1</v>
      </c>
      <c r="AJ296" s="7">
        <v>159.9</v>
      </c>
      <c r="AL296" s="7">
        <v>139.26</v>
      </c>
      <c r="AN296" s="7">
        <v>156</v>
      </c>
      <c r="AP296" s="7">
        <v>155.5</v>
      </c>
      <c r="AR296" s="7">
        <v>165.3</v>
      </c>
      <c r="AT296" s="7">
        <v>151.69999999999999</v>
      </c>
      <c r="AV296" s="7">
        <v>158.6</v>
      </c>
      <c r="AX296" s="7">
        <v>164.1</v>
      </c>
      <c r="AZ296" s="7">
        <v>154.6</v>
      </c>
      <c r="BB296" s="7">
        <v>158</v>
      </c>
      <c r="BD296" s="7">
        <v>157.6</v>
      </c>
    </row>
    <row r="297" spans="1:56" x14ac:dyDescent="0.35">
      <c r="A297" s="7" t="s">
        <v>33</v>
      </c>
      <c r="B297" s="7">
        <v>2021</v>
      </c>
      <c r="C297" s="7" t="s">
        <v>37</v>
      </c>
      <c r="D297" s="7">
        <v>147.6</v>
      </c>
      <c r="F297" s="7">
        <v>202.5</v>
      </c>
      <c r="H297" s="7">
        <v>166.4</v>
      </c>
      <c r="J297" s="7">
        <v>156</v>
      </c>
      <c r="L297" s="7">
        <v>161.4</v>
      </c>
      <c r="N297" s="7">
        <v>168.8</v>
      </c>
      <c r="P297" s="7">
        <v>161.6</v>
      </c>
      <c r="R297" s="7">
        <v>162.80000000000001</v>
      </c>
      <c r="T297" s="7">
        <v>114.8</v>
      </c>
      <c r="V297" s="7">
        <v>162.80000000000001</v>
      </c>
      <c r="X297" s="7">
        <v>151.5</v>
      </c>
      <c r="Z297" s="7">
        <v>171.4</v>
      </c>
      <c r="AB297" s="7">
        <v>162</v>
      </c>
      <c r="AD297" s="7">
        <v>194.4</v>
      </c>
      <c r="AF297" s="7">
        <v>155.9</v>
      </c>
      <c r="AH297" s="7">
        <v>139.30000000000001</v>
      </c>
      <c r="AJ297" s="7">
        <v>153.4</v>
      </c>
      <c r="AL297" s="7">
        <v>161.4</v>
      </c>
      <c r="AN297" s="7">
        <v>154.9</v>
      </c>
      <c r="AP297" s="7">
        <v>147.6</v>
      </c>
      <c r="AR297" s="7">
        <v>157.5</v>
      </c>
      <c r="AT297" s="7">
        <v>142.1</v>
      </c>
      <c r="AV297" s="7">
        <v>149.1</v>
      </c>
      <c r="AX297" s="7">
        <v>157.6</v>
      </c>
      <c r="AZ297" s="7">
        <v>156.6</v>
      </c>
      <c r="BB297" s="7">
        <v>150.5</v>
      </c>
      <c r="BD297" s="7">
        <v>158</v>
      </c>
    </row>
    <row r="298" spans="1:56" x14ac:dyDescent="0.35">
      <c r="A298" s="7" t="s">
        <v>34</v>
      </c>
      <c r="B298" s="7">
        <v>2021</v>
      </c>
      <c r="C298" s="7" t="s">
        <v>37</v>
      </c>
      <c r="D298" s="7">
        <v>144.30000000000001</v>
      </c>
      <c r="F298" s="7">
        <v>198</v>
      </c>
      <c r="H298" s="7">
        <v>164.6</v>
      </c>
      <c r="J298" s="7">
        <v>155.4</v>
      </c>
      <c r="L298" s="7">
        <v>170.1</v>
      </c>
      <c r="N298" s="7">
        <v>164.4</v>
      </c>
      <c r="P298" s="7">
        <v>144.1</v>
      </c>
      <c r="R298" s="7">
        <v>161.69999999999999</v>
      </c>
      <c r="T298" s="7">
        <v>113.1</v>
      </c>
      <c r="V298" s="7">
        <v>163.9</v>
      </c>
      <c r="X298" s="7">
        <v>157.6</v>
      </c>
      <c r="Z298" s="7">
        <v>168.9</v>
      </c>
      <c r="AB298" s="7">
        <v>158</v>
      </c>
      <c r="AD298" s="7">
        <v>188.8</v>
      </c>
      <c r="AF298" s="7">
        <v>158.80000000000001</v>
      </c>
      <c r="AH298" s="7">
        <v>148.5</v>
      </c>
      <c r="AJ298" s="7">
        <v>157.30000000000001</v>
      </c>
      <c r="AL298" s="7">
        <v>161.4</v>
      </c>
      <c r="AN298" s="7">
        <v>155.6</v>
      </c>
      <c r="AP298" s="7">
        <v>151.80000000000001</v>
      </c>
      <c r="AR298" s="7">
        <v>162.30000000000001</v>
      </c>
      <c r="AT298" s="7">
        <v>146.6</v>
      </c>
      <c r="AV298" s="7">
        <v>153.19999999999999</v>
      </c>
      <c r="AX298" s="7">
        <v>160.30000000000001</v>
      </c>
      <c r="AZ298" s="7">
        <v>155.4</v>
      </c>
      <c r="BB298" s="7">
        <v>154.4</v>
      </c>
      <c r="BD298" s="7">
        <v>157.80000000000001</v>
      </c>
    </row>
    <row r="299" spans="1:56" x14ac:dyDescent="0.35">
      <c r="A299" s="7" t="s">
        <v>30</v>
      </c>
      <c r="B299" s="7">
        <v>2021</v>
      </c>
      <c r="C299" s="7" t="s">
        <v>38</v>
      </c>
      <c r="D299" s="7">
        <v>145.1</v>
      </c>
      <c r="F299" s="7">
        <v>198.5</v>
      </c>
      <c r="H299" s="7">
        <v>168.6</v>
      </c>
      <c r="J299" s="7">
        <v>155.80000000000001</v>
      </c>
      <c r="L299" s="7">
        <v>184.4</v>
      </c>
      <c r="N299" s="7">
        <v>162.30000000000001</v>
      </c>
      <c r="P299" s="7">
        <v>138.4</v>
      </c>
      <c r="R299" s="7">
        <v>165.1</v>
      </c>
      <c r="T299" s="7">
        <v>114.3</v>
      </c>
      <c r="V299" s="7">
        <v>169.7</v>
      </c>
      <c r="X299" s="7">
        <v>164.6</v>
      </c>
      <c r="Z299" s="7">
        <v>169.8</v>
      </c>
      <c r="AB299" s="7">
        <v>158.69999999999999</v>
      </c>
      <c r="AD299" s="7">
        <v>189.6</v>
      </c>
      <c r="AF299" s="7">
        <v>165.3</v>
      </c>
      <c r="AH299" s="7">
        <v>160.6</v>
      </c>
      <c r="AJ299" s="7">
        <v>164.5</v>
      </c>
      <c r="AL299" s="7">
        <v>139.26</v>
      </c>
      <c r="AN299" s="7">
        <v>161.69999999999999</v>
      </c>
      <c r="AP299" s="7">
        <v>158.80000000000001</v>
      </c>
      <c r="AR299" s="7">
        <v>169.1</v>
      </c>
      <c r="AT299" s="7">
        <v>153.19999999999999</v>
      </c>
      <c r="AV299" s="7">
        <v>160</v>
      </c>
      <c r="AX299" s="7">
        <v>167.6</v>
      </c>
      <c r="AZ299" s="7">
        <v>159.30000000000001</v>
      </c>
      <c r="BB299" s="7">
        <v>161.1</v>
      </c>
      <c r="BD299" s="7">
        <v>161.1</v>
      </c>
    </row>
    <row r="300" spans="1:56" x14ac:dyDescent="0.35">
      <c r="A300" s="7" t="s">
        <v>33</v>
      </c>
      <c r="B300" s="7">
        <v>2021</v>
      </c>
      <c r="C300" s="7" t="s">
        <v>38</v>
      </c>
      <c r="D300" s="7">
        <v>148.80000000000001</v>
      </c>
      <c r="F300" s="7">
        <v>204.3</v>
      </c>
      <c r="H300" s="7">
        <v>173</v>
      </c>
      <c r="J300" s="7">
        <v>156.5</v>
      </c>
      <c r="L300" s="7">
        <v>168.8</v>
      </c>
      <c r="N300" s="7">
        <v>172.5</v>
      </c>
      <c r="P300" s="7">
        <v>166.5</v>
      </c>
      <c r="R300" s="7">
        <v>165.9</v>
      </c>
      <c r="T300" s="7">
        <v>115.9</v>
      </c>
      <c r="V300" s="7">
        <v>165.2</v>
      </c>
      <c r="X300" s="7">
        <v>152</v>
      </c>
      <c r="Z300" s="7">
        <v>171.1</v>
      </c>
      <c r="AB300" s="7">
        <v>164.2</v>
      </c>
      <c r="AD300" s="7">
        <v>198.2</v>
      </c>
      <c r="AF300" s="7">
        <v>156.5</v>
      </c>
      <c r="AH300" s="7">
        <v>140.19999999999999</v>
      </c>
      <c r="AJ300" s="7">
        <v>154.1</v>
      </c>
      <c r="AL300" s="7">
        <v>161.6</v>
      </c>
      <c r="AN300" s="7">
        <v>155.5</v>
      </c>
      <c r="AP300" s="7">
        <v>150.1</v>
      </c>
      <c r="AR300" s="7">
        <v>160.4</v>
      </c>
      <c r="AT300" s="7">
        <v>145</v>
      </c>
      <c r="AV300" s="7">
        <v>152.6</v>
      </c>
      <c r="AX300" s="7">
        <v>156.6</v>
      </c>
      <c r="AZ300" s="7">
        <v>157.5</v>
      </c>
      <c r="BB300" s="7">
        <v>152.30000000000001</v>
      </c>
      <c r="BD300" s="7">
        <v>159.5</v>
      </c>
    </row>
    <row r="301" spans="1:56" x14ac:dyDescent="0.35">
      <c r="A301" s="7" t="s">
        <v>34</v>
      </c>
      <c r="B301" s="7">
        <v>2021</v>
      </c>
      <c r="C301" s="7" t="s">
        <v>38</v>
      </c>
      <c r="D301" s="7">
        <v>146.30000000000001</v>
      </c>
      <c r="F301" s="7">
        <v>200.5</v>
      </c>
      <c r="H301" s="7">
        <v>170.3</v>
      </c>
      <c r="J301" s="7">
        <v>156.1</v>
      </c>
      <c r="L301" s="7">
        <v>178.7</v>
      </c>
      <c r="N301" s="7">
        <v>167.1</v>
      </c>
      <c r="P301" s="7">
        <v>147.9</v>
      </c>
      <c r="R301" s="7">
        <v>165.4</v>
      </c>
      <c r="T301" s="7">
        <v>114.8</v>
      </c>
      <c r="V301" s="7">
        <v>168.2</v>
      </c>
      <c r="X301" s="7">
        <v>159.30000000000001</v>
      </c>
      <c r="Z301" s="7">
        <v>170.4</v>
      </c>
      <c r="AB301" s="7">
        <v>160.69999999999999</v>
      </c>
      <c r="AD301" s="7">
        <v>191.9</v>
      </c>
      <c r="AF301" s="7">
        <v>161.80000000000001</v>
      </c>
      <c r="AH301" s="7">
        <v>152.1</v>
      </c>
      <c r="AJ301" s="7">
        <v>160.4</v>
      </c>
      <c r="AL301" s="7">
        <v>161.6</v>
      </c>
      <c r="AN301" s="7">
        <v>159.4</v>
      </c>
      <c r="AP301" s="7">
        <v>154.69999999999999</v>
      </c>
      <c r="AR301" s="7">
        <v>165.8</v>
      </c>
      <c r="AT301" s="7">
        <v>148.9</v>
      </c>
      <c r="AV301" s="7">
        <v>155.80000000000001</v>
      </c>
      <c r="AX301" s="7">
        <v>161.19999999999999</v>
      </c>
      <c r="AZ301" s="7">
        <v>158.6</v>
      </c>
      <c r="BB301" s="7">
        <v>156.80000000000001</v>
      </c>
      <c r="BD301" s="7">
        <v>160.4</v>
      </c>
    </row>
    <row r="302" spans="1:56" x14ac:dyDescent="0.35">
      <c r="A302" s="7" t="s">
        <v>30</v>
      </c>
      <c r="B302" s="7">
        <v>2021</v>
      </c>
      <c r="C302" s="7" t="s">
        <v>39</v>
      </c>
      <c r="D302" s="7">
        <v>145.6</v>
      </c>
      <c r="F302" s="7">
        <v>200.1</v>
      </c>
      <c r="H302" s="7">
        <v>179.3</v>
      </c>
      <c r="J302" s="7">
        <v>156.1</v>
      </c>
      <c r="L302" s="7">
        <v>190.4</v>
      </c>
      <c r="N302" s="7">
        <v>158.6</v>
      </c>
      <c r="P302" s="7">
        <v>144.69999999999999</v>
      </c>
      <c r="R302" s="7">
        <v>165.5</v>
      </c>
      <c r="T302" s="7">
        <v>114.6</v>
      </c>
      <c r="V302" s="7">
        <v>170</v>
      </c>
      <c r="X302" s="7">
        <v>165.5</v>
      </c>
      <c r="Z302" s="7">
        <v>171.7</v>
      </c>
      <c r="AB302" s="7">
        <v>160.5</v>
      </c>
      <c r="AD302" s="7">
        <v>189.1</v>
      </c>
      <c r="AF302" s="7">
        <v>165.3</v>
      </c>
      <c r="AH302" s="7">
        <v>159.9</v>
      </c>
      <c r="AJ302" s="7">
        <v>164.6</v>
      </c>
      <c r="AL302" s="7">
        <v>139.26</v>
      </c>
      <c r="AN302" s="7">
        <v>162.1</v>
      </c>
      <c r="AP302" s="7">
        <v>159.19999999999999</v>
      </c>
      <c r="AR302" s="7">
        <v>169.7</v>
      </c>
      <c r="AT302" s="7">
        <v>154.19999999999999</v>
      </c>
      <c r="AV302" s="7">
        <v>160.4</v>
      </c>
      <c r="AX302" s="7">
        <v>166.8</v>
      </c>
      <c r="AZ302" s="7">
        <v>159.4</v>
      </c>
      <c r="BB302" s="7">
        <v>161.5</v>
      </c>
      <c r="BD302" s="7">
        <v>162.1</v>
      </c>
    </row>
    <row r="303" spans="1:56" x14ac:dyDescent="0.35">
      <c r="A303" s="7" t="s">
        <v>33</v>
      </c>
      <c r="B303" s="7">
        <v>2021</v>
      </c>
      <c r="C303" s="7" t="s">
        <v>39</v>
      </c>
      <c r="D303" s="7">
        <v>149.19999999999999</v>
      </c>
      <c r="F303" s="7">
        <v>205.5</v>
      </c>
      <c r="H303" s="7">
        <v>182.8</v>
      </c>
      <c r="J303" s="7">
        <v>156.5</v>
      </c>
      <c r="L303" s="7">
        <v>172.2</v>
      </c>
      <c r="N303" s="7">
        <v>171.5</v>
      </c>
      <c r="P303" s="7">
        <v>176.2</v>
      </c>
      <c r="R303" s="7">
        <v>166.9</v>
      </c>
      <c r="T303" s="7">
        <v>116.1</v>
      </c>
      <c r="V303" s="7">
        <v>165.5</v>
      </c>
      <c r="X303" s="7">
        <v>152.30000000000001</v>
      </c>
      <c r="Z303" s="7">
        <v>173.3</v>
      </c>
      <c r="AB303" s="7">
        <v>166.2</v>
      </c>
      <c r="AD303" s="7">
        <v>195.6</v>
      </c>
      <c r="AF303" s="7">
        <v>157.30000000000001</v>
      </c>
      <c r="AH303" s="7">
        <v>140.5</v>
      </c>
      <c r="AJ303" s="7">
        <v>154.80000000000001</v>
      </c>
      <c r="AL303" s="7">
        <v>160.5</v>
      </c>
      <c r="AN303" s="7">
        <v>156.1</v>
      </c>
      <c r="AP303" s="7">
        <v>149.80000000000001</v>
      </c>
      <c r="AR303" s="7">
        <v>160.80000000000001</v>
      </c>
      <c r="AT303" s="7">
        <v>147.5</v>
      </c>
      <c r="AV303" s="7">
        <v>150.69999999999999</v>
      </c>
      <c r="AX303" s="7">
        <v>158.1</v>
      </c>
      <c r="AZ303" s="7">
        <v>158</v>
      </c>
      <c r="BB303" s="7">
        <v>153.4</v>
      </c>
      <c r="BD303" s="7">
        <v>160.4</v>
      </c>
    </row>
    <row r="304" spans="1:56" x14ac:dyDescent="0.35">
      <c r="A304" s="7" t="s">
        <v>34</v>
      </c>
      <c r="B304" s="7">
        <v>2021</v>
      </c>
      <c r="C304" s="7" t="s">
        <v>39</v>
      </c>
      <c r="D304" s="7">
        <v>146.69999999999999</v>
      </c>
      <c r="F304" s="7">
        <v>202</v>
      </c>
      <c r="H304" s="7">
        <v>180.7</v>
      </c>
      <c r="J304" s="7">
        <v>156.19999999999999</v>
      </c>
      <c r="L304" s="7">
        <v>183.7</v>
      </c>
      <c r="N304" s="7">
        <v>164.6</v>
      </c>
      <c r="P304" s="7">
        <v>155.4</v>
      </c>
      <c r="R304" s="7">
        <v>166</v>
      </c>
      <c r="T304" s="7">
        <v>115.1</v>
      </c>
      <c r="V304" s="7">
        <v>168.5</v>
      </c>
      <c r="X304" s="7">
        <v>160</v>
      </c>
      <c r="Z304" s="7">
        <v>172.4</v>
      </c>
      <c r="AB304" s="7">
        <v>162.6</v>
      </c>
      <c r="AD304" s="7">
        <v>190.8</v>
      </c>
      <c r="AF304" s="7">
        <v>162.19999999999999</v>
      </c>
      <c r="AH304" s="7">
        <v>151.80000000000001</v>
      </c>
      <c r="AJ304" s="7">
        <v>160.69999999999999</v>
      </c>
      <c r="AL304" s="7">
        <v>160.5</v>
      </c>
      <c r="AN304" s="7">
        <v>159.80000000000001</v>
      </c>
      <c r="AP304" s="7">
        <v>154.80000000000001</v>
      </c>
      <c r="AR304" s="7">
        <v>166.3</v>
      </c>
      <c r="AT304" s="7">
        <v>150.69999999999999</v>
      </c>
      <c r="AV304" s="7">
        <v>154.9</v>
      </c>
      <c r="AX304" s="7">
        <v>161.69999999999999</v>
      </c>
      <c r="AZ304" s="7">
        <v>158.80000000000001</v>
      </c>
      <c r="BB304" s="7">
        <v>157.6</v>
      </c>
      <c r="BD304" s="7">
        <v>161.30000000000001</v>
      </c>
    </row>
    <row r="305" spans="1:56" x14ac:dyDescent="0.35">
      <c r="A305" s="7" t="s">
        <v>30</v>
      </c>
      <c r="B305" s="7">
        <v>2021</v>
      </c>
      <c r="C305" s="7" t="s">
        <v>40</v>
      </c>
      <c r="D305" s="7">
        <v>145.1</v>
      </c>
      <c r="F305" s="7">
        <v>204.5</v>
      </c>
      <c r="H305" s="7">
        <v>180.4</v>
      </c>
      <c r="J305" s="7">
        <v>157.1</v>
      </c>
      <c r="L305" s="7">
        <v>188.7</v>
      </c>
      <c r="N305" s="7">
        <v>157.69999999999999</v>
      </c>
      <c r="P305" s="7">
        <v>152.80000000000001</v>
      </c>
      <c r="R305" s="7">
        <v>163.6</v>
      </c>
      <c r="T305" s="7">
        <v>113.9</v>
      </c>
      <c r="V305" s="7">
        <v>169.7</v>
      </c>
      <c r="X305" s="7">
        <v>166.2</v>
      </c>
      <c r="Z305" s="7">
        <v>171</v>
      </c>
      <c r="AB305" s="7">
        <v>161.69999999999999</v>
      </c>
      <c r="AD305" s="7">
        <v>189.7</v>
      </c>
      <c r="AF305" s="7">
        <v>166</v>
      </c>
      <c r="AH305" s="7">
        <v>161.1</v>
      </c>
      <c r="AJ305" s="7">
        <v>165.3</v>
      </c>
      <c r="AL305" s="7">
        <v>139.26</v>
      </c>
      <c r="AN305" s="7">
        <v>162.5</v>
      </c>
      <c r="AP305" s="7">
        <v>160.30000000000001</v>
      </c>
      <c r="AR305" s="7">
        <v>170.4</v>
      </c>
      <c r="AT305" s="7">
        <v>157.1</v>
      </c>
      <c r="AV305" s="7">
        <v>160.69999999999999</v>
      </c>
      <c r="AX305" s="7">
        <v>167.2</v>
      </c>
      <c r="AZ305" s="7">
        <v>160.4</v>
      </c>
      <c r="BB305" s="7">
        <v>162.80000000000001</v>
      </c>
      <c r="BD305" s="7">
        <v>163.19999999999999</v>
      </c>
    </row>
    <row r="306" spans="1:56" x14ac:dyDescent="0.35">
      <c r="A306" s="7" t="s">
        <v>33</v>
      </c>
      <c r="B306" s="7">
        <v>2021</v>
      </c>
      <c r="C306" s="7" t="s">
        <v>40</v>
      </c>
      <c r="D306" s="7">
        <v>149.1</v>
      </c>
      <c r="F306" s="7">
        <v>210.9</v>
      </c>
      <c r="H306" s="7">
        <v>185</v>
      </c>
      <c r="J306" s="7">
        <v>158.19999999999999</v>
      </c>
      <c r="L306" s="7">
        <v>170.6</v>
      </c>
      <c r="N306" s="7">
        <v>170.9</v>
      </c>
      <c r="P306" s="7">
        <v>186.4</v>
      </c>
      <c r="R306" s="7">
        <v>164.7</v>
      </c>
      <c r="T306" s="7">
        <v>115.7</v>
      </c>
      <c r="V306" s="7">
        <v>165.5</v>
      </c>
      <c r="X306" s="7">
        <v>153.4</v>
      </c>
      <c r="Z306" s="7">
        <v>173.5</v>
      </c>
      <c r="AB306" s="7">
        <v>167.9</v>
      </c>
      <c r="AD306" s="7">
        <v>195.5</v>
      </c>
      <c r="AF306" s="7">
        <v>157.9</v>
      </c>
      <c r="AH306" s="7">
        <v>141.9</v>
      </c>
      <c r="AJ306" s="7">
        <v>155.5</v>
      </c>
      <c r="AL306" s="7">
        <v>161.5</v>
      </c>
      <c r="AN306" s="7">
        <v>157.69999999999999</v>
      </c>
      <c r="AP306" s="7">
        <v>150.69999999999999</v>
      </c>
      <c r="AR306" s="7">
        <v>161.5</v>
      </c>
      <c r="AT306" s="7">
        <v>149.5</v>
      </c>
      <c r="AV306" s="7">
        <v>151.19999999999999</v>
      </c>
      <c r="AX306" s="7">
        <v>160.30000000000001</v>
      </c>
      <c r="AZ306" s="7">
        <v>159.6</v>
      </c>
      <c r="BB306" s="7">
        <v>155</v>
      </c>
      <c r="BD306" s="7">
        <v>161.80000000000001</v>
      </c>
    </row>
    <row r="307" spans="1:56" x14ac:dyDescent="0.35">
      <c r="A307" s="7" t="s">
        <v>34</v>
      </c>
      <c r="B307" s="7">
        <v>2021</v>
      </c>
      <c r="C307" s="7" t="s">
        <v>40</v>
      </c>
      <c r="D307" s="7">
        <v>146.4</v>
      </c>
      <c r="F307" s="7">
        <v>206.8</v>
      </c>
      <c r="H307" s="7">
        <v>182.2</v>
      </c>
      <c r="J307" s="7">
        <v>157.5</v>
      </c>
      <c r="L307" s="7">
        <v>182.1</v>
      </c>
      <c r="N307" s="7">
        <v>163.9</v>
      </c>
      <c r="P307" s="7">
        <v>164.2</v>
      </c>
      <c r="R307" s="7">
        <v>164</v>
      </c>
      <c r="T307" s="7">
        <v>114.5</v>
      </c>
      <c r="V307" s="7">
        <v>168.3</v>
      </c>
      <c r="X307" s="7">
        <v>160.9</v>
      </c>
      <c r="Z307" s="7">
        <v>172.2</v>
      </c>
      <c r="AB307" s="7">
        <v>164</v>
      </c>
      <c r="AD307" s="7">
        <v>191.2</v>
      </c>
      <c r="AF307" s="7">
        <v>162.80000000000001</v>
      </c>
      <c r="AH307" s="7">
        <v>153.1</v>
      </c>
      <c r="AJ307" s="7">
        <v>161.4</v>
      </c>
      <c r="AL307" s="7">
        <v>161.5</v>
      </c>
      <c r="AN307" s="7">
        <v>160.69999999999999</v>
      </c>
      <c r="AP307" s="7">
        <v>155.80000000000001</v>
      </c>
      <c r="AR307" s="7">
        <v>167</v>
      </c>
      <c r="AT307" s="7">
        <v>153.1</v>
      </c>
      <c r="AV307" s="7">
        <v>155.30000000000001</v>
      </c>
      <c r="AX307" s="7">
        <v>163.19999999999999</v>
      </c>
      <c r="AZ307" s="7">
        <v>160.1</v>
      </c>
      <c r="BB307" s="7">
        <v>159</v>
      </c>
      <c r="BD307" s="7">
        <v>162.5</v>
      </c>
    </row>
    <row r="308" spans="1:56" x14ac:dyDescent="0.35">
      <c r="A308" s="7" t="s">
        <v>30</v>
      </c>
      <c r="B308" s="7">
        <v>2021</v>
      </c>
      <c r="C308" s="7" t="s">
        <v>41</v>
      </c>
      <c r="D308" s="7">
        <v>144.9</v>
      </c>
      <c r="F308" s="7">
        <v>202.3</v>
      </c>
      <c r="H308" s="7">
        <v>176.5</v>
      </c>
      <c r="J308" s="7">
        <v>157.5</v>
      </c>
      <c r="L308" s="7">
        <v>190.9</v>
      </c>
      <c r="N308" s="7">
        <v>155.69999999999999</v>
      </c>
      <c r="P308" s="7">
        <v>153.9</v>
      </c>
      <c r="R308" s="7">
        <v>162.80000000000001</v>
      </c>
      <c r="T308" s="7">
        <v>115.2</v>
      </c>
      <c r="V308" s="7">
        <v>169.8</v>
      </c>
      <c r="X308" s="7">
        <v>167.6</v>
      </c>
      <c r="Z308" s="7">
        <v>171.9</v>
      </c>
      <c r="AB308" s="7">
        <v>161.80000000000001</v>
      </c>
      <c r="AD308" s="7">
        <v>190.2</v>
      </c>
      <c r="AF308" s="7">
        <v>167</v>
      </c>
      <c r="AH308" s="7">
        <v>162.6</v>
      </c>
      <c r="AJ308" s="7">
        <v>166.3</v>
      </c>
      <c r="AL308" s="7">
        <v>139.26</v>
      </c>
      <c r="AN308" s="7">
        <v>163.1</v>
      </c>
      <c r="AP308" s="7">
        <v>160.9</v>
      </c>
      <c r="AR308" s="7">
        <v>171.1</v>
      </c>
      <c r="AT308" s="7">
        <v>157.69999999999999</v>
      </c>
      <c r="AV308" s="7">
        <v>161.1</v>
      </c>
      <c r="AX308" s="7">
        <v>167.5</v>
      </c>
      <c r="AZ308" s="7">
        <v>160.30000000000001</v>
      </c>
      <c r="BB308" s="7">
        <v>163.30000000000001</v>
      </c>
      <c r="BD308" s="7">
        <v>163.6</v>
      </c>
    </row>
    <row r="309" spans="1:56" x14ac:dyDescent="0.35">
      <c r="A309" s="7" t="s">
        <v>33</v>
      </c>
      <c r="B309" s="7">
        <v>2021</v>
      </c>
      <c r="C309" s="7" t="s">
        <v>41</v>
      </c>
      <c r="D309" s="7">
        <v>149.30000000000001</v>
      </c>
      <c r="F309" s="7">
        <v>207.4</v>
      </c>
      <c r="H309" s="7">
        <v>174.1</v>
      </c>
      <c r="J309" s="7">
        <v>159.19999999999999</v>
      </c>
      <c r="L309" s="7">
        <v>175</v>
      </c>
      <c r="N309" s="7">
        <v>161.30000000000001</v>
      </c>
      <c r="P309" s="7">
        <v>183.3</v>
      </c>
      <c r="R309" s="7">
        <v>164.5</v>
      </c>
      <c r="T309" s="7">
        <v>120.4</v>
      </c>
      <c r="V309" s="7">
        <v>166.2</v>
      </c>
      <c r="X309" s="7">
        <v>154.80000000000001</v>
      </c>
      <c r="Z309" s="7">
        <v>175.1</v>
      </c>
      <c r="AB309" s="7">
        <v>167.3</v>
      </c>
      <c r="AD309" s="7">
        <v>196.5</v>
      </c>
      <c r="AF309" s="7">
        <v>159.80000000000001</v>
      </c>
      <c r="AH309" s="7">
        <v>143.6</v>
      </c>
      <c r="AJ309" s="7">
        <v>157.30000000000001</v>
      </c>
      <c r="AL309" s="7">
        <v>162.1</v>
      </c>
      <c r="AN309" s="7">
        <v>160.69999999999999</v>
      </c>
      <c r="AP309" s="7">
        <v>153.19999999999999</v>
      </c>
      <c r="AR309" s="7">
        <v>162.80000000000001</v>
      </c>
      <c r="AT309" s="7">
        <v>150.4</v>
      </c>
      <c r="AV309" s="7">
        <v>153.69999999999999</v>
      </c>
      <c r="AX309" s="7">
        <v>160.4</v>
      </c>
      <c r="AZ309" s="7">
        <v>159.6</v>
      </c>
      <c r="BB309" s="7">
        <v>156</v>
      </c>
      <c r="BD309" s="7">
        <v>162.30000000000001</v>
      </c>
    </row>
    <row r="310" spans="1:56" x14ac:dyDescent="0.35">
      <c r="A310" s="7" t="s">
        <v>34</v>
      </c>
      <c r="B310" s="7">
        <v>2021</v>
      </c>
      <c r="C310" s="7" t="s">
        <v>41</v>
      </c>
      <c r="D310" s="7">
        <v>146.6</v>
      </c>
      <c r="F310" s="7">
        <v>204</v>
      </c>
      <c r="H310" s="7">
        <v>172.8</v>
      </c>
      <c r="J310" s="7">
        <v>158.4</v>
      </c>
      <c r="L310" s="7">
        <v>188</v>
      </c>
      <c r="N310" s="7">
        <v>156.80000000000001</v>
      </c>
      <c r="P310" s="7">
        <v>162.19999999999999</v>
      </c>
      <c r="R310" s="7">
        <v>164.1</v>
      </c>
      <c r="T310" s="7">
        <v>119.7</v>
      </c>
      <c r="V310" s="7">
        <v>168.8</v>
      </c>
      <c r="X310" s="7">
        <v>162.69999999999999</v>
      </c>
      <c r="Z310" s="7">
        <v>173.9</v>
      </c>
      <c r="AB310" s="7">
        <v>164</v>
      </c>
      <c r="AD310" s="7">
        <v>192.1</v>
      </c>
      <c r="AF310" s="7">
        <v>164.5</v>
      </c>
      <c r="AH310" s="7">
        <v>155.30000000000001</v>
      </c>
      <c r="AJ310" s="7">
        <v>163.19999999999999</v>
      </c>
      <c r="AL310" s="7">
        <v>162.1</v>
      </c>
      <c r="AN310" s="7">
        <v>162.6</v>
      </c>
      <c r="AP310" s="7">
        <v>157.5</v>
      </c>
      <c r="AR310" s="7">
        <v>168.4</v>
      </c>
      <c r="AT310" s="7">
        <v>154</v>
      </c>
      <c r="AV310" s="7">
        <v>157.6</v>
      </c>
      <c r="AX310" s="7">
        <v>163.80000000000001</v>
      </c>
      <c r="AZ310" s="7">
        <v>160</v>
      </c>
      <c r="BB310" s="7">
        <v>160</v>
      </c>
      <c r="BD310" s="7">
        <v>163.19999999999999</v>
      </c>
    </row>
    <row r="311" spans="1:56" x14ac:dyDescent="0.35">
      <c r="A311" s="7" t="s">
        <v>30</v>
      </c>
      <c r="B311" s="7">
        <v>2021</v>
      </c>
      <c r="C311" s="7" t="s">
        <v>42</v>
      </c>
      <c r="D311" s="7">
        <v>145.4</v>
      </c>
      <c r="F311" s="7">
        <v>202.1</v>
      </c>
      <c r="H311" s="7">
        <v>172</v>
      </c>
      <c r="J311" s="7">
        <v>158</v>
      </c>
      <c r="L311" s="7">
        <v>195.5</v>
      </c>
      <c r="N311" s="7">
        <v>152.69999999999999</v>
      </c>
      <c r="P311" s="7">
        <v>151.4</v>
      </c>
      <c r="R311" s="7">
        <v>163.9</v>
      </c>
      <c r="T311" s="7">
        <v>119.3</v>
      </c>
      <c r="V311" s="7">
        <v>170.1</v>
      </c>
      <c r="X311" s="7">
        <v>168.3</v>
      </c>
      <c r="Z311" s="7">
        <v>172.8</v>
      </c>
      <c r="AB311" s="7">
        <v>162.1</v>
      </c>
      <c r="AD311" s="7">
        <v>190.5</v>
      </c>
      <c r="AF311" s="7">
        <v>167.7</v>
      </c>
      <c r="AH311" s="7">
        <v>163.6</v>
      </c>
      <c r="AJ311" s="7">
        <v>167.1</v>
      </c>
      <c r="AL311" s="7">
        <v>139.26</v>
      </c>
      <c r="AN311" s="7">
        <v>163.69999999999999</v>
      </c>
      <c r="AP311" s="7">
        <v>161.30000000000001</v>
      </c>
      <c r="AR311" s="7">
        <v>171.9</v>
      </c>
      <c r="AT311" s="7">
        <v>157.80000000000001</v>
      </c>
      <c r="AV311" s="7">
        <v>162.69999999999999</v>
      </c>
      <c r="AX311" s="7">
        <v>168.5</v>
      </c>
      <c r="AZ311" s="7">
        <v>160.19999999999999</v>
      </c>
      <c r="BB311" s="7">
        <v>163.80000000000001</v>
      </c>
      <c r="BD311" s="7">
        <v>164</v>
      </c>
    </row>
    <row r="312" spans="1:56" x14ac:dyDescent="0.35">
      <c r="A312" s="7" t="s">
        <v>33</v>
      </c>
      <c r="B312" s="7">
        <v>2021</v>
      </c>
      <c r="C312" s="7" t="s">
        <v>42</v>
      </c>
      <c r="D312" s="7">
        <v>149.30000000000001</v>
      </c>
      <c r="F312" s="7">
        <v>207.4</v>
      </c>
      <c r="H312" s="7">
        <v>174.1</v>
      </c>
      <c r="J312" s="7">
        <v>159.1</v>
      </c>
      <c r="L312" s="7">
        <v>175</v>
      </c>
      <c r="N312" s="7">
        <v>161.19999999999999</v>
      </c>
      <c r="P312" s="7">
        <v>183.5</v>
      </c>
      <c r="R312" s="7">
        <v>164.5</v>
      </c>
      <c r="T312" s="7">
        <v>120.4</v>
      </c>
      <c r="V312" s="7">
        <v>166.2</v>
      </c>
      <c r="X312" s="7">
        <v>154.80000000000001</v>
      </c>
      <c r="Z312" s="7">
        <v>175.1</v>
      </c>
      <c r="AB312" s="7">
        <v>167.3</v>
      </c>
      <c r="AD312" s="7">
        <v>196.5</v>
      </c>
      <c r="AF312" s="7">
        <v>159.80000000000001</v>
      </c>
      <c r="AH312" s="7">
        <v>143.6</v>
      </c>
      <c r="AJ312" s="7">
        <v>157.4</v>
      </c>
      <c r="AL312" s="7">
        <v>162.1</v>
      </c>
      <c r="AN312" s="7">
        <v>160.80000000000001</v>
      </c>
      <c r="AP312" s="7">
        <v>153.30000000000001</v>
      </c>
      <c r="AR312" s="7">
        <v>162.80000000000001</v>
      </c>
      <c r="AT312" s="7">
        <v>150.5</v>
      </c>
      <c r="AV312" s="7">
        <v>153.9</v>
      </c>
      <c r="AX312" s="7">
        <v>160.30000000000001</v>
      </c>
      <c r="AZ312" s="7">
        <v>159.6</v>
      </c>
      <c r="BB312" s="7">
        <v>156</v>
      </c>
      <c r="BD312" s="7">
        <v>162.30000000000001</v>
      </c>
    </row>
    <row r="313" spans="1:56" x14ac:dyDescent="0.35">
      <c r="A313" s="7" t="s">
        <v>34</v>
      </c>
      <c r="B313" s="7">
        <v>2021</v>
      </c>
      <c r="C313" s="7" t="s">
        <v>42</v>
      </c>
      <c r="D313" s="7">
        <v>146.6</v>
      </c>
      <c r="F313" s="7">
        <v>204</v>
      </c>
      <c r="H313" s="7">
        <v>172.8</v>
      </c>
      <c r="J313" s="7">
        <v>158.4</v>
      </c>
      <c r="L313" s="7">
        <v>188</v>
      </c>
      <c r="N313" s="7">
        <v>156.69999999999999</v>
      </c>
      <c r="P313" s="7">
        <v>162.30000000000001</v>
      </c>
      <c r="R313" s="7">
        <v>164.1</v>
      </c>
      <c r="T313" s="7">
        <v>119.7</v>
      </c>
      <c r="V313" s="7">
        <v>168.8</v>
      </c>
      <c r="X313" s="7">
        <v>162.69999999999999</v>
      </c>
      <c r="Z313" s="7">
        <v>173.9</v>
      </c>
      <c r="AB313" s="7">
        <v>164</v>
      </c>
      <c r="AD313" s="7">
        <v>192.1</v>
      </c>
      <c r="AF313" s="7">
        <v>164.6</v>
      </c>
      <c r="AH313" s="7">
        <v>155.30000000000001</v>
      </c>
      <c r="AJ313" s="7">
        <v>163.30000000000001</v>
      </c>
      <c r="AL313" s="7">
        <v>162.1</v>
      </c>
      <c r="AN313" s="7">
        <v>162.6</v>
      </c>
      <c r="AP313" s="7">
        <v>157.5</v>
      </c>
      <c r="AR313" s="7">
        <v>168.4</v>
      </c>
      <c r="AT313" s="7">
        <v>154</v>
      </c>
      <c r="AV313" s="7">
        <v>157.69999999999999</v>
      </c>
      <c r="AX313" s="7">
        <v>163.69999999999999</v>
      </c>
      <c r="AZ313" s="7">
        <v>160</v>
      </c>
      <c r="BB313" s="7">
        <v>160</v>
      </c>
      <c r="BD313" s="7">
        <v>163.19999999999999</v>
      </c>
    </row>
    <row r="314" spans="1:56" x14ac:dyDescent="0.35">
      <c r="A314" s="7" t="s">
        <v>30</v>
      </c>
      <c r="B314" s="7">
        <v>2021</v>
      </c>
      <c r="C314" s="7" t="s">
        <v>43</v>
      </c>
      <c r="D314" s="7">
        <v>146.1</v>
      </c>
      <c r="F314" s="7">
        <v>202.5</v>
      </c>
      <c r="H314" s="7">
        <v>170.1</v>
      </c>
      <c r="J314" s="7">
        <v>158.4</v>
      </c>
      <c r="L314" s="7">
        <v>198.8</v>
      </c>
      <c r="N314" s="7">
        <v>152.6</v>
      </c>
      <c r="P314" s="7">
        <v>170.4</v>
      </c>
      <c r="R314" s="7">
        <v>165.2</v>
      </c>
      <c r="T314" s="7">
        <v>121.6</v>
      </c>
      <c r="V314" s="7">
        <v>170.6</v>
      </c>
      <c r="X314" s="7">
        <v>168.8</v>
      </c>
      <c r="Z314" s="7">
        <v>173.6</v>
      </c>
      <c r="AB314" s="7">
        <v>165.5</v>
      </c>
      <c r="AD314" s="7">
        <v>191.2</v>
      </c>
      <c r="AF314" s="7">
        <v>168.9</v>
      </c>
      <c r="AH314" s="7">
        <v>164.8</v>
      </c>
      <c r="AJ314" s="7">
        <v>168.3</v>
      </c>
      <c r="AL314" s="7">
        <v>139.26</v>
      </c>
      <c r="AN314" s="7">
        <v>165.5</v>
      </c>
      <c r="AP314" s="7">
        <v>162</v>
      </c>
      <c r="AR314" s="7">
        <v>172.5</v>
      </c>
      <c r="AT314" s="7">
        <v>159.5</v>
      </c>
      <c r="AV314" s="7">
        <v>163.19999999999999</v>
      </c>
      <c r="AX314" s="7">
        <v>169</v>
      </c>
      <c r="AZ314" s="7">
        <v>161.1</v>
      </c>
      <c r="BB314" s="7">
        <v>164.7</v>
      </c>
      <c r="BD314" s="7">
        <v>166.3</v>
      </c>
    </row>
    <row r="315" spans="1:56" x14ac:dyDescent="0.35">
      <c r="A315" s="7" t="s">
        <v>33</v>
      </c>
      <c r="B315" s="7">
        <v>2021</v>
      </c>
      <c r="C315" s="7" t="s">
        <v>43</v>
      </c>
      <c r="D315" s="7">
        <v>150.1</v>
      </c>
      <c r="F315" s="7">
        <v>208.4</v>
      </c>
      <c r="H315" s="7">
        <v>173</v>
      </c>
      <c r="J315" s="7">
        <v>159.19999999999999</v>
      </c>
      <c r="L315" s="7">
        <v>176.6</v>
      </c>
      <c r="N315" s="7">
        <v>159.30000000000001</v>
      </c>
      <c r="P315" s="7">
        <v>214.4</v>
      </c>
      <c r="R315" s="7">
        <v>165.3</v>
      </c>
      <c r="T315" s="7">
        <v>122.5</v>
      </c>
      <c r="V315" s="7">
        <v>166.8</v>
      </c>
      <c r="X315" s="7">
        <v>155.4</v>
      </c>
      <c r="Z315" s="7">
        <v>175.9</v>
      </c>
      <c r="AB315" s="7">
        <v>171.5</v>
      </c>
      <c r="AD315" s="7">
        <v>197</v>
      </c>
      <c r="AF315" s="7">
        <v>160.80000000000001</v>
      </c>
      <c r="AH315" s="7">
        <v>144.4</v>
      </c>
      <c r="AJ315" s="7">
        <v>158.30000000000001</v>
      </c>
      <c r="AL315" s="7">
        <v>163.6</v>
      </c>
      <c r="AN315" s="7">
        <v>162.19999999999999</v>
      </c>
      <c r="AP315" s="7">
        <v>154.30000000000001</v>
      </c>
      <c r="AR315" s="7">
        <v>163.5</v>
      </c>
      <c r="AT315" s="7">
        <v>152.19999999999999</v>
      </c>
      <c r="AV315" s="7">
        <v>155.1</v>
      </c>
      <c r="AX315" s="7">
        <v>160.30000000000001</v>
      </c>
      <c r="AZ315" s="7">
        <v>160.30000000000001</v>
      </c>
      <c r="BB315" s="7">
        <v>157</v>
      </c>
      <c r="BD315" s="7">
        <v>164.6</v>
      </c>
    </row>
    <row r="316" spans="1:56" x14ac:dyDescent="0.35">
      <c r="A316" s="7" t="s">
        <v>34</v>
      </c>
      <c r="B316" s="7">
        <v>2021</v>
      </c>
      <c r="C316" s="7" t="s">
        <v>43</v>
      </c>
      <c r="D316" s="7">
        <v>147.4</v>
      </c>
      <c r="F316" s="7">
        <v>204.6</v>
      </c>
      <c r="H316" s="7">
        <v>171.2</v>
      </c>
      <c r="J316" s="7">
        <v>158.69999999999999</v>
      </c>
      <c r="L316" s="7">
        <v>190.6</v>
      </c>
      <c r="N316" s="7">
        <v>155.69999999999999</v>
      </c>
      <c r="P316" s="7">
        <v>185.3</v>
      </c>
      <c r="R316" s="7">
        <v>165.2</v>
      </c>
      <c r="T316" s="7">
        <v>121.9</v>
      </c>
      <c r="V316" s="7">
        <v>169.3</v>
      </c>
      <c r="X316" s="7">
        <v>163.19999999999999</v>
      </c>
      <c r="Z316" s="7">
        <v>174.7</v>
      </c>
      <c r="AB316" s="7">
        <v>167.7</v>
      </c>
      <c r="AD316" s="7">
        <v>192.7</v>
      </c>
      <c r="AF316" s="7">
        <v>165.7</v>
      </c>
      <c r="AH316" s="7">
        <v>156.30000000000001</v>
      </c>
      <c r="AJ316" s="7">
        <v>164.3</v>
      </c>
      <c r="AL316" s="7">
        <v>163.6</v>
      </c>
      <c r="AN316" s="7">
        <v>164.2</v>
      </c>
      <c r="AP316" s="7">
        <v>158.4</v>
      </c>
      <c r="AR316" s="7">
        <v>169.1</v>
      </c>
      <c r="AT316" s="7">
        <v>155.69999999999999</v>
      </c>
      <c r="AV316" s="7">
        <v>158.6</v>
      </c>
      <c r="AX316" s="7">
        <v>163.9</v>
      </c>
      <c r="AZ316" s="7">
        <v>160.80000000000001</v>
      </c>
      <c r="BB316" s="7">
        <v>161</v>
      </c>
      <c r="BD316" s="7">
        <v>165.5</v>
      </c>
    </row>
    <row r="317" spans="1:56" x14ac:dyDescent="0.35">
      <c r="A317" s="7" t="s">
        <v>30</v>
      </c>
      <c r="B317" s="7">
        <v>2021</v>
      </c>
      <c r="C317" s="7" t="s">
        <v>45</v>
      </c>
      <c r="D317" s="7">
        <v>146.9</v>
      </c>
      <c r="F317" s="7">
        <v>199.8</v>
      </c>
      <c r="H317" s="7">
        <v>171.5</v>
      </c>
      <c r="J317" s="7">
        <v>159.1</v>
      </c>
      <c r="L317" s="7">
        <v>198.4</v>
      </c>
      <c r="N317" s="7">
        <v>153.19999999999999</v>
      </c>
      <c r="P317" s="7">
        <v>183.9</v>
      </c>
      <c r="R317" s="7">
        <v>165.4</v>
      </c>
      <c r="T317" s="7">
        <v>122.1</v>
      </c>
      <c r="V317" s="7">
        <v>170.8</v>
      </c>
      <c r="X317" s="7">
        <v>169.1</v>
      </c>
      <c r="Z317" s="7">
        <v>174.3</v>
      </c>
      <c r="AB317" s="7">
        <v>167.5</v>
      </c>
      <c r="AD317" s="7">
        <v>191.4</v>
      </c>
      <c r="AF317" s="7">
        <v>170.4</v>
      </c>
      <c r="AH317" s="7">
        <v>166</v>
      </c>
      <c r="AJ317" s="7">
        <v>169.8</v>
      </c>
      <c r="AL317" s="7">
        <v>139.26</v>
      </c>
      <c r="AN317" s="7">
        <v>165.3</v>
      </c>
      <c r="AP317" s="7">
        <v>162.9</v>
      </c>
      <c r="AR317" s="7">
        <v>173.4</v>
      </c>
      <c r="AT317" s="7">
        <v>158.9</v>
      </c>
      <c r="AV317" s="7">
        <v>163.80000000000001</v>
      </c>
      <c r="AX317" s="7">
        <v>169.3</v>
      </c>
      <c r="AZ317" s="7">
        <v>162.4</v>
      </c>
      <c r="BB317" s="7">
        <v>165.2</v>
      </c>
      <c r="BD317" s="7">
        <v>167.6</v>
      </c>
    </row>
    <row r="318" spans="1:56" x14ac:dyDescent="0.35">
      <c r="A318" s="7" t="s">
        <v>33</v>
      </c>
      <c r="B318" s="7">
        <v>2021</v>
      </c>
      <c r="C318" s="7" t="s">
        <v>45</v>
      </c>
      <c r="D318" s="7">
        <v>151</v>
      </c>
      <c r="F318" s="7">
        <v>204.9</v>
      </c>
      <c r="H318" s="7">
        <v>175.4</v>
      </c>
      <c r="J318" s="7">
        <v>159.6</v>
      </c>
      <c r="L318" s="7">
        <v>175.8</v>
      </c>
      <c r="N318" s="7">
        <v>160.30000000000001</v>
      </c>
      <c r="P318" s="7">
        <v>229.1</v>
      </c>
      <c r="R318" s="7">
        <v>165.1</v>
      </c>
      <c r="T318" s="7">
        <v>123.1</v>
      </c>
      <c r="V318" s="7">
        <v>167.2</v>
      </c>
      <c r="X318" s="7">
        <v>156.1</v>
      </c>
      <c r="Z318" s="7">
        <v>176.8</v>
      </c>
      <c r="AB318" s="7">
        <v>173.5</v>
      </c>
      <c r="AD318" s="7">
        <v>197</v>
      </c>
      <c r="AF318" s="7">
        <v>162.30000000000001</v>
      </c>
      <c r="AH318" s="7">
        <v>145.30000000000001</v>
      </c>
      <c r="AJ318" s="7">
        <v>159.69999999999999</v>
      </c>
      <c r="AL318" s="7">
        <v>164.2</v>
      </c>
      <c r="AN318" s="7">
        <v>161.6</v>
      </c>
      <c r="AP318" s="7">
        <v>155.19999999999999</v>
      </c>
      <c r="AR318" s="7">
        <v>164.2</v>
      </c>
      <c r="AT318" s="7">
        <v>151.19999999999999</v>
      </c>
      <c r="AV318" s="7">
        <v>156.69999999999999</v>
      </c>
      <c r="AX318" s="7">
        <v>160.80000000000001</v>
      </c>
      <c r="AZ318" s="7">
        <v>161.80000000000001</v>
      </c>
      <c r="BB318" s="7">
        <v>157.30000000000001</v>
      </c>
      <c r="BD318" s="7">
        <v>165.6</v>
      </c>
    </row>
    <row r="319" spans="1:56" x14ac:dyDescent="0.35">
      <c r="A319" s="7" t="s">
        <v>34</v>
      </c>
      <c r="B319" s="7">
        <v>2021</v>
      </c>
      <c r="C319" s="7" t="s">
        <v>45</v>
      </c>
      <c r="D319" s="7">
        <v>148.19999999999999</v>
      </c>
      <c r="F319" s="7">
        <v>201.6</v>
      </c>
      <c r="H319" s="7">
        <v>173</v>
      </c>
      <c r="J319" s="7">
        <v>159.30000000000001</v>
      </c>
      <c r="L319" s="7">
        <v>190.1</v>
      </c>
      <c r="N319" s="7">
        <v>156.5</v>
      </c>
      <c r="P319" s="7">
        <v>199.2</v>
      </c>
      <c r="R319" s="7">
        <v>165.3</v>
      </c>
      <c r="T319" s="7">
        <v>122.4</v>
      </c>
      <c r="V319" s="7">
        <v>169.6</v>
      </c>
      <c r="X319" s="7">
        <v>163.69999999999999</v>
      </c>
      <c r="Z319" s="7">
        <v>175.5</v>
      </c>
      <c r="AB319" s="7">
        <v>169.7</v>
      </c>
      <c r="AD319" s="7">
        <v>192.9</v>
      </c>
      <c r="AF319" s="7">
        <v>167.2</v>
      </c>
      <c r="AH319" s="7">
        <v>157.4</v>
      </c>
      <c r="AJ319" s="7">
        <v>165.8</v>
      </c>
      <c r="AL319" s="7">
        <v>164.2</v>
      </c>
      <c r="AN319" s="7">
        <v>163.9</v>
      </c>
      <c r="AP319" s="7">
        <v>159.30000000000001</v>
      </c>
      <c r="AR319" s="7">
        <v>169.9</v>
      </c>
      <c r="AT319" s="7">
        <v>154.80000000000001</v>
      </c>
      <c r="AV319" s="7">
        <v>159.80000000000001</v>
      </c>
      <c r="AX319" s="7">
        <v>164.3</v>
      </c>
      <c r="AZ319" s="7">
        <v>162.19999999999999</v>
      </c>
      <c r="BB319" s="7">
        <v>161.4</v>
      </c>
      <c r="BD319" s="7">
        <v>166.7</v>
      </c>
    </row>
    <row r="320" spans="1:56" x14ac:dyDescent="0.35">
      <c r="A320" s="7" t="s">
        <v>30</v>
      </c>
      <c r="B320" s="7">
        <v>2021</v>
      </c>
      <c r="C320" s="7" t="s">
        <v>46</v>
      </c>
      <c r="D320" s="7">
        <v>147.4</v>
      </c>
      <c r="F320" s="7">
        <v>197</v>
      </c>
      <c r="H320" s="7">
        <v>176.5</v>
      </c>
      <c r="J320" s="7">
        <v>159.80000000000001</v>
      </c>
      <c r="L320" s="7">
        <v>195.8</v>
      </c>
      <c r="N320" s="7">
        <v>152</v>
      </c>
      <c r="P320" s="7">
        <v>172.3</v>
      </c>
      <c r="R320" s="7">
        <v>164.5</v>
      </c>
      <c r="T320" s="7">
        <v>120.6</v>
      </c>
      <c r="V320" s="7">
        <v>171.7</v>
      </c>
      <c r="X320" s="7">
        <v>169.7</v>
      </c>
      <c r="Z320" s="7">
        <v>175.1</v>
      </c>
      <c r="AB320" s="7">
        <v>165.8</v>
      </c>
      <c r="AD320" s="7">
        <v>190.8</v>
      </c>
      <c r="AF320" s="7">
        <v>171.8</v>
      </c>
      <c r="AH320" s="7">
        <v>167.3</v>
      </c>
      <c r="AJ320" s="7">
        <v>171.2</v>
      </c>
      <c r="AL320" s="7">
        <v>139.26</v>
      </c>
      <c r="AN320" s="7">
        <v>165.6</v>
      </c>
      <c r="AP320" s="7">
        <v>163.9</v>
      </c>
      <c r="AR320" s="7">
        <v>174</v>
      </c>
      <c r="AT320" s="7">
        <v>160.1</v>
      </c>
      <c r="AV320" s="7">
        <v>164.5</v>
      </c>
      <c r="AX320" s="7">
        <v>169.7</v>
      </c>
      <c r="AZ320" s="7">
        <v>162.80000000000001</v>
      </c>
      <c r="BB320" s="7">
        <v>166</v>
      </c>
      <c r="BD320" s="7">
        <v>167</v>
      </c>
    </row>
    <row r="321" spans="1:56" x14ac:dyDescent="0.35">
      <c r="A321" s="7" t="s">
        <v>33</v>
      </c>
      <c r="B321" s="7">
        <v>2021</v>
      </c>
      <c r="C321" s="7" t="s">
        <v>46</v>
      </c>
      <c r="D321" s="7">
        <v>151.6</v>
      </c>
      <c r="F321" s="7">
        <v>202.2</v>
      </c>
      <c r="H321" s="7">
        <v>180</v>
      </c>
      <c r="J321" s="7">
        <v>160</v>
      </c>
      <c r="L321" s="7">
        <v>173.5</v>
      </c>
      <c r="N321" s="7">
        <v>158.30000000000001</v>
      </c>
      <c r="P321" s="7">
        <v>219.5</v>
      </c>
      <c r="R321" s="7">
        <v>164.2</v>
      </c>
      <c r="T321" s="7">
        <v>121.9</v>
      </c>
      <c r="V321" s="7">
        <v>168.2</v>
      </c>
      <c r="X321" s="7">
        <v>156.5</v>
      </c>
      <c r="Z321" s="7">
        <v>178.2</v>
      </c>
      <c r="AB321" s="7">
        <v>172.2</v>
      </c>
      <c r="AD321" s="7">
        <v>196.8</v>
      </c>
      <c r="AF321" s="7">
        <v>163.30000000000001</v>
      </c>
      <c r="AH321" s="7">
        <v>146.69999999999999</v>
      </c>
      <c r="AJ321" s="7">
        <v>160.69999999999999</v>
      </c>
      <c r="AL321" s="7">
        <v>163.4</v>
      </c>
      <c r="AN321" s="7">
        <v>161.69999999999999</v>
      </c>
      <c r="AP321" s="7">
        <v>156</v>
      </c>
      <c r="AR321" s="7">
        <v>165.1</v>
      </c>
      <c r="AT321" s="7">
        <v>151.80000000000001</v>
      </c>
      <c r="AV321" s="7">
        <v>157.6</v>
      </c>
      <c r="AX321" s="7">
        <v>160.6</v>
      </c>
      <c r="AZ321" s="7">
        <v>162.4</v>
      </c>
      <c r="BB321" s="7">
        <v>157.80000000000001</v>
      </c>
      <c r="BD321" s="7">
        <v>165.2</v>
      </c>
    </row>
    <row r="322" spans="1:56" x14ac:dyDescent="0.35">
      <c r="A322" s="7" t="s">
        <v>34</v>
      </c>
      <c r="B322" s="7">
        <v>2021</v>
      </c>
      <c r="C322" s="7" t="s">
        <v>46</v>
      </c>
      <c r="D322" s="7">
        <v>148.69999999999999</v>
      </c>
      <c r="F322" s="7">
        <v>198.8</v>
      </c>
      <c r="H322" s="7">
        <v>177.9</v>
      </c>
      <c r="J322" s="7">
        <v>159.9</v>
      </c>
      <c r="L322" s="7">
        <v>187.6</v>
      </c>
      <c r="N322" s="7">
        <v>154.9</v>
      </c>
      <c r="P322" s="7">
        <v>188.3</v>
      </c>
      <c r="R322" s="7">
        <v>164.4</v>
      </c>
      <c r="T322" s="7">
        <v>121</v>
      </c>
      <c r="V322" s="7">
        <v>170.5</v>
      </c>
      <c r="X322" s="7">
        <v>164.2</v>
      </c>
      <c r="Z322" s="7">
        <v>176.5</v>
      </c>
      <c r="AB322" s="7">
        <v>168.2</v>
      </c>
      <c r="AD322" s="7">
        <v>192.4</v>
      </c>
      <c r="AF322" s="7">
        <v>168.5</v>
      </c>
      <c r="AH322" s="7">
        <v>158.69999999999999</v>
      </c>
      <c r="AJ322" s="7">
        <v>167</v>
      </c>
      <c r="AL322" s="7">
        <v>163.4</v>
      </c>
      <c r="AN322" s="7">
        <v>164.1</v>
      </c>
      <c r="AP322" s="7">
        <v>160.19999999999999</v>
      </c>
      <c r="AR322" s="7">
        <v>170.6</v>
      </c>
      <c r="AT322" s="7">
        <v>155.69999999999999</v>
      </c>
      <c r="AV322" s="7">
        <v>160.6</v>
      </c>
      <c r="AX322" s="7">
        <v>164.4</v>
      </c>
      <c r="AZ322" s="7">
        <v>162.6</v>
      </c>
      <c r="BB322" s="7">
        <v>162</v>
      </c>
      <c r="BD322" s="7">
        <v>166.2</v>
      </c>
    </row>
    <row r="323" spans="1:56" x14ac:dyDescent="0.35">
      <c r="A323" s="7" t="s">
        <v>30</v>
      </c>
      <c r="B323" s="7">
        <v>2022</v>
      </c>
      <c r="C323" s="7" t="s">
        <v>31</v>
      </c>
      <c r="D323" s="7">
        <v>148.30000000000001</v>
      </c>
      <c r="F323" s="7">
        <v>196.9</v>
      </c>
      <c r="H323" s="7">
        <v>178</v>
      </c>
      <c r="J323" s="7">
        <v>160.5</v>
      </c>
      <c r="L323" s="7">
        <v>192.6</v>
      </c>
      <c r="N323" s="7">
        <v>151.19999999999999</v>
      </c>
      <c r="P323" s="7">
        <v>159.19999999999999</v>
      </c>
      <c r="R323" s="7">
        <v>164</v>
      </c>
      <c r="T323" s="7">
        <v>119.3</v>
      </c>
      <c r="V323" s="7">
        <v>173.3</v>
      </c>
      <c r="X323" s="7">
        <v>169.8</v>
      </c>
      <c r="Z323" s="7">
        <v>175.8</v>
      </c>
      <c r="AB323" s="7">
        <v>164.1</v>
      </c>
      <c r="AD323" s="7">
        <v>190.7</v>
      </c>
      <c r="AF323" s="7">
        <v>173.2</v>
      </c>
      <c r="AH323" s="7">
        <v>169.3</v>
      </c>
      <c r="AJ323" s="7">
        <v>172.7</v>
      </c>
      <c r="AL323" s="7">
        <v>139.26</v>
      </c>
      <c r="AN323" s="7">
        <v>165.8</v>
      </c>
      <c r="AP323" s="7">
        <v>164.9</v>
      </c>
      <c r="AR323" s="7">
        <v>174.7</v>
      </c>
      <c r="AT323" s="7">
        <v>160.80000000000001</v>
      </c>
      <c r="AV323" s="7">
        <v>164.9</v>
      </c>
      <c r="AX323" s="7">
        <v>169.9</v>
      </c>
      <c r="AZ323" s="7">
        <v>163.19999999999999</v>
      </c>
      <c r="BB323" s="7">
        <v>166.6</v>
      </c>
      <c r="BD323" s="7">
        <v>166.4</v>
      </c>
    </row>
    <row r="324" spans="1:56" x14ac:dyDescent="0.35">
      <c r="A324" s="7" t="s">
        <v>33</v>
      </c>
      <c r="B324" s="7">
        <v>2022</v>
      </c>
      <c r="C324" s="7" t="s">
        <v>31</v>
      </c>
      <c r="D324" s="7">
        <v>152.19999999999999</v>
      </c>
      <c r="F324" s="7">
        <v>202.1</v>
      </c>
      <c r="H324" s="7">
        <v>180.1</v>
      </c>
      <c r="J324" s="7">
        <v>160.4</v>
      </c>
      <c r="L324" s="7">
        <v>171</v>
      </c>
      <c r="N324" s="7">
        <v>156.5</v>
      </c>
      <c r="P324" s="7">
        <v>203.6</v>
      </c>
      <c r="R324" s="7">
        <v>163.80000000000001</v>
      </c>
      <c r="T324" s="7">
        <v>121.3</v>
      </c>
      <c r="V324" s="7">
        <v>169.8</v>
      </c>
      <c r="X324" s="7">
        <v>156.6</v>
      </c>
      <c r="Z324" s="7">
        <v>179</v>
      </c>
      <c r="AB324" s="7">
        <v>170.3</v>
      </c>
      <c r="AD324" s="7">
        <v>196.4</v>
      </c>
      <c r="AF324" s="7">
        <v>164.7</v>
      </c>
      <c r="AH324" s="7">
        <v>148.5</v>
      </c>
      <c r="AJ324" s="7">
        <v>162.19999999999999</v>
      </c>
      <c r="AL324" s="7">
        <v>164.5</v>
      </c>
      <c r="AN324" s="7">
        <v>161.6</v>
      </c>
      <c r="AP324" s="7">
        <v>156.80000000000001</v>
      </c>
      <c r="AR324" s="7">
        <v>166.1</v>
      </c>
      <c r="AT324" s="7">
        <v>152.69999999999999</v>
      </c>
      <c r="AV324" s="7">
        <v>158.4</v>
      </c>
      <c r="AX324" s="7">
        <v>161</v>
      </c>
      <c r="AZ324" s="7">
        <v>162.80000000000001</v>
      </c>
      <c r="BB324" s="7">
        <v>158.6</v>
      </c>
      <c r="BD324" s="7">
        <v>165</v>
      </c>
    </row>
    <row r="325" spans="1:56" x14ac:dyDescent="0.35">
      <c r="A325" s="7" t="s">
        <v>34</v>
      </c>
      <c r="B325" s="7">
        <v>2022</v>
      </c>
      <c r="C325" s="7" t="s">
        <v>31</v>
      </c>
      <c r="D325" s="7">
        <v>149.5</v>
      </c>
      <c r="F325" s="7">
        <v>198.7</v>
      </c>
      <c r="H325" s="7">
        <v>178.8</v>
      </c>
      <c r="J325" s="7">
        <v>160.5</v>
      </c>
      <c r="L325" s="7">
        <v>184.7</v>
      </c>
      <c r="N325" s="7">
        <v>153.69999999999999</v>
      </c>
      <c r="P325" s="7">
        <v>174.3</v>
      </c>
      <c r="R325" s="7">
        <v>163.9</v>
      </c>
      <c r="T325" s="7">
        <v>120</v>
      </c>
      <c r="V325" s="7">
        <v>172.1</v>
      </c>
      <c r="X325" s="7">
        <v>164.3</v>
      </c>
      <c r="Z325" s="7">
        <v>177.3</v>
      </c>
      <c r="AB325" s="7">
        <v>166.4</v>
      </c>
      <c r="AD325" s="7">
        <v>192.2</v>
      </c>
      <c r="AF325" s="7">
        <v>169.9</v>
      </c>
      <c r="AH325" s="7">
        <v>160.69999999999999</v>
      </c>
      <c r="AJ325" s="7">
        <v>168.5</v>
      </c>
      <c r="AL325" s="7">
        <v>164.5</v>
      </c>
      <c r="AN325" s="7">
        <v>164.2</v>
      </c>
      <c r="AP325" s="7">
        <v>161.1</v>
      </c>
      <c r="AR325" s="7">
        <v>171.4</v>
      </c>
      <c r="AT325" s="7">
        <v>156.5</v>
      </c>
      <c r="AV325" s="7">
        <v>161.19999999999999</v>
      </c>
      <c r="AX325" s="7">
        <v>164.7</v>
      </c>
      <c r="AZ325" s="7">
        <v>163</v>
      </c>
      <c r="BB325" s="7">
        <v>162.69999999999999</v>
      </c>
      <c r="BD325" s="7">
        <v>165.7</v>
      </c>
    </row>
    <row r="326" spans="1:56" x14ac:dyDescent="0.35">
      <c r="A326" s="7" t="s">
        <v>30</v>
      </c>
      <c r="B326" s="7">
        <v>2022</v>
      </c>
      <c r="C326" s="7" t="s">
        <v>35</v>
      </c>
      <c r="D326" s="7">
        <v>148.80000000000001</v>
      </c>
      <c r="F326" s="7">
        <v>198.1</v>
      </c>
      <c r="H326" s="7">
        <v>175.5</v>
      </c>
      <c r="J326" s="7">
        <v>160.69999999999999</v>
      </c>
      <c r="L326" s="7">
        <v>192.6</v>
      </c>
      <c r="N326" s="7">
        <v>151.4</v>
      </c>
      <c r="P326" s="7">
        <v>155.19999999999999</v>
      </c>
      <c r="R326" s="7">
        <v>163.9</v>
      </c>
      <c r="T326" s="7">
        <v>118.1</v>
      </c>
      <c r="V326" s="7">
        <v>175.4</v>
      </c>
      <c r="X326" s="7">
        <v>170.5</v>
      </c>
      <c r="Z326" s="7">
        <v>176.3</v>
      </c>
      <c r="AB326" s="7">
        <v>163.9</v>
      </c>
      <c r="AD326" s="7">
        <v>191.5</v>
      </c>
      <c r="AF326" s="7">
        <v>174.1</v>
      </c>
      <c r="AH326" s="7">
        <v>171</v>
      </c>
      <c r="AJ326" s="7">
        <v>173.7</v>
      </c>
      <c r="AL326" s="7">
        <v>139.26</v>
      </c>
      <c r="AN326" s="7">
        <v>167.4</v>
      </c>
      <c r="AP326" s="7">
        <v>165.7</v>
      </c>
      <c r="AR326" s="7">
        <v>175.3</v>
      </c>
      <c r="AT326" s="7">
        <v>161.19999999999999</v>
      </c>
      <c r="AV326" s="7">
        <v>165.5</v>
      </c>
      <c r="AX326" s="7">
        <v>170.3</v>
      </c>
      <c r="AZ326" s="7">
        <v>164.5</v>
      </c>
      <c r="BB326" s="7">
        <v>167.3</v>
      </c>
      <c r="BD326" s="7">
        <v>166.7</v>
      </c>
    </row>
    <row r="327" spans="1:56" x14ac:dyDescent="0.35">
      <c r="A327" s="7" t="s">
        <v>33</v>
      </c>
      <c r="B327" s="7">
        <v>2022</v>
      </c>
      <c r="C327" s="7" t="s">
        <v>35</v>
      </c>
      <c r="D327" s="7">
        <v>152.5</v>
      </c>
      <c r="F327" s="7">
        <v>205.2</v>
      </c>
      <c r="H327" s="7">
        <v>176.4</v>
      </c>
      <c r="J327" s="7">
        <v>160.6</v>
      </c>
      <c r="L327" s="7">
        <v>171.5</v>
      </c>
      <c r="N327" s="7">
        <v>156.4</v>
      </c>
      <c r="P327" s="7">
        <v>198</v>
      </c>
      <c r="R327" s="7">
        <v>163.19999999999999</v>
      </c>
      <c r="T327" s="7">
        <v>120.6</v>
      </c>
      <c r="V327" s="7">
        <v>172.2</v>
      </c>
      <c r="X327" s="7">
        <v>156.69999999999999</v>
      </c>
      <c r="Z327" s="7">
        <v>180</v>
      </c>
      <c r="AB327" s="7">
        <v>170.2</v>
      </c>
      <c r="AD327" s="7">
        <v>196.5</v>
      </c>
      <c r="AF327" s="7">
        <v>165.7</v>
      </c>
      <c r="AH327" s="7">
        <v>150.4</v>
      </c>
      <c r="AJ327" s="7">
        <v>163.4</v>
      </c>
      <c r="AL327" s="7">
        <v>165.5</v>
      </c>
      <c r="AN327" s="7">
        <v>163</v>
      </c>
      <c r="AP327" s="7">
        <v>157.4</v>
      </c>
      <c r="AR327" s="7">
        <v>167.2</v>
      </c>
      <c r="AT327" s="7">
        <v>153.1</v>
      </c>
      <c r="AV327" s="7">
        <v>159.5</v>
      </c>
      <c r="AX327" s="7">
        <v>162</v>
      </c>
      <c r="AZ327" s="7">
        <v>164.2</v>
      </c>
      <c r="BB327" s="7">
        <v>159.4</v>
      </c>
      <c r="BD327" s="7">
        <v>165.5</v>
      </c>
    </row>
    <row r="328" spans="1:56" x14ac:dyDescent="0.35">
      <c r="A328" s="7" t="s">
        <v>34</v>
      </c>
      <c r="B328" s="7">
        <v>2022</v>
      </c>
      <c r="C328" s="7" t="s">
        <v>35</v>
      </c>
      <c r="D328" s="7">
        <v>150</v>
      </c>
      <c r="F328" s="7">
        <v>200.6</v>
      </c>
      <c r="H328" s="7">
        <v>175.8</v>
      </c>
      <c r="J328" s="7">
        <v>160.69999999999999</v>
      </c>
      <c r="L328" s="7">
        <v>184.9</v>
      </c>
      <c r="N328" s="7">
        <v>153.69999999999999</v>
      </c>
      <c r="P328" s="7">
        <v>169.7</v>
      </c>
      <c r="R328" s="7">
        <v>163.69999999999999</v>
      </c>
      <c r="T328" s="7">
        <v>118.9</v>
      </c>
      <c r="V328" s="7">
        <v>174.3</v>
      </c>
      <c r="X328" s="7">
        <v>164.7</v>
      </c>
      <c r="Z328" s="7">
        <v>178</v>
      </c>
      <c r="AB328" s="7">
        <v>166.2</v>
      </c>
      <c r="AD328" s="7">
        <v>192.8</v>
      </c>
      <c r="AF328" s="7">
        <v>170.8</v>
      </c>
      <c r="AH328" s="7">
        <v>162.4</v>
      </c>
      <c r="AJ328" s="7">
        <v>169.6</v>
      </c>
      <c r="AL328" s="7">
        <v>165.5</v>
      </c>
      <c r="AN328" s="7">
        <v>165.7</v>
      </c>
      <c r="AP328" s="7">
        <v>161.80000000000001</v>
      </c>
      <c r="AR328" s="7">
        <v>172.2</v>
      </c>
      <c r="AT328" s="7">
        <v>156.9</v>
      </c>
      <c r="AV328" s="7">
        <v>162.1</v>
      </c>
      <c r="AX328" s="7">
        <v>165.4</v>
      </c>
      <c r="AZ328" s="7">
        <v>164.4</v>
      </c>
      <c r="BB328" s="7">
        <v>163.5</v>
      </c>
      <c r="BD328" s="7">
        <v>166.1</v>
      </c>
    </row>
    <row r="329" spans="1:56" x14ac:dyDescent="0.35">
      <c r="A329" s="7" t="s">
        <v>30</v>
      </c>
      <c r="B329" s="7">
        <v>2022</v>
      </c>
      <c r="C329" s="7" t="s">
        <v>36</v>
      </c>
      <c r="D329" s="7">
        <v>150.19999999999999</v>
      </c>
      <c r="F329" s="7">
        <v>208</v>
      </c>
      <c r="H329" s="7">
        <v>167.9</v>
      </c>
      <c r="J329" s="7">
        <v>162</v>
      </c>
      <c r="L329" s="7">
        <v>203.1</v>
      </c>
      <c r="N329" s="7">
        <v>155.9</v>
      </c>
      <c r="P329" s="7">
        <v>155.80000000000001</v>
      </c>
      <c r="R329" s="7">
        <v>164.2</v>
      </c>
      <c r="T329" s="7">
        <v>118.1</v>
      </c>
      <c r="V329" s="7">
        <v>178.7</v>
      </c>
      <c r="X329" s="7">
        <v>171.2</v>
      </c>
      <c r="Z329" s="7">
        <v>177.4</v>
      </c>
      <c r="AB329" s="7">
        <v>166.6</v>
      </c>
      <c r="AD329" s="7">
        <v>192.3</v>
      </c>
      <c r="AF329" s="7">
        <v>175.4</v>
      </c>
      <c r="AH329" s="7">
        <v>173.2</v>
      </c>
      <c r="AJ329" s="7">
        <v>175.1</v>
      </c>
      <c r="AL329" s="7">
        <v>139.26</v>
      </c>
      <c r="AN329" s="7">
        <v>168.9</v>
      </c>
      <c r="AP329" s="7">
        <v>166.5</v>
      </c>
      <c r="AR329" s="7">
        <v>176</v>
      </c>
      <c r="AT329" s="7">
        <v>162</v>
      </c>
      <c r="AV329" s="7">
        <v>166.6</v>
      </c>
      <c r="AX329" s="7">
        <v>170.6</v>
      </c>
      <c r="AZ329" s="7">
        <v>167.4</v>
      </c>
      <c r="BB329" s="7">
        <v>168.3</v>
      </c>
      <c r="BD329" s="7">
        <v>168.7</v>
      </c>
    </row>
    <row r="330" spans="1:56" x14ac:dyDescent="0.35">
      <c r="A330" s="7" t="s">
        <v>33</v>
      </c>
      <c r="B330" s="7">
        <v>2022</v>
      </c>
      <c r="C330" s="7" t="s">
        <v>36</v>
      </c>
      <c r="D330" s="7">
        <v>153.69999999999999</v>
      </c>
      <c r="F330" s="7">
        <v>215.8</v>
      </c>
      <c r="H330" s="7">
        <v>167.7</v>
      </c>
      <c r="J330" s="7">
        <v>162.6</v>
      </c>
      <c r="L330" s="7">
        <v>180</v>
      </c>
      <c r="N330" s="7">
        <v>159.6</v>
      </c>
      <c r="P330" s="7">
        <v>188.4</v>
      </c>
      <c r="R330" s="7">
        <v>163.4</v>
      </c>
      <c r="T330" s="7">
        <v>120.3</v>
      </c>
      <c r="V330" s="7">
        <v>174.7</v>
      </c>
      <c r="X330" s="7">
        <v>157.1</v>
      </c>
      <c r="Z330" s="7">
        <v>181.5</v>
      </c>
      <c r="AB330" s="7">
        <v>171.5</v>
      </c>
      <c r="AD330" s="7">
        <v>197.5</v>
      </c>
      <c r="AF330" s="7">
        <v>167.1</v>
      </c>
      <c r="AH330" s="7">
        <v>152.6</v>
      </c>
      <c r="AJ330" s="7">
        <v>164.9</v>
      </c>
      <c r="AL330" s="7">
        <v>165.3</v>
      </c>
      <c r="AN330" s="7">
        <v>164.5</v>
      </c>
      <c r="AP330" s="7">
        <v>158.6</v>
      </c>
      <c r="AR330" s="7">
        <v>168.2</v>
      </c>
      <c r="AT330" s="7">
        <v>154.19999999999999</v>
      </c>
      <c r="AV330" s="7">
        <v>160.80000000000001</v>
      </c>
      <c r="AX330" s="7">
        <v>162.69999999999999</v>
      </c>
      <c r="AZ330" s="7">
        <v>166.8</v>
      </c>
      <c r="BB330" s="7">
        <v>160.6</v>
      </c>
      <c r="BD330" s="7">
        <v>166.5</v>
      </c>
    </row>
    <row r="331" spans="1:56" x14ac:dyDescent="0.35">
      <c r="A331" s="7" t="s">
        <v>34</v>
      </c>
      <c r="B331" s="7">
        <v>2022</v>
      </c>
      <c r="C331" s="7" t="s">
        <v>36</v>
      </c>
      <c r="D331" s="7">
        <v>151.30000000000001</v>
      </c>
      <c r="F331" s="7">
        <v>210.7</v>
      </c>
      <c r="H331" s="7">
        <v>167.8</v>
      </c>
      <c r="J331" s="7">
        <v>162.19999999999999</v>
      </c>
      <c r="L331" s="7">
        <v>194.6</v>
      </c>
      <c r="N331" s="7">
        <v>157.6</v>
      </c>
      <c r="P331" s="7">
        <v>166.9</v>
      </c>
      <c r="R331" s="7">
        <v>163.9</v>
      </c>
      <c r="T331" s="7">
        <v>118.8</v>
      </c>
      <c r="V331" s="7">
        <v>177.4</v>
      </c>
      <c r="X331" s="7">
        <v>165.3</v>
      </c>
      <c r="Z331" s="7">
        <v>179.3</v>
      </c>
      <c r="AB331" s="7">
        <v>168.4</v>
      </c>
      <c r="AD331" s="7">
        <v>193.7</v>
      </c>
      <c r="AF331" s="7">
        <v>172.1</v>
      </c>
      <c r="AH331" s="7">
        <v>164.6</v>
      </c>
      <c r="AJ331" s="7">
        <v>171.1</v>
      </c>
      <c r="AL331" s="7">
        <v>165.3</v>
      </c>
      <c r="AN331" s="7">
        <v>167.2</v>
      </c>
      <c r="AP331" s="7">
        <v>162.80000000000001</v>
      </c>
      <c r="AR331" s="7">
        <v>173</v>
      </c>
      <c r="AT331" s="7">
        <v>157.9</v>
      </c>
      <c r="AV331" s="7">
        <v>163.30000000000001</v>
      </c>
      <c r="AX331" s="7">
        <v>166</v>
      </c>
      <c r="AZ331" s="7">
        <v>167.2</v>
      </c>
      <c r="BB331" s="7">
        <v>164.6</v>
      </c>
      <c r="BD331" s="7">
        <v>167.7</v>
      </c>
    </row>
    <row r="332" spans="1:56" x14ac:dyDescent="0.35">
      <c r="A332" s="7" t="s">
        <v>30</v>
      </c>
      <c r="B332" s="7">
        <v>2022</v>
      </c>
      <c r="C332" s="7" t="s">
        <v>37</v>
      </c>
      <c r="D332" s="7">
        <v>151.80000000000001</v>
      </c>
      <c r="F332" s="7">
        <v>209.7</v>
      </c>
      <c r="H332" s="7">
        <v>164.5</v>
      </c>
      <c r="J332" s="7">
        <v>163.80000000000001</v>
      </c>
      <c r="L332" s="7">
        <v>207.4</v>
      </c>
      <c r="N332" s="7">
        <v>169.7</v>
      </c>
      <c r="P332" s="7">
        <v>153.6</v>
      </c>
      <c r="R332" s="7">
        <v>165.1</v>
      </c>
      <c r="T332" s="7">
        <v>118.2</v>
      </c>
      <c r="V332" s="7">
        <v>182.9</v>
      </c>
      <c r="X332" s="7">
        <v>172.4</v>
      </c>
      <c r="Z332" s="7">
        <v>178.9</v>
      </c>
      <c r="AB332" s="7">
        <v>168.6</v>
      </c>
      <c r="AD332" s="7">
        <v>192.8</v>
      </c>
      <c r="AF332" s="7">
        <v>177.5</v>
      </c>
      <c r="AH332" s="7">
        <v>175.1</v>
      </c>
      <c r="AJ332" s="7">
        <v>177.1</v>
      </c>
      <c r="AL332" s="7">
        <v>139.26</v>
      </c>
      <c r="AN332" s="7">
        <v>173.3</v>
      </c>
      <c r="AP332" s="7">
        <v>167.7</v>
      </c>
      <c r="AR332" s="7">
        <v>177</v>
      </c>
      <c r="AT332" s="7">
        <v>166.2</v>
      </c>
      <c r="AV332" s="7">
        <v>167.2</v>
      </c>
      <c r="AX332" s="7">
        <v>170.9</v>
      </c>
      <c r="AZ332" s="7">
        <v>169</v>
      </c>
      <c r="BB332" s="7">
        <v>170.2</v>
      </c>
      <c r="BD332" s="7">
        <v>170.8</v>
      </c>
    </row>
    <row r="333" spans="1:56" x14ac:dyDescent="0.35">
      <c r="A333" s="7" t="s">
        <v>33</v>
      </c>
      <c r="B333" s="7">
        <v>2022</v>
      </c>
      <c r="C333" s="7" t="s">
        <v>37</v>
      </c>
      <c r="D333" s="7">
        <v>155.4</v>
      </c>
      <c r="F333" s="7">
        <v>215.8</v>
      </c>
      <c r="H333" s="7">
        <v>164.6</v>
      </c>
      <c r="J333" s="7">
        <v>164.2</v>
      </c>
      <c r="L333" s="7">
        <v>186</v>
      </c>
      <c r="N333" s="7">
        <v>175.9</v>
      </c>
      <c r="P333" s="7">
        <v>190.7</v>
      </c>
      <c r="R333" s="7">
        <v>164</v>
      </c>
      <c r="T333" s="7">
        <v>120.5</v>
      </c>
      <c r="V333" s="7">
        <v>178</v>
      </c>
      <c r="X333" s="7">
        <v>157.5</v>
      </c>
      <c r="Z333" s="7">
        <v>183.3</v>
      </c>
      <c r="AB333" s="7">
        <v>174.5</v>
      </c>
      <c r="AD333" s="7">
        <v>197.1</v>
      </c>
      <c r="AF333" s="7">
        <v>168.4</v>
      </c>
      <c r="AH333" s="7">
        <v>154.5</v>
      </c>
      <c r="AJ333" s="7">
        <v>166.3</v>
      </c>
      <c r="AL333" s="7">
        <v>167</v>
      </c>
      <c r="AN333" s="7">
        <v>170.5</v>
      </c>
      <c r="AP333" s="7">
        <v>159.80000000000001</v>
      </c>
      <c r="AR333" s="7">
        <v>169</v>
      </c>
      <c r="AT333" s="7">
        <v>159.30000000000001</v>
      </c>
      <c r="AV333" s="7">
        <v>162.19999999999999</v>
      </c>
      <c r="AX333" s="7">
        <v>164</v>
      </c>
      <c r="AZ333" s="7">
        <v>168.4</v>
      </c>
      <c r="BB333" s="7">
        <v>163.1</v>
      </c>
      <c r="BD333" s="7">
        <v>169.2</v>
      </c>
    </row>
    <row r="334" spans="1:56" x14ac:dyDescent="0.35">
      <c r="A334" s="7" t="s">
        <v>34</v>
      </c>
      <c r="B334" s="7">
        <v>2022</v>
      </c>
      <c r="C334" s="7" t="s">
        <v>37</v>
      </c>
      <c r="D334" s="7">
        <v>152.9</v>
      </c>
      <c r="F334" s="7">
        <v>211.8</v>
      </c>
      <c r="H334" s="7">
        <v>164.5</v>
      </c>
      <c r="J334" s="7">
        <v>163.9</v>
      </c>
      <c r="L334" s="7">
        <v>199.5</v>
      </c>
      <c r="N334" s="7">
        <v>172.6</v>
      </c>
      <c r="P334" s="7">
        <v>166.2</v>
      </c>
      <c r="R334" s="7">
        <v>164.7</v>
      </c>
      <c r="T334" s="7">
        <v>119</v>
      </c>
      <c r="V334" s="7">
        <v>181.3</v>
      </c>
      <c r="X334" s="7">
        <v>166.2</v>
      </c>
      <c r="Z334" s="7">
        <v>180.9</v>
      </c>
      <c r="AB334" s="7">
        <v>170.8</v>
      </c>
      <c r="AD334" s="7">
        <v>193.9</v>
      </c>
      <c r="AF334" s="7">
        <v>173.9</v>
      </c>
      <c r="AH334" s="7">
        <v>166.5</v>
      </c>
      <c r="AJ334" s="7">
        <v>172.8</v>
      </c>
      <c r="AL334" s="7">
        <v>167</v>
      </c>
      <c r="AN334" s="7">
        <v>172.2</v>
      </c>
      <c r="AP334" s="7">
        <v>164</v>
      </c>
      <c r="AR334" s="7">
        <v>174</v>
      </c>
      <c r="AT334" s="7">
        <v>162.6</v>
      </c>
      <c r="AV334" s="7">
        <v>164.4</v>
      </c>
      <c r="AX334" s="7">
        <v>166.9</v>
      </c>
      <c r="AZ334" s="7">
        <v>168.8</v>
      </c>
      <c r="BB334" s="7">
        <v>166.8</v>
      </c>
      <c r="BD334" s="7">
        <v>170.1</v>
      </c>
    </row>
    <row r="335" spans="1:56" x14ac:dyDescent="0.35">
      <c r="A335" s="7" t="s">
        <v>30</v>
      </c>
      <c r="B335" s="7">
        <v>2022</v>
      </c>
      <c r="C335" s="7" t="s">
        <v>38</v>
      </c>
      <c r="D335" s="7">
        <v>152.9</v>
      </c>
      <c r="F335" s="7">
        <v>214.7</v>
      </c>
      <c r="H335" s="7">
        <v>161.4</v>
      </c>
      <c r="J335" s="7">
        <v>164.6</v>
      </c>
      <c r="L335" s="7">
        <v>209.9</v>
      </c>
      <c r="N335" s="7">
        <v>168</v>
      </c>
      <c r="P335" s="7">
        <v>160.4</v>
      </c>
      <c r="R335" s="7">
        <v>165</v>
      </c>
      <c r="T335" s="7">
        <v>118.9</v>
      </c>
      <c r="V335" s="7">
        <v>186.6</v>
      </c>
      <c r="X335" s="7">
        <v>173.2</v>
      </c>
      <c r="Z335" s="7">
        <v>180.4</v>
      </c>
      <c r="AB335" s="7">
        <v>170.8</v>
      </c>
      <c r="AD335" s="7">
        <v>192.9</v>
      </c>
      <c r="AF335" s="7">
        <v>179.3</v>
      </c>
      <c r="AH335" s="7">
        <v>177.2</v>
      </c>
      <c r="AJ335" s="7">
        <v>179</v>
      </c>
      <c r="AL335" s="7">
        <v>139.26</v>
      </c>
      <c r="AN335" s="7">
        <v>175.3</v>
      </c>
      <c r="AP335" s="7">
        <v>168.9</v>
      </c>
      <c r="AR335" s="7">
        <v>177.7</v>
      </c>
      <c r="AT335" s="7">
        <v>167.1</v>
      </c>
      <c r="AV335" s="7">
        <v>167.6</v>
      </c>
      <c r="AX335" s="7">
        <v>171.8</v>
      </c>
      <c r="AZ335" s="7">
        <v>168.5</v>
      </c>
      <c r="BB335" s="7">
        <v>170.9</v>
      </c>
      <c r="BD335" s="7">
        <v>172.5</v>
      </c>
    </row>
    <row r="336" spans="1:56" x14ac:dyDescent="0.35">
      <c r="A336" s="7" t="s">
        <v>33</v>
      </c>
      <c r="B336" s="7">
        <v>2022</v>
      </c>
      <c r="C336" s="7" t="s">
        <v>38</v>
      </c>
      <c r="D336" s="7">
        <v>156.69999999999999</v>
      </c>
      <c r="F336" s="7">
        <v>221.2</v>
      </c>
      <c r="H336" s="7">
        <v>164.1</v>
      </c>
      <c r="J336" s="7">
        <v>165.4</v>
      </c>
      <c r="L336" s="7">
        <v>189.5</v>
      </c>
      <c r="N336" s="7">
        <v>174.5</v>
      </c>
      <c r="P336" s="7">
        <v>203.2</v>
      </c>
      <c r="R336" s="7">
        <v>164.1</v>
      </c>
      <c r="T336" s="7">
        <v>121.2</v>
      </c>
      <c r="V336" s="7">
        <v>181.4</v>
      </c>
      <c r="X336" s="7">
        <v>158.5</v>
      </c>
      <c r="Z336" s="7">
        <v>184.9</v>
      </c>
      <c r="AB336" s="7">
        <v>177.5</v>
      </c>
      <c r="AD336" s="7">
        <v>197.5</v>
      </c>
      <c r="AF336" s="7">
        <v>170</v>
      </c>
      <c r="AH336" s="7">
        <v>155.9</v>
      </c>
      <c r="AJ336" s="7">
        <v>167.8</v>
      </c>
      <c r="AL336" s="7">
        <v>167.5</v>
      </c>
      <c r="AN336" s="7">
        <v>173.5</v>
      </c>
      <c r="AP336" s="7">
        <v>161.1</v>
      </c>
      <c r="AR336" s="7">
        <v>170.1</v>
      </c>
      <c r="AT336" s="7">
        <v>159.4</v>
      </c>
      <c r="AV336" s="7">
        <v>163.19999999999999</v>
      </c>
      <c r="AX336" s="7">
        <v>165.2</v>
      </c>
      <c r="AZ336" s="7">
        <v>168.2</v>
      </c>
      <c r="BB336" s="7">
        <v>163.80000000000001</v>
      </c>
      <c r="BD336" s="7">
        <v>170.8</v>
      </c>
    </row>
    <row r="337" spans="1:56" x14ac:dyDescent="0.35">
      <c r="A337" s="7" t="s">
        <v>34</v>
      </c>
      <c r="B337" s="7">
        <v>2022</v>
      </c>
      <c r="C337" s="7" t="s">
        <v>38</v>
      </c>
      <c r="D337" s="7">
        <v>154.1</v>
      </c>
      <c r="F337" s="7">
        <v>217</v>
      </c>
      <c r="H337" s="7">
        <v>162.4</v>
      </c>
      <c r="J337" s="7">
        <v>164.9</v>
      </c>
      <c r="L337" s="7">
        <v>202.4</v>
      </c>
      <c r="N337" s="7">
        <v>171</v>
      </c>
      <c r="P337" s="7">
        <v>174.9</v>
      </c>
      <c r="R337" s="7">
        <v>164.7</v>
      </c>
      <c r="T337" s="7">
        <v>119.7</v>
      </c>
      <c r="V337" s="7">
        <v>184.9</v>
      </c>
      <c r="X337" s="7">
        <v>167.1</v>
      </c>
      <c r="Z337" s="7">
        <v>182.5</v>
      </c>
      <c r="AB337" s="7">
        <v>173.3</v>
      </c>
      <c r="AD337" s="7">
        <v>194.1</v>
      </c>
      <c r="AF337" s="7">
        <v>175.6</v>
      </c>
      <c r="AH337" s="7">
        <v>168.4</v>
      </c>
      <c r="AJ337" s="7">
        <v>174.6</v>
      </c>
      <c r="AL337" s="7">
        <v>167.5</v>
      </c>
      <c r="AN337" s="7">
        <v>174.6</v>
      </c>
      <c r="AP337" s="7">
        <v>165.2</v>
      </c>
      <c r="AR337" s="7">
        <v>174.8</v>
      </c>
      <c r="AT337" s="7">
        <v>163</v>
      </c>
      <c r="AV337" s="7">
        <v>165.1</v>
      </c>
      <c r="AX337" s="7">
        <v>167.9</v>
      </c>
      <c r="AZ337" s="7">
        <v>168.4</v>
      </c>
      <c r="BB337" s="7">
        <v>167.5</v>
      </c>
      <c r="BD337" s="7">
        <v>171.7</v>
      </c>
    </row>
    <row r="338" spans="1:56" x14ac:dyDescent="0.35">
      <c r="A338" s="7" t="s">
        <v>30</v>
      </c>
      <c r="B338" s="7">
        <v>2022</v>
      </c>
      <c r="C338" s="7" t="s">
        <v>39</v>
      </c>
      <c r="D338" s="7">
        <v>153.80000000000001</v>
      </c>
      <c r="F338" s="7">
        <v>217.2</v>
      </c>
      <c r="H338" s="7">
        <v>169.6</v>
      </c>
      <c r="J338" s="7">
        <v>165.4</v>
      </c>
      <c r="L338" s="7">
        <v>208.1</v>
      </c>
      <c r="N338" s="7">
        <v>165.8</v>
      </c>
      <c r="P338" s="7">
        <v>167.3</v>
      </c>
      <c r="R338" s="7">
        <v>164.6</v>
      </c>
      <c r="T338" s="7">
        <v>119.1</v>
      </c>
      <c r="V338" s="7">
        <v>188.9</v>
      </c>
      <c r="X338" s="7">
        <v>174.2</v>
      </c>
      <c r="Z338" s="7">
        <v>181.9</v>
      </c>
      <c r="AB338" s="7">
        <v>172.4</v>
      </c>
      <c r="AD338" s="7">
        <v>192.9</v>
      </c>
      <c r="AF338" s="7">
        <v>180.7</v>
      </c>
      <c r="AH338" s="7">
        <v>178.7</v>
      </c>
      <c r="AJ338" s="7">
        <v>180.4</v>
      </c>
      <c r="AL338" s="7">
        <v>139.26</v>
      </c>
      <c r="AN338" s="7">
        <v>176.7</v>
      </c>
      <c r="AP338" s="7">
        <v>170.3</v>
      </c>
      <c r="AR338" s="7">
        <v>178.2</v>
      </c>
      <c r="AT338" s="7">
        <v>165.5</v>
      </c>
      <c r="AV338" s="7">
        <v>168</v>
      </c>
      <c r="AX338" s="7">
        <v>172.6</v>
      </c>
      <c r="AZ338" s="7">
        <v>169.5</v>
      </c>
      <c r="BB338" s="7">
        <v>171</v>
      </c>
      <c r="BD338" s="7">
        <v>173.6</v>
      </c>
    </row>
    <row r="339" spans="1:56" x14ac:dyDescent="0.35">
      <c r="A339" s="7" t="s">
        <v>33</v>
      </c>
      <c r="B339" s="7">
        <v>2022</v>
      </c>
      <c r="C339" s="7" t="s">
        <v>39</v>
      </c>
      <c r="D339" s="7">
        <v>157.5</v>
      </c>
      <c r="F339" s="7">
        <v>223.4</v>
      </c>
      <c r="H339" s="7">
        <v>172.8</v>
      </c>
      <c r="J339" s="7">
        <v>166.4</v>
      </c>
      <c r="L339" s="7">
        <v>188.6</v>
      </c>
      <c r="N339" s="7">
        <v>174.1</v>
      </c>
      <c r="P339" s="7">
        <v>211.5</v>
      </c>
      <c r="R339" s="7">
        <v>163.6</v>
      </c>
      <c r="T339" s="7">
        <v>121.4</v>
      </c>
      <c r="V339" s="7">
        <v>183.5</v>
      </c>
      <c r="X339" s="7">
        <v>159.1</v>
      </c>
      <c r="Z339" s="7">
        <v>186.3</v>
      </c>
      <c r="AB339" s="7">
        <v>179.3</v>
      </c>
      <c r="AD339" s="7">
        <v>198.3</v>
      </c>
      <c r="AF339" s="7">
        <v>171.6</v>
      </c>
      <c r="AH339" s="7">
        <v>157.4</v>
      </c>
      <c r="AJ339" s="7">
        <v>169.4</v>
      </c>
      <c r="AL339" s="7">
        <v>166.8</v>
      </c>
      <c r="AN339" s="7">
        <v>174.9</v>
      </c>
      <c r="AP339" s="7">
        <v>162.1</v>
      </c>
      <c r="AR339" s="7">
        <v>170.9</v>
      </c>
      <c r="AT339" s="7">
        <v>157.19999999999999</v>
      </c>
      <c r="AV339" s="7">
        <v>164.1</v>
      </c>
      <c r="AX339" s="7">
        <v>166.5</v>
      </c>
      <c r="AZ339" s="7">
        <v>169.2</v>
      </c>
      <c r="BB339" s="7">
        <v>163.80000000000001</v>
      </c>
      <c r="BD339" s="7">
        <v>171.4</v>
      </c>
    </row>
    <row r="340" spans="1:56" x14ac:dyDescent="0.35">
      <c r="A340" s="7" t="s">
        <v>34</v>
      </c>
      <c r="B340" s="7">
        <v>2022</v>
      </c>
      <c r="C340" s="7" t="s">
        <v>39</v>
      </c>
      <c r="D340" s="7">
        <v>155</v>
      </c>
      <c r="F340" s="7">
        <v>219.4</v>
      </c>
      <c r="H340" s="7">
        <v>170.8</v>
      </c>
      <c r="J340" s="7">
        <v>165.8</v>
      </c>
      <c r="L340" s="7">
        <v>200.9</v>
      </c>
      <c r="N340" s="7">
        <v>169.7</v>
      </c>
      <c r="P340" s="7">
        <v>182.3</v>
      </c>
      <c r="R340" s="7">
        <v>164.3</v>
      </c>
      <c r="T340" s="7">
        <v>119.9</v>
      </c>
      <c r="V340" s="7">
        <v>187.1</v>
      </c>
      <c r="X340" s="7">
        <v>167.9</v>
      </c>
      <c r="Z340" s="7">
        <v>183.9</v>
      </c>
      <c r="AB340" s="7">
        <v>174.9</v>
      </c>
      <c r="AD340" s="7">
        <v>194.3</v>
      </c>
      <c r="AF340" s="7">
        <v>177.1</v>
      </c>
      <c r="AH340" s="7">
        <v>169.9</v>
      </c>
      <c r="AJ340" s="7">
        <v>176</v>
      </c>
      <c r="AL340" s="7">
        <v>166.8</v>
      </c>
      <c r="AN340" s="7">
        <v>176</v>
      </c>
      <c r="AP340" s="7">
        <v>166.4</v>
      </c>
      <c r="AR340" s="7">
        <v>175.4</v>
      </c>
      <c r="AT340" s="7">
        <v>161.1</v>
      </c>
      <c r="AV340" s="7">
        <v>165.8</v>
      </c>
      <c r="AX340" s="7">
        <v>169</v>
      </c>
      <c r="AZ340" s="7">
        <v>169.4</v>
      </c>
      <c r="BB340" s="7">
        <v>167.5</v>
      </c>
      <c r="BD340" s="7">
        <v>172.6</v>
      </c>
    </row>
    <row r="341" spans="1:56" x14ac:dyDescent="0.35">
      <c r="A341" s="7" t="s">
        <v>30</v>
      </c>
      <c r="B341" s="7">
        <v>2022</v>
      </c>
      <c r="C341" s="7" t="s">
        <v>40</v>
      </c>
      <c r="D341" s="7">
        <v>155.19999999999999</v>
      </c>
      <c r="F341" s="7">
        <v>210.8</v>
      </c>
      <c r="H341" s="7">
        <v>174.3</v>
      </c>
      <c r="J341" s="7">
        <v>166.3</v>
      </c>
      <c r="L341" s="7">
        <v>202.2</v>
      </c>
      <c r="N341" s="7">
        <v>169.6</v>
      </c>
      <c r="P341" s="7">
        <v>168.6</v>
      </c>
      <c r="R341" s="7">
        <v>164.4</v>
      </c>
      <c r="T341" s="7">
        <v>119.2</v>
      </c>
      <c r="V341" s="7">
        <v>191.8</v>
      </c>
      <c r="X341" s="7">
        <v>174.5</v>
      </c>
      <c r="Z341" s="7">
        <v>183.1</v>
      </c>
      <c r="AB341" s="7">
        <v>172.5</v>
      </c>
      <c r="AD341" s="7">
        <v>193.2</v>
      </c>
      <c r="AF341" s="7">
        <v>182</v>
      </c>
      <c r="AH341" s="7">
        <v>180.3</v>
      </c>
      <c r="AJ341" s="7">
        <v>181.7</v>
      </c>
      <c r="AL341" s="7">
        <v>139.26</v>
      </c>
      <c r="AN341" s="7">
        <v>179.6</v>
      </c>
      <c r="AP341" s="7">
        <v>171.3</v>
      </c>
      <c r="AR341" s="7">
        <v>178.8</v>
      </c>
      <c r="AT341" s="7">
        <v>166.3</v>
      </c>
      <c r="AV341" s="7">
        <v>168.6</v>
      </c>
      <c r="AX341" s="7">
        <v>174.7</v>
      </c>
      <c r="AZ341" s="7">
        <v>169.7</v>
      </c>
      <c r="BB341" s="7">
        <v>171.8</v>
      </c>
      <c r="BD341" s="7">
        <v>174.3</v>
      </c>
    </row>
    <row r="342" spans="1:56" x14ac:dyDescent="0.35">
      <c r="A342" s="7" t="s">
        <v>33</v>
      </c>
      <c r="B342" s="7">
        <v>2022</v>
      </c>
      <c r="C342" s="7" t="s">
        <v>40</v>
      </c>
      <c r="D342" s="7">
        <v>159.30000000000001</v>
      </c>
      <c r="F342" s="7">
        <v>217.1</v>
      </c>
      <c r="H342" s="7">
        <v>176.6</v>
      </c>
      <c r="J342" s="7">
        <v>167.1</v>
      </c>
      <c r="L342" s="7">
        <v>184.8</v>
      </c>
      <c r="N342" s="7">
        <v>179.5</v>
      </c>
      <c r="P342" s="7">
        <v>208.5</v>
      </c>
      <c r="R342" s="7">
        <v>164</v>
      </c>
      <c r="T342" s="7">
        <v>121.5</v>
      </c>
      <c r="V342" s="7">
        <v>186.3</v>
      </c>
      <c r="X342" s="7">
        <v>159.80000000000001</v>
      </c>
      <c r="Z342" s="7">
        <v>187.7</v>
      </c>
      <c r="AB342" s="7">
        <v>179.4</v>
      </c>
      <c r="AD342" s="7">
        <v>198.6</v>
      </c>
      <c r="AF342" s="7">
        <v>172.7</v>
      </c>
      <c r="AH342" s="7">
        <v>158.69999999999999</v>
      </c>
      <c r="AJ342" s="7">
        <v>170.6</v>
      </c>
      <c r="AL342" s="7">
        <v>167.8</v>
      </c>
      <c r="AN342" s="7">
        <v>179.5</v>
      </c>
      <c r="AP342" s="7">
        <v>163.1</v>
      </c>
      <c r="AR342" s="7">
        <v>171.7</v>
      </c>
      <c r="AT342" s="7">
        <v>157.4</v>
      </c>
      <c r="AV342" s="7">
        <v>164.6</v>
      </c>
      <c r="AX342" s="7">
        <v>169.1</v>
      </c>
      <c r="AZ342" s="7">
        <v>169.8</v>
      </c>
      <c r="BB342" s="7">
        <v>164.7</v>
      </c>
      <c r="BD342" s="7">
        <v>172.3</v>
      </c>
    </row>
    <row r="343" spans="1:56" x14ac:dyDescent="0.35">
      <c r="A343" s="7" t="s">
        <v>34</v>
      </c>
      <c r="B343" s="7">
        <v>2022</v>
      </c>
      <c r="C343" s="7" t="s">
        <v>40</v>
      </c>
      <c r="D343" s="7">
        <v>156.5</v>
      </c>
      <c r="F343" s="7">
        <v>213</v>
      </c>
      <c r="H343" s="7">
        <v>175.2</v>
      </c>
      <c r="J343" s="7">
        <v>166.6</v>
      </c>
      <c r="L343" s="7">
        <v>195.8</v>
      </c>
      <c r="N343" s="7">
        <v>174.2</v>
      </c>
      <c r="P343" s="7">
        <v>182.1</v>
      </c>
      <c r="R343" s="7">
        <v>164.3</v>
      </c>
      <c r="T343" s="7">
        <v>120</v>
      </c>
      <c r="V343" s="7">
        <v>190</v>
      </c>
      <c r="X343" s="7">
        <v>168.4</v>
      </c>
      <c r="Z343" s="7">
        <v>185.2</v>
      </c>
      <c r="AB343" s="7">
        <v>175</v>
      </c>
      <c r="AD343" s="7">
        <v>194.6</v>
      </c>
      <c r="AF343" s="7">
        <v>178.3</v>
      </c>
      <c r="AH343" s="7">
        <v>171.3</v>
      </c>
      <c r="AJ343" s="7">
        <v>177.3</v>
      </c>
      <c r="AL343" s="7">
        <v>167.8</v>
      </c>
      <c r="AN343" s="7">
        <v>179.6</v>
      </c>
      <c r="AP343" s="7">
        <v>167.4</v>
      </c>
      <c r="AR343" s="7">
        <v>176.1</v>
      </c>
      <c r="AT343" s="7">
        <v>161.6</v>
      </c>
      <c r="AV343" s="7">
        <v>166.3</v>
      </c>
      <c r="AX343" s="7">
        <v>171.4</v>
      </c>
      <c r="AZ343" s="7">
        <v>169.7</v>
      </c>
      <c r="BB343" s="7">
        <v>168.4</v>
      </c>
      <c r="BD343" s="7">
        <v>173.4</v>
      </c>
    </row>
    <row r="344" spans="1:56" x14ac:dyDescent="0.35">
      <c r="A344" s="7" t="s">
        <v>30</v>
      </c>
      <c r="B344" s="7">
        <v>2022</v>
      </c>
      <c r="C344" s="7" t="s">
        <v>41</v>
      </c>
      <c r="D344" s="7">
        <v>159.5</v>
      </c>
      <c r="F344" s="7">
        <v>204.1</v>
      </c>
      <c r="H344" s="7">
        <v>168.3</v>
      </c>
      <c r="J344" s="7">
        <v>167.9</v>
      </c>
      <c r="L344" s="7">
        <v>198.1</v>
      </c>
      <c r="N344" s="7">
        <v>169.2</v>
      </c>
      <c r="P344" s="7">
        <v>173.1</v>
      </c>
      <c r="R344" s="7">
        <v>167.1</v>
      </c>
      <c r="T344" s="7">
        <v>120.2</v>
      </c>
      <c r="V344" s="7">
        <v>195.6</v>
      </c>
      <c r="X344" s="7">
        <v>174.8</v>
      </c>
      <c r="Z344" s="7">
        <v>184</v>
      </c>
      <c r="AB344" s="7">
        <v>173.9</v>
      </c>
      <c r="AD344" s="7">
        <v>193.7</v>
      </c>
      <c r="AF344" s="7">
        <v>183.2</v>
      </c>
      <c r="AH344" s="7">
        <v>181.7</v>
      </c>
      <c r="AJ344" s="7">
        <v>183</v>
      </c>
      <c r="AL344" s="7">
        <v>139.26</v>
      </c>
      <c r="AN344" s="7">
        <v>179.1</v>
      </c>
      <c r="AP344" s="7">
        <v>172.3</v>
      </c>
      <c r="AR344" s="7">
        <v>179.4</v>
      </c>
      <c r="AT344" s="7">
        <v>166.6</v>
      </c>
      <c r="AV344" s="7">
        <v>169.3</v>
      </c>
      <c r="AX344" s="7">
        <v>175.7</v>
      </c>
      <c r="AZ344" s="7">
        <v>171.1</v>
      </c>
      <c r="BB344" s="7">
        <v>172.6</v>
      </c>
      <c r="BD344" s="7">
        <v>175.3</v>
      </c>
    </row>
    <row r="345" spans="1:56" x14ac:dyDescent="0.35">
      <c r="A345" s="7" t="s">
        <v>33</v>
      </c>
      <c r="B345" s="7">
        <v>2022</v>
      </c>
      <c r="C345" s="7" t="s">
        <v>41</v>
      </c>
      <c r="D345" s="7">
        <v>162.1</v>
      </c>
      <c r="F345" s="7">
        <v>210.9</v>
      </c>
      <c r="H345" s="7">
        <v>170.6</v>
      </c>
      <c r="J345" s="7">
        <v>168.4</v>
      </c>
      <c r="L345" s="7">
        <v>182.5</v>
      </c>
      <c r="N345" s="7">
        <v>177.1</v>
      </c>
      <c r="P345" s="7">
        <v>213.1</v>
      </c>
      <c r="R345" s="7">
        <v>167.3</v>
      </c>
      <c r="T345" s="7">
        <v>122.2</v>
      </c>
      <c r="V345" s="7">
        <v>189.7</v>
      </c>
      <c r="X345" s="7">
        <v>160.5</v>
      </c>
      <c r="Z345" s="7">
        <v>188.9</v>
      </c>
      <c r="AB345" s="7">
        <v>180.4</v>
      </c>
      <c r="AD345" s="7">
        <v>198.7</v>
      </c>
      <c r="AF345" s="7">
        <v>173.7</v>
      </c>
      <c r="AH345" s="7">
        <v>160</v>
      </c>
      <c r="AJ345" s="7">
        <v>171.6</v>
      </c>
      <c r="AL345" s="7">
        <v>169</v>
      </c>
      <c r="AN345" s="7">
        <v>178.4</v>
      </c>
      <c r="AP345" s="7">
        <v>164.2</v>
      </c>
      <c r="AR345" s="7">
        <v>172.6</v>
      </c>
      <c r="AT345" s="7">
        <v>157.69999999999999</v>
      </c>
      <c r="AV345" s="7">
        <v>165.1</v>
      </c>
      <c r="AX345" s="7">
        <v>169.9</v>
      </c>
      <c r="AZ345" s="7">
        <v>171.4</v>
      </c>
      <c r="BB345" s="7">
        <v>165.4</v>
      </c>
      <c r="BD345" s="7">
        <v>173.1</v>
      </c>
    </row>
    <row r="346" spans="1:56" x14ac:dyDescent="0.35">
      <c r="A346" s="7" t="s">
        <v>34</v>
      </c>
      <c r="B346" s="7">
        <v>2022</v>
      </c>
      <c r="C346" s="7" t="s">
        <v>41</v>
      </c>
      <c r="D346" s="7">
        <v>160.30000000000001</v>
      </c>
      <c r="F346" s="7">
        <v>206.5</v>
      </c>
      <c r="H346" s="7">
        <v>169.2</v>
      </c>
      <c r="J346" s="7">
        <v>168.1</v>
      </c>
      <c r="L346" s="7">
        <v>192.4</v>
      </c>
      <c r="N346" s="7">
        <v>172.9</v>
      </c>
      <c r="P346" s="7">
        <v>186.7</v>
      </c>
      <c r="R346" s="7">
        <v>167.2</v>
      </c>
      <c r="T346" s="7">
        <v>120.9</v>
      </c>
      <c r="V346" s="7">
        <v>193.6</v>
      </c>
      <c r="X346" s="7">
        <v>168.8</v>
      </c>
      <c r="Z346" s="7">
        <v>186.3</v>
      </c>
      <c r="AB346" s="7">
        <v>176.3</v>
      </c>
      <c r="AD346" s="7">
        <v>195</v>
      </c>
      <c r="AF346" s="7">
        <v>179.5</v>
      </c>
      <c r="AH346" s="7">
        <v>172.7</v>
      </c>
      <c r="AJ346" s="7">
        <v>178.5</v>
      </c>
      <c r="AL346" s="7">
        <v>169</v>
      </c>
      <c r="AN346" s="7">
        <v>178.8</v>
      </c>
      <c r="AP346" s="7">
        <v>168.5</v>
      </c>
      <c r="AR346" s="7">
        <v>176.8</v>
      </c>
      <c r="AT346" s="7">
        <v>161.9</v>
      </c>
      <c r="AV346" s="7">
        <v>166.9</v>
      </c>
      <c r="AX346" s="7">
        <v>172.3</v>
      </c>
      <c r="AZ346" s="7">
        <v>171.2</v>
      </c>
      <c r="BB346" s="7">
        <v>169.1</v>
      </c>
      <c r="BD346" s="7">
        <v>174.3</v>
      </c>
    </row>
    <row r="347" spans="1:56" x14ac:dyDescent="0.35">
      <c r="A347" s="7" t="s">
        <v>30</v>
      </c>
      <c r="B347" s="7">
        <v>2022</v>
      </c>
      <c r="C347" s="7" t="s">
        <v>42</v>
      </c>
      <c r="D347" s="7">
        <v>162.9</v>
      </c>
      <c r="F347" s="7">
        <v>206.7</v>
      </c>
      <c r="H347" s="7">
        <v>169</v>
      </c>
      <c r="J347" s="7">
        <v>169.5</v>
      </c>
      <c r="L347" s="7">
        <v>194.1</v>
      </c>
      <c r="N347" s="7">
        <v>164.1</v>
      </c>
      <c r="P347" s="7">
        <v>176.9</v>
      </c>
      <c r="R347" s="7">
        <v>169</v>
      </c>
      <c r="T347" s="7">
        <v>120.8</v>
      </c>
      <c r="V347" s="7">
        <v>199.1</v>
      </c>
      <c r="X347" s="7">
        <v>175.4</v>
      </c>
      <c r="Z347" s="7">
        <v>184.8</v>
      </c>
      <c r="AB347" s="7">
        <v>175.5</v>
      </c>
      <c r="AD347" s="7">
        <v>194.5</v>
      </c>
      <c r="AF347" s="7">
        <v>184.7</v>
      </c>
      <c r="AH347" s="7">
        <v>183.3</v>
      </c>
      <c r="AJ347" s="7">
        <v>184.5</v>
      </c>
      <c r="AL347" s="7">
        <v>139.26</v>
      </c>
      <c r="AN347" s="7">
        <v>179.7</v>
      </c>
      <c r="AP347" s="7">
        <v>173.6</v>
      </c>
      <c r="AR347" s="7">
        <v>180.2</v>
      </c>
      <c r="AT347" s="7">
        <v>166.9</v>
      </c>
      <c r="AV347" s="7">
        <v>170</v>
      </c>
      <c r="AX347" s="7">
        <v>176.2</v>
      </c>
      <c r="AZ347" s="7">
        <v>170.8</v>
      </c>
      <c r="BB347" s="7">
        <v>173.1</v>
      </c>
      <c r="BD347" s="7">
        <v>176.4</v>
      </c>
    </row>
    <row r="348" spans="1:56" x14ac:dyDescent="0.35">
      <c r="A348" s="7" t="s">
        <v>33</v>
      </c>
      <c r="B348" s="7">
        <v>2022</v>
      </c>
      <c r="C348" s="7" t="s">
        <v>42</v>
      </c>
      <c r="D348" s="7">
        <v>164.9</v>
      </c>
      <c r="F348" s="7">
        <v>213.7</v>
      </c>
      <c r="H348" s="7">
        <v>170.9</v>
      </c>
      <c r="J348" s="7">
        <v>170.1</v>
      </c>
      <c r="L348" s="7">
        <v>179.3</v>
      </c>
      <c r="N348" s="7">
        <v>167.5</v>
      </c>
      <c r="P348" s="7">
        <v>220.8</v>
      </c>
      <c r="R348" s="7">
        <v>169.2</v>
      </c>
      <c r="T348" s="7">
        <v>123.1</v>
      </c>
      <c r="V348" s="7">
        <v>193.6</v>
      </c>
      <c r="X348" s="7">
        <v>161.1</v>
      </c>
      <c r="Z348" s="7">
        <v>190.4</v>
      </c>
      <c r="AB348" s="7">
        <v>181.8</v>
      </c>
      <c r="AD348" s="7">
        <v>199.7</v>
      </c>
      <c r="AF348" s="7">
        <v>175</v>
      </c>
      <c r="AH348" s="7">
        <v>161.69999999999999</v>
      </c>
      <c r="AJ348" s="7">
        <v>173</v>
      </c>
      <c r="AL348" s="7">
        <v>169.5</v>
      </c>
      <c r="AN348" s="7">
        <v>179.2</v>
      </c>
      <c r="AP348" s="7">
        <v>165</v>
      </c>
      <c r="AR348" s="7">
        <v>173.8</v>
      </c>
      <c r="AT348" s="7">
        <v>158.19999999999999</v>
      </c>
      <c r="AV348" s="7">
        <v>165.8</v>
      </c>
      <c r="AX348" s="7">
        <v>170.9</v>
      </c>
      <c r="AZ348" s="7">
        <v>171.1</v>
      </c>
      <c r="BB348" s="7">
        <v>166.1</v>
      </c>
      <c r="BD348" s="7">
        <v>174.1</v>
      </c>
    </row>
    <row r="349" spans="1:56" x14ac:dyDescent="0.35">
      <c r="A349" s="7" t="s">
        <v>34</v>
      </c>
      <c r="B349" s="7">
        <v>2022</v>
      </c>
      <c r="C349" s="7" t="s">
        <v>42</v>
      </c>
      <c r="D349" s="7">
        <v>163.5</v>
      </c>
      <c r="F349" s="7">
        <v>209.2</v>
      </c>
      <c r="H349" s="7">
        <v>169.7</v>
      </c>
      <c r="J349" s="7">
        <v>169.7</v>
      </c>
      <c r="L349" s="7">
        <v>188.7</v>
      </c>
      <c r="N349" s="7">
        <v>165.7</v>
      </c>
      <c r="P349" s="7">
        <v>191.8</v>
      </c>
      <c r="R349" s="7">
        <v>169.1</v>
      </c>
      <c r="T349" s="7">
        <v>121.6</v>
      </c>
      <c r="V349" s="7">
        <v>197.3</v>
      </c>
      <c r="X349" s="7">
        <v>169.4</v>
      </c>
      <c r="Z349" s="7">
        <v>187.4</v>
      </c>
      <c r="AB349" s="7">
        <v>177.8</v>
      </c>
      <c r="AD349" s="7">
        <v>195.9</v>
      </c>
      <c r="AF349" s="7">
        <v>180.9</v>
      </c>
      <c r="AH349" s="7">
        <v>174.3</v>
      </c>
      <c r="AJ349" s="7">
        <v>179.9</v>
      </c>
      <c r="AL349" s="7">
        <v>169.5</v>
      </c>
      <c r="AN349" s="7">
        <v>179.5</v>
      </c>
      <c r="AP349" s="7">
        <v>169.5</v>
      </c>
      <c r="AR349" s="7">
        <v>177.8</v>
      </c>
      <c r="AT349" s="7">
        <v>162.30000000000001</v>
      </c>
      <c r="AV349" s="7">
        <v>167.6</v>
      </c>
      <c r="AX349" s="7">
        <v>173.1</v>
      </c>
      <c r="AZ349" s="7">
        <v>170.9</v>
      </c>
      <c r="BB349" s="7">
        <v>169.7</v>
      </c>
      <c r="BD349" s="7">
        <v>175.3</v>
      </c>
    </row>
    <row r="350" spans="1:56" x14ac:dyDescent="0.35">
      <c r="A350" s="7" t="s">
        <v>30</v>
      </c>
      <c r="B350" s="7">
        <v>2022</v>
      </c>
      <c r="C350" s="7" t="s">
        <v>43</v>
      </c>
      <c r="D350" s="7">
        <v>164.7</v>
      </c>
      <c r="F350" s="7">
        <v>208.8</v>
      </c>
      <c r="H350" s="7">
        <v>170.3</v>
      </c>
      <c r="J350" s="7">
        <v>170.9</v>
      </c>
      <c r="L350" s="7">
        <v>191.6</v>
      </c>
      <c r="N350" s="7">
        <v>162.19999999999999</v>
      </c>
      <c r="P350" s="7">
        <v>184.8</v>
      </c>
      <c r="R350" s="7">
        <v>169.7</v>
      </c>
      <c r="T350" s="7">
        <v>121.1</v>
      </c>
      <c r="V350" s="7">
        <v>201.6</v>
      </c>
      <c r="X350" s="7">
        <v>175.8</v>
      </c>
      <c r="Z350" s="7">
        <v>185.6</v>
      </c>
      <c r="AB350" s="7">
        <v>177.4</v>
      </c>
      <c r="AD350" s="7">
        <v>194.9</v>
      </c>
      <c r="AF350" s="7">
        <v>186.1</v>
      </c>
      <c r="AH350" s="7">
        <v>184.4</v>
      </c>
      <c r="AJ350" s="7">
        <v>185.9</v>
      </c>
      <c r="AL350" s="7">
        <v>139.26</v>
      </c>
      <c r="AN350" s="7">
        <v>180.8</v>
      </c>
      <c r="AP350" s="7">
        <v>174.4</v>
      </c>
      <c r="AR350" s="7">
        <v>181.2</v>
      </c>
      <c r="AT350" s="7">
        <v>167.4</v>
      </c>
      <c r="AV350" s="7">
        <v>170.6</v>
      </c>
      <c r="AX350" s="7">
        <v>176.5</v>
      </c>
      <c r="AZ350" s="7">
        <v>172</v>
      </c>
      <c r="BB350" s="7">
        <v>173.9</v>
      </c>
      <c r="BD350" s="7">
        <v>177.9</v>
      </c>
    </row>
    <row r="351" spans="1:56" x14ac:dyDescent="0.35">
      <c r="A351" s="7" t="s">
        <v>33</v>
      </c>
      <c r="B351" s="7">
        <v>2022</v>
      </c>
      <c r="C351" s="7" t="s">
        <v>43</v>
      </c>
      <c r="D351" s="7">
        <v>166.4</v>
      </c>
      <c r="F351" s="7">
        <v>214.9</v>
      </c>
      <c r="H351" s="7">
        <v>171.9</v>
      </c>
      <c r="J351" s="7">
        <v>171</v>
      </c>
      <c r="L351" s="7">
        <v>177.7</v>
      </c>
      <c r="N351" s="7">
        <v>165.7</v>
      </c>
      <c r="P351" s="7">
        <v>228.6</v>
      </c>
      <c r="R351" s="7">
        <v>169.9</v>
      </c>
      <c r="T351" s="7">
        <v>123.4</v>
      </c>
      <c r="V351" s="7">
        <v>196.4</v>
      </c>
      <c r="X351" s="7">
        <v>161.6</v>
      </c>
      <c r="Z351" s="7">
        <v>191.5</v>
      </c>
      <c r="AB351" s="7">
        <v>183.3</v>
      </c>
      <c r="AD351" s="7">
        <v>200.1</v>
      </c>
      <c r="AF351" s="7">
        <v>175.5</v>
      </c>
      <c r="AH351" s="7">
        <v>162.6</v>
      </c>
      <c r="AJ351" s="7">
        <v>173.6</v>
      </c>
      <c r="AL351" s="7">
        <v>171.2</v>
      </c>
      <c r="AN351" s="7">
        <v>180</v>
      </c>
      <c r="AP351" s="7">
        <v>166</v>
      </c>
      <c r="AR351" s="7">
        <v>174.7</v>
      </c>
      <c r="AT351" s="7">
        <v>158.80000000000001</v>
      </c>
      <c r="AV351" s="7">
        <v>166.3</v>
      </c>
      <c r="AX351" s="7">
        <v>171.2</v>
      </c>
      <c r="AZ351" s="7">
        <v>172.3</v>
      </c>
      <c r="BB351" s="7">
        <v>166.8</v>
      </c>
      <c r="BD351" s="7">
        <v>175.3</v>
      </c>
    </row>
    <row r="352" spans="1:56" x14ac:dyDescent="0.35">
      <c r="A352" s="7" t="s">
        <v>34</v>
      </c>
      <c r="B352" s="7">
        <v>2022</v>
      </c>
      <c r="C352" s="7" t="s">
        <v>43</v>
      </c>
      <c r="D352" s="7">
        <v>165.2</v>
      </c>
      <c r="F352" s="7">
        <v>210.9</v>
      </c>
      <c r="H352" s="7">
        <v>170.9</v>
      </c>
      <c r="J352" s="7">
        <v>170.9</v>
      </c>
      <c r="L352" s="7">
        <v>186.5</v>
      </c>
      <c r="N352" s="7">
        <v>163.80000000000001</v>
      </c>
      <c r="P352" s="7">
        <v>199.7</v>
      </c>
      <c r="R352" s="7">
        <v>169.8</v>
      </c>
      <c r="T352" s="7">
        <v>121.9</v>
      </c>
      <c r="V352" s="7">
        <v>199.9</v>
      </c>
      <c r="X352" s="7">
        <v>169.9</v>
      </c>
      <c r="Z352" s="7">
        <v>188.3</v>
      </c>
      <c r="AB352" s="7">
        <v>179.6</v>
      </c>
      <c r="AD352" s="7">
        <v>196.3</v>
      </c>
      <c r="AF352" s="7">
        <v>181.9</v>
      </c>
      <c r="AH352" s="7">
        <v>175.3</v>
      </c>
      <c r="AJ352" s="7">
        <v>181</v>
      </c>
      <c r="AL352" s="7">
        <v>171.2</v>
      </c>
      <c r="AN352" s="7">
        <v>180.5</v>
      </c>
      <c r="AP352" s="7">
        <v>170.4</v>
      </c>
      <c r="AR352" s="7">
        <v>178.7</v>
      </c>
      <c r="AT352" s="7">
        <v>162.9</v>
      </c>
      <c r="AV352" s="7">
        <v>168.2</v>
      </c>
      <c r="AX352" s="7">
        <v>173.4</v>
      </c>
      <c r="AZ352" s="7">
        <v>172.1</v>
      </c>
      <c r="BB352" s="7">
        <v>170.5</v>
      </c>
      <c r="BD352" s="7">
        <v>176.7</v>
      </c>
    </row>
    <row r="353" spans="1:56" x14ac:dyDescent="0.35">
      <c r="A353" s="7" t="s">
        <v>30</v>
      </c>
      <c r="B353" s="7">
        <v>2022</v>
      </c>
      <c r="C353" s="7" t="s">
        <v>45</v>
      </c>
      <c r="D353" s="7">
        <v>166.9</v>
      </c>
      <c r="F353" s="7">
        <v>207.2</v>
      </c>
      <c r="H353" s="7">
        <v>180.2</v>
      </c>
      <c r="J353" s="7">
        <v>172.3</v>
      </c>
      <c r="L353" s="7">
        <v>194</v>
      </c>
      <c r="N353" s="7">
        <v>159.1</v>
      </c>
      <c r="P353" s="7">
        <v>171.6</v>
      </c>
      <c r="R353" s="7">
        <v>170.2</v>
      </c>
      <c r="T353" s="7">
        <v>121.5</v>
      </c>
      <c r="V353" s="7">
        <v>204.8</v>
      </c>
      <c r="X353" s="7">
        <v>176.4</v>
      </c>
      <c r="Z353" s="7">
        <v>186.9</v>
      </c>
      <c r="AB353" s="7">
        <v>176.6</v>
      </c>
      <c r="AD353" s="7">
        <v>195.5</v>
      </c>
      <c r="AF353" s="7">
        <v>187.2</v>
      </c>
      <c r="AH353" s="7">
        <v>185.2</v>
      </c>
      <c r="AJ353" s="7">
        <v>186.9</v>
      </c>
      <c r="AL353" s="7">
        <v>139.26</v>
      </c>
      <c r="AN353" s="7">
        <v>181.9</v>
      </c>
      <c r="AP353" s="7">
        <v>175.5</v>
      </c>
      <c r="AR353" s="7">
        <v>182.3</v>
      </c>
      <c r="AT353" s="7">
        <v>167.5</v>
      </c>
      <c r="AV353" s="7">
        <v>170.8</v>
      </c>
      <c r="AX353" s="7">
        <v>176.9</v>
      </c>
      <c r="AZ353" s="7">
        <v>173.4</v>
      </c>
      <c r="BB353" s="7">
        <v>174.6</v>
      </c>
      <c r="BD353" s="7">
        <v>177.8</v>
      </c>
    </row>
    <row r="354" spans="1:56" x14ac:dyDescent="0.35">
      <c r="A354" s="7" t="s">
        <v>33</v>
      </c>
      <c r="B354" s="7">
        <v>2022</v>
      </c>
      <c r="C354" s="7" t="s">
        <v>45</v>
      </c>
      <c r="D354" s="7">
        <v>168.4</v>
      </c>
      <c r="F354" s="7">
        <v>213.4</v>
      </c>
      <c r="H354" s="7">
        <v>183.2</v>
      </c>
      <c r="J354" s="7">
        <v>172.3</v>
      </c>
      <c r="L354" s="7">
        <v>180</v>
      </c>
      <c r="N354" s="7">
        <v>162.6</v>
      </c>
      <c r="P354" s="7">
        <v>205.5</v>
      </c>
      <c r="R354" s="7">
        <v>171</v>
      </c>
      <c r="T354" s="7">
        <v>123.4</v>
      </c>
      <c r="V354" s="7">
        <v>198.8</v>
      </c>
      <c r="X354" s="7">
        <v>162.1</v>
      </c>
      <c r="Z354" s="7">
        <v>192.4</v>
      </c>
      <c r="AB354" s="7">
        <v>181.3</v>
      </c>
      <c r="AD354" s="7">
        <v>200.6</v>
      </c>
      <c r="AF354" s="7">
        <v>176.7</v>
      </c>
      <c r="AH354" s="7">
        <v>163.5</v>
      </c>
      <c r="AJ354" s="7">
        <v>174.7</v>
      </c>
      <c r="AL354" s="7">
        <v>171.8</v>
      </c>
      <c r="AN354" s="7">
        <v>180.3</v>
      </c>
      <c r="AP354" s="7">
        <v>166.9</v>
      </c>
      <c r="AR354" s="7">
        <v>175.8</v>
      </c>
      <c r="AT354" s="7">
        <v>158.9</v>
      </c>
      <c r="AV354" s="7">
        <v>166.7</v>
      </c>
      <c r="AX354" s="7">
        <v>171.5</v>
      </c>
      <c r="AZ354" s="7">
        <v>173.8</v>
      </c>
      <c r="BB354" s="7">
        <v>167.4</v>
      </c>
      <c r="BD354" s="7">
        <v>174.1</v>
      </c>
    </row>
    <row r="355" spans="1:56" x14ac:dyDescent="0.35">
      <c r="A355" s="7" t="s">
        <v>34</v>
      </c>
      <c r="B355" s="7">
        <v>2022</v>
      </c>
      <c r="C355" s="7" t="s">
        <v>45</v>
      </c>
      <c r="D355" s="7">
        <v>167.4</v>
      </c>
      <c r="F355" s="7">
        <v>209.4</v>
      </c>
      <c r="H355" s="7">
        <v>181.4</v>
      </c>
      <c r="J355" s="7">
        <v>172.3</v>
      </c>
      <c r="L355" s="7">
        <v>188.9</v>
      </c>
      <c r="N355" s="7">
        <v>160.69999999999999</v>
      </c>
      <c r="P355" s="7">
        <v>183.1</v>
      </c>
      <c r="R355" s="7">
        <v>170.5</v>
      </c>
      <c r="T355" s="7">
        <v>122.1</v>
      </c>
      <c r="V355" s="7">
        <v>202.8</v>
      </c>
      <c r="X355" s="7">
        <v>170.4</v>
      </c>
      <c r="Z355" s="7">
        <v>189.5</v>
      </c>
      <c r="AB355" s="7">
        <v>178.3</v>
      </c>
      <c r="AD355" s="7">
        <v>196.9</v>
      </c>
      <c r="AF355" s="7">
        <v>183.1</v>
      </c>
      <c r="AH355" s="7">
        <v>176.2</v>
      </c>
      <c r="AJ355" s="7">
        <v>182.1</v>
      </c>
      <c r="AL355" s="7">
        <v>171.8</v>
      </c>
      <c r="AN355" s="7">
        <v>181.3</v>
      </c>
      <c r="AP355" s="7">
        <v>171.4</v>
      </c>
      <c r="AR355" s="7">
        <v>179.8</v>
      </c>
      <c r="AT355" s="7">
        <v>163</v>
      </c>
      <c r="AV355" s="7">
        <v>168.5</v>
      </c>
      <c r="AX355" s="7">
        <v>173.7</v>
      </c>
      <c r="AZ355" s="7">
        <v>173.6</v>
      </c>
      <c r="BB355" s="7">
        <v>171.1</v>
      </c>
      <c r="BD355" s="7">
        <v>176.5</v>
      </c>
    </row>
    <row r="356" spans="1:56" x14ac:dyDescent="0.35">
      <c r="A356" s="7" t="s">
        <v>30</v>
      </c>
      <c r="B356" s="7">
        <v>2022</v>
      </c>
      <c r="C356" s="7" t="s">
        <v>46</v>
      </c>
      <c r="D356" s="7">
        <v>168.8</v>
      </c>
      <c r="F356" s="7">
        <v>206.9</v>
      </c>
      <c r="H356" s="7">
        <v>189.1</v>
      </c>
      <c r="J356" s="7">
        <v>173.4</v>
      </c>
      <c r="L356" s="7">
        <v>193.9</v>
      </c>
      <c r="N356" s="7">
        <v>156.69999999999999</v>
      </c>
      <c r="P356" s="7">
        <v>150.19999999999999</v>
      </c>
      <c r="R356" s="7">
        <v>170.5</v>
      </c>
      <c r="T356" s="7">
        <v>121.2</v>
      </c>
      <c r="V356" s="7">
        <v>207.5</v>
      </c>
      <c r="X356" s="7">
        <v>176.8</v>
      </c>
      <c r="Z356" s="7">
        <v>187.7</v>
      </c>
      <c r="AB356" s="7">
        <v>174.4</v>
      </c>
      <c r="AD356" s="7">
        <v>195.9</v>
      </c>
      <c r="AF356" s="7">
        <v>188.1</v>
      </c>
      <c r="AH356" s="7">
        <v>185.9</v>
      </c>
      <c r="AJ356" s="7">
        <v>187.8</v>
      </c>
      <c r="AL356" s="7">
        <v>139.26</v>
      </c>
      <c r="AN356" s="7">
        <v>182.8</v>
      </c>
      <c r="AP356" s="7">
        <v>176.4</v>
      </c>
      <c r="AR356" s="7">
        <v>183.5</v>
      </c>
      <c r="AT356" s="7">
        <v>167.8</v>
      </c>
      <c r="AV356" s="7">
        <v>171.2</v>
      </c>
      <c r="AX356" s="7">
        <v>177.3</v>
      </c>
      <c r="AZ356" s="7">
        <v>175.7</v>
      </c>
      <c r="BB356" s="7">
        <v>175.5</v>
      </c>
      <c r="BD356" s="7">
        <v>177.1</v>
      </c>
    </row>
    <row r="357" spans="1:56" x14ac:dyDescent="0.35">
      <c r="A357" s="7" t="s">
        <v>33</v>
      </c>
      <c r="B357" s="7">
        <v>2022</v>
      </c>
      <c r="C357" s="7" t="s">
        <v>46</v>
      </c>
      <c r="D357" s="7">
        <v>170.2</v>
      </c>
      <c r="F357" s="7">
        <v>212.9</v>
      </c>
      <c r="H357" s="7">
        <v>191.9</v>
      </c>
      <c r="J357" s="7">
        <v>173.9</v>
      </c>
      <c r="L357" s="7">
        <v>179.1</v>
      </c>
      <c r="N357" s="7">
        <v>159.5</v>
      </c>
      <c r="P357" s="7">
        <v>178.7</v>
      </c>
      <c r="R357" s="7">
        <v>171.3</v>
      </c>
      <c r="T357" s="7">
        <v>123.1</v>
      </c>
      <c r="V357" s="7">
        <v>200.5</v>
      </c>
      <c r="X357" s="7">
        <v>162.80000000000001</v>
      </c>
      <c r="Z357" s="7">
        <v>193.3</v>
      </c>
      <c r="AB357" s="7">
        <v>178.6</v>
      </c>
      <c r="AD357" s="7">
        <v>201.1</v>
      </c>
      <c r="AF357" s="7">
        <v>177.7</v>
      </c>
      <c r="AH357" s="7">
        <v>164.5</v>
      </c>
      <c r="AJ357" s="7">
        <v>175.7</v>
      </c>
      <c r="AL357" s="7">
        <v>170.7</v>
      </c>
      <c r="AN357" s="7">
        <v>180.6</v>
      </c>
      <c r="AP357" s="7">
        <v>167.3</v>
      </c>
      <c r="AR357" s="7">
        <v>177.2</v>
      </c>
      <c r="AT357" s="7">
        <v>159.4</v>
      </c>
      <c r="AV357" s="7">
        <v>167.1</v>
      </c>
      <c r="AX357" s="7">
        <v>171.8</v>
      </c>
      <c r="AZ357" s="7">
        <v>176</v>
      </c>
      <c r="BB357" s="7">
        <v>168.2</v>
      </c>
      <c r="BD357" s="7">
        <v>174.1</v>
      </c>
    </row>
    <row r="358" spans="1:56" x14ac:dyDescent="0.35">
      <c r="A358" s="7" t="s">
        <v>34</v>
      </c>
      <c r="B358" s="7">
        <v>2022</v>
      </c>
      <c r="C358" s="7" t="s">
        <v>46</v>
      </c>
      <c r="D358" s="7">
        <v>169.2</v>
      </c>
      <c r="F358" s="7">
        <v>209</v>
      </c>
      <c r="H358" s="7">
        <v>190.2</v>
      </c>
      <c r="J358" s="7">
        <v>173.6</v>
      </c>
      <c r="L358" s="7">
        <v>188.5</v>
      </c>
      <c r="N358" s="7">
        <v>158</v>
      </c>
      <c r="P358" s="7">
        <v>159.9</v>
      </c>
      <c r="R358" s="7">
        <v>170.8</v>
      </c>
      <c r="T358" s="7">
        <v>121.8</v>
      </c>
      <c r="V358" s="7">
        <v>205.2</v>
      </c>
      <c r="X358" s="7">
        <v>171</v>
      </c>
      <c r="Z358" s="7">
        <v>190.3</v>
      </c>
      <c r="AB358" s="7">
        <v>175.9</v>
      </c>
      <c r="AD358" s="7">
        <v>197.3</v>
      </c>
      <c r="AF358" s="7">
        <v>184</v>
      </c>
      <c r="AH358" s="7">
        <v>177</v>
      </c>
      <c r="AJ358" s="7">
        <v>183</v>
      </c>
      <c r="AL358" s="7">
        <v>170.7</v>
      </c>
      <c r="AN358" s="7">
        <v>182</v>
      </c>
      <c r="AP358" s="7">
        <v>172.1</v>
      </c>
      <c r="AR358" s="7">
        <v>181.1</v>
      </c>
      <c r="AT358" s="7">
        <v>163.4</v>
      </c>
      <c r="AV358" s="7">
        <v>168.9</v>
      </c>
      <c r="AX358" s="7">
        <v>174.1</v>
      </c>
      <c r="AZ358" s="7">
        <v>175.8</v>
      </c>
      <c r="BB358" s="7">
        <v>172</v>
      </c>
      <c r="BD358" s="7">
        <v>175.7</v>
      </c>
    </row>
    <row r="359" spans="1:56" x14ac:dyDescent="0.35">
      <c r="A359" s="7" t="s">
        <v>30</v>
      </c>
      <c r="B359" s="7">
        <v>2023</v>
      </c>
      <c r="C359" s="7" t="s">
        <v>31</v>
      </c>
      <c r="D359" s="7">
        <v>174</v>
      </c>
      <c r="F359" s="7">
        <v>208.3</v>
      </c>
      <c r="H359" s="7">
        <v>192.9</v>
      </c>
      <c r="J359" s="7">
        <v>174.3</v>
      </c>
      <c r="L359" s="7">
        <v>192.6</v>
      </c>
      <c r="N359" s="7">
        <v>156.30000000000001</v>
      </c>
      <c r="P359" s="7">
        <v>142.9</v>
      </c>
      <c r="R359" s="7">
        <v>170.7</v>
      </c>
      <c r="T359" s="7">
        <v>120.3</v>
      </c>
      <c r="V359" s="7">
        <v>210.5</v>
      </c>
      <c r="X359" s="7">
        <v>176.9</v>
      </c>
      <c r="Z359" s="7">
        <v>188.5</v>
      </c>
      <c r="AB359" s="7">
        <v>175</v>
      </c>
      <c r="AD359" s="7">
        <v>196.9</v>
      </c>
      <c r="AF359" s="7">
        <v>189</v>
      </c>
      <c r="AH359" s="7">
        <v>186.3</v>
      </c>
      <c r="AJ359" s="7">
        <v>188.6</v>
      </c>
      <c r="AL359" s="7">
        <v>139.26</v>
      </c>
      <c r="AN359" s="7">
        <v>183.2</v>
      </c>
      <c r="AP359" s="7">
        <v>177.2</v>
      </c>
      <c r="AR359" s="7">
        <v>184.7</v>
      </c>
      <c r="AT359" s="7">
        <v>168.2</v>
      </c>
      <c r="AV359" s="7">
        <v>171.8</v>
      </c>
      <c r="AX359" s="7">
        <v>177.8</v>
      </c>
      <c r="AZ359" s="7">
        <v>178.4</v>
      </c>
      <c r="BB359" s="7">
        <v>176.5</v>
      </c>
      <c r="BD359" s="7">
        <v>177.8</v>
      </c>
    </row>
    <row r="360" spans="1:56" x14ac:dyDescent="0.35">
      <c r="A360" s="7" t="s">
        <v>33</v>
      </c>
      <c r="B360" s="7">
        <v>2023</v>
      </c>
      <c r="C360" s="7" t="s">
        <v>31</v>
      </c>
      <c r="D360" s="7">
        <v>173.3</v>
      </c>
      <c r="F360" s="7">
        <v>215.2</v>
      </c>
      <c r="H360" s="7">
        <v>197</v>
      </c>
      <c r="J360" s="7">
        <v>175.2</v>
      </c>
      <c r="L360" s="7">
        <v>178</v>
      </c>
      <c r="N360" s="7">
        <v>160.5</v>
      </c>
      <c r="P360" s="7">
        <v>175.3</v>
      </c>
      <c r="R360" s="7">
        <v>171.2</v>
      </c>
      <c r="T360" s="7">
        <v>122.7</v>
      </c>
      <c r="V360" s="7">
        <v>204.3</v>
      </c>
      <c r="X360" s="7">
        <v>163.69999999999999</v>
      </c>
      <c r="Z360" s="7">
        <v>194.3</v>
      </c>
      <c r="AB360" s="7">
        <v>179.5</v>
      </c>
      <c r="AD360" s="7">
        <v>201.6</v>
      </c>
      <c r="AF360" s="7">
        <v>178.7</v>
      </c>
      <c r="AH360" s="7">
        <v>165.3</v>
      </c>
      <c r="AJ360" s="7">
        <v>176.6</v>
      </c>
      <c r="AL360" s="7">
        <v>172.1</v>
      </c>
      <c r="AN360" s="7">
        <v>180.1</v>
      </c>
      <c r="AP360" s="7">
        <v>168</v>
      </c>
      <c r="AR360" s="7">
        <v>178.5</v>
      </c>
      <c r="AT360" s="7">
        <v>159.5</v>
      </c>
      <c r="AV360" s="7">
        <v>167.8</v>
      </c>
      <c r="AX360" s="7">
        <v>171.8</v>
      </c>
      <c r="AZ360" s="7">
        <v>178.8</v>
      </c>
      <c r="BB360" s="7">
        <v>168.9</v>
      </c>
      <c r="BD360" s="7">
        <v>174.9</v>
      </c>
    </row>
    <row r="361" spans="1:56" x14ac:dyDescent="0.35">
      <c r="A361" s="7" t="s">
        <v>34</v>
      </c>
      <c r="B361" s="7">
        <v>2023</v>
      </c>
      <c r="C361" s="7" t="s">
        <v>31</v>
      </c>
      <c r="D361" s="7">
        <v>173.8</v>
      </c>
      <c r="F361" s="7">
        <v>210.7</v>
      </c>
      <c r="H361" s="7">
        <v>194.5</v>
      </c>
      <c r="J361" s="7">
        <v>174.6</v>
      </c>
      <c r="L361" s="7">
        <v>187.2</v>
      </c>
      <c r="N361" s="7">
        <v>158.30000000000001</v>
      </c>
      <c r="P361" s="7">
        <v>153.9</v>
      </c>
      <c r="R361" s="7">
        <v>170.9</v>
      </c>
      <c r="T361" s="7">
        <v>121.1</v>
      </c>
      <c r="V361" s="7">
        <v>208.4</v>
      </c>
      <c r="X361" s="7">
        <v>171.4</v>
      </c>
      <c r="Z361" s="7">
        <v>191.2</v>
      </c>
      <c r="AB361" s="7">
        <v>176.7</v>
      </c>
      <c r="AD361" s="7">
        <v>198.2</v>
      </c>
      <c r="AF361" s="7">
        <v>184.9</v>
      </c>
      <c r="AH361" s="7">
        <v>177.6</v>
      </c>
      <c r="AJ361" s="7">
        <v>183.8</v>
      </c>
      <c r="AL361" s="7">
        <v>172.1</v>
      </c>
      <c r="AN361" s="7">
        <v>182</v>
      </c>
      <c r="AP361" s="7">
        <v>172.9</v>
      </c>
      <c r="AR361" s="7">
        <v>182.3</v>
      </c>
      <c r="AT361" s="7">
        <v>163.6</v>
      </c>
      <c r="AV361" s="7">
        <v>169.5</v>
      </c>
      <c r="AX361" s="7">
        <v>174.3</v>
      </c>
      <c r="AZ361" s="7">
        <v>178.6</v>
      </c>
      <c r="BB361" s="7">
        <v>172.8</v>
      </c>
      <c r="BD361" s="7">
        <v>176.5</v>
      </c>
    </row>
    <row r="362" spans="1:56" x14ac:dyDescent="0.35">
      <c r="A362" s="7" t="s">
        <v>30</v>
      </c>
      <c r="B362" s="7">
        <v>2023</v>
      </c>
      <c r="C362" s="7" t="s">
        <v>35</v>
      </c>
      <c r="D362" s="7">
        <v>174.2</v>
      </c>
      <c r="F362" s="7">
        <v>205.2</v>
      </c>
      <c r="H362" s="7">
        <v>173.9</v>
      </c>
      <c r="J362" s="7">
        <v>177</v>
      </c>
      <c r="L362" s="7">
        <v>183.4</v>
      </c>
      <c r="N362" s="7">
        <v>167.2</v>
      </c>
      <c r="P362" s="7">
        <v>140.9</v>
      </c>
      <c r="R362" s="7">
        <v>170.4</v>
      </c>
      <c r="T362" s="7">
        <v>119.1</v>
      </c>
      <c r="V362" s="7">
        <v>212.1</v>
      </c>
      <c r="X362" s="7">
        <v>177.6</v>
      </c>
      <c r="Z362" s="7">
        <v>189.9</v>
      </c>
      <c r="AB362" s="7">
        <v>174.8</v>
      </c>
      <c r="AD362" s="7">
        <v>198.3</v>
      </c>
      <c r="AF362" s="7">
        <v>190</v>
      </c>
      <c r="AH362" s="7">
        <v>187</v>
      </c>
      <c r="AJ362" s="7">
        <v>189.6</v>
      </c>
      <c r="AL362" s="7">
        <v>139.26</v>
      </c>
      <c r="AN362" s="7">
        <v>181.6</v>
      </c>
      <c r="AP362" s="7">
        <v>178.6</v>
      </c>
      <c r="AR362" s="7">
        <v>186.6</v>
      </c>
      <c r="AT362" s="7">
        <v>169</v>
      </c>
      <c r="AV362" s="7">
        <v>172.8</v>
      </c>
      <c r="AX362" s="7">
        <v>178.5</v>
      </c>
      <c r="AZ362" s="7">
        <v>180.7</v>
      </c>
      <c r="BB362" s="7">
        <v>177.9</v>
      </c>
      <c r="BD362" s="7">
        <v>178</v>
      </c>
    </row>
    <row r="363" spans="1:56" x14ac:dyDescent="0.35">
      <c r="A363" s="7" t="s">
        <v>33</v>
      </c>
      <c r="B363" s="7">
        <v>2023</v>
      </c>
      <c r="C363" s="7" t="s">
        <v>35</v>
      </c>
      <c r="D363" s="7">
        <v>174.7</v>
      </c>
      <c r="F363" s="7">
        <v>212.2</v>
      </c>
      <c r="H363" s="7">
        <v>177.2</v>
      </c>
      <c r="J363" s="7">
        <v>177.9</v>
      </c>
      <c r="L363" s="7">
        <v>172.2</v>
      </c>
      <c r="N363" s="7">
        <v>172.1</v>
      </c>
      <c r="P363" s="7">
        <v>175.8</v>
      </c>
      <c r="R363" s="7">
        <v>172.2</v>
      </c>
      <c r="T363" s="7">
        <v>121.9</v>
      </c>
      <c r="V363" s="7">
        <v>204.8</v>
      </c>
      <c r="X363" s="7">
        <v>164.9</v>
      </c>
      <c r="Z363" s="7">
        <v>196.6</v>
      </c>
      <c r="AB363" s="7">
        <v>180.7</v>
      </c>
      <c r="AD363" s="7">
        <v>202.7</v>
      </c>
      <c r="AF363" s="7">
        <v>180.3</v>
      </c>
      <c r="AH363" s="7">
        <v>167</v>
      </c>
      <c r="AJ363" s="7">
        <v>178.2</v>
      </c>
      <c r="AL363" s="7">
        <v>173.5</v>
      </c>
      <c r="AN363" s="7">
        <v>182.8</v>
      </c>
      <c r="AP363" s="7">
        <v>169.2</v>
      </c>
      <c r="AR363" s="7">
        <v>180.8</v>
      </c>
      <c r="AT363" s="7">
        <v>159.80000000000001</v>
      </c>
      <c r="AV363" s="7">
        <v>168.4</v>
      </c>
      <c r="AX363" s="7">
        <v>172.5</v>
      </c>
      <c r="AZ363" s="7">
        <v>181.4</v>
      </c>
      <c r="BB363" s="7">
        <v>170</v>
      </c>
      <c r="BD363" s="7">
        <v>176.3</v>
      </c>
    </row>
    <row r="364" spans="1:56" x14ac:dyDescent="0.35">
      <c r="A364" s="7" t="s">
        <v>34</v>
      </c>
      <c r="B364" s="7">
        <v>2023</v>
      </c>
      <c r="C364" s="7" t="s">
        <v>35</v>
      </c>
      <c r="D364" s="7">
        <v>174.4</v>
      </c>
      <c r="F364" s="7">
        <v>207.7</v>
      </c>
      <c r="H364" s="7">
        <v>175.2</v>
      </c>
      <c r="J364" s="7">
        <v>177.3</v>
      </c>
      <c r="L364" s="7">
        <v>179.3</v>
      </c>
      <c r="N364" s="7">
        <v>169.5</v>
      </c>
      <c r="P364" s="7">
        <v>152.69999999999999</v>
      </c>
      <c r="R364" s="7">
        <v>171</v>
      </c>
      <c r="T364" s="7">
        <v>120</v>
      </c>
      <c r="V364" s="7">
        <v>209.7</v>
      </c>
      <c r="X364" s="7">
        <v>172.3</v>
      </c>
      <c r="Z364" s="7">
        <v>193</v>
      </c>
      <c r="AB364" s="7">
        <v>177</v>
      </c>
      <c r="AD364" s="7">
        <v>199.5</v>
      </c>
      <c r="AF364" s="7">
        <v>186.2</v>
      </c>
      <c r="AH364" s="7">
        <v>178.7</v>
      </c>
      <c r="AJ364" s="7">
        <v>185.1</v>
      </c>
      <c r="AL364" s="7">
        <v>173.5</v>
      </c>
      <c r="AN364" s="7">
        <v>182.1</v>
      </c>
      <c r="AP364" s="7">
        <v>174.2</v>
      </c>
      <c r="AR364" s="7">
        <v>184.4</v>
      </c>
      <c r="AT364" s="7">
        <v>164.2</v>
      </c>
      <c r="AV364" s="7">
        <v>170.3</v>
      </c>
      <c r="AX364" s="7">
        <v>175</v>
      </c>
      <c r="AZ364" s="7">
        <v>181</v>
      </c>
      <c r="BB364" s="7">
        <v>174.1</v>
      </c>
      <c r="BD364" s="7">
        <v>177.2</v>
      </c>
    </row>
    <row r="365" spans="1:56" x14ac:dyDescent="0.35">
      <c r="A365" s="7" t="s">
        <v>30</v>
      </c>
      <c r="B365" s="7">
        <v>2023</v>
      </c>
      <c r="C365" s="7" t="s">
        <v>36</v>
      </c>
      <c r="D365" s="7">
        <v>174.3</v>
      </c>
      <c r="F365" s="7">
        <v>205.2</v>
      </c>
      <c r="H365" s="7">
        <v>173.9</v>
      </c>
      <c r="J365" s="7">
        <v>177</v>
      </c>
      <c r="L365" s="7">
        <v>183.3</v>
      </c>
      <c r="N365" s="7">
        <v>167.2</v>
      </c>
      <c r="P365" s="7">
        <v>140.9</v>
      </c>
      <c r="R365" s="7">
        <v>170.5</v>
      </c>
      <c r="T365" s="7">
        <v>119.1</v>
      </c>
      <c r="V365" s="7">
        <v>212.1</v>
      </c>
      <c r="X365" s="7">
        <v>177.6</v>
      </c>
      <c r="Z365" s="7">
        <v>189.9</v>
      </c>
      <c r="AB365" s="7">
        <v>174.8</v>
      </c>
      <c r="AD365" s="7">
        <v>198.4</v>
      </c>
      <c r="AF365" s="7">
        <v>190</v>
      </c>
      <c r="AH365" s="7">
        <v>187</v>
      </c>
      <c r="AJ365" s="7">
        <v>189.6</v>
      </c>
      <c r="AL365" s="7">
        <v>139.26</v>
      </c>
      <c r="AN365" s="7">
        <v>181.4</v>
      </c>
      <c r="AP365" s="7">
        <v>178.6</v>
      </c>
      <c r="AR365" s="7">
        <v>186.6</v>
      </c>
      <c r="AT365" s="7">
        <v>169</v>
      </c>
      <c r="AV365" s="7">
        <v>172.8</v>
      </c>
      <c r="AX365" s="7">
        <v>178.5</v>
      </c>
      <c r="AZ365" s="7">
        <v>180.7</v>
      </c>
      <c r="BB365" s="7">
        <v>177.9</v>
      </c>
      <c r="BD365" s="7">
        <v>178</v>
      </c>
    </row>
    <row r="366" spans="1:56" x14ac:dyDescent="0.35">
      <c r="A366" s="7" t="s">
        <v>33</v>
      </c>
      <c r="B366" s="7">
        <v>2023</v>
      </c>
      <c r="C366" s="7" t="s">
        <v>36</v>
      </c>
      <c r="D366" s="7">
        <v>174.7</v>
      </c>
      <c r="F366" s="7">
        <v>212.2</v>
      </c>
      <c r="H366" s="7">
        <v>177.2</v>
      </c>
      <c r="J366" s="7">
        <v>177.9</v>
      </c>
      <c r="L366" s="7">
        <v>172.2</v>
      </c>
      <c r="N366" s="7">
        <v>172.1</v>
      </c>
      <c r="P366" s="7">
        <v>175.9</v>
      </c>
      <c r="R366" s="7">
        <v>172.2</v>
      </c>
      <c r="T366" s="7">
        <v>121.9</v>
      </c>
      <c r="V366" s="7">
        <v>204.8</v>
      </c>
      <c r="X366" s="7">
        <v>164.9</v>
      </c>
      <c r="Z366" s="7">
        <v>196.6</v>
      </c>
      <c r="AB366" s="7">
        <v>180.8</v>
      </c>
      <c r="AD366" s="7">
        <v>202.7</v>
      </c>
      <c r="AF366" s="7">
        <v>180.2</v>
      </c>
      <c r="AH366" s="7">
        <v>167</v>
      </c>
      <c r="AJ366" s="7">
        <v>178.2</v>
      </c>
      <c r="AL366" s="7">
        <v>173.5</v>
      </c>
      <c r="AN366" s="7">
        <v>182.6</v>
      </c>
      <c r="AP366" s="7">
        <v>169.2</v>
      </c>
      <c r="AR366" s="7">
        <v>180.8</v>
      </c>
      <c r="AT366" s="7">
        <v>159.80000000000001</v>
      </c>
      <c r="AV366" s="7">
        <v>168.4</v>
      </c>
      <c r="AX366" s="7">
        <v>172.5</v>
      </c>
      <c r="AZ366" s="7">
        <v>181.5</v>
      </c>
      <c r="BB366" s="7">
        <v>170</v>
      </c>
      <c r="BD366" s="7">
        <v>176.3</v>
      </c>
    </row>
    <row r="367" spans="1:56" x14ac:dyDescent="0.35">
      <c r="A367" s="7" t="s">
        <v>34</v>
      </c>
      <c r="B367" s="7">
        <v>2023</v>
      </c>
      <c r="C367" s="7" t="s">
        <v>36</v>
      </c>
      <c r="D367" s="7">
        <v>174.4</v>
      </c>
      <c r="F367" s="7">
        <v>207.7</v>
      </c>
      <c r="H367" s="7">
        <v>175.2</v>
      </c>
      <c r="J367" s="7">
        <v>177.3</v>
      </c>
      <c r="L367" s="7">
        <v>179.2</v>
      </c>
      <c r="N367" s="7">
        <v>169.5</v>
      </c>
      <c r="P367" s="7">
        <v>152.80000000000001</v>
      </c>
      <c r="R367" s="7">
        <v>171.1</v>
      </c>
      <c r="T367" s="7">
        <v>120</v>
      </c>
      <c r="V367" s="7">
        <v>209.7</v>
      </c>
      <c r="X367" s="7">
        <v>172.3</v>
      </c>
      <c r="Z367" s="7">
        <v>193</v>
      </c>
      <c r="AB367" s="7">
        <v>177</v>
      </c>
      <c r="AD367" s="7">
        <v>199.5</v>
      </c>
      <c r="AF367" s="7">
        <v>186.1</v>
      </c>
      <c r="AH367" s="7">
        <v>178.7</v>
      </c>
      <c r="AJ367" s="7">
        <v>185.1</v>
      </c>
      <c r="AL367" s="7">
        <v>173.5</v>
      </c>
      <c r="AN367" s="7">
        <v>181.9</v>
      </c>
      <c r="AP367" s="7">
        <v>174.2</v>
      </c>
      <c r="AR367" s="7">
        <v>184.4</v>
      </c>
      <c r="AT367" s="7">
        <v>164.2</v>
      </c>
      <c r="AV367" s="7">
        <v>170.3</v>
      </c>
      <c r="AX367" s="7">
        <v>175</v>
      </c>
      <c r="AZ367" s="7">
        <v>181</v>
      </c>
      <c r="BB367" s="7">
        <v>174.1</v>
      </c>
      <c r="BD367" s="7">
        <v>177.2</v>
      </c>
    </row>
    <row r="368" spans="1:56" x14ac:dyDescent="0.35">
      <c r="A368" s="7" t="s">
        <v>30</v>
      </c>
      <c r="B368" s="7">
        <v>2023</v>
      </c>
      <c r="C368" s="7" t="s">
        <v>37</v>
      </c>
      <c r="D368" s="7">
        <v>173.3</v>
      </c>
      <c r="F368" s="7">
        <v>206.9</v>
      </c>
      <c r="H368" s="7">
        <v>167.9</v>
      </c>
      <c r="J368" s="7">
        <v>178.2</v>
      </c>
      <c r="L368" s="7">
        <v>178.5</v>
      </c>
      <c r="N368" s="7">
        <v>173.7</v>
      </c>
      <c r="P368" s="7">
        <v>142.80000000000001</v>
      </c>
      <c r="R368" s="7">
        <v>172.8</v>
      </c>
      <c r="T368" s="7">
        <v>120.4</v>
      </c>
      <c r="V368" s="7">
        <v>215.5</v>
      </c>
      <c r="X368" s="7">
        <v>178.2</v>
      </c>
      <c r="Z368" s="7">
        <v>190.5</v>
      </c>
      <c r="AB368" s="7">
        <v>175.5</v>
      </c>
      <c r="AD368" s="7">
        <v>199.5</v>
      </c>
      <c r="AF368" s="7">
        <v>190.7</v>
      </c>
      <c r="AH368" s="7">
        <v>187.3</v>
      </c>
      <c r="AJ368" s="7">
        <v>190.2</v>
      </c>
      <c r="AL368" s="7">
        <v>139.26</v>
      </c>
      <c r="AN368" s="7">
        <v>181.5</v>
      </c>
      <c r="AP368" s="7">
        <v>179.1</v>
      </c>
      <c r="AR368" s="7">
        <v>187.2</v>
      </c>
      <c r="AT368" s="7">
        <v>169.4</v>
      </c>
      <c r="AV368" s="7">
        <v>173.2</v>
      </c>
      <c r="AX368" s="7">
        <v>179.4</v>
      </c>
      <c r="AZ368" s="7">
        <v>183.8</v>
      </c>
      <c r="BB368" s="7">
        <v>178.9</v>
      </c>
      <c r="BD368" s="7">
        <v>178.8</v>
      </c>
    </row>
    <row r="369" spans="1:56" x14ac:dyDescent="0.35">
      <c r="A369" s="7" t="s">
        <v>33</v>
      </c>
      <c r="B369" s="7">
        <v>2023</v>
      </c>
      <c r="C369" s="7" t="s">
        <v>37</v>
      </c>
      <c r="D369" s="7">
        <v>174.8</v>
      </c>
      <c r="F369" s="7">
        <v>213.7</v>
      </c>
      <c r="H369" s="7">
        <v>172.4</v>
      </c>
      <c r="J369" s="7">
        <v>178.8</v>
      </c>
      <c r="L369" s="7">
        <v>168.7</v>
      </c>
      <c r="N369" s="7">
        <v>179.2</v>
      </c>
      <c r="P369" s="7">
        <v>179.9</v>
      </c>
      <c r="R369" s="7">
        <v>174.7</v>
      </c>
      <c r="T369" s="7">
        <v>123.1</v>
      </c>
      <c r="V369" s="7">
        <v>207.8</v>
      </c>
      <c r="X369" s="7">
        <v>165.5</v>
      </c>
      <c r="Z369" s="7">
        <v>197</v>
      </c>
      <c r="AB369" s="7">
        <v>182.1</v>
      </c>
      <c r="AD369" s="7">
        <v>203.5</v>
      </c>
      <c r="AF369" s="7">
        <v>181</v>
      </c>
      <c r="AH369" s="7">
        <v>167.7</v>
      </c>
      <c r="AJ369" s="7">
        <v>178.9</v>
      </c>
      <c r="AL369" s="7">
        <v>175.2</v>
      </c>
      <c r="AN369" s="7">
        <v>182.1</v>
      </c>
      <c r="AP369" s="7">
        <v>169.6</v>
      </c>
      <c r="AR369" s="7">
        <v>181.5</v>
      </c>
      <c r="AT369" s="7">
        <v>160.1</v>
      </c>
      <c r="AV369" s="7">
        <v>168.8</v>
      </c>
      <c r="AX369" s="7">
        <v>174.2</v>
      </c>
      <c r="AZ369" s="7">
        <v>184.4</v>
      </c>
      <c r="BB369" s="7">
        <v>170.9</v>
      </c>
      <c r="BD369" s="7">
        <v>177.4</v>
      </c>
    </row>
    <row r="370" spans="1:56" x14ac:dyDescent="0.35">
      <c r="A370" s="7" t="s">
        <v>34</v>
      </c>
      <c r="B370" s="7">
        <v>2023</v>
      </c>
      <c r="C370" s="7" t="s">
        <v>37</v>
      </c>
      <c r="D370" s="7">
        <v>173.8</v>
      </c>
      <c r="F370" s="7">
        <v>209.3</v>
      </c>
      <c r="H370" s="7">
        <v>169.6</v>
      </c>
      <c r="J370" s="7">
        <v>178.4</v>
      </c>
      <c r="L370" s="7">
        <v>174.9</v>
      </c>
      <c r="N370" s="7">
        <v>176.3</v>
      </c>
      <c r="P370" s="7">
        <v>155.4</v>
      </c>
      <c r="R370" s="7">
        <v>173.4</v>
      </c>
      <c r="T370" s="7">
        <v>121.3</v>
      </c>
      <c r="V370" s="7">
        <v>212.9</v>
      </c>
      <c r="X370" s="7">
        <v>172.9</v>
      </c>
      <c r="Z370" s="7">
        <v>193.5</v>
      </c>
      <c r="AB370" s="7">
        <v>177.9</v>
      </c>
      <c r="AD370" s="7">
        <v>200.6</v>
      </c>
      <c r="AF370" s="7">
        <v>186.9</v>
      </c>
      <c r="AH370" s="7">
        <v>179.2</v>
      </c>
      <c r="AJ370" s="7">
        <v>185.7</v>
      </c>
      <c r="AL370" s="7">
        <v>175.2</v>
      </c>
      <c r="AN370" s="7">
        <v>181.7</v>
      </c>
      <c r="AP370" s="7">
        <v>174.6</v>
      </c>
      <c r="AR370" s="7">
        <v>185</v>
      </c>
      <c r="AT370" s="7">
        <v>164.5</v>
      </c>
      <c r="AV370" s="7">
        <v>170.7</v>
      </c>
      <c r="AX370" s="7">
        <v>176.4</v>
      </c>
      <c r="AZ370" s="7">
        <v>184</v>
      </c>
      <c r="BB370" s="7">
        <v>175</v>
      </c>
      <c r="BD370" s="7">
        <v>178.1</v>
      </c>
    </row>
    <row r="371" spans="1:56" x14ac:dyDescent="0.35">
      <c r="A371" s="7" t="s">
        <v>30</v>
      </c>
      <c r="B371" s="7">
        <v>2023</v>
      </c>
      <c r="C371" s="7" t="s">
        <v>38</v>
      </c>
      <c r="D371" s="7">
        <v>173.2</v>
      </c>
      <c r="F371" s="7">
        <v>211.5</v>
      </c>
      <c r="H371" s="7">
        <v>171</v>
      </c>
      <c r="J371" s="7">
        <v>179.6</v>
      </c>
      <c r="L371" s="7">
        <v>173.3</v>
      </c>
      <c r="N371" s="7">
        <v>169</v>
      </c>
      <c r="P371" s="7">
        <v>148.69999999999999</v>
      </c>
      <c r="R371" s="7">
        <v>174.9</v>
      </c>
      <c r="T371" s="7">
        <v>121.9</v>
      </c>
      <c r="V371" s="7">
        <v>221</v>
      </c>
      <c r="X371" s="7">
        <v>178.7</v>
      </c>
      <c r="Z371" s="7">
        <v>191.1</v>
      </c>
      <c r="AB371" s="7">
        <v>176.8</v>
      </c>
      <c r="AD371" s="7">
        <v>199.9</v>
      </c>
      <c r="AF371" s="7">
        <v>191.2</v>
      </c>
      <c r="AH371" s="7">
        <v>187.9</v>
      </c>
      <c r="AJ371" s="7">
        <v>190.8</v>
      </c>
      <c r="AL371" s="7">
        <v>139.26</v>
      </c>
      <c r="AN371" s="7">
        <v>182.5</v>
      </c>
      <c r="AP371" s="7">
        <v>179.8</v>
      </c>
      <c r="AR371" s="7">
        <v>187.8</v>
      </c>
      <c r="AT371" s="7">
        <v>169.7</v>
      </c>
      <c r="AV371" s="7">
        <v>173.8</v>
      </c>
      <c r="AX371" s="7">
        <v>180.3</v>
      </c>
      <c r="AZ371" s="7">
        <v>184.9</v>
      </c>
      <c r="BB371" s="7">
        <v>179.5</v>
      </c>
      <c r="BD371" s="7">
        <v>179.8</v>
      </c>
    </row>
    <row r="372" spans="1:56" x14ac:dyDescent="0.35">
      <c r="A372" s="7" t="s">
        <v>33</v>
      </c>
      <c r="B372" s="7">
        <v>2023</v>
      </c>
      <c r="C372" s="7" t="s">
        <v>38</v>
      </c>
      <c r="D372" s="7">
        <v>174.7</v>
      </c>
      <c r="F372" s="7">
        <v>219.4</v>
      </c>
      <c r="H372" s="7">
        <v>176.7</v>
      </c>
      <c r="J372" s="7">
        <v>179.4</v>
      </c>
      <c r="L372" s="7">
        <v>164.4</v>
      </c>
      <c r="N372" s="7">
        <v>175.8</v>
      </c>
      <c r="P372" s="7">
        <v>185</v>
      </c>
      <c r="R372" s="7">
        <v>176.9</v>
      </c>
      <c r="T372" s="7">
        <v>124.2</v>
      </c>
      <c r="V372" s="7">
        <v>211.9</v>
      </c>
      <c r="X372" s="7">
        <v>165.9</v>
      </c>
      <c r="Z372" s="7">
        <v>197.7</v>
      </c>
      <c r="AB372" s="7">
        <v>183.1</v>
      </c>
      <c r="AD372" s="7">
        <v>204.2</v>
      </c>
      <c r="AF372" s="7">
        <v>181.3</v>
      </c>
      <c r="AH372" s="7">
        <v>168.1</v>
      </c>
      <c r="AJ372" s="7">
        <v>179.3</v>
      </c>
      <c r="AL372" s="7">
        <v>175.6</v>
      </c>
      <c r="AN372" s="7">
        <v>183.4</v>
      </c>
      <c r="AP372" s="7">
        <v>170.1</v>
      </c>
      <c r="AR372" s="7">
        <v>182.2</v>
      </c>
      <c r="AT372" s="7">
        <v>160.4</v>
      </c>
      <c r="AV372" s="7">
        <v>169.2</v>
      </c>
      <c r="AX372" s="7">
        <v>174.8</v>
      </c>
      <c r="AZ372" s="7">
        <v>185.6</v>
      </c>
      <c r="BB372" s="7">
        <v>171.6</v>
      </c>
      <c r="BD372" s="7">
        <v>178.2</v>
      </c>
    </row>
    <row r="373" spans="1:56" x14ac:dyDescent="0.35">
      <c r="A373" s="7" t="s">
        <v>34</v>
      </c>
      <c r="B373" s="7">
        <v>2023</v>
      </c>
      <c r="C373" s="7" t="s">
        <v>38</v>
      </c>
      <c r="D373" s="7">
        <v>173.7</v>
      </c>
      <c r="F373" s="7">
        <v>214.3</v>
      </c>
      <c r="H373" s="7">
        <v>173.2</v>
      </c>
      <c r="J373" s="7">
        <v>179.5</v>
      </c>
      <c r="L373" s="7">
        <v>170</v>
      </c>
      <c r="N373" s="7">
        <v>172.2</v>
      </c>
      <c r="P373" s="7">
        <v>161</v>
      </c>
      <c r="R373" s="7">
        <v>175.6</v>
      </c>
      <c r="T373" s="7">
        <v>122.7</v>
      </c>
      <c r="V373" s="7">
        <v>218</v>
      </c>
      <c r="X373" s="7">
        <v>173.4</v>
      </c>
      <c r="Z373" s="7">
        <v>194.2</v>
      </c>
      <c r="AB373" s="7">
        <v>179.1</v>
      </c>
      <c r="AD373" s="7">
        <v>201</v>
      </c>
      <c r="AF373" s="7">
        <v>187.3</v>
      </c>
      <c r="AH373" s="7">
        <v>179.7</v>
      </c>
      <c r="AJ373" s="7">
        <v>186.2</v>
      </c>
      <c r="AL373" s="7">
        <v>175.6</v>
      </c>
      <c r="AN373" s="7">
        <v>182.8</v>
      </c>
      <c r="AP373" s="7">
        <v>175.2</v>
      </c>
      <c r="AR373" s="7">
        <v>185.7</v>
      </c>
      <c r="AT373" s="7">
        <v>164.8</v>
      </c>
      <c r="AV373" s="7">
        <v>171.2</v>
      </c>
      <c r="AX373" s="7">
        <v>177.1</v>
      </c>
      <c r="AZ373" s="7">
        <v>185.2</v>
      </c>
      <c r="BB373" s="7">
        <v>175.7</v>
      </c>
      <c r="BD373" s="7">
        <v>179.1</v>
      </c>
    </row>
  </sheetData>
  <autoFilter ref="A1:CK373" xr:uid="{8A238D98-44DA-4B5D-85F7-BE245229E79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AB66-004A-4C8D-A18F-20175D6539EF}">
  <sheetPr filterMode="1"/>
  <dimension ref="A1:AE373"/>
  <sheetViews>
    <sheetView topLeftCell="P1" workbookViewId="0">
      <selection activeCell="E287" sqref="E287"/>
    </sheetView>
  </sheetViews>
  <sheetFormatPr defaultRowHeight="14.5" x14ac:dyDescent="0.35"/>
  <cols>
    <col min="1" max="1" width="10.90625" bestFit="1" customWidth="1"/>
    <col min="2" max="2" width="10.1796875" customWidth="1"/>
    <col min="3" max="3" width="9.6328125" bestFit="1" customWidth="1"/>
    <col min="4" max="4" width="12.81640625" customWidth="1"/>
    <col min="5" max="5" width="26" bestFit="1" customWidth="1"/>
    <col min="6" max="6" width="19.26953125" bestFit="1" customWidth="1"/>
    <col min="7" max="7" width="11" bestFit="1" customWidth="1"/>
    <col min="8" max="8" width="23.36328125" bestFit="1" customWidth="1"/>
    <col min="9" max="9" width="18.7265625" bestFit="1" customWidth="1"/>
    <col min="10" max="10" width="13.08984375" bestFit="1" customWidth="1"/>
    <col min="11" max="11" width="17.26953125" bestFit="1" customWidth="1"/>
    <col min="12" max="12" width="25.1796875" bestFit="1" customWidth="1"/>
    <col min="13" max="13" width="28.7265625" bestFit="1" customWidth="1"/>
    <col min="14" max="14" width="13.6328125" bestFit="1" customWidth="1"/>
    <col min="15" max="15" width="28.81640625" bestFit="1" customWidth="1"/>
    <col min="16" max="16" width="35.26953125" bestFit="1" customWidth="1"/>
    <col min="17" max="17" width="24.6328125" bestFit="1" customWidth="1"/>
    <col min="18" max="18" width="32.453125" bestFit="1" customWidth="1"/>
    <col min="19" max="19" width="15.36328125" bestFit="1" customWidth="1"/>
    <col min="20" max="20" width="15.6328125" bestFit="1" customWidth="1"/>
    <col min="21" max="21" width="26.90625" bestFit="1" customWidth="1"/>
    <col min="22" max="22" width="15.08984375" bestFit="1" customWidth="1"/>
    <col min="23" max="23" width="19.6328125" bestFit="1" customWidth="1"/>
    <col min="24" max="24" width="33.54296875" bestFit="1" customWidth="1"/>
    <col min="25" max="25" width="13.81640625" bestFit="1" customWidth="1"/>
    <col min="26" max="26" width="33.81640625" bestFit="1" customWidth="1"/>
    <col min="27" max="27" width="31.36328125" bestFit="1" customWidth="1"/>
    <col min="28" max="28" width="16.7265625" bestFit="1" customWidth="1"/>
    <col min="29" max="29" width="29.36328125" bestFit="1" customWidth="1"/>
    <col min="30" max="30" width="20.453125" bestFit="1" customWidth="1"/>
    <col min="31" max="31" width="19.90625" customWidth="1"/>
  </cols>
  <sheetData>
    <row r="1" spans="1:31" x14ac:dyDescent="0.35">
      <c r="A1" s="6" t="s">
        <v>0</v>
      </c>
      <c r="B1" s="6" t="s">
        <v>1</v>
      </c>
      <c r="C1" s="6" t="s">
        <v>2</v>
      </c>
      <c r="D1" s="6" t="s">
        <v>118</v>
      </c>
      <c r="E1" s="2" t="s">
        <v>59</v>
      </c>
      <c r="F1" s="2" t="s">
        <v>60</v>
      </c>
      <c r="G1" s="2" t="s">
        <v>49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50</v>
      </c>
      <c r="M1" s="2" t="s">
        <v>51</v>
      </c>
      <c r="N1" s="2" t="s">
        <v>52</v>
      </c>
      <c r="O1" s="2" t="s">
        <v>53</v>
      </c>
      <c r="P1" s="2" t="s">
        <v>65</v>
      </c>
      <c r="Q1" s="2" t="s">
        <v>54</v>
      </c>
      <c r="R1" s="2" t="s">
        <v>55</v>
      </c>
      <c r="S1" s="2" t="s">
        <v>56</v>
      </c>
      <c r="T1" s="2" t="s">
        <v>66</v>
      </c>
      <c r="U1" s="2" t="s">
        <v>67</v>
      </c>
      <c r="V1" s="2" t="s">
        <v>77</v>
      </c>
      <c r="W1" s="2" t="s">
        <v>68</v>
      </c>
      <c r="X1" s="2" t="s">
        <v>69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76</v>
      </c>
    </row>
    <row r="2" spans="1:31" hidden="1" x14ac:dyDescent="0.35">
      <c r="A2" s="7" t="s">
        <v>30</v>
      </c>
      <c r="B2" s="7">
        <v>2013</v>
      </c>
      <c r="C2" s="7" t="s">
        <v>31</v>
      </c>
      <c r="D2" s="7" t="str">
        <f>_xlfn.CONCAT(B2," ",C2)</f>
        <v>2013 January</v>
      </c>
      <c r="E2" s="8">
        <v>107.5</v>
      </c>
      <c r="F2" s="8">
        <v>106.3</v>
      </c>
      <c r="G2" s="8">
        <v>108.1</v>
      </c>
      <c r="H2" s="8">
        <v>104.9</v>
      </c>
      <c r="I2" s="8">
        <v>106.1</v>
      </c>
      <c r="J2" s="8">
        <v>103.9</v>
      </c>
      <c r="K2" s="8">
        <v>101.9</v>
      </c>
      <c r="L2" s="8">
        <v>106.1</v>
      </c>
      <c r="M2" s="8">
        <v>106.8</v>
      </c>
      <c r="N2" s="8">
        <v>103.1</v>
      </c>
      <c r="O2" s="8">
        <v>104.8</v>
      </c>
      <c r="P2" s="8">
        <v>106.7</v>
      </c>
      <c r="Q2" s="8">
        <v>105.5</v>
      </c>
      <c r="R2" s="8">
        <v>105.1</v>
      </c>
      <c r="S2" s="8">
        <v>106.5</v>
      </c>
      <c r="T2" s="8">
        <v>105.8</v>
      </c>
      <c r="U2" s="8">
        <v>106.4</v>
      </c>
      <c r="V2" s="8">
        <v>139.26</v>
      </c>
      <c r="W2" s="8">
        <v>105.5</v>
      </c>
      <c r="X2" s="8">
        <v>104.8</v>
      </c>
      <c r="Y2" s="8">
        <v>104</v>
      </c>
      <c r="Z2" s="8">
        <v>103.3</v>
      </c>
      <c r="AA2" s="8">
        <v>103.4</v>
      </c>
      <c r="AB2" s="8">
        <v>103.8</v>
      </c>
      <c r="AC2" s="8">
        <v>104.7</v>
      </c>
      <c r="AD2" s="8">
        <v>104</v>
      </c>
      <c r="AE2" s="8">
        <v>105.1</v>
      </c>
    </row>
    <row r="3" spans="1:31" hidden="1" x14ac:dyDescent="0.35">
      <c r="A3" s="7" t="s">
        <v>33</v>
      </c>
      <c r="B3" s="7">
        <v>2013</v>
      </c>
      <c r="C3" s="7" t="s">
        <v>31</v>
      </c>
      <c r="D3" s="7" t="str">
        <f t="shared" ref="D3:D66" si="0">_xlfn.CONCAT(B3," ",C3)</f>
        <v>2013 January</v>
      </c>
      <c r="E3" s="8">
        <v>110.5</v>
      </c>
      <c r="F3" s="8">
        <v>109.1</v>
      </c>
      <c r="G3" s="8">
        <v>113</v>
      </c>
      <c r="H3" s="8">
        <v>103.6</v>
      </c>
      <c r="I3" s="8">
        <v>103.4</v>
      </c>
      <c r="J3" s="8">
        <v>102.3</v>
      </c>
      <c r="K3" s="8">
        <v>102.9</v>
      </c>
      <c r="L3" s="8">
        <v>105.8</v>
      </c>
      <c r="M3" s="8">
        <v>105.1</v>
      </c>
      <c r="N3" s="8">
        <v>101.8</v>
      </c>
      <c r="O3" s="8">
        <v>105.1</v>
      </c>
      <c r="P3" s="8">
        <v>107.9</v>
      </c>
      <c r="Q3" s="8">
        <v>105.9</v>
      </c>
      <c r="R3" s="8">
        <v>105.2</v>
      </c>
      <c r="S3" s="8">
        <v>105.9</v>
      </c>
      <c r="T3" s="8">
        <v>105</v>
      </c>
      <c r="U3" s="8">
        <v>105.8</v>
      </c>
      <c r="V3" s="8">
        <v>100.3</v>
      </c>
      <c r="W3" s="8">
        <v>105.4</v>
      </c>
      <c r="X3" s="8">
        <v>104.8</v>
      </c>
      <c r="Y3" s="8">
        <v>104.1</v>
      </c>
      <c r="Z3" s="8">
        <v>103.2</v>
      </c>
      <c r="AA3" s="8">
        <v>102.9</v>
      </c>
      <c r="AB3" s="8">
        <v>103.5</v>
      </c>
      <c r="AC3" s="8">
        <v>104.3</v>
      </c>
      <c r="AD3" s="8">
        <v>103.7</v>
      </c>
      <c r="AE3" s="8">
        <v>104</v>
      </c>
    </row>
    <row r="4" spans="1:31" hidden="1" x14ac:dyDescent="0.35">
      <c r="A4" s="7" t="s">
        <v>34</v>
      </c>
      <c r="B4" s="7">
        <v>2013</v>
      </c>
      <c r="C4" s="7" t="s">
        <v>31</v>
      </c>
      <c r="D4" s="7" t="str">
        <f t="shared" si="0"/>
        <v>2013 January</v>
      </c>
      <c r="E4" s="8">
        <v>108.4</v>
      </c>
      <c r="F4" s="8">
        <v>107.3</v>
      </c>
      <c r="G4" s="8">
        <v>110</v>
      </c>
      <c r="H4" s="8">
        <v>104.4</v>
      </c>
      <c r="I4" s="8">
        <v>105.1</v>
      </c>
      <c r="J4" s="8">
        <v>103.2</v>
      </c>
      <c r="K4" s="8">
        <v>102.2</v>
      </c>
      <c r="L4" s="8">
        <v>106</v>
      </c>
      <c r="M4" s="8">
        <v>106.2</v>
      </c>
      <c r="N4" s="8">
        <v>102.7</v>
      </c>
      <c r="O4" s="8">
        <v>104.9</v>
      </c>
      <c r="P4" s="8">
        <v>107.3</v>
      </c>
      <c r="Q4" s="8">
        <v>105.6</v>
      </c>
      <c r="R4" s="8">
        <v>105.1</v>
      </c>
      <c r="S4" s="8">
        <v>106.3</v>
      </c>
      <c r="T4" s="8">
        <v>105.5</v>
      </c>
      <c r="U4" s="8">
        <v>106.2</v>
      </c>
      <c r="V4" s="8">
        <v>100.3</v>
      </c>
      <c r="W4" s="8">
        <v>105.5</v>
      </c>
      <c r="X4" s="8">
        <v>104.8</v>
      </c>
      <c r="Y4" s="8">
        <v>104</v>
      </c>
      <c r="Z4" s="8">
        <v>103.2</v>
      </c>
      <c r="AA4" s="8">
        <v>103.1</v>
      </c>
      <c r="AB4" s="8">
        <v>103.6</v>
      </c>
      <c r="AC4" s="8">
        <v>104.5</v>
      </c>
      <c r="AD4" s="8">
        <v>103.9</v>
      </c>
      <c r="AE4" s="8">
        <v>104.6</v>
      </c>
    </row>
    <row r="5" spans="1:31" hidden="1" x14ac:dyDescent="0.35">
      <c r="A5" s="7" t="s">
        <v>30</v>
      </c>
      <c r="B5" s="7">
        <v>2013</v>
      </c>
      <c r="C5" s="7" t="s">
        <v>35</v>
      </c>
      <c r="D5" s="7" t="str">
        <f t="shared" si="0"/>
        <v>2013 February</v>
      </c>
      <c r="E5" s="8">
        <v>109.2</v>
      </c>
      <c r="F5" s="8">
        <v>108.7</v>
      </c>
      <c r="G5" s="8">
        <v>110.2</v>
      </c>
      <c r="H5" s="8">
        <v>105.4</v>
      </c>
      <c r="I5" s="8">
        <v>106.7</v>
      </c>
      <c r="J5" s="8">
        <v>104</v>
      </c>
      <c r="K5" s="8">
        <v>102.4</v>
      </c>
      <c r="L5" s="8">
        <v>105.9</v>
      </c>
      <c r="M5" s="8">
        <v>105.7</v>
      </c>
      <c r="N5" s="8">
        <v>103.1</v>
      </c>
      <c r="O5" s="8">
        <v>105.1</v>
      </c>
      <c r="P5" s="8">
        <v>107.7</v>
      </c>
      <c r="Q5" s="8">
        <v>106.3</v>
      </c>
      <c r="R5" s="8">
        <v>105.6</v>
      </c>
      <c r="S5" s="8">
        <v>107.1</v>
      </c>
      <c r="T5" s="8">
        <v>106.3</v>
      </c>
      <c r="U5" s="8">
        <v>107</v>
      </c>
      <c r="V5" s="8">
        <v>139.26</v>
      </c>
      <c r="W5" s="8">
        <v>106.2</v>
      </c>
      <c r="X5" s="8">
        <v>105.2</v>
      </c>
      <c r="Y5" s="8">
        <v>104.4</v>
      </c>
      <c r="Z5" s="8">
        <v>103.9</v>
      </c>
      <c r="AA5" s="8">
        <v>104</v>
      </c>
      <c r="AB5" s="8">
        <v>104.1</v>
      </c>
      <c r="AC5" s="8">
        <v>104.6</v>
      </c>
      <c r="AD5" s="8">
        <v>104.4</v>
      </c>
      <c r="AE5" s="8">
        <v>105.8</v>
      </c>
    </row>
    <row r="6" spans="1:31" hidden="1" x14ac:dyDescent="0.35">
      <c r="A6" s="7" t="s">
        <v>33</v>
      </c>
      <c r="B6" s="7">
        <v>2013</v>
      </c>
      <c r="C6" s="7" t="s">
        <v>35</v>
      </c>
      <c r="D6" s="7" t="str">
        <f t="shared" si="0"/>
        <v>2013 February</v>
      </c>
      <c r="E6" s="8">
        <v>112.9</v>
      </c>
      <c r="F6" s="8">
        <v>112.9</v>
      </c>
      <c r="G6" s="8">
        <v>116.9</v>
      </c>
      <c r="H6" s="8">
        <v>104</v>
      </c>
      <c r="I6" s="8">
        <v>103.5</v>
      </c>
      <c r="J6" s="8">
        <v>103.1</v>
      </c>
      <c r="K6" s="8">
        <v>104.9</v>
      </c>
      <c r="L6" s="8">
        <v>104.1</v>
      </c>
      <c r="M6" s="8">
        <v>103.8</v>
      </c>
      <c r="N6" s="8">
        <v>102.3</v>
      </c>
      <c r="O6" s="8">
        <v>106</v>
      </c>
      <c r="P6" s="8">
        <v>109</v>
      </c>
      <c r="Q6" s="8">
        <v>107.2</v>
      </c>
      <c r="R6" s="8">
        <v>106</v>
      </c>
      <c r="S6" s="8">
        <v>106.6</v>
      </c>
      <c r="T6" s="8">
        <v>105.5</v>
      </c>
      <c r="U6" s="8">
        <v>106.4</v>
      </c>
      <c r="V6" s="8">
        <v>100.4</v>
      </c>
      <c r="W6" s="8">
        <v>105.7</v>
      </c>
      <c r="X6" s="8">
        <v>105.2</v>
      </c>
      <c r="Y6" s="8">
        <v>104.7</v>
      </c>
      <c r="Z6" s="8">
        <v>104.4</v>
      </c>
      <c r="AA6" s="8">
        <v>103.3</v>
      </c>
      <c r="AB6" s="8">
        <v>103.7</v>
      </c>
      <c r="AC6" s="8">
        <v>104.3</v>
      </c>
      <c r="AD6" s="8">
        <v>104.3</v>
      </c>
      <c r="AE6" s="8">
        <v>104.7</v>
      </c>
    </row>
    <row r="7" spans="1:31" hidden="1" x14ac:dyDescent="0.35">
      <c r="A7" s="7" t="s">
        <v>34</v>
      </c>
      <c r="B7" s="7">
        <v>2013</v>
      </c>
      <c r="C7" s="7" t="s">
        <v>35</v>
      </c>
      <c r="D7" s="7" t="str">
        <f t="shared" si="0"/>
        <v>2013 February</v>
      </c>
      <c r="E7" s="8">
        <v>110.4</v>
      </c>
      <c r="F7" s="8">
        <v>110.2</v>
      </c>
      <c r="G7" s="8">
        <v>112.8</v>
      </c>
      <c r="H7" s="8">
        <v>104.9</v>
      </c>
      <c r="I7" s="8">
        <v>105.5</v>
      </c>
      <c r="J7" s="8">
        <v>103.6</v>
      </c>
      <c r="K7" s="8">
        <v>103.2</v>
      </c>
      <c r="L7" s="8">
        <v>105.3</v>
      </c>
      <c r="M7" s="8">
        <v>105.1</v>
      </c>
      <c r="N7" s="8">
        <v>102.8</v>
      </c>
      <c r="O7" s="8">
        <v>105.5</v>
      </c>
      <c r="P7" s="8">
        <v>108.3</v>
      </c>
      <c r="Q7" s="8">
        <v>106.6</v>
      </c>
      <c r="R7" s="8">
        <v>105.7</v>
      </c>
      <c r="S7" s="8">
        <v>106.9</v>
      </c>
      <c r="T7" s="8">
        <v>106</v>
      </c>
      <c r="U7" s="8">
        <v>106.8</v>
      </c>
      <c r="V7" s="8">
        <v>100.4</v>
      </c>
      <c r="W7" s="8">
        <v>106</v>
      </c>
      <c r="X7" s="8">
        <v>105.2</v>
      </c>
      <c r="Y7" s="8">
        <v>104.5</v>
      </c>
      <c r="Z7" s="8">
        <v>104.2</v>
      </c>
      <c r="AA7" s="8">
        <v>103.6</v>
      </c>
      <c r="AB7" s="8">
        <v>103.9</v>
      </c>
      <c r="AC7" s="8">
        <v>104.5</v>
      </c>
      <c r="AD7" s="8">
        <v>104.4</v>
      </c>
      <c r="AE7" s="8">
        <v>105.3</v>
      </c>
    </row>
    <row r="8" spans="1:31" hidden="1" x14ac:dyDescent="0.35">
      <c r="A8" s="7" t="s">
        <v>30</v>
      </c>
      <c r="B8" s="7">
        <v>2013</v>
      </c>
      <c r="C8" s="7" t="s">
        <v>36</v>
      </c>
      <c r="D8" s="7" t="str">
        <f t="shared" si="0"/>
        <v>2013 March</v>
      </c>
      <c r="E8" s="8">
        <v>110.2</v>
      </c>
      <c r="F8" s="8">
        <v>108.8</v>
      </c>
      <c r="G8" s="8">
        <v>109.9</v>
      </c>
      <c r="H8" s="8">
        <v>105.6</v>
      </c>
      <c r="I8" s="8">
        <v>106.2</v>
      </c>
      <c r="J8" s="8">
        <v>105.7</v>
      </c>
      <c r="K8" s="8">
        <v>101.4</v>
      </c>
      <c r="L8" s="8">
        <v>105.7</v>
      </c>
      <c r="M8" s="8">
        <v>105</v>
      </c>
      <c r="N8" s="8">
        <v>103.3</v>
      </c>
      <c r="O8" s="8">
        <v>105.6</v>
      </c>
      <c r="P8" s="8">
        <v>108.2</v>
      </c>
      <c r="Q8" s="8">
        <v>106.6</v>
      </c>
      <c r="R8" s="8">
        <v>106.5</v>
      </c>
      <c r="S8" s="8">
        <v>107.6</v>
      </c>
      <c r="T8" s="8">
        <v>106.8</v>
      </c>
      <c r="U8" s="8">
        <v>107.5</v>
      </c>
      <c r="V8" s="8">
        <v>139.26</v>
      </c>
      <c r="W8" s="8">
        <v>106.1</v>
      </c>
      <c r="X8" s="8">
        <v>105.6</v>
      </c>
      <c r="Y8" s="8">
        <v>104.7</v>
      </c>
      <c r="Z8" s="8">
        <v>104.6</v>
      </c>
      <c r="AA8" s="8">
        <v>104</v>
      </c>
      <c r="AB8" s="8">
        <v>104.3</v>
      </c>
      <c r="AC8" s="8">
        <v>104.3</v>
      </c>
      <c r="AD8" s="8">
        <v>104.6</v>
      </c>
      <c r="AE8" s="8">
        <v>106</v>
      </c>
    </row>
    <row r="9" spans="1:31" hidden="1" x14ac:dyDescent="0.35">
      <c r="A9" s="7" t="s">
        <v>33</v>
      </c>
      <c r="B9" s="7">
        <v>2013</v>
      </c>
      <c r="C9" s="7" t="s">
        <v>36</v>
      </c>
      <c r="D9" s="7" t="str">
        <f t="shared" si="0"/>
        <v>2013 March</v>
      </c>
      <c r="E9" s="8">
        <v>113.9</v>
      </c>
      <c r="F9" s="8">
        <v>111.4</v>
      </c>
      <c r="G9" s="8">
        <v>113.2</v>
      </c>
      <c r="H9" s="8">
        <v>104.3</v>
      </c>
      <c r="I9" s="8">
        <v>102.7</v>
      </c>
      <c r="J9" s="8">
        <v>104.9</v>
      </c>
      <c r="K9" s="8">
        <v>103.8</v>
      </c>
      <c r="L9" s="8">
        <v>103.5</v>
      </c>
      <c r="M9" s="8">
        <v>102.6</v>
      </c>
      <c r="N9" s="8">
        <v>102.4</v>
      </c>
      <c r="O9" s="8">
        <v>107</v>
      </c>
      <c r="P9" s="8">
        <v>109.8</v>
      </c>
      <c r="Q9" s="8">
        <v>107.3</v>
      </c>
      <c r="R9" s="8">
        <v>106.8</v>
      </c>
      <c r="S9" s="8">
        <v>107.2</v>
      </c>
      <c r="T9" s="8">
        <v>106</v>
      </c>
      <c r="U9" s="8">
        <v>107</v>
      </c>
      <c r="V9" s="8">
        <v>100.4</v>
      </c>
      <c r="W9" s="8">
        <v>106</v>
      </c>
      <c r="X9" s="8">
        <v>105.7</v>
      </c>
      <c r="Y9" s="8">
        <v>105.2</v>
      </c>
      <c r="Z9" s="8">
        <v>105.5</v>
      </c>
      <c r="AA9" s="8">
        <v>103.5</v>
      </c>
      <c r="AB9" s="8">
        <v>103.8</v>
      </c>
      <c r="AC9" s="8">
        <v>104.2</v>
      </c>
      <c r="AD9" s="8">
        <v>104.9</v>
      </c>
      <c r="AE9" s="8">
        <v>105</v>
      </c>
    </row>
    <row r="10" spans="1:31" hidden="1" x14ac:dyDescent="0.35">
      <c r="A10" s="7" t="s">
        <v>34</v>
      </c>
      <c r="B10" s="7">
        <v>2013</v>
      </c>
      <c r="C10" s="7" t="s">
        <v>36</v>
      </c>
      <c r="D10" s="7" t="str">
        <f t="shared" si="0"/>
        <v>2013 March</v>
      </c>
      <c r="E10" s="8">
        <v>111.4</v>
      </c>
      <c r="F10" s="8">
        <v>109.7</v>
      </c>
      <c r="G10" s="8">
        <v>111.2</v>
      </c>
      <c r="H10" s="8">
        <v>105.1</v>
      </c>
      <c r="I10" s="8">
        <v>104.9</v>
      </c>
      <c r="J10" s="8">
        <v>105.3</v>
      </c>
      <c r="K10" s="8">
        <v>102.2</v>
      </c>
      <c r="L10" s="8">
        <v>105</v>
      </c>
      <c r="M10" s="8">
        <v>104.2</v>
      </c>
      <c r="N10" s="8">
        <v>103</v>
      </c>
      <c r="O10" s="8">
        <v>106.2</v>
      </c>
      <c r="P10" s="8">
        <v>108.9</v>
      </c>
      <c r="Q10" s="8">
        <v>106.9</v>
      </c>
      <c r="R10" s="8">
        <v>106.6</v>
      </c>
      <c r="S10" s="8">
        <v>107.4</v>
      </c>
      <c r="T10" s="8">
        <v>106.5</v>
      </c>
      <c r="U10" s="8">
        <v>107.3</v>
      </c>
      <c r="V10" s="8">
        <v>100.4</v>
      </c>
      <c r="W10" s="8">
        <v>106.1</v>
      </c>
      <c r="X10" s="8">
        <v>105.6</v>
      </c>
      <c r="Y10" s="8">
        <v>104.9</v>
      </c>
      <c r="Z10" s="8">
        <v>105.1</v>
      </c>
      <c r="AA10" s="8">
        <v>103.7</v>
      </c>
      <c r="AB10" s="8">
        <v>104</v>
      </c>
      <c r="AC10" s="8">
        <v>104.3</v>
      </c>
      <c r="AD10" s="8">
        <v>104.7</v>
      </c>
      <c r="AE10" s="8">
        <v>105.5</v>
      </c>
    </row>
    <row r="11" spans="1:31" hidden="1" x14ac:dyDescent="0.35">
      <c r="A11" s="7" t="s">
        <v>30</v>
      </c>
      <c r="B11" s="7">
        <v>2013</v>
      </c>
      <c r="C11" s="7" t="s">
        <v>37</v>
      </c>
      <c r="D11" s="7" t="str">
        <f t="shared" si="0"/>
        <v>2013 April</v>
      </c>
      <c r="E11" s="8">
        <v>110.2</v>
      </c>
      <c r="F11" s="8">
        <v>109.5</v>
      </c>
      <c r="G11" s="8">
        <v>106.9</v>
      </c>
      <c r="H11" s="8">
        <v>106.3</v>
      </c>
      <c r="I11" s="8">
        <v>105.7</v>
      </c>
      <c r="J11" s="8">
        <v>108.3</v>
      </c>
      <c r="K11" s="8">
        <v>103.4</v>
      </c>
      <c r="L11" s="8">
        <v>105.7</v>
      </c>
      <c r="M11" s="8">
        <v>104.2</v>
      </c>
      <c r="N11" s="8">
        <v>103.2</v>
      </c>
      <c r="O11" s="8">
        <v>106.5</v>
      </c>
      <c r="P11" s="8">
        <v>108.8</v>
      </c>
      <c r="Q11" s="8">
        <v>107.1</v>
      </c>
      <c r="R11" s="8">
        <v>107.1</v>
      </c>
      <c r="S11" s="8">
        <v>108.1</v>
      </c>
      <c r="T11" s="8">
        <v>107.4</v>
      </c>
      <c r="U11" s="8">
        <v>108</v>
      </c>
      <c r="V11" s="8">
        <v>139.26</v>
      </c>
      <c r="W11" s="8">
        <v>106.5</v>
      </c>
      <c r="X11" s="8">
        <v>106.1</v>
      </c>
      <c r="Y11" s="8">
        <v>105.1</v>
      </c>
      <c r="Z11" s="8">
        <v>104.4</v>
      </c>
      <c r="AA11" s="8">
        <v>104.5</v>
      </c>
      <c r="AB11" s="8">
        <v>104.8</v>
      </c>
      <c r="AC11" s="8">
        <v>102.7</v>
      </c>
      <c r="AD11" s="8">
        <v>104.6</v>
      </c>
      <c r="AE11" s="8">
        <v>106.4</v>
      </c>
    </row>
    <row r="12" spans="1:31" hidden="1" x14ac:dyDescent="0.35">
      <c r="A12" s="7" t="s">
        <v>33</v>
      </c>
      <c r="B12" s="7">
        <v>2013</v>
      </c>
      <c r="C12" s="7" t="s">
        <v>37</v>
      </c>
      <c r="D12" s="7" t="str">
        <f t="shared" si="0"/>
        <v>2013 April</v>
      </c>
      <c r="E12" s="8">
        <v>114.6</v>
      </c>
      <c r="F12" s="8">
        <v>113.4</v>
      </c>
      <c r="G12" s="8">
        <v>106</v>
      </c>
      <c r="H12" s="8">
        <v>104.7</v>
      </c>
      <c r="I12" s="8">
        <v>102.1</v>
      </c>
      <c r="J12" s="8">
        <v>109.5</v>
      </c>
      <c r="K12" s="8">
        <v>109.7</v>
      </c>
      <c r="L12" s="8">
        <v>104.6</v>
      </c>
      <c r="M12" s="8">
        <v>102</v>
      </c>
      <c r="N12" s="8">
        <v>103.5</v>
      </c>
      <c r="O12" s="8">
        <v>108.2</v>
      </c>
      <c r="P12" s="8">
        <v>110.6</v>
      </c>
      <c r="Q12" s="8">
        <v>108.8</v>
      </c>
      <c r="R12" s="8">
        <v>108.5</v>
      </c>
      <c r="S12" s="8">
        <v>107.9</v>
      </c>
      <c r="T12" s="8">
        <v>106.4</v>
      </c>
      <c r="U12" s="8">
        <v>107.7</v>
      </c>
      <c r="V12" s="8">
        <v>100.5</v>
      </c>
      <c r="W12" s="8">
        <v>106.4</v>
      </c>
      <c r="X12" s="8">
        <v>106.5</v>
      </c>
      <c r="Y12" s="8">
        <v>105.7</v>
      </c>
      <c r="Z12" s="8">
        <v>105</v>
      </c>
      <c r="AA12" s="8">
        <v>104</v>
      </c>
      <c r="AB12" s="8">
        <v>105.2</v>
      </c>
      <c r="AC12" s="8">
        <v>103.2</v>
      </c>
      <c r="AD12" s="8">
        <v>105.1</v>
      </c>
      <c r="AE12" s="8">
        <v>105.7</v>
      </c>
    </row>
    <row r="13" spans="1:31" hidden="1" x14ac:dyDescent="0.35">
      <c r="A13" s="7" t="s">
        <v>34</v>
      </c>
      <c r="B13" s="7">
        <v>2013</v>
      </c>
      <c r="C13" s="7" t="s">
        <v>37</v>
      </c>
      <c r="D13" s="7" t="str">
        <f t="shared" si="0"/>
        <v>2013 April</v>
      </c>
      <c r="E13" s="8">
        <v>111.6</v>
      </c>
      <c r="F13" s="8">
        <v>110.9</v>
      </c>
      <c r="G13" s="8">
        <v>106.6</v>
      </c>
      <c r="H13" s="8">
        <v>105.7</v>
      </c>
      <c r="I13" s="8">
        <v>104.4</v>
      </c>
      <c r="J13" s="8">
        <v>108.9</v>
      </c>
      <c r="K13" s="8">
        <v>105.5</v>
      </c>
      <c r="L13" s="8">
        <v>105.3</v>
      </c>
      <c r="M13" s="8">
        <v>103.5</v>
      </c>
      <c r="N13" s="8">
        <v>103.3</v>
      </c>
      <c r="O13" s="8">
        <v>107.2</v>
      </c>
      <c r="P13" s="8">
        <v>109.6</v>
      </c>
      <c r="Q13" s="8">
        <v>107.7</v>
      </c>
      <c r="R13" s="8">
        <v>107.5</v>
      </c>
      <c r="S13" s="8">
        <v>108</v>
      </c>
      <c r="T13" s="8">
        <v>107</v>
      </c>
      <c r="U13" s="8">
        <v>107.9</v>
      </c>
      <c r="V13" s="8">
        <v>100.5</v>
      </c>
      <c r="W13" s="8">
        <v>106.5</v>
      </c>
      <c r="X13" s="8">
        <v>106.3</v>
      </c>
      <c r="Y13" s="8">
        <v>105.3</v>
      </c>
      <c r="Z13" s="8">
        <v>104.7</v>
      </c>
      <c r="AA13" s="8">
        <v>104.2</v>
      </c>
      <c r="AB13" s="8">
        <v>105</v>
      </c>
      <c r="AC13" s="8">
        <v>102.9</v>
      </c>
      <c r="AD13" s="8">
        <v>104.8</v>
      </c>
      <c r="AE13" s="8">
        <v>106.1</v>
      </c>
    </row>
    <row r="14" spans="1:31" hidden="1" x14ac:dyDescent="0.35">
      <c r="A14" s="7" t="s">
        <v>30</v>
      </c>
      <c r="B14" s="7">
        <v>2013</v>
      </c>
      <c r="C14" s="7" t="s">
        <v>38</v>
      </c>
      <c r="D14" s="7" t="str">
        <f t="shared" si="0"/>
        <v>2013 May</v>
      </c>
      <c r="E14" s="8">
        <v>110.9</v>
      </c>
      <c r="F14" s="8">
        <v>109.8</v>
      </c>
      <c r="G14" s="8">
        <v>105.9</v>
      </c>
      <c r="H14" s="8">
        <v>107.5</v>
      </c>
      <c r="I14" s="8">
        <v>105.3</v>
      </c>
      <c r="J14" s="8">
        <v>108.1</v>
      </c>
      <c r="K14" s="8">
        <v>107.3</v>
      </c>
      <c r="L14" s="8">
        <v>106.1</v>
      </c>
      <c r="M14" s="8">
        <v>103.7</v>
      </c>
      <c r="N14" s="8">
        <v>104</v>
      </c>
      <c r="O14" s="8">
        <v>107.4</v>
      </c>
      <c r="P14" s="8">
        <v>109.9</v>
      </c>
      <c r="Q14" s="8">
        <v>108.1</v>
      </c>
      <c r="R14" s="8">
        <v>108.1</v>
      </c>
      <c r="S14" s="8">
        <v>108.8</v>
      </c>
      <c r="T14" s="8">
        <v>107.9</v>
      </c>
      <c r="U14" s="8">
        <v>108.6</v>
      </c>
      <c r="V14" s="8">
        <v>139.26</v>
      </c>
      <c r="W14" s="8">
        <v>107.5</v>
      </c>
      <c r="X14" s="8">
        <v>106.8</v>
      </c>
      <c r="Y14" s="8">
        <v>105.7</v>
      </c>
      <c r="Z14" s="8">
        <v>104.1</v>
      </c>
      <c r="AA14" s="8">
        <v>105</v>
      </c>
      <c r="AB14" s="8">
        <v>105.5</v>
      </c>
      <c r="AC14" s="8">
        <v>102.1</v>
      </c>
      <c r="AD14" s="8">
        <v>104.8</v>
      </c>
      <c r="AE14" s="8">
        <v>107.2</v>
      </c>
    </row>
    <row r="15" spans="1:31" hidden="1" x14ac:dyDescent="0.35">
      <c r="A15" s="7" t="s">
        <v>33</v>
      </c>
      <c r="B15" s="7">
        <v>2013</v>
      </c>
      <c r="C15" s="7" t="s">
        <v>38</v>
      </c>
      <c r="D15" s="7" t="str">
        <f t="shared" si="0"/>
        <v>2013 May</v>
      </c>
      <c r="E15" s="8">
        <v>115.4</v>
      </c>
      <c r="F15" s="8">
        <v>114.2</v>
      </c>
      <c r="G15" s="8">
        <v>102.7</v>
      </c>
      <c r="H15" s="8">
        <v>105.5</v>
      </c>
      <c r="I15" s="8">
        <v>101.5</v>
      </c>
      <c r="J15" s="8">
        <v>110.6</v>
      </c>
      <c r="K15" s="8">
        <v>123.7</v>
      </c>
      <c r="L15" s="8">
        <v>105.2</v>
      </c>
      <c r="M15" s="8">
        <v>101.9</v>
      </c>
      <c r="N15" s="8">
        <v>105</v>
      </c>
      <c r="O15" s="8">
        <v>109.1</v>
      </c>
      <c r="P15" s="8">
        <v>111.3</v>
      </c>
      <c r="Q15" s="8">
        <v>111.1</v>
      </c>
      <c r="R15" s="8">
        <v>109.8</v>
      </c>
      <c r="S15" s="8">
        <v>108.5</v>
      </c>
      <c r="T15" s="8">
        <v>106.7</v>
      </c>
      <c r="U15" s="8">
        <v>108.3</v>
      </c>
      <c r="V15" s="8">
        <v>100.5</v>
      </c>
      <c r="W15" s="8">
        <v>107.2</v>
      </c>
      <c r="X15" s="8">
        <v>107.1</v>
      </c>
      <c r="Y15" s="8">
        <v>106.2</v>
      </c>
      <c r="Z15" s="8">
        <v>103.9</v>
      </c>
      <c r="AA15" s="8">
        <v>104.6</v>
      </c>
      <c r="AB15" s="8">
        <v>105.7</v>
      </c>
      <c r="AC15" s="8">
        <v>102.6</v>
      </c>
      <c r="AD15" s="8">
        <v>104.9</v>
      </c>
      <c r="AE15" s="8">
        <v>106.6</v>
      </c>
    </row>
    <row r="16" spans="1:31" hidden="1" x14ac:dyDescent="0.35">
      <c r="A16" s="7" t="s">
        <v>34</v>
      </c>
      <c r="B16" s="7">
        <v>2013</v>
      </c>
      <c r="C16" s="7" t="s">
        <v>38</v>
      </c>
      <c r="D16" s="7" t="str">
        <f t="shared" si="0"/>
        <v>2013 May</v>
      </c>
      <c r="E16" s="8">
        <v>112.3</v>
      </c>
      <c r="F16" s="8">
        <v>111.3</v>
      </c>
      <c r="G16" s="8">
        <v>104.7</v>
      </c>
      <c r="H16" s="8">
        <v>106.8</v>
      </c>
      <c r="I16" s="8">
        <v>103.9</v>
      </c>
      <c r="J16" s="8">
        <v>109.3</v>
      </c>
      <c r="K16" s="8">
        <v>112.9</v>
      </c>
      <c r="L16" s="8">
        <v>105.8</v>
      </c>
      <c r="M16" s="8">
        <v>103.1</v>
      </c>
      <c r="N16" s="8">
        <v>104.3</v>
      </c>
      <c r="O16" s="8">
        <v>108.1</v>
      </c>
      <c r="P16" s="8">
        <v>110.5</v>
      </c>
      <c r="Q16" s="8">
        <v>109.2</v>
      </c>
      <c r="R16" s="8">
        <v>108.6</v>
      </c>
      <c r="S16" s="8">
        <v>108.7</v>
      </c>
      <c r="T16" s="8">
        <v>107.4</v>
      </c>
      <c r="U16" s="8">
        <v>108.5</v>
      </c>
      <c r="V16" s="8">
        <v>100.5</v>
      </c>
      <c r="W16" s="8">
        <v>107.4</v>
      </c>
      <c r="X16" s="8">
        <v>106.9</v>
      </c>
      <c r="Y16" s="8">
        <v>105.9</v>
      </c>
      <c r="Z16" s="8">
        <v>104</v>
      </c>
      <c r="AA16" s="8">
        <v>104.8</v>
      </c>
      <c r="AB16" s="8">
        <v>105.6</v>
      </c>
      <c r="AC16" s="8">
        <v>102.3</v>
      </c>
      <c r="AD16" s="8">
        <v>104.8</v>
      </c>
      <c r="AE16" s="8">
        <v>106.9</v>
      </c>
    </row>
    <row r="17" spans="1:31" hidden="1" x14ac:dyDescent="0.35">
      <c r="A17" s="7" t="s">
        <v>30</v>
      </c>
      <c r="B17" s="7">
        <v>2013</v>
      </c>
      <c r="C17" s="7" t="s">
        <v>39</v>
      </c>
      <c r="D17" s="7" t="str">
        <f t="shared" si="0"/>
        <v>2013 June</v>
      </c>
      <c r="E17" s="8">
        <v>112.3</v>
      </c>
      <c r="F17" s="8">
        <v>112.1</v>
      </c>
      <c r="G17" s="8">
        <v>108.1</v>
      </c>
      <c r="H17" s="8">
        <v>108.3</v>
      </c>
      <c r="I17" s="8">
        <v>105.9</v>
      </c>
      <c r="J17" s="8">
        <v>109.2</v>
      </c>
      <c r="K17" s="8">
        <v>118</v>
      </c>
      <c r="L17" s="8">
        <v>106.8</v>
      </c>
      <c r="M17" s="8">
        <v>104.1</v>
      </c>
      <c r="N17" s="8">
        <v>105.4</v>
      </c>
      <c r="O17" s="8">
        <v>108.2</v>
      </c>
      <c r="P17" s="8">
        <v>111</v>
      </c>
      <c r="Q17" s="8">
        <v>110.6</v>
      </c>
      <c r="R17" s="8">
        <v>109</v>
      </c>
      <c r="S17" s="8">
        <v>109.7</v>
      </c>
      <c r="T17" s="8">
        <v>108.8</v>
      </c>
      <c r="U17" s="8">
        <v>109.5</v>
      </c>
      <c r="V17" s="8">
        <v>139.26</v>
      </c>
      <c r="W17" s="8">
        <v>108.5</v>
      </c>
      <c r="X17" s="8">
        <v>107.5</v>
      </c>
      <c r="Y17" s="8">
        <v>106.3</v>
      </c>
      <c r="Z17" s="8">
        <v>105</v>
      </c>
      <c r="AA17" s="8">
        <v>105.6</v>
      </c>
      <c r="AB17" s="8">
        <v>106.5</v>
      </c>
      <c r="AC17" s="8">
        <v>102.5</v>
      </c>
      <c r="AD17" s="8">
        <v>105.5</v>
      </c>
      <c r="AE17" s="8">
        <v>108.9</v>
      </c>
    </row>
    <row r="18" spans="1:31" hidden="1" x14ac:dyDescent="0.35">
      <c r="A18" s="7" t="s">
        <v>33</v>
      </c>
      <c r="B18" s="7">
        <v>2013</v>
      </c>
      <c r="C18" s="7" t="s">
        <v>39</v>
      </c>
      <c r="D18" s="7" t="str">
        <f t="shared" si="0"/>
        <v>2013 June</v>
      </c>
      <c r="E18" s="8">
        <v>117</v>
      </c>
      <c r="F18" s="8">
        <v>120.1</v>
      </c>
      <c r="G18" s="8">
        <v>112.5</v>
      </c>
      <c r="H18" s="8">
        <v>107.3</v>
      </c>
      <c r="I18" s="8">
        <v>101.3</v>
      </c>
      <c r="J18" s="8">
        <v>112.4</v>
      </c>
      <c r="K18" s="8">
        <v>143.6</v>
      </c>
      <c r="L18" s="8">
        <v>105.4</v>
      </c>
      <c r="M18" s="8">
        <v>101.4</v>
      </c>
      <c r="N18" s="8">
        <v>106.4</v>
      </c>
      <c r="O18" s="8">
        <v>110</v>
      </c>
      <c r="P18" s="8">
        <v>112.2</v>
      </c>
      <c r="Q18" s="8">
        <v>115</v>
      </c>
      <c r="R18" s="8">
        <v>110.9</v>
      </c>
      <c r="S18" s="8">
        <v>109.2</v>
      </c>
      <c r="T18" s="8">
        <v>107.2</v>
      </c>
      <c r="U18" s="8">
        <v>108.9</v>
      </c>
      <c r="V18" s="8">
        <v>106.6</v>
      </c>
      <c r="W18" s="8">
        <v>108</v>
      </c>
      <c r="X18" s="8">
        <v>107.7</v>
      </c>
      <c r="Y18" s="8">
        <v>106.5</v>
      </c>
      <c r="Z18" s="8">
        <v>105.2</v>
      </c>
      <c r="AA18" s="8">
        <v>105.2</v>
      </c>
      <c r="AB18" s="8">
        <v>108.1</v>
      </c>
      <c r="AC18" s="8">
        <v>103.3</v>
      </c>
      <c r="AD18" s="8">
        <v>106.1</v>
      </c>
      <c r="AE18" s="8">
        <v>109.7</v>
      </c>
    </row>
    <row r="19" spans="1:31" hidden="1" x14ac:dyDescent="0.35">
      <c r="A19" s="7" t="s">
        <v>34</v>
      </c>
      <c r="B19" s="7">
        <v>2013</v>
      </c>
      <c r="C19" s="7" t="s">
        <v>39</v>
      </c>
      <c r="D19" s="7" t="str">
        <f t="shared" si="0"/>
        <v>2013 June</v>
      </c>
      <c r="E19" s="8">
        <v>113.8</v>
      </c>
      <c r="F19" s="8">
        <v>114.9</v>
      </c>
      <c r="G19" s="8">
        <v>109.8</v>
      </c>
      <c r="H19" s="8">
        <v>107.9</v>
      </c>
      <c r="I19" s="8">
        <v>104.2</v>
      </c>
      <c r="J19" s="8">
        <v>110.7</v>
      </c>
      <c r="K19" s="8">
        <v>126.7</v>
      </c>
      <c r="L19" s="8">
        <v>106.3</v>
      </c>
      <c r="M19" s="8">
        <v>103.2</v>
      </c>
      <c r="N19" s="8">
        <v>105.7</v>
      </c>
      <c r="O19" s="8">
        <v>109</v>
      </c>
      <c r="P19" s="8">
        <v>111.6</v>
      </c>
      <c r="Q19" s="8">
        <v>112.2</v>
      </c>
      <c r="R19" s="8">
        <v>109.5</v>
      </c>
      <c r="S19" s="8">
        <v>109.5</v>
      </c>
      <c r="T19" s="8">
        <v>108.1</v>
      </c>
      <c r="U19" s="8">
        <v>109.3</v>
      </c>
      <c r="V19" s="8">
        <v>106.6</v>
      </c>
      <c r="W19" s="8">
        <v>108.3</v>
      </c>
      <c r="X19" s="8">
        <v>107.6</v>
      </c>
      <c r="Y19" s="8">
        <v>106.4</v>
      </c>
      <c r="Z19" s="8">
        <v>105.1</v>
      </c>
      <c r="AA19" s="8">
        <v>105.4</v>
      </c>
      <c r="AB19" s="8">
        <v>107.4</v>
      </c>
      <c r="AC19" s="8">
        <v>102.8</v>
      </c>
      <c r="AD19" s="8">
        <v>105.8</v>
      </c>
      <c r="AE19" s="8">
        <v>109.3</v>
      </c>
    </row>
    <row r="20" spans="1:31" hidden="1" x14ac:dyDescent="0.35">
      <c r="A20" s="7" t="s">
        <v>30</v>
      </c>
      <c r="B20" s="7">
        <v>2013</v>
      </c>
      <c r="C20" s="7" t="s">
        <v>40</v>
      </c>
      <c r="D20" s="7" t="str">
        <f t="shared" si="0"/>
        <v>2013 July</v>
      </c>
      <c r="E20" s="8">
        <v>113.4</v>
      </c>
      <c r="F20" s="8">
        <v>114.9</v>
      </c>
      <c r="G20" s="8">
        <v>110.5</v>
      </c>
      <c r="H20" s="8">
        <v>109.3</v>
      </c>
      <c r="I20" s="8">
        <v>106.2</v>
      </c>
      <c r="J20" s="8">
        <v>110.3</v>
      </c>
      <c r="K20" s="8">
        <v>129.19999999999999</v>
      </c>
      <c r="L20" s="8">
        <v>107.1</v>
      </c>
      <c r="M20" s="8">
        <v>104.3</v>
      </c>
      <c r="N20" s="8">
        <v>106.4</v>
      </c>
      <c r="O20" s="8">
        <v>109.1</v>
      </c>
      <c r="P20" s="8">
        <v>112.1</v>
      </c>
      <c r="Q20" s="8">
        <v>113.1</v>
      </c>
      <c r="R20" s="8">
        <v>109.8</v>
      </c>
      <c r="S20" s="8">
        <v>110.5</v>
      </c>
      <c r="T20" s="8">
        <v>109.5</v>
      </c>
      <c r="U20" s="8">
        <v>110.3</v>
      </c>
      <c r="V20" s="8">
        <v>139.26</v>
      </c>
      <c r="W20" s="8">
        <v>109.5</v>
      </c>
      <c r="X20" s="8">
        <v>108.3</v>
      </c>
      <c r="Y20" s="8">
        <v>106.9</v>
      </c>
      <c r="Z20" s="8">
        <v>106.8</v>
      </c>
      <c r="AA20" s="8">
        <v>106.4</v>
      </c>
      <c r="AB20" s="8">
        <v>107.8</v>
      </c>
      <c r="AC20" s="8">
        <v>102.5</v>
      </c>
      <c r="AD20" s="8">
        <v>106.5</v>
      </c>
      <c r="AE20" s="8">
        <v>110.7</v>
      </c>
    </row>
    <row r="21" spans="1:31" hidden="1" x14ac:dyDescent="0.35">
      <c r="A21" s="7" t="s">
        <v>33</v>
      </c>
      <c r="B21" s="7">
        <v>2013</v>
      </c>
      <c r="C21" s="7" t="s">
        <v>40</v>
      </c>
      <c r="D21" s="7" t="str">
        <f t="shared" si="0"/>
        <v>2013 July</v>
      </c>
      <c r="E21" s="8">
        <v>117.8</v>
      </c>
      <c r="F21" s="8">
        <v>119.2</v>
      </c>
      <c r="G21" s="8">
        <v>114</v>
      </c>
      <c r="H21" s="8">
        <v>108.3</v>
      </c>
      <c r="I21" s="8">
        <v>101.1</v>
      </c>
      <c r="J21" s="8">
        <v>113.2</v>
      </c>
      <c r="K21" s="8">
        <v>160.9</v>
      </c>
      <c r="L21" s="8">
        <v>105.1</v>
      </c>
      <c r="M21" s="8">
        <v>101.3</v>
      </c>
      <c r="N21" s="8">
        <v>107.5</v>
      </c>
      <c r="O21" s="8">
        <v>110.4</v>
      </c>
      <c r="P21" s="8">
        <v>113.1</v>
      </c>
      <c r="Q21" s="8">
        <v>117.5</v>
      </c>
      <c r="R21" s="8">
        <v>111.7</v>
      </c>
      <c r="S21" s="8">
        <v>109.8</v>
      </c>
      <c r="T21" s="8">
        <v>107.8</v>
      </c>
      <c r="U21" s="8">
        <v>109.5</v>
      </c>
      <c r="V21" s="8">
        <v>107.7</v>
      </c>
      <c r="W21" s="8">
        <v>108.6</v>
      </c>
      <c r="X21" s="8">
        <v>108.1</v>
      </c>
      <c r="Y21" s="8">
        <v>107.1</v>
      </c>
      <c r="Z21" s="8">
        <v>107.3</v>
      </c>
      <c r="AA21" s="8">
        <v>105.9</v>
      </c>
      <c r="AB21" s="8">
        <v>110.1</v>
      </c>
      <c r="AC21" s="8">
        <v>103.2</v>
      </c>
      <c r="AD21" s="8">
        <v>107.3</v>
      </c>
      <c r="AE21" s="8">
        <v>111.4</v>
      </c>
    </row>
    <row r="22" spans="1:31" hidden="1" x14ac:dyDescent="0.35">
      <c r="A22" s="7" t="s">
        <v>34</v>
      </c>
      <c r="B22" s="7">
        <v>2013</v>
      </c>
      <c r="C22" s="7" t="s">
        <v>40</v>
      </c>
      <c r="D22" s="7" t="str">
        <f t="shared" si="0"/>
        <v>2013 July</v>
      </c>
      <c r="E22" s="8">
        <v>114.8</v>
      </c>
      <c r="F22" s="8">
        <v>116.4</v>
      </c>
      <c r="G22" s="8">
        <v>111.9</v>
      </c>
      <c r="H22" s="8">
        <v>108.9</v>
      </c>
      <c r="I22" s="8">
        <v>104.3</v>
      </c>
      <c r="J22" s="8">
        <v>111.7</v>
      </c>
      <c r="K22" s="8">
        <v>140</v>
      </c>
      <c r="L22" s="8">
        <v>106.4</v>
      </c>
      <c r="M22" s="8">
        <v>103.3</v>
      </c>
      <c r="N22" s="8">
        <v>106.8</v>
      </c>
      <c r="O22" s="8">
        <v>109.6</v>
      </c>
      <c r="P22" s="8">
        <v>112.6</v>
      </c>
      <c r="Q22" s="8">
        <v>114.7</v>
      </c>
      <c r="R22" s="8">
        <v>110.3</v>
      </c>
      <c r="S22" s="8">
        <v>110.2</v>
      </c>
      <c r="T22" s="8">
        <v>108.8</v>
      </c>
      <c r="U22" s="8">
        <v>110</v>
      </c>
      <c r="V22" s="8">
        <v>107.7</v>
      </c>
      <c r="W22" s="8">
        <v>109.2</v>
      </c>
      <c r="X22" s="8">
        <v>108.2</v>
      </c>
      <c r="Y22" s="8">
        <v>107</v>
      </c>
      <c r="Z22" s="8">
        <v>107.1</v>
      </c>
      <c r="AA22" s="8">
        <v>106.1</v>
      </c>
      <c r="AB22" s="8">
        <v>109.1</v>
      </c>
      <c r="AC22" s="8">
        <v>102.8</v>
      </c>
      <c r="AD22" s="8">
        <v>106.9</v>
      </c>
      <c r="AE22" s="8">
        <v>111</v>
      </c>
    </row>
    <row r="23" spans="1:31" hidden="1" x14ac:dyDescent="0.35">
      <c r="A23" s="7" t="s">
        <v>30</v>
      </c>
      <c r="B23" s="7">
        <v>2013</v>
      </c>
      <c r="C23" s="7" t="s">
        <v>41</v>
      </c>
      <c r="D23" s="7" t="str">
        <f t="shared" si="0"/>
        <v>2013 August</v>
      </c>
      <c r="E23" s="8">
        <v>114.3</v>
      </c>
      <c r="F23" s="8">
        <v>115.4</v>
      </c>
      <c r="G23" s="8">
        <v>111.1</v>
      </c>
      <c r="H23" s="8">
        <v>110</v>
      </c>
      <c r="I23" s="8">
        <v>106.4</v>
      </c>
      <c r="J23" s="8">
        <v>110.8</v>
      </c>
      <c r="K23" s="8">
        <v>138.9</v>
      </c>
      <c r="L23" s="8">
        <v>107.4</v>
      </c>
      <c r="M23" s="8">
        <v>104.1</v>
      </c>
      <c r="N23" s="8">
        <v>106.9</v>
      </c>
      <c r="O23" s="8">
        <v>109.7</v>
      </c>
      <c r="P23" s="8">
        <v>112.6</v>
      </c>
      <c r="Q23" s="8">
        <v>114.9</v>
      </c>
      <c r="R23" s="8">
        <v>110.7</v>
      </c>
      <c r="S23" s="8">
        <v>111.3</v>
      </c>
      <c r="T23" s="8">
        <v>110.2</v>
      </c>
      <c r="U23" s="8">
        <v>111.1</v>
      </c>
      <c r="V23" s="8">
        <v>139.26</v>
      </c>
      <c r="W23" s="8">
        <v>109.9</v>
      </c>
      <c r="X23" s="8">
        <v>108.7</v>
      </c>
      <c r="Y23" s="8">
        <v>107.5</v>
      </c>
      <c r="Z23" s="8">
        <v>107.8</v>
      </c>
      <c r="AA23" s="8">
        <v>106.8</v>
      </c>
      <c r="AB23" s="8">
        <v>108.7</v>
      </c>
      <c r="AC23" s="8">
        <v>105</v>
      </c>
      <c r="AD23" s="8">
        <v>107.5</v>
      </c>
      <c r="AE23" s="8">
        <v>112.1</v>
      </c>
    </row>
    <row r="24" spans="1:31" hidden="1" x14ac:dyDescent="0.35">
      <c r="A24" s="7" t="s">
        <v>33</v>
      </c>
      <c r="B24" s="7">
        <v>2013</v>
      </c>
      <c r="C24" s="7" t="s">
        <v>41</v>
      </c>
      <c r="D24" s="7" t="str">
        <f t="shared" si="0"/>
        <v>2013 August</v>
      </c>
      <c r="E24" s="8">
        <v>118.3</v>
      </c>
      <c r="F24" s="8">
        <v>120.4</v>
      </c>
      <c r="G24" s="8">
        <v>112.7</v>
      </c>
      <c r="H24" s="8">
        <v>108.9</v>
      </c>
      <c r="I24" s="8">
        <v>101.1</v>
      </c>
      <c r="J24" s="8">
        <v>108.7</v>
      </c>
      <c r="K24" s="8">
        <v>177</v>
      </c>
      <c r="L24" s="8">
        <v>104.7</v>
      </c>
      <c r="M24" s="8">
        <v>101</v>
      </c>
      <c r="N24" s="8">
        <v>108.5</v>
      </c>
      <c r="O24" s="8">
        <v>110.9</v>
      </c>
      <c r="P24" s="8">
        <v>114.3</v>
      </c>
      <c r="Q24" s="8">
        <v>119.6</v>
      </c>
      <c r="R24" s="8">
        <v>112.4</v>
      </c>
      <c r="S24" s="8">
        <v>110.6</v>
      </c>
      <c r="T24" s="8">
        <v>108.3</v>
      </c>
      <c r="U24" s="8">
        <v>110.2</v>
      </c>
      <c r="V24" s="8">
        <v>108.9</v>
      </c>
      <c r="W24" s="8">
        <v>109.3</v>
      </c>
      <c r="X24" s="8">
        <v>108.7</v>
      </c>
      <c r="Y24" s="8">
        <v>107.6</v>
      </c>
      <c r="Z24" s="8">
        <v>108.1</v>
      </c>
      <c r="AA24" s="8">
        <v>106.5</v>
      </c>
      <c r="AB24" s="8">
        <v>110.8</v>
      </c>
      <c r="AC24" s="8">
        <v>106</v>
      </c>
      <c r="AD24" s="8">
        <v>108.3</v>
      </c>
      <c r="AE24" s="8">
        <v>112.7</v>
      </c>
    </row>
    <row r="25" spans="1:31" hidden="1" x14ac:dyDescent="0.35">
      <c r="A25" s="7" t="s">
        <v>34</v>
      </c>
      <c r="B25" s="7">
        <v>2013</v>
      </c>
      <c r="C25" s="7" t="s">
        <v>41</v>
      </c>
      <c r="D25" s="7" t="str">
        <f t="shared" si="0"/>
        <v>2013 August</v>
      </c>
      <c r="E25" s="8">
        <v>115.6</v>
      </c>
      <c r="F25" s="8">
        <v>117.2</v>
      </c>
      <c r="G25" s="8">
        <v>111.7</v>
      </c>
      <c r="H25" s="8">
        <v>109.6</v>
      </c>
      <c r="I25" s="8">
        <v>104.5</v>
      </c>
      <c r="J25" s="8">
        <v>109.8</v>
      </c>
      <c r="K25" s="8">
        <v>151.80000000000001</v>
      </c>
      <c r="L25" s="8">
        <v>106.5</v>
      </c>
      <c r="M25" s="8">
        <v>103.1</v>
      </c>
      <c r="N25" s="8">
        <v>107.4</v>
      </c>
      <c r="O25" s="8">
        <v>110.2</v>
      </c>
      <c r="P25" s="8">
        <v>113.4</v>
      </c>
      <c r="Q25" s="8">
        <v>116.6</v>
      </c>
      <c r="R25" s="8">
        <v>111.2</v>
      </c>
      <c r="S25" s="8">
        <v>111</v>
      </c>
      <c r="T25" s="8">
        <v>109.4</v>
      </c>
      <c r="U25" s="8">
        <v>110.7</v>
      </c>
      <c r="V25" s="8">
        <v>108.9</v>
      </c>
      <c r="W25" s="8">
        <v>109.7</v>
      </c>
      <c r="X25" s="8">
        <v>108.7</v>
      </c>
      <c r="Y25" s="8">
        <v>107.5</v>
      </c>
      <c r="Z25" s="8">
        <v>108</v>
      </c>
      <c r="AA25" s="8">
        <v>106.6</v>
      </c>
      <c r="AB25" s="8">
        <v>109.9</v>
      </c>
      <c r="AC25" s="8">
        <v>105.4</v>
      </c>
      <c r="AD25" s="8">
        <v>107.9</v>
      </c>
      <c r="AE25" s="8">
        <v>112.4</v>
      </c>
    </row>
    <row r="26" spans="1:31" hidden="1" x14ac:dyDescent="0.35">
      <c r="A26" s="7" t="s">
        <v>30</v>
      </c>
      <c r="B26" s="7">
        <v>2013</v>
      </c>
      <c r="C26" s="7" t="s">
        <v>42</v>
      </c>
      <c r="D26" s="7" t="str">
        <f t="shared" si="0"/>
        <v>2013 September</v>
      </c>
      <c r="E26" s="8">
        <v>115.4</v>
      </c>
      <c r="F26" s="8">
        <v>115.7</v>
      </c>
      <c r="G26" s="8">
        <v>111.7</v>
      </c>
      <c r="H26" s="8">
        <v>111</v>
      </c>
      <c r="I26" s="8">
        <v>107.4</v>
      </c>
      <c r="J26" s="8">
        <v>110.9</v>
      </c>
      <c r="K26" s="8">
        <v>154</v>
      </c>
      <c r="L26" s="8">
        <v>108.1</v>
      </c>
      <c r="M26" s="8">
        <v>104.2</v>
      </c>
      <c r="N26" s="8">
        <v>107.9</v>
      </c>
      <c r="O26" s="8">
        <v>110.4</v>
      </c>
      <c r="P26" s="8">
        <v>114</v>
      </c>
      <c r="Q26" s="8">
        <v>117.8</v>
      </c>
      <c r="R26" s="8">
        <v>111.7</v>
      </c>
      <c r="S26" s="8">
        <v>112.7</v>
      </c>
      <c r="T26" s="8">
        <v>111.4</v>
      </c>
      <c r="U26" s="8">
        <v>112.5</v>
      </c>
      <c r="V26" s="8">
        <v>139.26</v>
      </c>
      <c r="W26" s="8">
        <v>111.1</v>
      </c>
      <c r="X26" s="8">
        <v>109.6</v>
      </c>
      <c r="Y26" s="8">
        <v>108.3</v>
      </c>
      <c r="Z26" s="8">
        <v>109.3</v>
      </c>
      <c r="AA26" s="8">
        <v>107.7</v>
      </c>
      <c r="AB26" s="8">
        <v>109.8</v>
      </c>
      <c r="AC26" s="8">
        <v>106.7</v>
      </c>
      <c r="AD26" s="8">
        <v>108.7</v>
      </c>
      <c r="AE26" s="8">
        <v>114.2</v>
      </c>
    </row>
    <row r="27" spans="1:31" hidden="1" x14ac:dyDescent="0.35">
      <c r="A27" s="7" t="s">
        <v>33</v>
      </c>
      <c r="B27" s="7">
        <v>2013</v>
      </c>
      <c r="C27" s="7" t="s">
        <v>42</v>
      </c>
      <c r="D27" s="7" t="str">
        <f t="shared" si="0"/>
        <v>2013 September</v>
      </c>
      <c r="E27" s="8">
        <v>118.6</v>
      </c>
      <c r="F27" s="8">
        <v>119.1</v>
      </c>
      <c r="G27" s="8">
        <v>113.2</v>
      </c>
      <c r="H27" s="8">
        <v>109.6</v>
      </c>
      <c r="I27" s="8">
        <v>101.7</v>
      </c>
      <c r="J27" s="8">
        <v>103.2</v>
      </c>
      <c r="K27" s="8">
        <v>174.3</v>
      </c>
      <c r="L27" s="8">
        <v>105.1</v>
      </c>
      <c r="M27" s="8">
        <v>100.8</v>
      </c>
      <c r="N27" s="8">
        <v>109.1</v>
      </c>
      <c r="O27" s="8">
        <v>111.1</v>
      </c>
      <c r="P27" s="8">
        <v>115.4</v>
      </c>
      <c r="Q27" s="8">
        <v>119.2</v>
      </c>
      <c r="R27" s="8">
        <v>112.9</v>
      </c>
      <c r="S27" s="8">
        <v>111.4</v>
      </c>
      <c r="T27" s="8">
        <v>109</v>
      </c>
      <c r="U27" s="8">
        <v>111.1</v>
      </c>
      <c r="V27" s="8">
        <v>109.7</v>
      </c>
      <c r="W27" s="8">
        <v>109.5</v>
      </c>
      <c r="X27" s="8">
        <v>109.6</v>
      </c>
      <c r="Y27" s="8">
        <v>107.9</v>
      </c>
      <c r="Z27" s="8">
        <v>110.4</v>
      </c>
      <c r="AA27" s="8">
        <v>107.4</v>
      </c>
      <c r="AB27" s="8">
        <v>111.2</v>
      </c>
      <c r="AC27" s="8">
        <v>106.9</v>
      </c>
      <c r="AD27" s="8">
        <v>109.4</v>
      </c>
      <c r="AE27" s="8">
        <v>113.2</v>
      </c>
    </row>
    <row r="28" spans="1:31" hidden="1" x14ac:dyDescent="0.35">
      <c r="A28" s="7" t="s">
        <v>34</v>
      </c>
      <c r="B28" s="7">
        <v>2013</v>
      </c>
      <c r="C28" s="7" t="s">
        <v>42</v>
      </c>
      <c r="D28" s="7" t="str">
        <f t="shared" si="0"/>
        <v>2013 September</v>
      </c>
      <c r="E28" s="8">
        <v>116.4</v>
      </c>
      <c r="F28" s="8">
        <v>116.9</v>
      </c>
      <c r="G28" s="8">
        <v>112.3</v>
      </c>
      <c r="H28" s="8">
        <v>110.5</v>
      </c>
      <c r="I28" s="8">
        <v>105.3</v>
      </c>
      <c r="J28" s="8">
        <v>107.3</v>
      </c>
      <c r="K28" s="8">
        <v>160.9</v>
      </c>
      <c r="L28" s="8">
        <v>107.1</v>
      </c>
      <c r="M28" s="8">
        <v>103.1</v>
      </c>
      <c r="N28" s="8">
        <v>108.3</v>
      </c>
      <c r="O28" s="8">
        <v>110.7</v>
      </c>
      <c r="P28" s="8">
        <v>114.6</v>
      </c>
      <c r="Q28" s="8">
        <v>118.3</v>
      </c>
      <c r="R28" s="8">
        <v>112</v>
      </c>
      <c r="S28" s="8">
        <v>112.2</v>
      </c>
      <c r="T28" s="8">
        <v>110.4</v>
      </c>
      <c r="U28" s="8">
        <v>111.9</v>
      </c>
      <c r="V28" s="8">
        <v>109.7</v>
      </c>
      <c r="W28" s="8">
        <v>110.5</v>
      </c>
      <c r="X28" s="8">
        <v>109.6</v>
      </c>
      <c r="Y28" s="8">
        <v>108.1</v>
      </c>
      <c r="Z28" s="8">
        <v>109.9</v>
      </c>
      <c r="AA28" s="8">
        <v>107.5</v>
      </c>
      <c r="AB28" s="8">
        <v>110.6</v>
      </c>
      <c r="AC28" s="8">
        <v>106.8</v>
      </c>
      <c r="AD28" s="8">
        <v>109</v>
      </c>
      <c r="AE28" s="8">
        <v>113.7</v>
      </c>
    </row>
    <row r="29" spans="1:31" hidden="1" x14ac:dyDescent="0.35">
      <c r="A29" s="7" t="s">
        <v>30</v>
      </c>
      <c r="B29" s="7">
        <v>2013</v>
      </c>
      <c r="C29" s="7" t="s">
        <v>43</v>
      </c>
      <c r="D29" s="7" t="str">
        <f t="shared" si="0"/>
        <v>2013 October</v>
      </c>
      <c r="E29" s="8">
        <v>116.3</v>
      </c>
      <c r="F29" s="8">
        <v>115.4</v>
      </c>
      <c r="G29" s="8">
        <v>112.6</v>
      </c>
      <c r="H29" s="8">
        <v>111.7</v>
      </c>
      <c r="I29" s="8">
        <v>107.7</v>
      </c>
      <c r="J29" s="8">
        <v>113.2</v>
      </c>
      <c r="K29" s="8">
        <v>164.9</v>
      </c>
      <c r="L29" s="8">
        <v>108.3</v>
      </c>
      <c r="M29" s="8">
        <v>103.9</v>
      </c>
      <c r="N29" s="8">
        <v>108.2</v>
      </c>
      <c r="O29" s="8">
        <v>111.1</v>
      </c>
      <c r="P29" s="8">
        <v>114.9</v>
      </c>
      <c r="Q29" s="8">
        <v>119.8</v>
      </c>
      <c r="R29" s="8">
        <v>112.2</v>
      </c>
      <c r="S29" s="8">
        <v>113.6</v>
      </c>
      <c r="T29" s="8">
        <v>112.3</v>
      </c>
      <c r="U29" s="8">
        <v>113.4</v>
      </c>
      <c r="V29" s="8">
        <v>139.26</v>
      </c>
      <c r="W29" s="8">
        <v>111.6</v>
      </c>
      <c r="X29" s="8">
        <v>110.4</v>
      </c>
      <c r="Y29" s="8">
        <v>108.9</v>
      </c>
      <c r="Z29" s="8">
        <v>109.3</v>
      </c>
      <c r="AA29" s="8">
        <v>108.3</v>
      </c>
      <c r="AB29" s="8">
        <v>110.2</v>
      </c>
      <c r="AC29" s="8">
        <v>107.5</v>
      </c>
      <c r="AD29" s="8">
        <v>109.1</v>
      </c>
      <c r="AE29" s="8">
        <v>115.5</v>
      </c>
    </row>
    <row r="30" spans="1:31" hidden="1" x14ac:dyDescent="0.35">
      <c r="A30" s="7" t="s">
        <v>33</v>
      </c>
      <c r="B30" s="7">
        <v>2013</v>
      </c>
      <c r="C30" s="7" t="s">
        <v>43</v>
      </c>
      <c r="D30" s="7" t="str">
        <f t="shared" si="0"/>
        <v>2013 October</v>
      </c>
      <c r="E30" s="8">
        <v>118.9</v>
      </c>
      <c r="F30" s="8">
        <v>118.1</v>
      </c>
      <c r="G30" s="8">
        <v>114.5</v>
      </c>
      <c r="H30" s="8">
        <v>110.4</v>
      </c>
      <c r="I30" s="8">
        <v>102.3</v>
      </c>
      <c r="J30" s="8">
        <v>106.2</v>
      </c>
      <c r="K30" s="8">
        <v>183.5</v>
      </c>
      <c r="L30" s="8">
        <v>105.3</v>
      </c>
      <c r="M30" s="8">
        <v>100.2</v>
      </c>
      <c r="N30" s="8">
        <v>109.6</v>
      </c>
      <c r="O30" s="8">
        <v>111.4</v>
      </c>
      <c r="P30" s="8">
        <v>116</v>
      </c>
      <c r="Q30" s="8">
        <v>120.8</v>
      </c>
      <c r="R30" s="8">
        <v>113.5</v>
      </c>
      <c r="S30" s="8">
        <v>112.5</v>
      </c>
      <c r="T30" s="8">
        <v>109.7</v>
      </c>
      <c r="U30" s="8">
        <v>112</v>
      </c>
      <c r="V30" s="8">
        <v>110.5</v>
      </c>
      <c r="W30" s="8">
        <v>109.7</v>
      </c>
      <c r="X30" s="8">
        <v>110.2</v>
      </c>
      <c r="Y30" s="8">
        <v>108.2</v>
      </c>
      <c r="Z30" s="8">
        <v>109.7</v>
      </c>
      <c r="AA30" s="8">
        <v>108</v>
      </c>
      <c r="AB30" s="8">
        <v>111.3</v>
      </c>
      <c r="AC30" s="8">
        <v>107.3</v>
      </c>
      <c r="AD30" s="8">
        <v>109.4</v>
      </c>
      <c r="AE30" s="8">
        <v>114</v>
      </c>
    </row>
    <row r="31" spans="1:31" hidden="1" x14ac:dyDescent="0.35">
      <c r="A31" s="7" t="s">
        <v>34</v>
      </c>
      <c r="B31" s="7">
        <v>2013</v>
      </c>
      <c r="C31" s="7" t="s">
        <v>43</v>
      </c>
      <c r="D31" s="7" t="str">
        <f t="shared" si="0"/>
        <v>2013 October</v>
      </c>
      <c r="E31" s="8">
        <v>117.1</v>
      </c>
      <c r="F31" s="8">
        <v>116.3</v>
      </c>
      <c r="G31" s="8">
        <v>113.3</v>
      </c>
      <c r="H31" s="8">
        <v>111.2</v>
      </c>
      <c r="I31" s="8">
        <v>105.7</v>
      </c>
      <c r="J31" s="8">
        <v>109.9</v>
      </c>
      <c r="K31" s="8">
        <v>171.2</v>
      </c>
      <c r="L31" s="8">
        <v>107.3</v>
      </c>
      <c r="M31" s="8">
        <v>102.7</v>
      </c>
      <c r="N31" s="8">
        <v>108.7</v>
      </c>
      <c r="O31" s="8">
        <v>111.2</v>
      </c>
      <c r="P31" s="8">
        <v>115.4</v>
      </c>
      <c r="Q31" s="8">
        <v>120.2</v>
      </c>
      <c r="R31" s="8">
        <v>112.5</v>
      </c>
      <c r="S31" s="8">
        <v>113.2</v>
      </c>
      <c r="T31" s="8">
        <v>111.2</v>
      </c>
      <c r="U31" s="8">
        <v>112.8</v>
      </c>
      <c r="V31" s="8">
        <v>110.5</v>
      </c>
      <c r="W31" s="8">
        <v>110.9</v>
      </c>
      <c r="X31" s="8">
        <v>110.3</v>
      </c>
      <c r="Y31" s="8">
        <v>108.6</v>
      </c>
      <c r="Z31" s="8">
        <v>109.5</v>
      </c>
      <c r="AA31" s="8">
        <v>108.1</v>
      </c>
      <c r="AB31" s="8">
        <v>110.8</v>
      </c>
      <c r="AC31" s="8">
        <v>107.4</v>
      </c>
      <c r="AD31" s="8">
        <v>109.2</v>
      </c>
      <c r="AE31" s="8">
        <v>114.8</v>
      </c>
    </row>
    <row r="32" spans="1:31" hidden="1" x14ac:dyDescent="0.35">
      <c r="A32" s="7" t="s">
        <v>30</v>
      </c>
      <c r="B32" s="7">
        <v>2013</v>
      </c>
      <c r="C32" s="7" t="s">
        <v>44</v>
      </c>
      <c r="D32" s="7" t="str">
        <f t="shared" si="0"/>
        <v xml:space="preserve">2013 November </v>
      </c>
      <c r="E32" s="8">
        <v>117.3</v>
      </c>
      <c r="F32" s="8">
        <v>114.9</v>
      </c>
      <c r="G32" s="8">
        <v>116.2</v>
      </c>
      <c r="H32" s="8">
        <v>112.8</v>
      </c>
      <c r="I32" s="8">
        <v>108.9</v>
      </c>
      <c r="J32" s="8">
        <v>116.6</v>
      </c>
      <c r="K32" s="8">
        <v>178.1</v>
      </c>
      <c r="L32" s="8">
        <v>109.1</v>
      </c>
      <c r="M32" s="8">
        <v>103.6</v>
      </c>
      <c r="N32" s="8">
        <v>109</v>
      </c>
      <c r="O32" s="8">
        <v>111.8</v>
      </c>
      <c r="P32" s="8">
        <v>116</v>
      </c>
      <c r="Q32" s="8">
        <v>122.5</v>
      </c>
      <c r="R32" s="8">
        <v>112.8</v>
      </c>
      <c r="S32" s="8">
        <v>114.6</v>
      </c>
      <c r="T32" s="8">
        <v>113.1</v>
      </c>
      <c r="U32" s="8">
        <v>114.4</v>
      </c>
      <c r="V32" s="8">
        <v>139.26</v>
      </c>
      <c r="W32" s="8">
        <v>112.6</v>
      </c>
      <c r="X32" s="8">
        <v>111.3</v>
      </c>
      <c r="Y32" s="8">
        <v>109.7</v>
      </c>
      <c r="Z32" s="8">
        <v>109.6</v>
      </c>
      <c r="AA32" s="8">
        <v>108.7</v>
      </c>
      <c r="AB32" s="8">
        <v>111</v>
      </c>
      <c r="AC32" s="8">
        <v>108.2</v>
      </c>
      <c r="AD32" s="8">
        <v>109.8</v>
      </c>
      <c r="AE32" s="8">
        <v>117.4</v>
      </c>
    </row>
    <row r="33" spans="1:31" hidden="1" x14ac:dyDescent="0.35">
      <c r="A33" s="7" t="s">
        <v>33</v>
      </c>
      <c r="B33" s="7">
        <v>2013</v>
      </c>
      <c r="C33" s="7" t="s">
        <v>45</v>
      </c>
      <c r="D33" s="7" t="str">
        <f t="shared" si="0"/>
        <v>2013 November</v>
      </c>
      <c r="E33" s="8">
        <v>119.8</v>
      </c>
      <c r="F33" s="8">
        <v>116.3</v>
      </c>
      <c r="G33" s="8">
        <v>122.6</v>
      </c>
      <c r="H33" s="8">
        <v>112</v>
      </c>
      <c r="I33" s="8">
        <v>103.2</v>
      </c>
      <c r="J33" s="8">
        <v>110</v>
      </c>
      <c r="K33" s="8">
        <v>192.8</v>
      </c>
      <c r="L33" s="8">
        <v>106.3</v>
      </c>
      <c r="M33" s="8">
        <v>99.5</v>
      </c>
      <c r="N33" s="8">
        <v>110.3</v>
      </c>
      <c r="O33" s="8">
        <v>111.8</v>
      </c>
      <c r="P33" s="8">
        <v>117.1</v>
      </c>
      <c r="Q33" s="8">
        <v>122.9</v>
      </c>
      <c r="R33" s="8">
        <v>114.1</v>
      </c>
      <c r="S33" s="8">
        <v>113.5</v>
      </c>
      <c r="T33" s="8">
        <v>110.3</v>
      </c>
      <c r="U33" s="8">
        <v>113</v>
      </c>
      <c r="V33" s="8">
        <v>111.1</v>
      </c>
      <c r="W33" s="8">
        <v>110</v>
      </c>
      <c r="X33" s="8">
        <v>110.9</v>
      </c>
      <c r="Y33" s="8">
        <v>108.6</v>
      </c>
      <c r="Z33" s="8">
        <v>109.5</v>
      </c>
      <c r="AA33" s="8">
        <v>108.5</v>
      </c>
      <c r="AB33" s="8">
        <v>111.3</v>
      </c>
      <c r="AC33" s="8">
        <v>107.9</v>
      </c>
      <c r="AD33" s="8">
        <v>109.6</v>
      </c>
      <c r="AE33" s="8">
        <v>115</v>
      </c>
    </row>
    <row r="34" spans="1:31" hidden="1" x14ac:dyDescent="0.35">
      <c r="A34" s="7" t="s">
        <v>34</v>
      </c>
      <c r="B34" s="7">
        <v>2013</v>
      </c>
      <c r="C34" s="7" t="s">
        <v>45</v>
      </c>
      <c r="D34" s="7" t="str">
        <f t="shared" si="0"/>
        <v>2013 November</v>
      </c>
      <c r="E34" s="8">
        <v>118.1</v>
      </c>
      <c r="F34" s="8">
        <v>115.4</v>
      </c>
      <c r="G34" s="8">
        <v>118.7</v>
      </c>
      <c r="H34" s="8">
        <v>112.5</v>
      </c>
      <c r="I34" s="8">
        <v>106.8</v>
      </c>
      <c r="J34" s="8">
        <v>113.5</v>
      </c>
      <c r="K34" s="8">
        <v>183.1</v>
      </c>
      <c r="L34" s="8">
        <v>108.2</v>
      </c>
      <c r="M34" s="8">
        <v>102.2</v>
      </c>
      <c r="N34" s="8">
        <v>109.4</v>
      </c>
      <c r="O34" s="8">
        <v>111.8</v>
      </c>
      <c r="P34" s="8">
        <v>116.5</v>
      </c>
      <c r="Q34" s="8">
        <v>122.6</v>
      </c>
      <c r="R34" s="8">
        <v>113.1</v>
      </c>
      <c r="S34" s="8">
        <v>114.2</v>
      </c>
      <c r="T34" s="8">
        <v>111.9</v>
      </c>
      <c r="U34" s="8">
        <v>113.8</v>
      </c>
      <c r="V34" s="8">
        <v>111.1</v>
      </c>
      <c r="W34" s="8">
        <v>111.6</v>
      </c>
      <c r="X34" s="8">
        <v>111.1</v>
      </c>
      <c r="Y34" s="8">
        <v>109.3</v>
      </c>
      <c r="Z34" s="8">
        <v>109.5</v>
      </c>
      <c r="AA34" s="8">
        <v>108.6</v>
      </c>
      <c r="AB34" s="8">
        <v>111.2</v>
      </c>
      <c r="AC34" s="8">
        <v>108.1</v>
      </c>
      <c r="AD34" s="8">
        <v>109.7</v>
      </c>
      <c r="AE34" s="8">
        <v>116.3</v>
      </c>
    </row>
    <row r="35" spans="1:31" hidden="1" x14ac:dyDescent="0.35">
      <c r="A35" s="7" t="s">
        <v>30</v>
      </c>
      <c r="B35" s="7">
        <v>2013</v>
      </c>
      <c r="C35" s="7" t="s">
        <v>46</v>
      </c>
      <c r="D35" s="7" t="str">
        <f t="shared" si="0"/>
        <v>2013 December</v>
      </c>
      <c r="E35" s="8">
        <v>118.4</v>
      </c>
      <c r="F35" s="8">
        <v>115.9</v>
      </c>
      <c r="G35" s="8">
        <v>120.4</v>
      </c>
      <c r="H35" s="8">
        <v>113.8</v>
      </c>
      <c r="I35" s="8">
        <v>109.5</v>
      </c>
      <c r="J35" s="8">
        <v>115.5</v>
      </c>
      <c r="K35" s="8">
        <v>145.69999999999999</v>
      </c>
      <c r="L35" s="8">
        <v>109.5</v>
      </c>
      <c r="M35" s="8">
        <v>102.9</v>
      </c>
      <c r="N35" s="8">
        <v>109.8</v>
      </c>
      <c r="O35" s="8">
        <v>112.1</v>
      </c>
      <c r="P35" s="8">
        <v>116.8</v>
      </c>
      <c r="Q35" s="8">
        <v>118.7</v>
      </c>
      <c r="R35" s="8">
        <v>113.6</v>
      </c>
      <c r="S35" s="8">
        <v>115.8</v>
      </c>
      <c r="T35" s="8">
        <v>114</v>
      </c>
      <c r="U35" s="8">
        <v>115.5</v>
      </c>
      <c r="V35" s="8">
        <v>139.26</v>
      </c>
      <c r="W35" s="8">
        <v>112.8</v>
      </c>
      <c r="X35" s="8">
        <v>112.1</v>
      </c>
      <c r="Y35" s="8">
        <v>110.1</v>
      </c>
      <c r="Z35" s="8">
        <v>109.9</v>
      </c>
      <c r="AA35" s="8">
        <v>109.2</v>
      </c>
      <c r="AB35" s="8">
        <v>111.6</v>
      </c>
      <c r="AC35" s="8">
        <v>108.1</v>
      </c>
      <c r="AD35" s="8">
        <v>110.1</v>
      </c>
      <c r="AE35" s="8">
        <v>115.5</v>
      </c>
    </row>
    <row r="36" spans="1:31" hidden="1" x14ac:dyDescent="0.35">
      <c r="A36" s="7" t="s">
        <v>33</v>
      </c>
      <c r="B36" s="7">
        <v>2013</v>
      </c>
      <c r="C36" s="7" t="s">
        <v>46</v>
      </c>
      <c r="D36" s="7" t="str">
        <f t="shared" si="0"/>
        <v>2013 December</v>
      </c>
      <c r="E36" s="8">
        <v>120.5</v>
      </c>
      <c r="F36" s="8">
        <v>118.1</v>
      </c>
      <c r="G36" s="8">
        <v>128.5</v>
      </c>
      <c r="H36" s="8">
        <v>112.8</v>
      </c>
      <c r="I36" s="8">
        <v>103.4</v>
      </c>
      <c r="J36" s="8">
        <v>110.7</v>
      </c>
      <c r="K36" s="8">
        <v>144.80000000000001</v>
      </c>
      <c r="L36" s="8">
        <v>107.1</v>
      </c>
      <c r="M36" s="8">
        <v>98.6</v>
      </c>
      <c r="N36" s="8">
        <v>111.9</v>
      </c>
      <c r="O36" s="8">
        <v>112.1</v>
      </c>
      <c r="P36" s="8">
        <v>118.1</v>
      </c>
      <c r="Q36" s="8">
        <v>117.8</v>
      </c>
      <c r="R36" s="8">
        <v>115</v>
      </c>
      <c r="S36" s="8">
        <v>114.2</v>
      </c>
      <c r="T36" s="8">
        <v>110.9</v>
      </c>
      <c r="U36" s="8">
        <v>113.7</v>
      </c>
      <c r="V36" s="8">
        <v>110.7</v>
      </c>
      <c r="W36" s="8">
        <v>110.4</v>
      </c>
      <c r="X36" s="8">
        <v>111.3</v>
      </c>
      <c r="Y36" s="8">
        <v>109</v>
      </c>
      <c r="Z36" s="8">
        <v>109.7</v>
      </c>
      <c r="AA36" s="8">
        <v>108.9</v>
      </c>
      <c r="AB36" s="8">
        <v>111.4</v>
      </c>
      <c r="AC36" s="8">
        <v>107.7</v>
      </c>
      <c r="AD36" s="8">
        <v>109.8</v>
      </c>
      <c r="AE36" s="8">
        <v>113.3</v>
      </c>
    </row>
    <row r="37" spans="1:31" hidden="1" x14ac:dyDescent="0.35">
      <c r="A37" s="7" t="s">
        <v>34</v>
      </c>
      <c r="B37" s="7">
        <v>2013</v>
      </c>
      <c r="C37" s="7" t="s">
        <v>46</v>
      </c>
      <c r="D37" s="7" t="str">
        <f t="shared" si="0"/>
        <v>2013 December</v>
      </c>
      <c r="E37" s="8">
        <v>119.1</v>
      </c>
      <c r="F37" s="8">
        <v>116.7</v>
      </c>
      <c r="G37" s="8">
        <v>123.5</v>
      </c>
      <c r="H37" s="8">
        <v>113.4</v>
      </c>
      <c r="I37" s="8">
        <v>107.3</v>
      </c>
      <c r="J37" s="8">
        <v>113.3</v>
      </c>
      <c r="K37" s="8">
        <v>145.4</v>
      </c>
      <c r="L37" s="8">
        <v>108.7</v>
      </c>
      <c r="M37" s="8">
        <v>101.5</v>
      </c>
      <c r="N37" s="8">
        <v>110.5</v>
      </c>
      <c r="O37" s="8">
        <v>112.1</v>
      </c>
      <c r="P37" s="8">
        <v>117.4</v>
      </c>
      <c r="Q37" s="8">
        <v>118.4</v>
      </c>
      <c r="R37" s="8">
        <v>114</v>
      </c>
      <c r="S37" s="8">
        <v>115.2</v>
      </c>
      <c r="T37" s="8">
        <v>112.7</v>
      </c>
      <c r="U37" s="8">
        <v>114.8</v>
      </c>
      <c r="V37" s="8">
        <v>110.7</v>
      </c>
      <c r="W37" s="8">
        <v>111.9</v>
      </c>
      <c r="X37" s="8">
        <v>111.7</v>
      </c>
      <c r="Y37" s="8">
        <v>109.7</v>
      </c>
      <c r="Z37" s="8">
        <v>109.8</v>
      </c>
      <c r="AA37" s="8">
        <v>109</v>
      </c>
      <c r="AB37" s="8">
        <v>111.5</v>
      </c>
      <c r="AC37" s="8">
        <v>107.9</v>
      </c>
      <c r="AD37" s="8">
        <v>110</v>
      </c>
      <c r="AE37" s="8">
        <v>114.5</v>
      </c>
    </row>
    <row r="38" spans="1:31" hidden="1" x14ac:dyDescent="0.35">
      <c r="A38" s="7" t="s">
        <v>30</v>
      </c>
      <c r="B38" s="7">
        <v>2014</v>
      </c>
      <c r="C38" s="7" t="s">
        <v>31</v>
      </c>
      <c r="D38" s="7" t="str">
        <f t="shared" si="0"/>
        <v>2014 January</v>
      </c>
      <c r="E38" s="8">
        <v>118.9</v>
      </c>
      <c r="F38" s="8">
        <v>117.1</v>
      </c>
      <c r="G38" s="8">
        <v>120.5</v>
      </c>
      <c r="H38" s="8">
        <v>114.4</v>
      </c>
      <c r="I38" s="8">
        <v>109</v>
      </c>
      <c r="J38" s="8">
        <v>115.5</v>
      </c>
      <c r="K38" s="8">
        <v>123.9</v>
      </c>
      <c r="L38" s="8">
        <v>109.6</v>
      </c>
      <c r="M38" s="8">
        <v>101.8</v>
      </c>
      <c r="N38" s="8">
        <v>110.2</v>
      </c>
      <c r="O38" s="8">
        <v>112.4</v>
      </c>
      <c r="P38" s="8">
        <v>117.3</v>
      </c>
      <c r="Q38" s="8">
        <v>116</v>
      </c>
      <c r="R38" s="8">
        <v>114</v>
      </c>
      <c r="S38" s="8">
        <v>116.5</v>
      </c>
      <c r="T38" s="8">
        <v>114.5</v>
      </c>
      <c r="U38" s="8">
        <v>116.2</v>
      </c>
      <c r="V38" s="8">
        <v>139.26</v>
      </c>
      <c r="W38" s="8">
        <v>113</v>
      </c>
      <c r="X38" s="8">
        <v>112.6</v>
      </c>
      <c r="Y38" s="8">
        <v>110.6</v>
      </c>
      <c r="Z38" s="8">
        <v>110.5</v>
      </c>
      <c r="AA38" s="8">
        <v>109.6</v>
      </c>
      <c r="AB38" s="8">
        <v>111.8</v>
      </c>
      <c r="AC38" s="8">
        <v>108.3</v>
      </c>
      <c r="AD38" s="8">
        <v>110.6</v>
      </c>
      <c r="AE38" s="8">
        <v>114.2</v>
      </c>
    </row>
    <row r="39" spans="1:31" hidden="1" x14ac:dyDescent="0.35">
      <c r="A39" s="7" t="s">
        <v>33</v>
      </c>
      <c r="B39" s="7">
        <v>2014</v>
      </c>
      <c r="C39" s="7" t="s">
        <v>31</v>
      </c>
      <c r="D39" s="7" t="str">
        <f t="shared" si="0"/>
        <v>2014 January</v>
      </c>
      <c r="E39" s="8">
        <v>121.2</v>
      </c>
      <c r="F39" s="8">
        <v>122</v>
      </c>
      <c r="G39" s="8">
        <v>129.9</v>
      </c>
      <c r="H39" s="8">
        <v>113.6</v>
      </c>
      <c r="I39" s="8">
        <v>102.9</v>
      </c>
      <c r="J39" s="8">
        <v>112.1</v>
      </c>
      <c r="K39" s="8">
        <v>118.9</v>
      </c>
      <c r="L39" s="8">
        <v>107.5</v>
      </c>
      <c r="M39" s="8">
        <v>96.9</v>
      </c>
      <c r="N39" s="8">
        <v>112.7</v>
      </c>
      <c r="O39" s="8">
        <v>112.1</v>
      </c>
      <c r="P39" s="8">
        <v>119</v>
      </c>
      <c r="Q39" s="8">
        <v>115.5</v>
      </c>
      <c r="R39" s="8">
        <v>115.7</v>
      </c>
      <c r="S39" s="8">
        <v>114.8</v>
      </c>
      <c r="T39" s="8">
        <v>111.3</v>
      </c>
      <c r="U39" s="8">
        <v>114.3</v>
      </c>
      <c r="V39" s="8">
        <v>111.6</v>
      </c>
      <c r="W39" s="8">
        <v>111</v>
      </c>
      <c r="X39" s="8">
        <v>111.9</v>
      </c>
      <c r="Y39" s="8">
        <v>109.7</v>
      </c>
      <c r="Z39" s="8">
        <v>110.8</v>
      </c>
      <c r="AA39" s="8">
        <v>109.8</v>
      </c>
      <c r="AB39" s="8">
        <v>111.5</v>
      </c>
      <c r="AC39" s="8">
        <v>108</v>
      </c>
      <c r="AD39" s="8">
        <v>110.5</v>
      </c>
      <c r="AE39" s="8">
        <v>112.9</v>
      </c>
    </row>
    <row r="40" spans="1:31" hidden="1" x14ac:dyDescent="0.35">
      <c r="A40" s="7" t="s">
        <v>34</v>
      </c>
      <c r="B40" s="7">
        <v>2014</v>
      </c>
      <c r="C40" s="7" t="s">
        <v>31</v>
      </c>
      <c r="D40" s="7" t="str">
        <f t="shared" si="0"/>
        <v>2014 January</v>
      </c>
      <c r="E40" s="8">
        <v>119.6</v>
      </c>
      <c r="F40" s="8">
        <v>118.8</v>
      </c>
      <c r="G40" s="8">
        <v>124.1</v>
      </c>
      <c r="H40" s="8">
        <v>114.1</v>
      </c>
      <c r="I40" s="8">
        <v>106.8</v>
      </c>
      <c r="J40" s="8">
        <v>113.9</v>
      </c>
      <c r="K40" s="8">
        <v>122.2</v>
      </c>
      <c r="L40" s="8">
        <v>108.9</v>
      </c>
      <c r="M40" s="8">
        <v>100.2</v>
      </c>
      <c r="N40" s="8">
        <v>111</v>
      </c>
      <c r="O40" s="8">
        <v>112.3</v>
      </c>
      <c r="P40" s="8">
        <v>118.1</v>
      </c>
      <c r="Q40" s="8">
        <v>115.8</v>
      </c>
      <c r="R40" s="8">
        <v>114.5</v>
      </c>
      <c r="S40" s="8">
        <v>115.8</v>
      </c>
      <c r="T40" s="8">
        <v>113.2</v>
      </c>
      <c r="U40" s="8">
        <v>115.4</v>
      </c>
      <c r="V40" s="8">
        <v>111.6</v>
      </c>
      <c r="W40" s="8">
        <v>112.2</v>
      </c>
      <c r="X40" s="8">
        <v>112.3</v>
      </c>
      <c r="Y40" s="8">
        <v>110.3</v>
      </c>
      <c r="Z40" s="8">
        <v>110.7</v>
      </c>
      <c r="AA40" s="8">
        <v>109.7</v>
      </c>
      <c r="AB40" s="8">
        <v>111.6</v>
      </c>
      <c r="AC40" s="8">
        <v>108.2</v>
      </c>
      <c r="AD40" s="8">
        <v>110.6</v>
      </c>
      <c r="AE40" s="8">
        <v>113.6</v>
      </c>
    </row>
    <row r="41" spans="1:31" hidden="1" x14ac:dyDescent="0.35">
      <c r="A41" s="7" t="s">
        <v>30</v>
      </c>
      <c r="B41" s="7">
        <v>2014</v>
      </c>
      <c r="C41" s="7" t="s">
        <v>35</v>
      </c>
      <c r="D41" s="7" t="str">
        <f t="shared" si="0"/>
        <v>2014 February</v>
      </c>
      <c r="E41" s="8">
        <v>119.4</v>
      </c>
      <c r="F41" s="8">
        <v>117.7</v>
      </c>
      <c r="G41" s="8">
        <v>121.2</v>
      </c>
      <c r="H41" s="8">
        <v>115</v>
      </c>
      <c r="I41" s="8">
        <v>109</v>
      </c>
      <c r="J41" s="8">
        <v>116.6</v>
      </c>
      <c r="K41" s="8">
        <v>116</v>
      </c>
      <c r="L41" s="8">
        <v>109.8</v>
      </c>
      <c r="M41" s="8">
        <v>101.1</v>
      </c>
      <c r="N41" s="8">
        <v>110.4</v>
      </c>
      <c r="O41" s="8">
        <v>112.9</v>
      </c>
      <c r="P41" s="8">
        <v>117.8</v>
      </c>
      <c r="Q41" s="8">
        <v>115.3</v>
      </c>
      <c r="R41" s="8">
        <v>114.2</v>
      </c>
      <c r="S41" s="8">
        <v>117.1</v>
      </c>
      <c r="T41" s="8">
        <v>114.5</v>
      </c>
      <c r="U41" s="8">
        <v>116.7</v>
      </c>
      <c r="V41" s="8">
        <v>139.26</v>
      </c>
      <c r="W41" s="8">
        <v>113.2</v>
      </c>
      <c r="X41" s="8">
        <v>112.9</v>
      </c>
      <c r="Y41" s="8">
        <v>110.9</v>
      </c>
      <c r="Z41" s="8">
        <v>110.8</v>
      </c>
      <c r="AA41" s="8">
        <v>109.9</v>
      </c>
      <c r="AB41" s="8">
        <v>112</v>
      </c>
      <c r="AC41" s="8">
        <v>108.7</v>
      </c>
      <c r="AD41" s="8">
        <v>110.9</v>
      </c>
      <c r="AE41" s="8">
        <v>114</v>
      </c>
    </row>
    <row r="42" spans="1:31" hidden="1" x14ac:dyDescent="0.35">
      <c r="A42" s="7" t="s">
        <v>33</v>
      </c>
      <c r="B42" s="7">
        <v>2014</v>
      </c>
      <c r="C42" s="7" t="s">
        <v>35</v>
      </c>
      <c r="D42" s="7" t="str">
        <f t="shared" si="0"/>
        <v>2014 February</v>
      </c>
      <c r="E42" s="8">
        <v>121.9</v>
      </c>
      <c r="F42" s="8">
        <v>122</v>
      </c>
      <c r="G42" s="8">
        <v>124.5</v>
      </c>
      <c r="H42" s="8">
        <v>115.2</v>
      </c>
      <c r="I42" s="8">
        <v>102.5</v>
      </c>
      <c r="J42" s="8">
        <v>114.1</v>
      </c>
      <c r="K42" s="8">
        <v>111.5</v>
      </c>
      <c r="L42" s="8">
        <v>108.2</v>
      </c>
      <c r="M42" s="8">
        <v>95.4</v>
      </c>
      <c r="N42" s="8">
        <v>113.5</v>
      </c>
      <c r="O42" s="8">
        <v>112.1</v>
      </c>
      <c r="P42" s="8">
        <v>119.9</v>
      </c>
      <c r="Q42" s="8">
        <v>115.2</v>
      </c>
      <c r="R42" s="8">
        <v>116.2</v>
      </c>
      <c r="S42" s="8">
        <v>115.3</v>
      </c>
      <c r="T42" s="8">
        <v>111.7</v>
      </c>
      <c r="U42" s="8">
        <v>114.7</v>
      </c>
      <c r="V42" s="8">
        <v>112.5</v>
      </c>
      <c r="W42" s="8">
        <v>111.1</v>
      </c>
      <c r="X42" s="8">
        <v>112.6</v>
      </c>
      <c r="Y42" s="8">
        <v>110.4</v>
      </c>
      <c r="Z42" s="8">
        <v>111.3</v>
      </c>
      <c r="AA42" s="8">
        <v>110.3</v>
      </c>
      <c r="AB42" s="8">
        <v>111.6</v>
      </c>
      <c r="AC42" s="8">
        <v>108.7</v>
      </c>
      <c r="AD42" s="8">
        <v>111</v>
      </c>
      <c r="AE42" s="8">
        <v>113.1</v>
      </c>
    </row>
    <row r="43" spans="1:31" hidden="1" x14ac:dyDescent="0.35">
      <c r="A43" s="7" t="s">
        <v>34</v>
      </c>
      <c r="B43" s="7">
        <v>2014</v>
      </c>
      <c r="C43" s="7" t="s">
        <v>35</v>
      </c>
      <c r="D43" s="7" t="str">
        <f t="shared" si="0"/>
        <v>2014 February</v>
      </c>
      <c r="E43" s="8">
        <v>120.2</v>
      </c>
      <c r="F43" s="8">
        <v>119.2</v>
      </c>
      <c r="G43" s="8">
        <v>122.5</v>
      </c>
      <c r="H43" s="8">
        <v>115.1</v>
      </c>
      <c r="I43" s="8">
        <v>106.6</v>
      </c>
      <c r="J43" s="8">
        <v>115.4</v>
      </c>
      <c r="K43" s="8">
        <v>114.5</v>
      </c>
      <c r="L43" s="8">
        <v>109.3</v>
      </c>
      <c r="M43" s="8">
        <v>99.2</v>
      </c>
      <c r="N43" s="8">
        <v>111.4</v>
      </c>
      <c r="O43" s="8">
        <v>112.6</v>
      </c>
      <c r="P43" s="8">
        <v>118.8</v>
      </c>
      <c r="Q43" s="8">
        <v>115.3</v>
      </c>
      <c r="R43" s="8">
        <v>114.7</v>
      </c>
      <c r="S43" s="8">
        <v>116.4</v>
      </c>
      <c r="T43" s="8">
        <v>113.3</v>
      </c>
      <c r="U43" s="8">
        <v>115.9</v>
      </c>
      <c r="V43" s="8">
        <v>112.5</v>
      </c>
      <c r="W43" s="8">
        <v>112.4</v>
      </c>
      <c r="X43" s="8">
        <v>112.8</v>
      </c>
      <c r="Y43" s="8">
        <v>110.7</v>
      </c>
      <c r="Z43" s="8">
        <v>111.1</v>
      </c>
      <c r="AA43" s="8">
        <v>110.1</v>
      </c>
      <c r="AB43" s="8">
        <v>111.8</v>
      </c>
      <c r="AC43" s="8">
        <v>108.7</v>
      </c>
      <c r="AD43" s="8">
        <v>110.9</v>
      </c>
      <c r="AE43" s="8">
        <v>113.6</v>
      </c>
    </row>
    <row r="44" spans="1:31" hidden="1" x14ac:dyDescent="0.35">
      <c r="A44" s="7" t="s">
        <v>30</v>
      </c>
      <c r="B44" s="7">
        <v>2014</v>
      </c>
      <c r="C44" s="7" t="s">
        <v>36</v>
      </c>
      <c r="D44" s="7" t="str">
        <f t="shared" si="0"/>
        <v>2014 March</v>
      </c>
      <c r="E44" s="8">
        <v>120.1</v>
      </c>
      <c r="F44" s="8">
        <v>118.1</v>
      </c>
      <c r="G44" s="8">
        <v>120.7</v>
      </c>
      <c r="H44" s="8">
        <v>116.1</v>
      </c>
      <c r="I44" s="8">
        <v>109.3</v>
      </c>
      <c r="J44" s="8">
        <v>119.6</v>
      </c>
      <c r="K44" s="8">
        <v>117.9</v>
      </c>
      <c r="L44" s="8">
        <v>110.2</v>
      </c>
      <c r="M44" s="8">
        <v>101.2</v>
      </c>
      <c r="N44" s="8">
        <v>110.7</v>
      </c>
      <c r="O44" s="8">
        <v>113</v>
      </c>
      <c r="P44" s="8">
        <v>118.3</v>
      </c>
      <c r="Q44" s="8">
        <v>116.2</v>
      </c>
      <c r="R44" s="8">
        <v>114.6</v>
      </c>
      <c r="S44" s="8">
        <v>117.5</v>
      </c>
      <c r="T44" s="8">
        <v>114.9</v>
      </c>
      <c r="U44" s="8">
        <v>117.2</v>
      </c>
      <c r="V44" s="8">
        <v>139.26</v>
      </c>
      <c r="W44" s="8">
        <v>113.4</v>
      </c>
      <c r="X44" s="8">
        <v>113.4</v>
      </c>
      <c r="Y44" s="8">
        <v>111.4</v>
      </c>
      <c r="Z44" s="8">
        <v>111.2</v>
      </c>
      <c r="AA44" s="8">
        <v>110.2</v>
      </c>
      <c r="AB44" s="8">
        <v>112.4</v>
      </c>
      <c r="AC44" s="8">
        <v>108.9</v>
      </c>
      <c r="AD44" s="8">
        <v>111.3</v>
      </c>
      <c r="AE44" s="8">
        <v>114.6</v>
      </c>
    </row>
    <row r="45" spans="1:31" hidden="1" x14ac:dyDescent="0.35">
      <c r="A45" s="7" t="s">
        <v>33</v>
      </c>
      <c r="B45" s="7">
        <v>2014</v>
      </c>
      <c r="C45" s="7" t="s">
        <v>36</v>
      </c>
      <c r="D45" s="7" t="str">
        <f t="shared" si="0"/>
        <v>2014 March</v>
      </c>
      <c r="E45" s="8">
        <v>122.1</v>
      </c>
      <c r="F45" s="8">
        <v>121.4</v>
      </c>
      <c r="G45" s="8">
        <v>121.5</v>
      </c>
      <c r="H45" s="8">
        <v>116.2</v>
      </c>
      <c r="I45" s="8">
        <v>102.8</v>
      </c>
      <c r="J45" s="8">
        <v>117.7</v>
      </c>
      <c r="K45" s="8">
        <v>113.3</v>
      </c>
      <c r="L45" s="8">
        <v>108.9</v>
      </c>
      <c r="M45" s="8">
        <v>96.3</v>
      </c>
      <c r="N45" s="8">
        <v>114.1</v>
      </c>
      <c r="O45" s="8">
        <v>112.2</v>
      </c>
      <c r="P45" s="8">
        <v>120.5</v>
      </c>
      <c r="Q45" s="8">
        <v>116</v>
      </c>
      <c r="R45" s="8">
        <v>116.7</v>
      </c>
      <c r="S45" s="8">
        <v>115.8</v>
      </c>
      <c r="T45" s="8">
        <v>112.1</v>
      </c>
      <c r="U45" s="8">
        <v>115.2</v>
      </c>
      <c r="V45" s="8">
        <v>113.2</v>
      </c>
      <c r="W45" s="8">
        <v>110.9</v>
      </c>
      <c r="X45" s="8">
        <v>113</v>
      </c>
      <c r="Y45" s="8">
        <v>110.8</v>
      </c>
      <c r="Z45" s="8">
        <v>111.6</v>
      </c>
      <c r="AA45" s="8">
        <v>110.9</v>
      </c>
      <c r="AB45" s="8">
        <v>111.8</v>
      </c>
      <c r="AC45" s="8">
        <v>109.2</v>
      </c>
      <c r="AD45" s="8">
        <v>111.4</v>
      </c>
      <c r="AE45" s="8">
        <v>113.7</v>
      </c>
    </row>
    <row r="46" spans="1:31" hidden="1" x14ac:dyDescent="0.35">
      <c r="A46" s="7" t="s">
        <v>34</v>
      </c>
      <c r="B46" s="7">
        <v>2014</v>
      </c>
      <c r="C46" s="7" t="s">
        <v>47</v>
      </c>
      <c r="D46" s="7" t="str">
        <f t="shared" si="0"/>
        <v>2014 Marcrh</v>
      </c>
      <c r="E46" s="8">
        <v>120.7</v>
      </c>
      <c r="F46" s="8">
        <v>119.3</v>
      </c>
      <c r="G46" s="8">
        <v>121</v>
      </c>
      <c r="H46" s="8">
        <v>116.1</v>
      </c>
      <c r="I46" s="8">
        <v>106.9</v>
      </c>
      <c r="J46" s="8">
        <v>118.7</v>
      </c>
      <c r="K46" s="8">
        <v>116.3</v>
      </c>
      <c r="L46" s="8">
        <v>109.8</v>
      </c>
      <c r="M46" s="8">
        <v>99.6</v>
      </c>
      <c r="N46" s="8">
        <v>111.8</v>
      </c>
      <c r="O46" s="8">
        <v>112.7</v>
      </c>
      <c r="P46" s="8">
        <v>119.3</v>
      </c>
      <c r="Q46" s="8">
        <v>116.1</v>
      </c>
      <c r="R46" s="8">
        <v>115.2</v>
      </c>
      <c r="S46" s="8">
        <v>116.8</v>
      </c>
      <c r="T46" s="8">
        <v>113.7</v>
      </c>
      <c r="U46" s="8">
        <v>116.4</v>
      </c>
      <c r="V46" s="8">
        <v>113.2</v>
      </c>
      <c r="W46" s="8">
        <v>112.5</v>
      </c>
      <c r="X46" s="8">
        <v>113.2</v>
      </c>
      <c r="Y46" s="8">
        <v>111.2</v>
      </c>
      <c r="Z46" s="8">
        <v>111.4</v>
      </c>
      <c r="AA46" s="8">
        <v>110.6</v>
      </c>
      <c r="AB46" s="8">
        <v>112</v>
      </c>
      <c r="AC46" s="8">
        <v>109</v>
      </c>
      <c r="AD46" s="8">
        <v>111.3</v>
      </c>
      <c r="AE46" s="8">
        <v>114.2</v>
      </c>
    </row>
    <row r="47" spans="1:31" hidden="1" x14ac:dyDescent="0.35">
      <c r="A47" s="7" t="s">
        <v>30</v>
      </c>
      <c r="B47" s="7">
        <v>2014</v>
      </c>
      <c r="C47" s="7" t="s">
        <v>37</v>
      </c>
      <c r="D47" s="7" t="str">
        <f t="shared" si="0"/>
        <v>2014 April</v>
      </c>
      <c r="E47" s="8">
        <v>120.2</v>
      </c>
      <c r="F47" s="8">
        <v>118.9</v>
      </c>
      <c r="G47" s="8">
        <v>118.1</v>
      </c>
      <c r="H47" s="8">
        <v>117</v>
      </c>
      <c r="I47" s="8">
        <v>109.7</v>
      </c>
      <c r="J47" s="8">
        <v>125.5</v>
      </c>
      <c r="K47" s="8">
        <v>120.5</v>
      </c>
      <c r="L47" s="8">
        <v>111</v>
      </c>
      <c r="M47" s="8">
        <v>102.6</v>
      </c>
      <c r="N47" s="8">
        <v>111.2</v>
      </c>
      <c r="O47" s="8">
        <v>113.5</v>
      </c>
      <c r="P47" s="8">
        <v>118.7</v>
      </c>
      <c r="Q47" s="8">
        <v>117.2</v>
      </c>
      <c r="R47" s="8">
        <v>115.4</v>
      </c>
      <c r="S47" s="8">
        <v>118.1</v>
      </c>
      <c r="T47" s="8">
        <v>116.1</v>
      </c>
      <c r="U47" s="8">
        <v>117.8</v>
      </c>
      <c r="V47" s="8">
        <v>139.26</v>
      </c>
      <c r="W47" s="8">
        <v>113.4</v>
      </c>
      <c r="X47" s="8">
        <v>113.7</v>
      </c>
      <c r="Y47" s="8">
        <v>111.8</v>
      </c>
      <c r="Z47" s="8">
        <v>111.2</v>
      </c>
      <c r="AA47" s="8">
        <v>110.5</v>
      </c>
      <c r="AB47" s="8">
        <v>113</v>
      </c>
      <c r="AC47" s="8">
        <v>108.9</v>
      </c>
      <c r="AD47" s="8">
        <v>111.5</v>
      </c>
      <c r="AE47" s="8">
        <v>115.4</v>
      </c>
    </row>
    <row r="48" spans="1:31" hidden="1" x14ac:dyDescent="0.35">
      <c r="A48" s="7" t="s">
        <v>33</v>
      </c>
      <c r="B48" s="7">
        <v>2014</v>
      </c>
      <c r="C48" s="7" t="s">
        <v>37</v>
      </c>
      <c r="D48" s="7" t="str">
        <f t="shared" si="0"/>
        <v>2014 April</v>
      </c>
      <c r="E48" s="8">
        <v>122.5</v>
      </c>
      <c r="F48" s="8">
        <v>121.7</v>
      </c>
      <c r="G48" s="8">
        <v>113.3</v>
      </c>
      <c r="H48" s="8">
        <v>117</v>
      </c>
      <c r="I48" s="8">
        <v>103.1</v>
      </c>
      <c r="J48" s="8">
        <v>126.7</v>
      </c>
      <c r="K48" s="8">
        <v>121.2</v>
      </c>
      <c r="L48" s="8">
        <v>111</v>
      </c>
      <c r="M48" s="8">
        <v>100.3</v>
      </c>
      <c r="N48" s="8">
        <v>115.3</v>
      </c>
      <c r="O48" s="8">
        <v>112.7</v>
      </c>
      <c r="P48" s="8">
        <v>121</v>
      </c>
      <c r="Q48" s="8">
        <v>118.2</v>
      </c>
      <c r="R48" s="8">
        <v>117.6</v>
      </c>
      <c r="S48" s="8">
        <v>116.3</v>
      </c>
      <c r="T48" s="8">
        <v>112.5</v>
      </c>
      <c r="U48" s="8">
        <v>115.7</v>
      </c>
      <c r="V48" s="8">
        <v>113.9</v>
      </c>
      <c r="W48" s="8">
        <v>110.9</v>
      </c>
      <c r="X48" s="8">
        <v>113.4</v>
      </c>
      <c r="Y48" s="8">
        <v>111</v>
      </c>
      <c r="Z48" s="8">
        <v>111.2</v>
      </c>
      <c r="AA48" s="8">
        <v>111.2</v>
      </c>
      <c r="AB48" s="8">
        <v>112.5</v>
      </c>
      <c r="AC48" s="8">
        <v>109.1</v>
      </c>
      <c r="AD48" s="8">
        <v>111.4</v>
      </c>
      <c r="AE48" s="8">
        <v>114.7</v>
      </c>
    </row>
    <row r="49" spans="1:31" hidden="1" x14ac:dyDescent="0.35">
      <c r="A49" s="7" t="s">
        <v>34</v>
      </c>
      <c r="B49" s="7">
        <v>2014</v>
      </c>
      <c r="C49" s="7" t="s">
        <v>37</v>
      </c>
      <c r="D49" s="7" t="str">
        <f t="shared" si="0"/>
        <v>2014 April</v>
      </c>
      <c r="E49" s="8">
        <v>120.9</v>
      </c>
      <c r="F49" s="8">
        <v>119.9</v>
      </c>
      <c r="G49" s="8">
        <v>116.2</v>
      </c>
      <c r="H49" s="8">
        <v>117</v>
      </c>
      <c r="I49" s="8">
        <v>107.3</v>
      </c>
      <c r="J49" s="8">
        <v>126.1</v>
      </c>
      <c r="K49" s="8">
        <v>120.7</v>
      </c>
      <c r="L49" s="8">
        <v>111</v>
      </c>
      <c r="M49" s="8">
        <v>101.8</v>
      </c>
      <c r="N49" s="8">
        <v>112.6</v>
      </c>
      <c r="O49" s="8">
        <v>113.2</v>
      </c>
      <c r="P49" s="8">
        <v>119.8</v>
      </c>
      <c r="Q49" s="8">
        <v>117.6</v>
      </c>
      <c r="R49" s="8">
        <v>116</v>
      </c>
      <c r="S49" s="8">
        <v>117.4</v>
      </c>
      <c r="T49" s="8">
        <v>114.6</v>
      </c>
      <c r="U49" s="8">
        <v>117</v>
      </c>
      <c r="V49" s="8">
        <v>113.9</v>
      </c>
      <c r="W49" s="8">
        <v>112.5</v>
      </c>
      <c r="X49" s="8">
        <v>113.6</v>
      </c>
      <c r="Y49" s="8">
        <v>111.5</v>
      </c>
      <c r="Z49" s="8">
        <v>111.2</v>
      </c>
      <c r="AA49" s="8">
        <v>110.9</v>
      </c>
      <c r="AB49" s="8">
        <v>112.7</v>
      </c>
      <c r="AC49" s="8">
        <v>109</v>
      </c>
      <c r="AD49" s="8">
        <v>111.5</v>
      </c>
      <c r="AE49" s="8">
        <v>115.1</v>
      </c>
    </row>
    <row r="50" spans="1:31" hidden="1" x14ac:dyDescent="0.35">
      <c r="A50" s="7" t="s">
        <v>30</v>
      </c>
      <c r="B50" s="7">
        <v>2014</v>
      </c>
      <c r="C50" s="7" t="s">
        <v>38</v>
      </c>
      <c r="D50" s="7" t="str">
        <f t="shared" si="0"/>
        <v>2014 May</v>
      </c>
      <c r="E50" s="8">
        <v>120.3</v>
      </c>
      <c r="F50" s="8">
        <v>120.2</v>
      </c>
      <c r="G50" s="8">
        <v>116.9</v>
      </c>
      <c r="H50" s="8">
        <v>118</v>
      </c>
      <c r="I50" s="8">
        <v>110.1</v>
      </c>
      <c r="J50" s="8">
        <v>126.3</v>
      </c>
      <c r="K50" s="8">
        <v>123.9</v>
      </c>
      <c r="L50" s="8">
        <v>111.5</v>
      </c>
      <c r="M50" s="8">
        <v>103.5</v>
      </c>
      <c r="N50" s="8">
        <v>111.6</v>
      </c>
      <c r="O50" s="8">
        <v>114.2</v>
      </c>
      <c r="P50" s="8">
        <v>119.2</v>
      </c>
      <c r="Q50" s="8">
        <v>118.2</v>
      </c>
      <c r="R50" s="8">
        <v>116.3</v>
      </c>
      <c r="S50" s="8">
        <v>118.7</v>
      </c>
      <c r="T50" s="8">
        <v>116.8</v>
      </c>
      <c r="U50" s="8">
        <v>118.5</v>
      </c>
      <c r="V50" s="8">
        <v>139.26</v>
      </c>
      <c r="W50" s="8">
        <v>113.4</v>
      </c>
      <c r="X50" s="8">
        <v>114.1</v>
      </c>
      <c r="Y50" s="8">
        <v>112.1</v>
      </c>
      <c r="Z50" s="8">
        <v>111.4</v>
      </c>
      <c r="AA50" s="8">
        <v>110.9</v>
      </c>
      <c r="AB50" s="8">
        <v>113.1</v>
      </c>
      <c r="AC50" s="8">
        <v>108.9</v>
      </c>
      <c r="AD50" s="8">
        <v>111.8</v>
      </c>
      <c r="AE50" s="8">
        <v>116</v>
      </c>
    </row>
    <row r="51" spans="1:31" hidden="1" x14ac:dyDescent="0.35">
      <c r="A51" s="7" t="s">
        <v>33</v>
      </c>
      <c r="B51" s="7">
        <v>2014</v>
      </c>
      <c r="C51" s="7" t="s">
        <v>38</v>
      </c>
      <c r="D51" s="7" t="str">
        <f t="shared" si="0"/>
        <v>2014 May</v>
      </c>
      <c r="E51" s="8">
        <v>122.7</v>
      </c>
      <c r="F51" s="8">
        <v>124.1</v>
      </c>
      <c r="G51" s="8">
        <v>114.2</v>
      </c>
      <c r="H51" s="8">
        <v>119.1</v>
      </c>
      <c r="I51" s="8">
        <v>103.5</v>
      </c>
      <c r="J51" s="8">
        <v>129.19999999999999</v>
      </c>
      <c r="K51" s="8">
        <v>127</v>
      </c>
      <c r="L51" s="8">
        <v>112.6</v>
      </c>
      <c r="M51" s="8">
        <v>101.3</v>
      </c>
      <c r="N51" s="8">
        <v>117</v>
      </c>
      <c r="O51" s="8">
        <v>112.9</v>
      </c>
      <c r="P51" s="8">
        <v>121.7</v>
      </c>
      <c r="Q51" s="8">
        <v>120</v>
      </c>
      <c r="R51" s="8">
        <v>118.3</v>
      </c>
      <c r="S51" s="8">
        <v>116.8</v>
      </c>
      <c r="T51" s="8">
        <v>112.9</v>
      </c>
      <c r="U51" s="8">
        <v>116.2</v>
      </c>
      <c r="V51" s="8">
        <v>114.3</v>
      </c>
      <c r="W51" s="8">
        <v>111.1</v>
      </c>
      <c r="X51" s="8">
        <v>114.1</v>
      </c>
      <c r="Y51" s="8">
        <v>111.2</v>
      </c>
      <c r="Z51" s="8">
        <v>111.3</v>
      </c>
      <c r="AA51" s="8">
        <v>111.5</v>
      </c>
      <c r="AB51" s="8">
        <v>112.9</v>
      </c>
      <c r="AC51" s="8">
        <v>109.3</v>
      </c>
      <c r="AD51" s="8">
        <v>111.7</v>
      </c>
      <c r="AE51" s="8">
        <v>115.6</v>
      </c>
    </row>
    <row r="52" spans="1:31" hidden="1" x14ac:dyDescent="0.35">
      <c r="A52" s="7" t="s">
        <v>34</v>
      </c>
      <c r="B52" s="7">
        <v>2014</v>
      </c>
      <c r="C52" s="7" t="s">
        <v>38</v>
      </c>
      <c r="D52" s="7" t="str">
        <f t="shared" si="0"/>
        <v>2014 May</v>
      </c>
      <c r="E52" s="8">
        <v>121.1</v>
      </c>
      <c r="F52" s="8">
        <v>121.6</v>
      </c>
      <c r="G52" s="8">
        <v>115.9</v>
      </c>
      <c r="H52" s="8">
        <v>118.4</v>
      </c>
      <c r="I52" s="8">
        <v>107.7</v>
      </c>
      <c r="J52" s="8">
        <v>127.7</v>
      </c>
      <c r="K52" s="8">
        <v>125</v>
      </c>
      <c r="L52" s="8">
        <v>111.9</v>
      </c>
      <c r="M52" s="8">
        <v>102.8</v>
      </c>
      <c r="N52" s="8">
        <v>113.4</v>
      </c>
      <c r="O52" s="8">
        <v>113.7</v>
      </c>
      <c r="P52" s="8">
        <v>120.4</v>
      </c>
      <c r="Q52" s="8">
        <v>118.9</v>
      </c>
      <c r="R52" s="8">
        <v>116.8</v>
      </c>
      <c r="S52" s="8">
        <v>118</v>
      </c>
      <c r="T52" s="8">
        <v>115.2</v>
      </c>
      <c r="U52" s="8">
        <v>117.6</v>
      </c>
      <c r="V52" s="8">
        <v>114.3</v>
      </c>
      <c r="W52" s="8">
        <v>112.5</v>
      </c>
      <c r="X52" s="8">
        <v>114.1</v>
      </c>
      <c r="Y52" s="8">
        <v>111.8</v>
      </c>
      <c r="Z52" s="8">
        <v>111.3</v>
      </c>
      <c r="AA52" s="8">
        <v>111.2</v>
      </c>
      <c r="AB52" s="8">
        <v>113</v>
      </c>
      <c r="AC52" s="8">
        <v>109.1</v>
      </c>
      <c r="AD52" s="8">
        <v>111.8</v>
      </c>
      <c r="AE52" s="8">
        <v>115.8</v>
      </c>
    </row>
    <row r="53" spans="1:31" hidden="1" x14ac:dyDescent="0.35">
      <c r="A53" s="7" t="s">
        <v>30</v>
      </c>
      <c r="B53" s="7">
        <v>2014</v>
      </c>
      <c r="C53" s="7" t="s">
        <v>39</v>
      </c>
      <c r="D53" s="7" t="str">
        <f t="shared" si="0"/>
        <v>2014 June</v>
      </c>
      <c r="E53" s="8">
        <v>120.7</v>
      </c>
      <c r="F53" s="8">
        <v>121.6</v>
      </c>
      <c r="G53" s="8">
        <v>116.1</v>
      </c>
      <c r="H53" s="8">
        <v>119.3</v>
      </c>
      <c r="I53" s="8">
        <v>110.3</v>
      </c>
      <c r="J53" s="8">
        <v>125.8</v>
      </c>
      <c r="K53" s="8">
        <v>129.30000000000001</v>
      </c>
      <c r="L53" s="8">
        <v>112.2</v>
      </c>
      <c r="M53" s="8">
        <v>103.6</v>
      </c>
      <c r="N53" s="8">
        <v>112.3</v>
      </c>
      <c r="O53" s="8">
        <v>114.9</v>
      </c>
      <c r="P53" s="8">
        <v>120.1</v>
      </c>
      <c r="Q53" s="8">
        <v>119.5</v>
      </c>
      <c r="R53" s="8">
        <v>117.3</v>
      </c>
      <c r="S53" s="8">
        <v>119.7</v>
      </c>
      <c r="T53" s="8">
        <v>117.3</v>
      </c>
      <c r="U53" s="8">
        <v>119.3</v>
      </c>
      <c r="V53" s="8">
        <v>139.26</v>
      </c>
      <c r="W53" s="8">
        <v>114.4</v>
      </c>
      <c r="X53" s="8">
        <v>114.9</v>
      </c>
      <c r="Y53" s="8">
        <v>112.8</v>
      </c>
      <c r="Z53" s="8">
        <v>112.2</v>
      </c>
      <c r="AA53" s="8">
        <v>111.4</v>
      </c>
      <c r="AB53" s="8">
        <v>114.3</v>
      </c>
      <c r="AC53" s="8">
        <v>108</v>
      </c>
      <c r="AD53" s="8">
        <v>112.3</v>
      </c>
      <c r="AE53" s="8">
        <v>117</v>
      </c>
    </row>
    <row r="54" spans="1:31" hidden="1" x14ac:dyDescent="0.35">
      <c r="A54" s="7" t="s">
        <v>33</v>
      </c>
      <c r="B54" s="7">
        <v>2014</v>
      </c>
      <c r="C54" s="7" t="s">
        <v>39</v>
      </c>
      <c r="D54" s="7" t="str">
        <f t="shared" si="0"/>
        <v>2014 June</v>
      </c>
      <c r="E54" s="8">
        <v>123.1</v>
      </c>
      <c r="F54" s="8">
        <v>125.9</v>
      </c>
      <c r="G54" s="8">
        <v>115.4</v>
      </c>
      <c r="H54" s="8">
        <v>120.4</v>
      </c>
      <c r="I54" s="8">
        <v>103.4</v>
      </c>
      <c r="J54" s="8">
        <v>131.19999999999999</v>
      </c>
      <c r="K54" s="8">
        <v>137.5</v>
      </c>
      <c r="L54" s="8">
        <v>112.8</v>
      </c>
      <c r="M54" s="8">
        <v>101.4</v>
      </c>
      <c r="N54" s="8">
        <v>118.3</v>
      </c>
      <c r="O54" s="8">
        <v>113.2</v>
      </c>
      <c r="P54" s="8">
        <v>122.4</v>
      </c>
      <c r="Q54" s="8">
        <v>122</v>
      </c>
      <c r="R54" s="8">
        <v>119</v>
      </c>
      <c r="S54" s="8">
        <v>117.4</v>
      </c>
      <c r="T54" s="8">
        <v>113.2</v>
      </c>
      <c r="U54" s="8">
        <v>116.7</v>
      </c>
      <c r="V54" s="8">
        <v>113.9</v>
      </c>
      <c r="W54" s="8">
        <v>111.2</v>
      </c>
      <c r="X54" s="8">
        <v>114.3</v>
      </c>
      <c r="Y54" s="8">
        <v>111.4</v>
      </c>
      <c r="Z54" s="8">
        <v>111.5</v>
      </c>
      <c r="AA54" s="8">
        <v>111.8</v>
      </c>
      <c r="AB54" s="8">
        <v>115.1</v>
      </c>
      <c r="AC54" s="8">
        <v>108.7</v>
      </c>
      <c r="AD54" s="8">
        <v>112.2</v>
      </c>
      <c r="AE54" s="8">
        <v>116.4</v>
      </c>
    </row>
    <row r="55" spans="1:31" hidden="1" x14ac:dyDescent="0.35">
      <c r="A55" s="7" t="s">
        <v>34</v>
      </c>
      <c r="B55" s="7">
        <v>2014</v>
      </c>
      <c r="C55" s="7" t="s">
        <v>39</v>
      </c>
      <c r="D55" s="7" t="str">
        <f t="shared" si="0"/>
        <v>2014 June</v>
      </c>
      <c r="E55" s="8">
        <v>121.5</v>
      </c>
      <c r="F55" s="8">
        <v>123.1</v>
      </c>
      <c r="G55" s="8">
        <v>115.8</v>
      </c>
      <c r="H55" s="8">
        <v>119.7</v>
      </c>
      <c r="I55" s="8">
        <v>107.8</v>
      </c>
      <c r="J55" s="8">
        <v>128.30000000000001</v>
      </c>
      <c r="K55" s="8">
        <v>132.1</v>
      </c>
      <c r="L55" s="8">
        <v>112.4</v>
      </c>
      <c r="M55" s="8">
        <v>102.9</v>
      </c>
      <c r="N55" s="8">
        <v>114.3</v>
      </c>
      <c r="O55" s="8">
        <v>114.2</v>
      </c>
      <c r="P55" s="8">
        <v>121.2</v>
      </c>
      <c r="Q55" s="8">
        <v>120.4</v>
      </c>
      <c r="R55" s="8">
        <v>117.8</v>
      </c>
      <c r="S55" s="8">
        <v>118.8</v>
      </c>
      <c r="T55" s="8">
        <v>115.6</v>
      </c>
      <c r="U55" s="8">
        <v>118.3</v>
      </c>
      <c r="V55" s="8">
        <v>113.9</v>
      </c>
      <c r="W55" s="8">
        <v>113.2</v>
      </c>
      <c r="X55" s="8">
        <v>114.6</v>
      </c>
      <c r="Y55" s="8">
        <v>112.3</v>
      </c>
      <c r="Z55" s="8">
        <v>111.8</v>
      </c>
      <c r="AA55" s="8">
        <v>111.6</v>
      </c>
      <c r="AB55" s="8">
        <v>114.8</v>
      </c>
      <c r="AC55" s="8">
        <v>108.3</v>
      </c>
      <c r="AD55" s="8">
        <v>112.3</v>
      </c>
      <c r="AE55" s="8">
        <v>116.7</v>
      </c>
    </row>
    <row r="56" spans="1:31" hidden="1" x14ac:dyDescent="0.35">
      <c r="A56" s="7" t="s">
        <v>30</v>
      </c>
      <c r="B56" s="7">
        <v>2014</v>
      </c>
      <c r="C56" s="7" t="s">
        <v>40</v>
      </c>
      <c r="D56" s="7" t="str">
        <f t="shared" si="0"/>
        <v>2014 July</v>
      </c>
      <c r="E56" s="8">
        <v>121.7</v>
      </c>
      <c r="F56" s="8">
        <v>122.5</v>
      </c>
      <c r="G56" s="8">
        <v>117.7</v>
      </c>
      <c r="H56" s="8">
        <v>120.6</v>
      </c>
      <c r="I56" s="8">
        <v>110.4</v>
      </c>
      <c r="J56" s="8">
        <v>129.1</v>
      </c>
      <c r="K56" s="8">
        <v>150.1</v>
      </c>
      <c r="L56" s="8">
        <v>113.2</v>
      </c>
      <c r="M56" s="8">
        <v>104.8</v>
      </c>
      <c r="N56" s="8">
        <v>113.3</v>
      </c>
      <c r="O56" s="8">
        <v>115.6</v>
      </c>
      <c r="P56" s="8">
        <v>120.9</v>
      </c>
      <c r="Q56" s="8">
        <v>123.3</v>
      </c>
      <c r="R56" s="8">
        <v>118</v>
      </c>
      <c r="S56" s="8">
        <v>120.7</v>
      </c>
      <c r="T56" s="8">
        <v>118.3</v>
      </c>
      <c r="U56" s="8">
        <v>120.3</v>
      </c>
      <c r="V56" s="8">
        <v>139.26</v>
      </c>
      <c r="W56" s="8">
        <v>115.3</v>
      </c>
      <c r="X56" s="8">
        <v>115.4</v>
      </c>
      <c r="Y56" s="8">
        <v>113.4</v>
      </c>
      <c r="Z56" s="8">
        <v>113.2</v>
      </c>
      <c r="AA56" s="8">
        <v>111.8</v>
      </c>
      <c r="AB56" s="8">
        <v>115.5</v>
      </c>
      <c r="AC56" s="8">
        <v>108.8</v>
      </c>
      <c r="AD56" s="8">
        <v>113.1</v>
      </c>
      <c r="AE56" s="8">
        <v>119.5</v>
      </c>
    </row>
    <row r="57" spans="1:31" hidden="1" x14ac:dyDescent="0.35">
      <c r="A57" s="7" t="s">
        <v>33</v>
      </c>
      <c r="B57" s="7">
        <v>2014</v>
      </c>
      <c r="C57" s="7" t="s">
        <v>40</v>
      </c>
      <c r="D57" s="7" t="str">
        <f t="shared" si="0"/>
        <v>2014 July</v>
      </c>
      <c r="E57" s="8">
        <v>123.8</v>
      </c>
      <c r="F57" s="8">
        <v>126.4</v>
      </c>
      <c r="G57" s="8">
        <v>118</v>
      </c>
      <c r="H57" s="8">
        <v>121.6</v>
      </c>
      <c r="I57" s="8">
        <v>103.5</v>
      </c>
      <c r="J57" s="8">
        <v>133.69999999999999</v>
      </c>
      <c r="K57" s="8">
        <v>172.4</v>
      </c>
      <c r="L57" s="8">
        <v>113.1</v>
      </c>
      <c r="M57" s="8">
        <v>102.7</v>
      </c>
      <c r="N57" s="8">
        <v>120</v>
      </c>
      <c r="O57" s="8">
        <v>113.8</v>
      </c>
      <c r="P57" s="8">
        <v>123.4</v>
      </c>
      <c r="Q57" s="8">
        <v>127.1</v>
      </c>
      <c r="R57" s="8">
        <v>121</v>
      </c>
      <c r="S57" s="8">
        <v>118</v>
      </c>
      <c r="T57" s="8">
        <v>113.6</v>
      </c>
      <c r="U57" s="8">
        <v>117.4</v>
      </c>
      <c r="V57" s="8">
        <v>114.8</v>
      </c>
      <c r="W57" s="8">
        <v>111.6</v>
      </c>
      <c r="X57" s="8">
        <v>114.9</v>
      </c>
      <c r="Y57" s="8">
        <v>111.5</v>
      </c>
      <c r="Z57" s="8">
        <v>113</v>
      </c>
      <c r="AA57" s="8">
        <v>112.4</v>
      </c>
      <c r="AB57" s="8">
        <v>117.8</v>
      </c>
      <c r="AC57" s="8">
        <v>109.7</v>
      </c>
      <c r="AD57" s="8">
        <v>113.5</v>
      </c>
      <c r="AE57" s="8">
        <v>118.9</v>
      </c>
    </row>
    <row r="58" spans="1:31" hidden="1" x14ac:dyDescent="0.35">
      <c r="A58" s="7" t="s">
        <v>34</v>
      </c>
      <c r="B58" s="7">
        <v>2014</v>
      </c>
      <c r="C58" s="7" t="s">
        <v>40</v>
      </c>
      <c r="D58" s="7" t="str">
        <f t="shared" si="0"/>
        <v>2014 July</v>
      </c>
      <c r="E58" s="8">
        <v>122.4</v>
      </c>
      <c r="F58" s="8">
        <v>123.9</v>
      </c>
      <c r="G58" s="8">
        <v>117.8</v>
      </c>
      <c r="H58" s="8">
        <v>121</v>
      </c>
      <c r="I58" s="8">
        <v>107.9</v>
      </c>
      <c r="J58" s="8">
        <v>131.19999999999999</v>
      </c>
      <c r="K58" s="8">
        <v>157.69999999999999</v>
      </c>
      <c r="L58" s="8">
        <v>113.2</v>
      </c>
      <c r="M58" s="8">
        <v>104.1</v>
      </c>
      <c r="N58" s="8">
        <v>115.5</v>
      </c>
      <c r="O58" s="8">
        <v>114.8</v>
      </c>
      <c r="P58" s="8">
        <v>122.1</v>
      </c>
      <c r="Q58" s="8">
        <v>124.7</v>
      </c>
      <c r="R58" s="8">
        <v>118.8</v>
      </c>
      <c r="S58" s="8">
        <v>119.6</v>
      </c>
      <c r="T58" s="8">
        <v>116.3</v>
      </c>
      <c r="U58" s="8">
        <v>119.1</v>
      </c>
      <c r="V58" s="8">
        <v>114.8</v>
      </c>
      <c r="W58" s="8">
        <v>113.9</v>
      </c>
      <c r="X58" s="8">
        <v>115.2</v>
      </c>
      <c r="Y58" s="8">
        <v>112.7</v>
      </c>
      <c r="Z58" s="8">
        <v>113.1</v>
      </c>
      <c r="AA58" s="8">
        <v>112.1</v>
      </c>
      <c r="AB58" s="8">
        <v>116.8</v>
      </c>
      <c r="AC58" s="8">
        <v>109.2</v>
      </c>
      <c r="AD58" s="8">
        <v>113.3</v>
      </c>
      <c r="AE58" s="8">
        <v>119.2</v>
      </c>
    </row>
    <row r="59" spans="1:31" hidden="1" x14ac:dyDescent="0.35">
      <c r="A59" s="7" t="s">
        <v>30</v>
      </c>
      <c r="B59" s="7">
        <v>2014</v>
      </c>
      <c r="C59" s="7" t="s">
        <v>41</v>
      </c>
      <c r="D59" s="7" t="str">
        <f t="shared" si="0"/>
        <v>2014 August</v>
      </c>
      <c r="E59" s="8">
        <v>121.8</v>
      </c>
      <c r="F59" s="8">
        <v>122.8</v>
      </c>
      <c r="G59" s="8">
        <v>117.8</v>
      </c>
      <c r="H59" s="8">
        <v>121.9</v>
      </c>
      <c r="I59" s="8">
        <v>110.6</v>
      </c>
      <c r="J59" s="8">
        <v>129.69999999999999</v>
      </c>
      <c r="K59" s="8">
        <v>161.1</v>
      </c>
      <c r="L59" s="8">
        <v>114.1</v>
      </c>
      <c r="M59" s="8">
        <v>105.1</v>
      </c>
      <c r="N59" s="8">
        <v>114.6</v>
      </c>
      <c r="O59" s="8">
        <v>115.8</v>
      </c>
      <c r="P59" s="8">
        <v>121.7</v>
      </c>
      <c r="Q59" s="8">
        <v>125.3</v>
      </c>
      <c r="R59" s="8">
        <v>118.8</v>
      </c>
      <c r="S59" s="8">
        <v>120.9</v>
      </c>
      <c r="T59" s="8">
        <v>118.8</v>
      </c>
      <c r="U59" s="8">
        <v>120.7</v>
      </c>
      <c r="V59" s="8">
        <v>139.26</v>
      </c>
      <c r="W59" s="8">
        <v>115.4</v>
      </c>
      <c r="X59" s="8">
        <v>115.9</v>
      </c>
      <c r="Y59" s="8">
        <v>114</v>
      </c>
      <c r="Z59" s="8">
        <v>113.2</v>
      </c>
      <c r="AA59" s="8">
        <v>112.2</v>
      </c>
      <c r="AB59" s="8">
        <v>116.2</v>
      </c>
      <c r="AC59" s="8">
        <v>109.4</v>
      </c>
      <c r="AD59" s="8">
        <v>113.5</v>
      </c>
      <c r="AE59" s="8">
        <v>120.7</v>
      </c>
    </row>
    <row r="60" spans="1:31" hidden="1" x14ac:dyDescent="0.35">
      <c r="A60" s="7" t="s">
        <v>33</v>
      </c>
      <c r="B60" s="7">
        <v>2014</v>
      </c>
      <c r="C60" s="7" t="s">
        <v>41</v>
      </c>
      <c r="D60" s="7" t="str">
        <f t="shared" si="0"/>
        <v>2014 August</v>
      </c>
      <c r="E60" s="8">
        <v>124.8</v>
      </c>
      <c r="F60" s="8">
        <v>127.3</v>
      </c>
      <c r="G60" s="8">
        <v>116.5</v>
      </c>
      <c r="H60" s="8">
        <v>122.2</v>
      </c>
      <c r="I60" s="8">
        <v>103.6</v>
      </c>
      <c r="J60" s="8">
        <v>132.69999999999999</v>
      </c>
      <c r="K60" s="8">
        <v>181.9</v>
      </c>
      <c r="L60" s="8">
        <v>115.2</v>
      </c>
      <c r="M60" s="8">
        <v>102.7</v>
      </c>
      <c r="N60" s="8">
        <v>122.1</v>
      </c>
      <c r="O60" s="8">
        <v>114.4</v>
      </c>
      <c r="P60" s="8">
        <v>124.7</v>
      </c>
      <c r="Q60" s="8">
        <v>128.9</v>
      </c>
      <c r="R60" s="8">
        <v>123</v>
      </c>
      <c r="S60" s="8">
        <v>118.6</v>
      </c>
      <c r="T60" s="8">
        <v>114.1</v>
      </c>
      <c r="U60" s="8">
        <v>117.9</v>
      </c>
      <c r="V60" s="8">
        <v>115.5</v>
      </c>
      <c r="W60" s="8">
        <v>111.8</v>
      </c>
      <c r="X60" s="8">
        <v>115.3</v>
      </c>
      <c r="Y60" s="8">
        <v>112.2</v>
      </c>
      <c r="Z60" s="8">
        <v>112.5</v>
      </c>
      <c r="AA60" s="8">
        <v>112.9</v>
      </c>
      <c r="AB60" s="8">
        <v>119.2</v>
      </c>
      <c r="AC60" s="8">
        <v>110.5</v>
      </c>
      <c r="AD60" s="8">
        <v>113.9</v>
      </c>
      <c r="AE60" s="8">
        <v>119.9</v>
      </c>
    </row>
    <row r="61" spans="1:31" hidden="1" x14ac:dyDescent="0.35">
      <c r="A61" s="7" t="s">
        <v>34</v>
      </c>
      <c r="B61" s="7">
        <v>2014</v>
      </c>
      <c r="C61" s="7" t="s">
        <v>41</v>
      </c>
      <c r="D61" s="7" t="str">
        <f t="shared" si="0"/>
        <v>2014 August</v>
      </c>
      <c r="E61" s="8">
        <v>122.7</v>
      </c>
      <c r="F61" s="8">
        <v>124.4</v>
      </c>
      <c r="G61" s="8">
        <v>117.3</v>
      </c>
      <c r="H61" s="8">
        <v>122</v>
      </c>
      <c r="I61" s="8">
        <v>108</v>
      </c>
      <c r="J61" s="8">
        <v>131.1</v>
      </c>
      <c r="K61" s="8">
        <v>168.2</v>
      </c>
      <c r="L61" s="8">
        <v>114.5</v>
      </c>
      <c r="M61" s="8">
        <v>104.3</v>
      </c>
      <c r="N61" s="8">
        <v>117.1</v>
      </c>
      <c r="O61" s="8">
        <v>115.2</v>
      </c>
      <c r="P61" s="8">
        <v>123.1</v>
      </c>
      <c r="Q61" s="8">
        <v>126.6</v>
      </c>
      <c r="R61" s="8">
        <v>119.9</v>
      </c>
      <c r="S61" s="8">
        <v>120</v>
      </c>
      <c r="T61" s="8">
        <v>116.8</v>
      </c>
      <c r="U61" s="8">
        <v>119.6</v>
      </c>
      <c r="V61" s="8">
        <v>115.5</v>
      </c>
      <c r="W61" s="8">
        <v>114</v>
      </c>
      <c r="X61" s="8">
        <v>115.6</v>
      </c>
      <c r="Y61" s="8">
        <v>113.3</v>
      </c>
      <c r="Z61" s="8">
        <v>112.8</v>
      </c>
      <c r="AA61" s="8">
        <v>112.6</v>
      </c>
      <c r="AB61" s="8">
        <v>118</v>
      </c>
      <c r="AC61" s="8">
        <v>109.9</v>
      </c>
      <c r="AD61" s="8">
        <v>113.7</v>
      </c>
      <c r="AE61" s="8">
        <v>120.3</v>
      </c>
    </row>
    <row r="62" spans="1:31" hidden="1" x14ac:dyDescent="0.35">
      <c r="A62" s="7" t="s">
        <v>30</v>
      </c>
      <c r="B62" s="7">
        <v>2014</v>
      </c>
      <c r="C62" s="7" t="s">
        <v>42</v>
      </c>
      <c r="D62" s="7" t="str">
        <f t="shared" si="0"/>
        <v>2014 September</v>
      </c>
      <c r="E62" s="8">
        <v>122.3</v>
      </c>
      <c r="F62" s="8">
        <v>122.4</v>
      </c>
      <c r="G62" s="8">
        <v>117.8</v>
      </c>
      <c r="H62" s="8">
        <v>122.7</v>
      </c>
      <c r="I62" s="8">
        <v>110.4</v>
      </c>
      <c r="J62" s="8">
        <v>129.80000000000001</v>
      </c>
      <c r="K62" s="8">
        <v>158.80000000000001</v>
      </c>
      <c r="L62" s="8">
        <v>115</v>
      </c>
      <c r="M62" s="8">
        <v>104.7</v>
      </c>
      <c r="N62" s="8">
        <v>114.9</v>
      </c>
      <c r="O62" s="8">
        <v>116.5</v>
      </c>
      <c r="P62" s="8">
        <v>122.6</v>
      </c>
      <c r="Q62" s="8">
        <v>125.3</v>
      </c>
      <c r="R62" s="8">
        <v>119.5</v>
      </c>
      <c r="S62" s="8">
        <v>121.7</v>
      </c>
      <c r="T62" s="8">
        <v>119.2</v>
      </c>
      <c r="U62" s="8">
        <v>121.3</v>
      </c>
      <c r="V62" s="8">
        <v>139.26</v>
      </c>
      <c r="W62" s="8">
        <v>115.8</v>
      </c>
      <c r="X62" s="8">
        <v>116.7</v>
      </c>
      <c r="Y62" s="8">
        <v>114.5</v>
      </c>
      <c r="Z62" s="8">
        <v>112.8</v>
      </c>
      <c r="AA62" s="8">
        <v>112.6</v>
      </c>
      <c r="AB62" s="8">
        <v>116.6</v>
      </c>
      <c r="AC62" s="8">
        <v>109.1</v>
      </c>
      <c r="AD62" s="8">
        <v>113.7</v>
      </c>
      <c r="AE62" s="8">
        <v>120.9</v>
      </c>
    </row>
    <row r="63" spans="1:31" hidden="1" x14ac:dyDescent="0.35">
      <c r="A63" s="7" t="s">
        <v>33</v>
      </c>
      <c r="B63" s="7">
        <v>2014</v>
      </c>
      <c r="C63" s="7" t="s">
        <v>42</v>
      </c>
      <c r="D63" s="7" t="str">
        <f t="shared" si="0"/>
        <v>2014 September</v>
      </c>
      <c r="E63" s="8">
        <v>124.2</v>
      </c>
      <c r="F63" s="8">
        <v>125.4</v>
      </c>
      <c r="G63" s="8">
        <v>116.4</v>
      </c>
      <c r="H63" s="8">
        <v>122.7</v>
      </c>
      <c r="I63" s="8">
        <v>103.5</v>
      </c>
      <c r="J63" s="8">
        <v>124.5</v>
      </c>
      <c r="K63" s="8">
        <v>168.6</v>
      </c>
      <c r="L63" s="8">
        <v>116.9</v>
      </c>
      <c r="M63" s="8">
        <v>101.9</v>
      </c>
      <c r="N63" s="8">
        <v>122.9</v>
      </c>
      <c r="O63" s="8">
        <v>114.8</v>
      </c>
      <c r="P63" s="8">
        <v>125.2</v>
      </c>
      <c r="Q63" s="8">
        <v>126.7</v>
      </c>
      <c r="R63" s="8">
        <v>124.3</v>
      </c>
      <c r="S63" s="8">
        <v>119.2</v>
      </c>
      <c r="T63" s="8">
        <v>114.5</v>
      </c>
      <c r="U63" s="8">
        <v>118.4</v>
      </c>
      <c r="V63" s="8">
        <v>116.1</v>
      </c>
      <c r="W63" s="8">
        <v>111.8</v>
      </c>
      <c r="X63" s="8">
        <v>115.5</v>
      </c>
      <c r="Y63" s="8">
        <v>112.3</v>
      </c>
      <c r="Z63" s="8">
        <v>111.2</v>
      </c>
      <c r="AA63" s="8">
        <v>113.4</v>
      </c>
      <c r="AB63" s="8">
        <v>120</v>
      </c>
      <c r="AC63" s="8">
        <v>110</v>
      </c>
      <c r="AD63" s="8">
        <v>113.6</v>
      </c>
      <c r="AE63" s="8">
        <v>119.2</v>
      </c>
    </row>
    <row r="64" spans="1:31" hidden="1" x14ac:dyDescent="0.35">
      <c r="A64" s="7" t="s">
        <v>34</v>
      </c>
      <c r="B64" s="7">
        <v>2014</v>
      </c>
      <c r="C64" s="7" t="s">
        <v>42</v>
      </c>
      <c r="D64" s="7" t="str">
        <f t="shared" si="0"/>
        <v>2014 September</v>
      </c>
      <c r="E64" s="8">
        <v>122.9</v>
      </c>
      <c r="F64" s="8">
        <v>123.5</v>
      </c>
      <c r="G64" s="8">
        <v>117.3</v>
      </c>
      <c r="H64" s="8">
        <v>122.7</v>
      </c>
      <c r="I64" s="8">
        <v>107.9</v>
      </c>
      <c r="J64" s="8">
        <v>127.3</v>
      </c>
      <c r="K64" s="8">
        <v>162.1</v>
      </c>
      <c r="L64" s="8">
        <v>115.6</v>
      </c>
      <c r="M64" s="8">
        <v>103.8</v>
      </c>
      <c r="N64" s="8">
        <v>117.6</v>
      </c>
      <c r="O64" s="8">
        <v>115.8</v>
      </c>
      <c r="P64" s="8">
        <v>123.8</v>
      </c>
      <c r="Q64" s="8">
        <v>125.8</v>
      </c>
      <c r="R64" s="8">
        <v>120.8</v>
      </c>
      <c r="S64" s="8">
        <v>120.7</v>
      </c>
      <c r="T64" s="8">
        <v>117.2</v>
      </c>
      <c r="U64" s="8">
        <v>120.1</v>
      </c>
      <c r="V64" s="8">
        <v>116.1</v>
      </c>
      <c r="W64" s="8">
        <v>114.3</v>
      </c>
      <c r="X64" s="8">
        <v>116.1</v>
      </c>
      <c r="Y64" s="8">
        <v>113.7</v>
      </c>
      <c r="Z64" s="8">
        <v>112</v>
      </c>
      <c r="AA64" s="8">
        <v>113.1</v>
      </c>
      <c r="AB64" s="8">
        <v>118.6</v>
      </c>
      <c r="AC64" s="8">
        <v>109.5</v>
      </c>
      <c r="AD64" s="8">
        <v>113.7</v>
      </c>
      <c r="AE64" s="8">
        <v>120.1</v>
      </c>
    </row>
    <row r="65" spans="1:31" hidden="1" x14ac:dyDescent="0.35">
      <c r="A65" s="7" t="s">
        <v>30</v>
      </c>
      <c r="B65" s="7">
        <v>2014</v>
      </c>
      <c r="C65" s="7" t="s">
        <v>43</v>
      </c>
      <c r="D65" s="7" t="str">
        <f t="shared" si="0"/>
        <v>2014 October</v>
      </c>
      <c r="E65" s="8">
        <v>122.6</v>
      </c>
      <c r="F65" s="8">
        <v>122.5</v>
      </c>
      <c r="G65" s="8">
        <v>118.3</v>
      </c>
      <c r="H65" s="8">
        <v>123.2</v>
      </c>
      <c r="I65" s="8">
        <v>110.5</v>
      </c>
      <c r="J65" s="8">
        <v>128.9</v>
      </c>
      <c r="K65" s="8">
        <v>155.30000000000001</v>
      </c>
      <c r="L65" s="8">
        <v>115.5</v>
      </c>
      <c r="M65" s="8">
        <v>104</v>
      </c>
      <c r="N65" s="8">
        <v>115.3</v>
      </c>
      <c r="O65" s="8">
        <v>116.8</v>
      </c>
      <c r="P65" s="8">
        <v>123.2</v>
      </c>
      <c r="Q65" s="8">
        <v>125.1</v>
      </c>
      <c r="R65" s="8">
        <v>120</v>
      </c>
      <c r="S65" s="8">
        <v>122.7</v>
      </c>
      <c r="T65" s="8">
        <v>120.3</v>
      </c>
      <c r="U65" s="8">
        <v>122.3</v>
      </c>
      <c r="V65" s="8">
        <v>139.26</v>
      </c>
      <c r="W65" s="8">
        <v>116.4</v>
      </c>
      <c r="X65" s="8">
        <v>117.5</v>
      </c>
      <c r="Y65" s="8">
        <v>115.3</v>
      </c>
      <c r="Z65" s="8">
        <v>112.6</v>
      </c>
      <c r="AA65" s="8">
        <v>113</v>
      </c>
      <c r="AB65" s="8">
        <v>116.9</v>
      </c>
      <c r="AC65" s="8">
        <v>109.3</v>
      </c>
      <c r="AD65" s="8">
        <v>114</v>
      </c>
      <c r="AE65" s="8">
        <v>121</v>
      </c>
    </row>
    <row r="66" spans="1:31" hidden="1" x14ac:dyDescent="0.35">
      <c r="A66" s="7" t="s">
        <v>33</v>
      </c>
      <c r="B66" s="7">
        <v>2014</v>
      </c>
      <c r="C66" s="7" t="s">
        <v>43</v>
      </c>
      <c r="D66" s="7" t="str">
        <f t="shared" si="0"/>
        <v>2014 October</v>
      </c>
      <c r="E66" s="8">
        <v>124.6</v>
      </c>
      <c r="F66" s="8">
        <v>126.1</v>
      </c>
      <c r="G66" s="8">
        <v>117.8</v>
      </c>
      <c r="H66" s="8">
        <v>123.1</v>
      </c>
      <c r="I66" s="8">
        <v>103.5</v>
      </c>
      <c r="J66" s="8">
        <v>123.5</v>
      </c>
      <c r="K66" s="8">
        <v>159.6</v>
      </c>
      <c r="L66" s="8">
        <v>117.4</v>
      </c>
      <c r="M66" s="8">
        <v>101.2</v>
      </c>
      <c r="N66" s="8">
        <v>123.8</v>
      </c>
      <c r="O66" s="8">
        <v>115.2</v>
      </c>
      <c r="P66" s="8">
        <v>125.9</v>
      </c>
      <c r="Q66" s="8">
        <v>125.8</v>
      </c>
      <c r="R66" s="8">
        <v>124.3</v>
      </c>
      <c r="S66" s="8">
        <v>119.6</v>
      </c>
      <c r="T66" s="8">
        <v>114.9</v>
      </c>
      <c r="U66" s="8">
        <v>118.9</v>
      </c>
      <c r="V66" s="8">
        <v>116.7</v>
      </c>
      <c r="W66" s="8">
        <v>112</v>
      </c>
      <c r="X66" s="8">
        <v>115.8</v>
      </c>
      <c r="Y66" s="8">
        <v>112.6</v>
      </c>
      <c r="Z66" s="8">
        <v>111</v>
      </c>
      <c r="AA66" s="8">
        <v>113.6</v>
      </c>
      <c r="AB66" s="8">
        <v>120.2</v>
      </c>
      <c r="AC66" s="8">
        <v>110.1</v>
      </c>
      <c r="AD66" s="8">
        <v>113.7</v>
      </c>
      <c r="AE66" s="8">
        <v>119.1</v>
      </c>
    </row>
    <row r="67" spans="1:31" hidden="1" x14ac:dyDescent="0.35">
      <c r="A67" s="7" t="s">
        <v>34</v>
      </c>
      <c r="B67" s="7">
        <v>2014</v>
      </c>
      <c r="C67" s="7" t="s">
        <v>43</v>
      </c>
      <c r="D67" s="7" t="str">
        <f t="shared" ref="D67:D130" si="1">_xlfn.CONCAT(B67," ",C67)</f>
        <v>2014 October</v>
      </c>
      <c r="E67" s="8">
        <v>123.2</v>
      </c>
      <c r="F67" s="8">
        <v>123.8</v>
      </c>
      <c r="G67" s="8">
        <v>118.1</v>
      </c>
      <c r="H67" s="8">
        <v>123.2</v>
      </c>
      <c r="I67" s="8">
        <v>107.9</v>
      </c>
      <c r="J67" s="8">
        <v>126.4</v>
      </c>
      <c r="K67" s="8">
        <v>156.80000000000001</v>
      </c>
      <c r="L67" s="8">
        <v>116.1</v>
      </c>
      <c r="M67" s="8">
        <v>103.1</v>
      </c>
      <c r="N67" s="8">
        <v>118.1</v>
      </c>
      <c r="O67" s="8">
        <v>116.1</v>
      </c>
      <c r="P67" s="8">
        <v>124.5</v>
      </c>
      <c r="Q67" s="8">
        <v>125.4</v>
      </c>
      <c r="R67" s="8">
        <v>121.1</v>
      </c>
      <c r="S67" s="8">
        <v>121.5</v>
      </c>
      <c r="T67" s="8">
        <v>118.1</v>
      </c>
      <c r="U67" s="8">
        <v>121</v>
      </c>
      <c r="V67" s="8">
        <v>116.7</v>
      </c>
      <c r="W67" s="8">
        <v>114.7</v>
      </c>
      <c r="X67" s="8">
        <v>116.7</v>
      </c>
      <c r="Y67" s="8">
        <v>114.3</v>
      </c>
      <c r="Z67" s="8">
        <v>111.8</v>
      </c>
      <c r="AA67" s="8">
        <v>113.3</v>
      </c>
      <c r="AB67" s="8">
        <v>118.8</v>
      </c>
      <c r="AC67" s="8">
        <v>109.6</v>
      </c>
      <c r="AD67" s="8">
        <v>113.9</v>
      </c>
      <c r="AE67" s="8">
        <v>120.1</v>
      </c>
    </row>
    <row r="68" spans="1:31" hidden="1" x14ac:dyDescent="0.35">
      <c r="A68" s="7" t="s">
        <v>30</v>
      </c>
      <c r="B68" s="7">
        <v>2014</v>
      </c>
      <c r="C68" s="7" t="s">
        <v>45</v>
      </c>
      <c r="D68" s="7" t="str">
        <f t="shared" si="1"/>
        <v>2014 November</v>
      </c>
      <c r="E68" s="8">
        <v>122.7</v>
      </c>
      <c r="F68" s="8">
        <v>122.6</v>
      </c>
      <c r="G68" s="8">
        <v>119.9</v>
      </c>
      <c r="H68" s="8">
        <v>124</v>
      </c>
      <c r="I68" s="8">
        <v>110.5</v>
      </c>
      <c r="J68" s="8">
        <v>128.80000000000001</v>
      </c>
      <c r="K68" s="8">
        <v>152</v>
      </c>
      <c r="L68" s="8">
        <v>116.2</v>
      </c>
      <c r="M68" s="8">
        <v>103.3</v>
      </c>
      <c r="N68" s="8">
        <v>115.8</v>
      </c>
      <c r="O68" s="8">
        <v>116.8</v>
      </c>
      <c r="P68" s="8">
        <v>124.5</v>
      </c>
      <c r="Q68" s="8">
        <v>124.9</v>
      </c>
      <c r="R68" s="8">
        <v>120.8</v>
      </c>
      <c r="S68" s="8">
        <v>123.3</v>
      </c>
      <c r="T68" s="8">
        <v>120.5</v>
      </c>
      <c r="U68" s="8">
        <v>122.9</v>
      </c>
      <c r="V68" s="8">
        <v>139.26</v>
      </c>
      <c r="W68" s="8">
        <v>117.3</v>
      </c>
      <c r="X68" s="8">
        <v>118.1</v>
      </c>
      <c r="Y68" s="8">
        <v>115.9</v>
      </c>
      <c r="Z68" s="8">
        <v>112</v>
      </c>
      <c r="AA68" s="8">
        <v>113.3</v>
      </c>
      <c r="AB68" s="8">
        <v>117.2</v>
      </c>
      <c r="AC68" s="8">
        <v>108.8</v>
      </c>
      <c r="AD68" s="8">
        <v>114.1</v>
      </c>
      <c r="AE68" s="8">
        <v>121.1</v>
      </c>
    </row>
    <row r="69" spans="1:31" hidden="1" x14ac:dyDescent="0.35">
      <c r="A69" s="7" t="s">
        <v>33</v>
      </c>
      <c r="B69" s="7">
        <v>2014</v>
      </c>
      <c r="C69" s="7" t="s">
        <v>45</v>
      </c>
      <c r="D69" s="7" t="str">
        <f t="shared" si="1"/>
        <v>2014 November</v>
      </c>
      <c r="E69" s="8">
        <v>124.5</v>
      </c>
      <c r="F69" s="8">
        <v>125.6</v>
      </c>
      <c r="G69" s="8">
        <v>122.7</v>
      </c>
      <c r="H69" s="8">
        <v>124.6</v>
      </c>
      <c r="I69" s="8">
        <v>103.2</v>
      </c>
      <c r="J69" s="8">
        <v>122.2</v>
      </c>
      <c r="K69" s="8">
        <v>153.19999999999999</v>
      </c>
      <c r="L69" s="8">
        <v>119.3</v>
      </c>
      <c r="M69" s="8">
        <v>99.8</v>
      </c>
      <c r="N69" s="8">
        <v>124.6</v>
      </c>
      <c r="O69" s="8">
        <v>115.8</v>
      </c>
      <c r="P69" s="8">
        <v>126.9</v>
      </c>
      <c r="Q69" s="8">
        <v>125.4</v>
      </c>
      <c r="R69" s="8">
        <v>125.8</v>
      </c>
      <c r="S69" s="8">
        <v>120.3</v>
      </c>
      <c r="T69" s="8">
        <v>115.4</v>
      </c>
      <c r="U69" s="8">
        <v>119.5</v>
      </c>
      <c r="V69" s="8">
        <v>117.1</v>
      </c>
      <c r="W69" s="8">
        <v>112.6</v>
      </c>
      <c r="X69" s="8">
        <v>116.4</v>
      </c>
      <c r="Y69" s="8">
        <v>113</v>
      </c>
      <c r="Z69" s="8">
        <v>109.7</v>
      </c>
      <c r="AA69" s="8">
        <v>114</v>
      </c>
      <c r="AB69" s="8">
        <v>120.3</v>
      </c>
      <c r="AC69" s="8">
        <v>109.6</v>
      </c>
      <c r="AD69" s="8">
        <v>113.4</v>
      </c>
      <c r="AE69" s="8">
        <v>119</v>
      </c>
    </row>
    <row r="70" spans="1:31" hidden="1" x14ac:dyDescent="0.35">
      <c r="A70" s="7" t="s">
        <v>34</v>
      </c>
      <c r="B70" s="7">
        <v>2014</v>
      </c>
      <c r="C70" s="7" t="s">
        <v>45</v>
      </c>
      <c r="D70" s="7" t="str">
        <f t="shared" si="1"/>
        <v>2014 November</v>
      </c>
      <c r="E70" s="8">
        <v>123.3</v>
      </c>
      <c r="F70" s="8">
        <v>123.7</v>
      </c>
      <c r="G70" s="8">
        <v>121</v>
      </c>
      <c r="H70" s="8">
        <v>124.2</v>
      </c>
      <c r="I70" s="8">
        <v>107.8</v>
      </c>
      <c r="J70" s="8">
        <v>125.7</v>
      </c>
      <c r="K70" s="8">
        <v>152.4</v>
      </c>
      <c r="L70" s="8">
        <v>117.2</v>
      </c>
      <c r="M70" s="8">
        <v>102.1</v>
      </c>
      <c r="N70" s="8">
        <v>118.7</v>
      </c>
      <c r="O70" s="8">
        <v>116.4</v>
      </c>
      <c r="P70" s="8">
        <v>125.6</v>
      </c>
      <c r="Q70" s="8">
        <v>125.1</v>
      </c>
      <c r="R70" s="8">
        <v>122.1</v>
      </c>
      <c r="S70" s="8">
        <v>122.1</v>
      </c>
      <c r="T70" s="8">
        <v>118.4</v>
      </c>
      <c r="U70" s="8">
        <v>121.6</v>
      </c>
      <c r="V70" s="8">
        <v>117.1</v>
      </c>
      <c r="W70" s="8">
        <v>115.5</v>
      </c>
      <c r="X70" s="8">
        <v>117.3</v>
      </c>
      <c r="Y70" s="8">
        <v>114.8</v>
      </c>
      <c r="Z70" s="8">
        <v>110.8</v>
      </c>
      <c r="AA70" s="8">
        <v>113.7</v>
      </c>
      <c r="AB70" s="8">
        <v>119</v>
      </c>
      <c r="AC70" s="8">
        <v>109.1</v>
      </c>
      <c r="AD70" s="8">
        <v>113.8</v>
      </c>
      <c r="AE70" s="8">
        <v>120.1</v>
      </c>
    </row>
    <row r="71" spans="1:31" hidden="1" x14ac:dyDescent="0.35">
      <c r="A71" s="7" t="s">
        <v>30</v>
      </c>
      <c r="B71" s="7">
        <v>2014</v>
      </c>
      <c r="C71" s="7" t="s">
        <v>46</v>
      </c>
      <c r="D71" s="7" t="str">
        <f t="shared" si="1"/>
        <v>2014 December</v>
      </c>
      <c r="E71" s="8">
        <v>122.4</v>
      </c>
      <c r="F71" s="8">
        <v>122.4</v>
      </c>
      <c r="G71" s="8">
        <v>121.8</v>
      </c>
      <c r="H71" s="8">
        <v>124.2</v>
      </c>
      <c r="I71" s="8">
        <v>110.2</v>
      </c>
      <c r="J71" s="8">
        <v>128.6</v>
      </c>
      <c r="K71" s="8">
        <v>140.30000000000001</v>
      </c>
      <c r="L71" s="8">
        <v>116.3</v>
      </c>
      <c r="M71" s="8">
        <v>102</v>
      </c>
      <c r="N71" s="8">
        <v>116</v>
      </c>
      <c r="O71" s="8">
        <v>117.3</v>
      </c>
      <c r="P71" s="8">
        <v>124.8</v>
      </c>
      <c r="Q71" s="8">
        <v>123.3</v>
      </c>
      <c r="R71" s="8">
        <v>121.7</v>
      </c>
      <c r="S71" s="8">
        <v>123.8</v>
      </c>
      <c r="T71" s="8">
        <v>120.6</v>
      </c>
      <c r="U71" s="8">
        <v>123.3</v>
      </c>
      <c r="V71" s="8">
        <v>139.26</v>
      </c>
      <c r="W71" s="8">
        <v>117.4</v>
      </c>
      <c r="X71" s="8">
        <v>118.2</v>
      </c>
      <c r="Y71" s="8">
        <v>116.2</v>
      </c>
      <c r="Z71" s="8">
        <v>111.5</v>
      </c>
      <c r="AA71" s="8">
        <v>113.3</v>
      </c>
      <c r="AB71" s="8">
        <v>117.7</v>
      </c>
      <c r="AC71" s="8">
        <v>109.4</v>
      </c>
      <c r="AD71" s="8">
        <v>114.2</v>
      </c>
      <c r="AE71" s="8">
        <v>120.3</v>
      </c>
    </row>
    <row r="72" spans="1:31" hidden="1" x14ac:dyDescent="0.35">
      <c r="A72" s="7" t="s">
        <v>33</v>
      </c>
      <c r="B72" s="7">
        <v>2014</v>
      </c>
      <c r="C72" s="7" t="s">
        <v>46</v>
      </c>
      <c r="D72" s="7" t="str">
        <f t="shared" si="1"/>
        <v>2014 December</v>
      </c>
      <c r="E72" s="8">
        <v>124</v>
      </c>
      <c r="F72" s="8">
        <v>124.7</v>
      </c>
      <c r="G72" s="8">
        <v>126.3</v>
      </c>
      <c r="H72" s="8">
        <v>124.9</v>
      </c>
      <c r="I72" s="8">
        <v>103</v>
      </c>
      <c r="J72" s="8">
        <v>122.3</v>
      </c>
      <c r="K72" s="8">
        <v>141</v>
      </c>
      <c r="L72" s="8">
        <v>120.1</v>
      </c>
      <c r="M72" s="8">
        <v>97.8</v>
      </c>
      <c r="N72" s="8">
        <v>125.4</v>
      </c>
      <c r="O72" s="8">
        <v>116.1</v>
      </c>
      <c r="P72" s="8">
        <v>127.6</v>
      </c>
      <c r="Q72" s="8">
        <v>124</v>
      </c>
      <c r="R72" s="8">
        <v>126.4</v>
      </c>
      <c r="S72" s="8">
        <v>120.7</v>
      </c>
      <c r="T72" s="8">
        <v>115.8</v>
      </c>
      <c r="U72" s="8">
        <v>120</v>
      </c>
      <c r="V72" s="8">
        <v>116.5</v>
      </c>
      <c r="W72" s="8">
        <v>113</v>
      </c>
      <c r="X72" s="8">
        <v>116.8</v>
      </c>
      <c r="Y72" s="8">
        <v>113.2</v>
      </c>
      <c r="Z72" s="8">
        <v>108.8</v>
      </c>
      <c r="AA72" s="8">
        <v>114.3</v>
      </c>
      <c r="AB72" s="8">
        <v>120.7</v>
      </c>
      <c r="AC72" s="8">
        <v>110.4</v>
      </c>
      <c r="AD72" s="8">
        <v>113.4</v>
      </c>
      <c r="AE72" s="8">
        <v>118.4</v>
      </c>
    </row>
    <row r="73" spans="1:31" hidden="1" x14ac:dyDescent="0.35">
      <c r="A73" s="7" t="s">
        <v>34</v>
      </c>
      <c r="B73" s="7">
        <v>2014</v>
      </c>
      <c r="C73" s="7" t="s">
        <v>46</v>
      </c>
      <c r="D73" s="7" t="str">
        <f t="shared" si="1"/>
        <v>2014 December</v>
      </c>
      <c r="E73" s="8">
        <v>122.9</v>
      </c>
      <c r="F73" s="8">
        <v>123.2</v>
      </c>
      <c r="G73" s="8">
        <v>123.5</v>
      </c>
      <c r="H73" s="8">
        <v>124.5</v>
      </c>
      <c r="I73" s="8">
        <v>107.6</v>
      </c>
      <c r="J73" s="8">
        <v>125.7</v>
      </c>
      <c r="K73" s="8">
        <v>140.5</v>
      </c>
      <c r="L73" s="8">
        <v>117.6</v>
      </c>
      <c r="M73" s="8">
        <v>100.6</v>
      </c>
      <c r="N73" s="8">
        <v>119.1</v>
      </c>
      <c r="O73" s="8">
        <v>116.8</v>
      </c>
      <c r="P73" s="8">
        <v>126.1</v>
      </c>
      <c r="Q73" s="8">
        <v>123.6</v>
      </c>
      <c r="R73" s="8">
        <v>123</v>
      </c>
      <c r="S73" s="8">
        <v>122.6</v>
      </c>
      <c r="T73" s="8">
        <v>118.6</v>
      </c>
      <c r="U73" s="8">
        <v>122</v>
      </c>
      <c r="V73" s="8">
        <v>116.5</v>
      </c>
      <c r="W73" s="8">
        <v>115.7</v>
      </c>
      <c r="X73" s="8">
        <v>117.5</v>
      </c>
      <c r="Y73" s="8">
        <v>115.1</v>
      </c>
      <c r="Z73" s="8">
        <v>110.1</v>
      </c>
      <c r="AA73" s="8">
        <v>113.9</v>
      </c>
      <c r="AB73" s="8">
        <v>119.5</v>
      </c>
      <c r="AC73" s="8">
        <v>109.8</v>
      </c>
      <c r="AD73" s="8">
        <v>113.8</v>
      </c>
      <c r="AE73" s="8">
        <v>119.4</v>
      </c>
    </row>
    <row r="74" spans="1:31" hidden="1" x14ac:dyDescent="0.35">
      <c r="A74" s="7" t="s">
        <v>30</v>
      </c>
      <c r="B74" s="7">
        <v>2015</v>
      </c>
      <c r="C74" s="7" t="s">
        <v>31</v>
      </c>
      <c r="D74" s="7" t="str">
        <f t="shared" si="1"/>
        <v>2015 January</v>
      </c>
      <c r="E74" s="8">
        <v>123.1</v>
      </c>
      <c r="F74" s="8">
        <v>123.1</v>
      </c>
      <c r="G74" s="8">
        <v>122.1</v>
      </c>
      <c r="H74" s="8">
        <v>124.9</v>
      </c>
      <c r="I74" s="8">
        <v>111</v>
      </c>
      <c r="J74" s="8">
        <v>130.4</v>
      </c>
      <c r="K74" s="8">
        <v>132.30000000000001</v>
      </c>
      <c r="L74" s="8">
        <v>117.2</v>
      </c>
      <c r="M74" s="8">
        <v>100.5</v>
      </c>
      <c r="N74" s="8">
        <v>117.2</v>
      </c>
      <c r="O74" s="8">
        <v>117.9</v>
      </c>
      <c r="P74" s="8">
        <v>125.6</v>
      </c>
      <c r="Q74" s="8">
        <v>122.8</v>
      </c>
      <c r="R74" s="8">
        <v>122.7</v>
      </c>
      <c r="S74" s="8">
        <v>124.4</v>
      </c>
      <c r="T74" s="8">
        <v>121.6</v>
      </c>
      <c r="U74" s="8">
        <v>124</v>
      </c>
      <c r="V74" s="8">
        <v>139.26</v>
      </c>
      <c r="W74" s="8">
        <v>118.4</v>
      </c>
      <c r="X74" s="8">
        <v>118.9</v>
      </c>
      <c r="Y74" s="8">
        <v>116.6</v>
      </c>
      <c r="Z74" s="8">
        <v>111</v>
      </c>
      <c r="AA74" s="8">
        <v>114</v>
      </c>
      <c r="AB74" s="8">
        <v>118.2</v>
      </c>
      <c r="AC74" s="8">
        <v>110.2</v>
      </c>
      <c r="AD74" s="8">
        <v>114.5</v>
      </c>
      <c r="AE74" s="8">
        <v>120.3</v>
      </c>
    </row>
    <row r="75" spans="1:31" hidden="1" x14ac:dyDescent="0.35">
      <c r="A75" s="7" t="s">
        <v>33</v>
      </c>
      <c r="B75" s="7">
        <v>2015</v>
      </c>
      <c r="C75" s="7" t="s">
        <v>31</v>
      </c>
      <c r="D75" s="7" t="str">
        <f t="shared" si="1"/>
        <v>2015 January</v>
      </c>
      <c r="E75" s="8">
        <v>124</v>
      </c>
      <c r="F75" s="8">
        <v>125.5</v>
      </c>
      <c r="G75" s="8">
        <v>126.6</v>
      </c>
      <c r="H75" s="8">
        <v>125.2</v>
      </c>
      <c r="I75" s="8">
        <v>104.3</v>
      </c>
      <c r="J75" s="8">
        <v>121.3</v>
      </c>
      <c r="K75" s="8">
        <v>134.4</v>
      </c>
      <c r="L75" s="8">
        <v>122.9</v>
      </c>
      <c r="M75" s="8">
        <v>96.1</v>
      </c>
      <c r="N75" s="8">
        <v>126.6</v>
      </c>
      <c r="O75" s="8">
        <v>116.5</v>
      </c>
      <c r="P75" s="8">
        <v>128</v>
      </c>
      <c r="Q75" s="8">
        <v>123.5</v>
      </c>
      <c r="R75" s="8">
        <v>127.4</v>
      </c>
      <c r="S75" s="8">
        <v>121</v>
      </c>
      <c r="T75" s="8">
        <v>116.1</v>
      </c>
      <c r="U75" s="8">
        <v>120.2</v>
      </c>
      <c r="V75" s="8">
        <v>117.3</v>
      </c>
      <c r="W75" s="8">
        <v>113.4</v>
      </c>
      <c r="X75" s="8">
        <v>117.2</v>
      </c>
      <c r="Y75" s="8">
        <v>113.7</v>
      </c>
      <c r="Z75" s="8">
        <v>107.9</v>
      </c>
      <c r="AA75" s="8">
        <v>114.6</v>
      </c>
      <c r="AB75" s="8">
        <v>120.8</v>
      </c>
      <c r="AC75" s="8">
        <v>111.4</v>
      </c>
      <c r="AD75" s="8">
        <v>113.4</v>
      </c>
      <c r="AE75" s="8">
        <v>118.5</v>
      </c>
    </row>
    <row r="76" spans="1:31" hidden="1" x14ac:dyDescent="0.35">
      <c r="A76" s="7" t="s">
        <v>34</v>
      </c>
      <c r="B76" s="7">
        <v>2015</v>
      </c>
      <c r="C76" s="7" t="s">
        <v>31</v>
      </c>
      <c r="D76" s="7" t="str">
        <f t="shared" si="1"/>
        <v>2015 January</v>
      </c>
      <c r="E76" s="8">
        <v>123.4</v>
      </c>
      <c r="F76" s="8">
        <v>123.9</v>
      </c>
      <c r="G76" s="8">
        <v>123.8</v>
      </c>
      <c r="H76" s="8">
        <v>125</v>
      </c>
      <c r="I76" s="8">
        <v>108.5</v>
      </c>
      <c r="J76" s="8">
        <v>126.2</v>
      </c>
      <c r="K76" s="8">
        <v>133</v>
      </c>
      <c r="L76" s="8">
        <v>119.1</v>
      </c>
      <c r="M76" s="8">
        <v>99</v>
      </c>
      <c r="N76" s="8">
        <v>120.3</v>
      </c>
      <c r="O76" s="8">
        <v>117.3</v>
      </c>
      <c r="P76" s="8">
        <v>126.7</v>
      </c>
      <c r="Q76" s="8">
        <v>123.1</v>
      </c>
      <c r="R76" s="8">
        <v>124</v>
      </c>
      <c r="S76" s="8">
        <v>123.1</v>
      </c>
      <c r="T76" s="8">
        <v>119.3</v>
      </c>
      <c r="U76" s="8">
        <v>122.5</v>
      </c>
      <c r="V76" s="8">
        <v>117.3</v>
      </c>
      <c r="W76" s="8">
        <v>116.5</v>
      </c>
      <c r="X76" s="8">
        <v>118.1</v>
      </c>
      <c r="Y76" s="8">
        <v>115.5</v>
      </c>
      <c r="Z76" s="8">
        <v>109.4</v>
      </c>
      <c r="AA76" s="8">
        <v>114.3</v>
      </c>
      <c r="AB76" s="8">
        <v>119.7</v>
      </c>
      <c r="AC76" s="8">
        <v>110.7</v>
      </c>
      <c r="AD76" s="8">
        <v>114</v>
      </c>
      <c r="AE76" s="8">
        <v>119.5</v>
      </c>
    </row>
    <row r="77" spans="1:31" hidden="1" x14ac:dyDescent="0.35">
      <c r="A77" s="7" t="s">
        <v>30</v>
      </c>
      <c r="B77" s="7">
        <v>2015</v>
      </c>
      <c r="C77" s="7" t="s">
        <v>35</v>
      </c>
      <c r="D77" s="7" t="str">
        <f t="shared" si="1"/>
        <v>2015 February</v>
      </c>
      <c r="E77" s="8">
        <v>123.4</v>
      </c>
      <c r="F77" s="8">
        <v>124.4</v>
      </c>
      <c r="G77" s="8">
        <v>122.1</v>
      </c>
      <c r="H77" s="8">
        <v>125.8</v>
      </c>
      <c r="I77" s="8">
        <v>111.5</v>
      </c>
      <c r="J77" s="8">
        <v>129.4</v>
      </c>
      <c r="K77" s="8">
        <v>128.19999999999999</v>
      </c>
      <c r="L77" s="8">
        <v>118.8</v>
      </c>
      <c r="M77" s="8">
        <v>100</v>
      </c>
      <c r="N77" s="8">
        <v>118.6</v>
      </c>
      <c r="O77" s="8">
        <v>118.8</v>
      </c>
      <c r="P77" s="8">
        <v>126.8</v>
      </c>
      <c r="Q77" s="8">
        <v>122.8</v>
      </c>
      <c r="R77" s="8">
        <v>124.2</v>
      </c>
      <c r="S77" s="8">
        <v>125.4</v>
      </c>
      <c r="T77" s="8">
        <v>122.7</v>
      </c>
      <c r="U77" s="8">
        <v>125</v>
      </c>
      <c r="V77" s="8">
        <v>139.26</v>
      </c>
      <c r="W77" s="8">
        <v>120</v>
      </c>
      <c r="X77" s="8">
        <v>119.6</v>
      </c>
      <c r="Y77" s="8">
        <v>117.7</v>
      </c>
      <c r="Z77" s="8">
        <v>110.9</v>
      </c>
      <c r="AA77" s="8">
        <v>114.8</v>
      </c>
      <c r="AB77" s="8">
        <v>118.7</v>
      </c>
      <c r="AC77" s="8">
        <v>110.8</v>
      </c>
      <c r="AD77" s="8">
        <v>115</v>
      </c>
      <c r="AE77" s="8">
        <v>120.6</v>
      </c>
    </row>
    <row r="78" spans="1:31" hidden="1" x14ac:dyDescent="0.35">
      <c r="A78" s="7" t="s">
        <v>33</v>
      </c>
      <c r="B78" s="7">
        <v>2015</v>
      </c>
      <c r="C78" s="7" t="s">
        <v>35</v>
      </c>
      <c r="D78" s="7" t="str">
        <f t="shared" si="1"/>
        <v>2015 February</v>
      </c>
      <c r="E78" s="8">
        <v>124.3</v>
      </c>
      <c r="F78" s="8">
        <v>126.5</v>
      </c>
      <c r="G78" s="8">
        <v>119.5</v>
      </c>
      <c r="H78" s="8">
        <v>125.6</v>
      </c>
      <c r="I78" s="8">
        <v>104.9</v>
      </c>
      <c r="J78" s="8">
        <v>121.6</v>
      </c>
      <c r="K78" s="8">
        <v>131.80000000000001</v>
      </c>
      <c r="L78" s="8">
        <v>125.1</v>
      </c>
      <c r="M78" s="8">
        <v>95</v>
      </c>
      <c r="N78" s="8">
        <v>127.7</v>
      </c>
      <c r="O78" s="8">
        <v>116.8</v>
      </c>
      <c r="P78" s="8">
        <v>128.6</v>
      </c>
      <c r="Q78" s="8">
        <v>123.7</v>
      </c>
      <c r="R78" s="8">
        <v>128.1</v>
      </c>
      <c r="S78" s="8">
        <v>121.3</v>
      </c>
      <c r="T78" s="8">
        <v>116.5</v>
      </c>
      <c r="U78" s="8">
        <v>120.6</v>
      </c>
      <c r="V78" s="8">
        <v>118.1</v>
      </c>
      <c r="W78" s="8">
        <v>114</v>
      </c>
      <c r="X78" s="8">
        <v>117.7</v>
      </c>
      <c r="Y78" s="8">
        <v>114.1</v>
      </c>
      <c r="Z78" s="8">
        <v>106.8</v>
      </c>
      <c r="AA78" s="8">
        <v>114.9</v>
      </c>
      <c r="AB78" s="8">
        <v>120.4</v>
      </c>
      <c r="AC78" s="8">
        <v>111.7</v>
      </c>
      <c r="AD78" s="8">
        <v>113.2</v>
      </c>
      <c r="AE78" s="8">
        <v>118.7</v>
      </c>
    </row>
    <row r="79" spans="1:31" hidden="1" x14ac:dyDescent="0.35">
      <c r="A79" s="7" t="s">
        <v>34</v>
      </c>
      <c r="B79" s="7">
        <v>2015</v>
      </c>
      <c r="C79" s="7" t="s">
        <v>35</v>
      </c>
      <c r="D79" s="7" t="str">
        <f t="shared" si="1"/>
        <v>2015 February</v>
      </c>
      <c r="E79" s="8">
        <v>123.7</v>
      </c>
      <c r="F79" s="8">
        <v>125.1</v>
      </c>
      <c r="G79" s="8">
        <v>121.1</v>
      </c>
      <c r="H79" s="8">
        <v>125.7</v>
      </c>
      <c r="I79" s="8">
        <v>109.1</v>
      </c>
      <c r="J79" s="8">
        <v>125.8</v>
      </c>
      <c r="K79" s="8">
        <v>129.4</v>
      </c>
      <c r="L79" s="8">
        <v>120.9</v>
      </c>
      <c r="M79" s="8">
        <v>98.3</v>
      </c>
      <c r="N79" s="8">
        <v>121.6</v>
      </c>
      <c r="O79" s="8">
        <v>118</v>
      </c>
      <c r="P79" s="8">
        <v>127.6</v>
      </c>
      <c r="Q79" s="8">
        <v>123.1</v>
      </c>
      <c r="R79" s="8">
        <v>125.2</v>
      </c>
      <c r="S79" s="8">
        <v>123.8</v>
      </c>
      <c r="T79" s="8">
        <v>120.1</v>
      </c>
      <c r="U79" s="8">
        <v>123.3</v>
      </c>
      <c r="V79" s="8">
        <v>118.1</v>
      </c>
      <c r="W79" s="8">
        <v>117.7</v>
      </c>
      <c r="X79" s="8">
        <v>118.7</v>
      </c>
      <c r="Y79" s="8">
        <v>116.3</v>
      </c>
      <c r="Z79" s="8">
        <v>108.7</v>
      </c>
      <c r="AA79" s="8">
        <v>114.9</v>
      </c>
      <c r="AB79" s="8">
        <v>119.7</v>
      </c>
      <c r="AC79" s="8">
        <v>111.2</v>
      </c>
      <c r="AD79" s="8">
        <v>114.1</v>
      </c>
      <c r="AE79" s="8">
        <v>119.7</v>
      </c>
    </row>
    <row r="80" spans="1:31" hidden="1" x14ac:dyDescent="0.35">
      <c r="A80" s="7" t="s">
        <v>30</v>
      </c>
      <c r="B80" s="7">
        <v>2015</v>
      </c>
      <c r="C80" s="7" t="s">
        <v>36</v>
      </c>
      <c r="D80" s="7" t="str">
        <f t="shared" si="1"/>
        <v>2015 March</v>
      </c>
      <c r="E80" s="8">
        <v>123.3</v>
      </c>
      <c r="F80" s="8">
        <v>124.7</v>
      </c>
      <c r="G80" s="8">
        <v>118.9</v>
      </c>
      <c r="H80" s="8">
        <v>126</v>
      </c>
      <c r="I80" s="8">
        <v>111.8</v>
      </c>
      <c r="J80" s="8">
        <v>130.9</v>
      </c>
      <c r="K80" s="8">
        <v>128</v>
      </c>
      <c r="L80" s="8">
        <v>119.9</v>
      </c>
      <c r="M80" s="8">
        <v>98.9</v>
      </c>
      <c r="N80" s="8">
        <v>119.4</v>
      </c>
      <c r="O80" s="8">
        <v>118.9</v>
      </c>
      <c r="P80" s="8">
        <v>127.7</v>
      </c>
      <c r="Q80" s="8">
        <v>123.1</v>
      </c>
      <c r="R80" s="8">
        <v>124.7</v>
      </c>
      <c r="S80" s="8">
        <v>126</v>
      </c>
      <c r="T80" s="8">
        <v>122.9</v>
      </c>
      <c r="U80" s="8">
        <v>125.5</v>
      </c>
      <c r="V80" s="8">
        <v>139.26</v>
      </c>
      <c r="W80" s="8">
        <v>120.6</v>
      </c>
      <c r="X80" s="8">
        <v>120.2</v>
      </c>
      <c r="Y80" s="8">
        <v>118.2</v>
      </c>
      <c r="Z80" s="8">
        <v>111.6</v>
      </c>
      <c r="AA80" s="8">
        <v>115.5</v>
      </c>
      <c r="AB80" s="8">
        <v>119.4</v>
      </c>
      <c r="AC80" s="8">
        <v>110.8</v>
      </c>
      <c r="AD80" s="8">
        <v>115.5</v>
      </c>
      <c r="AE80" s="8">
        <v>121.1</v>
      </c>
    </row>
    <row r="81" spans="1:31" hidden="1" x14ac:dyDescent="0.35">
      <c r="A81" s="7" t="s">
        <v>33</v>
      </c>
      <c r="B81" s="7">
        <v>2015</v>
      </c>
      <c r="C81" s="7" t="s">
        <v>36</v>
      </c>
      <c r="D81" s="7" t="str">
        <f t="shared" si="1"/>
        <v>2015 March</v>
      </c>
      <c r="E81" s="8">
        <v>124</v>
      </c>
      <c r="F81" s="8">
        <v>126.7</v>
      </c>
      <c r="G81" s="8">
        <v>113.5</v>
      </c>
      <c r="H81" s="8">
        <v>125.9</v>
      </c>
      <c r="I81" s="8">
        <v>104.8</v>
      </c>
      <c r="J81" s="8">
        <v>123.8</v>
      </c>
      <c r="K81" s="8">
        <v>131.4</v>
      </c>
      <c r="L81" s="8">
        <v>127.2</v>
      </c>
      <c r="M81" s="8">
        <v>93.2</v>
      </c>
      <c r="N81" s="8">
        <v>127.4</v>
      </c>
      <c r="O81" s="8">
        <v>117</v>
      </c>
      <c r="P81" s="8">
        <v>129.19999999999999</v>
      </c>
      <c r="Q81" s="8">
        <v>123.9</v>
      </c>
      <c r="R81" s="8">
        <v>128.80000000000001</v>
      </c>
      <c r="S81" s="8">
        <v>121.7</v>
      </c>
      <c r="T81" s="8">
        <v>116.9</v>
      </c>
      <c r="U81" s="8">
        <v>120.9</v>
      </c>
      <c r="V81" s="8">
        <v>118.6</v>
      </c>
      <c r="W81" s="8">
        <v>114.4</v>
      </c>
      <c r="X81" s="8">
        <v>118</v>
      </c>
      <c r="Y81" s="8">
        <v>114.3</v>
      </c>
      <c r="Z81" s="8">
        <v>108.4</v>
      </c>
      <c r="AA81" s="8">
        <v>115.4</v>
      </c>
      <c r="AB81" s="8">
        <v>120.6</v>
      </c>
      <c r="AC81" s="8">
        <v>111.3</v>
      </c>
      <c r="AD81" s="8">
        <v>113.8</v>
      </c>
      <c r="AE81" s="8">
        <v>119.1</v>
      </c>
    </row>
    <row r="82" spans="1:31" hidden="1" x14ac:dyDescent="0.35">
      <c r="A82" s="7" t="s">
        <v>34</v>
      </c>
      <c r="B82" s="7">
        <v>2015</v>
      </c>
      <c r="C82" s="7" t="s">
        <v>36</v>
      </c>
      <c r="D82" s="7" t="str">
        <f t="shared" si="1"/>
        <v>2015 March</v>
      </c>
      <c r="E82" s="8">
        <v>123.5</v>
      </c>
      <c r="F82" s="8">
        <v>125.4</v>
      </c>
      <c r="G82" s="8">
        <v>116.8</v>
      </c>
      <c r="H82" s="8">
        <v>126</v>
      </c>
      <c r="I82" s="8">
        <v>109.2</v>
      </c>
      <c r="J82" s="8">
        <v>127.6</v>
      </c>
      <c r="K82" s="8">
        <v>129.19999999999999</v>
      </c>
      <c r="L82" s="8">
        <v>122.4</v>
      </c>
      <c r="M82" s="8">
        <v>97</v>
      </c>
      <c r="N82" s="8">
        <v>122.1</v>
      </c>
      <c r="O82" s="8">
        <v>118.1</v>
      </c>
      <c r="P82" s="8">
        <v>128.4</v>
      </c>
      <c r="Q82" s="8">
        <v>123.4</v>
      </c>
      <c r="R82" s="8">
        <v>125.8</v>
      </c>
      <c r="S82" s="8">
        <v>124.3</v>
      </c>
      <c r="T82" s="8">
        <v>120.4</v>
      </c>
      <c r="U82" s="8">
        <v>123.7</v>
      </c>
      <c r="V82" s="8">
        <v>118.6</v>
      </c>
      <c r="W82" s="8">
        <v>118.3</v>
      </c>
      <c r="X82" s="8">
        <v>119.2</v>
      </c>
      <c r="Y82" s="8">
        <v>116.7</v>
      </c>
      <c r="Z82" s="8">
        <v>109.9</v>
      </c>
      <c r="AA82" s="8">
        <v>115.4</v>
      </c>
      <c r="AB82" s="8">
        <v>120.1</v>
      </c>
      <c r="AC82" s="8">
        <v>111</v>
      </c>
      <c r="AD82" s="8">
        <v>114.7</v>
      </c>
      <c r="AE82" s="8">
        <v>120.2</v>
      </c>
    </row>
    <row r="83" spans="1:31" hidden="1" x14ac:dyDescent="0.35">
      <c r="A83" s="7" t="s">
        <v>30</v>
      </c>
      <c r="B83" s="7">
        <v>2015</v>
      </c>
      <c r="C83" s="7" t="s">
        <v>37</v>
      </c>
      <c r="D83" s="7" t="str">
        <f t="shared" si="1"/>
        <v>2015 April</v>
      </c>
      <c r="E83" s="8">
        <v>123.3</v>
      </c>
      <c r="F83" s="8">
        <v>125.5</v>
      </c>
      <c r="G83" s="8">
        <v>117.2</v>
      </c>
      <c r="H83" s="8">
        <v>126.8</v>
      </c>
      <c r="I83" s="8">
        <v>111.9</v>
      </c>
      <c r="J83" s="8">
        <v>134.19999999999999</v>
      </c>
      <c r="K83" s="8">
        <v>127.5</v>
      </c>
      <c r="L83" s="8">
        <v>121.5</v>
      </c>
      <c r="M83" s="8">
        <v>97.8</v>
      </c>
      <c r="N83" s="8">
        <v>119.8</v>
      </c>
      <c r="O83" s="8">
        <v>119.4</v>
      </c>
      <c r="P83" s="8">
        <v>128.69999999999999</v>
      </c>
      <c r="Q83" s="8">
        <v>123.6</v>
      </c>
      <c r="R83" s="8">
        <v>125.7</v>
      </c>
      <c r="S83" s="8">
        <v>126.4</v>
      </c>
      <c r="T83" s="8">
        <v>123.3</v>
      </c>
      <c r="U83" s="8">
        <v>126</v>
      </c>
      <c r="V83" s="8">
        <v>139.26</v>
      </c>
      <c r="W83" s="8">
        <v>121.2</v>
      </c>
      <c r="X83" s="8">
        <v>120.9</v>
      </c>
      <c r="Y83" s="8">
        <v>118.6</v>
      </c>
      <c r="Z83" s="8">
        <v>111.9</v>
      </c>
      <c r="AA83" s="8">
        <v>116.2</v>
      </c>
      <c r="AB83" s="8">
        <v>119.9</v>
      </c>
      <c r="AC83" s="8">
        <v>111.6</v>
      </c>
      <c r="AD83" s="8">
        <v>116</v>
      </c>
      <c r="AE83" s="8">
        <v>121.5</v>
      </c>
    </row>
    <row r="84" spans="1:31" hidden="1" x14ac:dyDescent="0.35">
      <c r="A84" s="7" t="s">
        <v>33</v>
      </c>
      <c r="B84" s="7">
        <v>2015</v>
      </c>
      <c r="C84" s="7" t="s">
        <v>37</v>
      </c>
      <c r="D84" s="7" t="str">
        <f t="shared" si="1"/>
        <v>2015 April</v>
      </c>
      <c r="E84" s="8">
        <v>123.8</v>
      </c>
      <c r="F84" s="8">
        <v>128.19999999999999</v>
      </c>
      <c r="G84" s="8">
        <v>110</v>
      </c>
      <c r="H84" s="8">
        <v>126.3</v>
      </c>
      <c r="I84" s="8">
        <v>104.5</v>
      </c>
      <c r="J84" s="8">
        <v>130.6</v>
      </c>
      <c r="K84" s="8">
        <v>130.80000000000001</v>
      </c>
      <c r="L84" s="8">
        <v>131.30000000000001</v>
      </c>
      <c r="M84" s="8">
        <v>91.6</v>
      </c>
      <c r="N84" s="8">
        <v>127.7</v>
      </c>
      <c r="O84" s="8">
        <v>117.2</v>
      </c>
      <c r="P84" s="8">
        <v>129.5</v>
      </c>
      <c r="Q84" s="8">
        <v>124.6</v>
      </c>
      <c r="R84" s="8">
        <v>130.1</v>
      </c>
      <c r="S84" s="8">
        <v>122.1</v>
      </c>
      <c r="T84" s="8">
        <v>117.2</v>
      </c>
      <c r="U84" s="8">
        <v>121.3</v>
      </c>
      <c r="V84" s="8">
        <v>119.2</v>
      </c>
      <c r="W84" s="8">
        <v>114.7</v>
      </c>
      <c r="X84" s="8">
        <v>118.4</v>
      </c>
      <c r="Y84" s="8">
        <v>114.6</v>
      </c>
      <c r="Z84" s="8">
        <v>108.4</v>
      </c>
      <c r="AA84" s="8">
        <v>115.6</v>
      </c>
      <c r="AB84" s="8">
        <v>121.7</v>
      </c>
      <c r="AC84" s="8">
        <v>111.8</v>
      </c>
      <c r="AD84" s="8">
        <v>114.2</v>
      </c>
      <c r="AE84" s="8">
        <v>119.7</v>
      </c>
    </row>
    <row r="85" spans="1:31" hidden="1" x14ac:dyDescent="0.35">
      <c r="A85" s="7" t="s">
        <v>34</v>
      </c>
      <c r="B85" s="7">
        <v>2015</v>
      </c>
      <c r="C85" s="7" t="s">
        <v>37</v>
      </c>
      <c r="D85" s="7" t="str">
        <f t="shared" si="1"/>
        <v>2015 April</v>
      </c>
      <c r="E85" s="8">
        <v>123.5</v>
      </c>
      <c r="F85" s="8">
        <v>126.4</v>
      </c>
      <c r="G85" s="8">
        <v>114.4</v>
      </c>
      <c r="H85" s="8">
        <v>126.6</v>
      </c>
      <c r="I85" s="8">
        <v>109.2</v>
      </c>
      <c r="J85" s="8">
        <v>132.5</v>
      </c>
      <c r="K85" s="8">
        <v>128.6</v>
      </c>
      <c r="L85" s="8">
        <v>124.8</v>
      </c>
      <c r="M85" s="8">
        <v>95.7</v>
      </c>
      <c r="N85" s="8">
        <v>122.4</v>
      </c>
      <c r="O85" s="8">
        <v>118.5</v>
      </c>
      <c r="P85" s="8">
        <v>129.1</v>
      </c>
      <c r="Q85" s="8">
        <v>124</v>
      </c>
      <c r="R85" s="8">
        <v>126.9</v>
      </c>
      <c r="S85" s="8">
        <v>124.7</v>
      </c>
      <c r="T85" s="8">
        <v>120.8</v>
      </c>
      <c r="U85" s="8">
        <v>124.1</v>
      </c>
      <c r="V85" s="8">
        <v>119.2</v>
      </c>
      <c r="W85" s="8">
        <v>118.7</v>
      </c>
      <c r="X85" s="8">
        <v>119.7</v>
      </c>
      <c r="Y85" s="8">
        <v>117.1</v>
      </c>
      <c r="Z85" s="8">
        <v>110.1</v>
      </c>
      <c r="AA85" s="8">
        <v>115.9</v>
      </c>
      <c r="AB85" s="8">
        <v>121</v>
      </c>
      <c r="AC85" s="8">
        <v>111.7</v>
      </c>
      <c r="AD85" s="8">
        <v>115.1</v>
      </c>
      <c r="AE85" s="8">
        <v>120.7</v>
      </c>
    </row>
    <row r="86" spans="1:31" hidden="1" x14ac:dyDescent="0.35">
      <c r="A86" s="7" t="s">
        <v>30</v>
      </c>
      <c r="B86" s="7">
        <v>2015</v>
      </c>
      <c r="C86" s="7" t="s">
        <v>38</v>
      </c>
      <c r="D86" s="7" t="str">
        <f t="shared" si="1"/>
        <v>2015 May</v>
      </c>
      <c r="E86" s="8">
        <v>123.5</v>
      </c>
      <c r="F86" s="8">
        <v>127.1</v>
      </c>
      <c r="G86" s="8">
        <v>117.3</v>
      </c>
      <c r="H86" s="8">
        <v>127.7</v>
      </c>
      <c r="I86" s="8">
        <v>112.5</v>
      </c>
      <c r="J86" s="8">
        <v>134.1</v>
      </c>
      <c r="K86" s="8">
        <v>128.5</v>
      </c>
      <c r="L86" s="8">
        <v>124.3</v>
      </c>
      <c r="M86" s="8">
        <v>97.6</v>
      </c>
      <c r="N86" s="8">
        <v>120.7</v>
      </c>
      <c r="O86" s="8">
        <v>120.2</v>
      </c>
      <c r="P86" s="8">
        <v>129.80000000000001</v>
      </c>
      <c r="Q86" s="8">
        <v>124.4</v>
      </c>
      <c r="R86" s="8">
        <v>126.7</v>
      </c>
      <c r="S86" s="8">
        <v>127.3</v>
      </c>
      <c r="T86" s="8">
        <v>124.1</v>
      </c>
      <c r="U86" s="8">
        <v>126.8</v>
      </c>
      <c r="V86" s="8">
        <v>139.26</v>
      </c>
      <c r="W86" s="8">
        <v>121.9</v>
      </c>
      <c r="X86" s="8">
        <v>121.5</v>
      </c>
      <c r="Y86" s="8">
        <v>119.4</v>
      </c>
      <c r="Z86" s="8">
        <v>113.3</v>
      </c>
      <c r="AA86" s="8">
        <v>116.7</v>
      </c>
      <c r="AB86" s="8">
        <v>120.5</v>
      </c>
      <c r="AC86" s="8">
        <v>112.3</v>
      </c>
      <c r="AD86" s="8">
        <v>116.9</v>
      </c>
      <c r="AE86" s="8">
        <v>122.4</v>
      </c>
    </row>
    <row r="87" spans="1:31" hidden="1" x14ac:dyDescent="0.35">
      <c r="A87" s="7" t="s">
        <v>33</v>
      </c>
      <c r="B87" s="7">
        <v>2015</v>
      </c>
      <c r="C87" s="7" t="s">
        <v>38</v>
      </c>
      <c r="D87" s="7" t="str">
        <f t="shared" si="1"/>
        <v>2015 May</v>
      </c>
      <c r="E87" s="8">
        <v>123.8</v>
      </c>
      <c r="F87" s="8">
        <v>129.69999999999999</v>
      </c>
      <c r="G87" s="8">
        <v>111.3</v>
      </c>
      <c r="H87" s="8">
        <v>126.6</v>
      </c>
      <c r="I87" s="8">
        <v>105.2</v>
      </c>
      <c r="J87" s="8">
        <v>130.80000000000001</v>
      </c>
      <c r="K87" s="8">
        <v>135.6</v>
      </c>
      <c r="L87" s="8">
        <v>142.6</v>
      </c>
      <c r="M87" s="8">
        <v>90.8</v>
      </c>
      <c r="N87" s="8">
        <v>128.80000000000001</v>
      </c>
      <c r="O87" s="8">
        <v>117.7</v>
      </c>
      <c r="P87" s="8">
        <v>129.9</v>
      </c>
      <c r="Q87" s="8">
        <v>126.1</v>
      </c>
      <c r="R87" s="8">
        <v>131.30000000000001</v>
      </c>
      <c r="S87" s="8">
        <v>122.4</v>
      </c>
      <c r="T87" s="8">
        <v>117.4</v>
      </c>
      <c r="U87" s="8">
        <v>121.6</v>
      </c>
      <c r="V87" s="8">
        <v>119.6</v>
      </c>
      <c r="W87" s="8">
        <v>114.9</v>
      </c>
      <c r="X87" s="8">
        <v>118.7</v>
      </c>
      <c r="Y87" s="8">
        <v>114.9</v>
      </c>
      <c r="Z87" s="8">
        <v>110.8</v>
      </c>
      <c r="AA87" s="8">
        <v>116</v>
      </c>
      <c r="AB87" s="8">
        <v>122</v>
      </c>
      <c r="AC87" s="8">
        <v>112.4</v>
      </c>
      <c r="AD87" s="8">
        <v>115.2</v>
      </c>
      <c r="AE87" s="8">
        <v>120.7</v>
      </c>
    </row>
    <row r="88" spans="1:31" hidden="1" x14ac:dyDescent="0.35">
      <c r="A88" s="7" t="s">
        <v>34</v>
      </c>
      <c r="B88" s="7">
        <v>2015</v>
      </c>
      <c r="C88" s="7" t="s">
        <v>38</v>
      </c>
      <c r="D88" s="7" t="str">
        <f t="shared" si="1"/>
        <v>2015 May</v>
      </c>
      <c r="E88" s="8">
        <v>123.6</v>
      </c>
      <c r="F88" s="8">
        <v>128</v>
      </c>
      <c r="G88" s="8">
        <v>115</v>
      </c>
      <c r="H88" s="8">
        <v>127.3</v>
      </c>
      <c r="I88" s="8">
        <v>109.8</v>
      </c>
      <c r="J88" s="8">
        <v>132.6</v>
      </c>
      <c r="K88" s="8">
        <v>130.9</v>
      </c>
      <c r="L88" s="8">
        <v>130.5</v>
      </c>
      <c r="M88" s="8">
        <v>95.3</v>
      </c>
      <c r="N88" s="8">
        <v>123.4</v>
      </c>
      <c r="O88" s="8">
        <v>119.2</v>
      </c>
      <c r="P88" s="8">
        <v>129.80000000000001</v>
      </c>
      <c r="Q88" s="8">
        <v>125</v>
      </c>
      <c r="R88" s="8">
        <v>127.9</v>
      </c>
      <c r="S88" s="8">
        <v>125.4</v>
      </c>
      <c r="T88" s="8">
        <v>121.3</v>
      </c>
      <c r="U88" s="8">
        <v>124.7</v>
      </c>
      <c r="V88" s="8">
        <v>119.6</v>
      </c>
      <c r="W88" s="8">
        <v>119.2</v>
      </c>
      <c r="X88" s="8">
        <v>120.2</v>
      </c>
      <c r="Y88" s="8">
        <v>117.7</v>
      </c>
      <c r="Z88" s="8">
        <v>112</v>
      </c>
      <c r="AA88" s="8">
        <v>116.3</v>
      </c>
      <c r="AB88" s="8">
        <v>121.4</v>
      </c>
      <c r="AC88" s="8">
        <v>112.3</v>
      </c>
      <c r="AD88" s="8">
        <v>116.1</v>
      </c>
      <c r="AE88" s="8">
        <v>121.6</v>
      </c>
    </row>
    <row r="89" spans="1:31" hidden="1" x14ac:dyDescent="0.35">
      <c r="A89" s="7" t="s">
        <v>30</v>
      </c>
      <c r="B89" s="7">
        <v>2015</v>
      </c>
      <c r="C89" s="7" t="s">
        <v>39</v>
      </c>
      <c r="D89" s="7" t="str">
        <f t="shared" si="1"/>
        <v>2015 June</v>
      </c>
      <c r="E89" s="8">
        <v>124.1</v>
      </c>
      <c r="F89" s="8">
        <v>130.4</v>
      </c>
      <c r="G89" s="8">
        <v>122.1</v>
      </c>
      <c r="H89" s="8">
        <v>128.69999999999999</v>
      </c>
      <c r="I89" s="8">
        <v>114.1</v>
      </c>
      <c r="J89" s="8">
        <v>133.19999999999999</v>
      </c>
      <c r="K89" s="8">
        <v>135.19999999999999</v>
      </c>
      <c r="L89" s="8">
        <v>131.9</v>
      </c>
      <c r="M89" s="8">
        <v>96.3</v>
      </c>
      <c r="N89" s="8">
        <v>123</v>
      </c>
      <c r="O89" s="8">
        <v>121.1</v>
      </c>
      <c r="P89" s="8">
        <v>131.19999999999999</v>
      </c>
      <c r="Q89" s="8">
        <v>126.6</v>
      </c>
      <c r="R89" s="8">
        <v>128.19999999999999</v>
      </c>
      <c r="S89" s="8">
        <v>128.4</v>
      </c>
      <c r="T89" s="8">
        <v>125.1</v>
      </c>
      <c r="U89" s="8">
        <v>128</v>
      </c>
      <c r="V89" s="8">
        <v>139.26</v>
      </c>
      <c r="W89" s="8">
        <v>122.6</v>
      </c>
      <c r="X89" s="8">
        <v>122.8</v>
      </c>
      <c r="Y89" s="8">
        <v>120.4</v>
      </c>
      <c r="Z89" s="8">
        <v>114.2</v>
      </c>
      <c r="AA89" s="8">
        <v>117.9</v>
      </c>
      <c r="AB89" s="8">
        <v>122</v>
      </c>
      <c r="AC89" s="8">
        <v>113</v>
      </c>
      <c r="AD89" s="8">
        <v>117.9</v>
      </c>
      <c r="AE89" s="8">
        <v>124.1</v>
      </c>
    </row>
    <row r="90" spans="1:31" hidden="1" x14ac:dyDescent="0.35">
      <c r="A90" s="7" t="s">
        <v>33</v>
      </c>
      <c r="B90" s="7">
        <v>2015</v>
      </c>
      <c r="C90" s="7" t="s">
        <v>39</v>
      </c>
      <c r="D90" s="7" t="str">
        <f t="shared" si="1"/>
        <v>2015 June</v>
      </c>
      <c r="E90" s="8">
        <v>123.6</v>
      </c>
      <c r="F90" s="8">
        <v>134.4</v>
      </c>
      <c r="G90" s="8">
        <v>120.9</v>
      </c>
      <c r="H90" s="8">
        <v>127.3</v>
      </c>
      <c r="I90" s="8">
        <v>106</v>
      </c>
      <c r="J90" s="8">
        <v>132.30000000000001</v>
      </c>
      <c r="K90" s="8">
        <v>146.69999999999999</v>
      </c>
      <c r="L90" s="8">
        <v>148.1</v>
      </c>
      <c r="M90" s="8">
        <v>89.8</v>
      </c>
      <c r="N90" s="8">
        <v>130.5</v>
      </c>
      <c r="O90" s="8">
        <v>118</v>
      </c>
      <c r="P90" s="8">
        <v>130.5</v>
      </c>
      <c r="Q90" s="8">
        <v>128.5</v>
      </c>
      <c r="R90" s="8">
        <v>132.1</v>
      </c>
      <c r="S90" s="8">
        <v>123.2</v>
      </c>
      <c r="T90" s="8">
        <v>117.6</v>
      </c>
      <c r="U90" s="8">
        <v>122.3</v>
      </c>
      <c r="V90" s="8">
        <v>119</v>
      </c>
      <c r="W90" s="8">
        <v>115.1</v>
      </c>
      <c r="X90" s="8">
        <v>119.2</v>
      </c>
      <c r="Y90" s="8">
        <v>115.4</v>
      </c>
      <c r="Z90" s="8">
        <v>111.7</v>
      </c>
      <c r="AA90" s="8">
        <v>116.2</v>
      </c>
      <c r="AB90" s="8">
        <v>123.8</v>
      </c>
      <c r="AC90" s="8">
        <v>112.5</v>
      </c>
      <c r="AD90" s="8">
        <v>116</v>
      </c>
      <c r="AE90" s="8">
        <v>121.7</v>
      </c>
    </row>
    <row r="91" spans="1:31" hidden="1" x14ac:dyDescent="0.35">
      <c r="A91" s="7" t="s">
        <v>34</v>
      </c>
      <c r="B91" s="7">
        <v>2015</v>
      </c>
      <c r="C91" s="7" t="s">
        <v>39</v>
      </c>
      <c r="D91" s="7" t="str">
        <f t="shared" si="1"/>
        <v>2015 June</v>
      </c>
      <c r="E91" s="8">
        <v>123.9</v>
      </c>
      <c r="F91" s="8">
        <v>131.80000000000001</v>
      </c>
      <c r="G91" s="8">
        <v>121.6</v>
      </c>
      <c r="H91" s="8">
        <v>128.19999999999999</v>
      </c>
      <c r="I91" s="8">
        <v>111.1</v>
      </c>
      <c r="J91" s="8">
        <v>132.80000000000001</v>
      </c>
      <c r="K91" s="8">
        <v>139.1</v>
      </c>
      <c r="L91" s="8">
        <v>137.4</v>
      </c>
      <c r="M91" s="8">
        <v>94.1</v>
      </c>
      <c r="N91" s="8">
        <v>125.5</v>
      </c>
      <c r="O91" s="8">
        <v>119.8</v>
      </c>
      <c r="P91" s="8">
        <v>130.9</v>
      </c>
      <c r="Q91" s="8">
        <v>127.3</v>
      </c>
      <c r="R91" s="8">
        <v>129.19999999999999</v>
      </c>
      <c r="S91" s="8">
        <v>126.4</v>
      </c>
      <c r="T91" s="8">
        <v>122</v>
      </c>
      <c r="U91" s="8">
        <v>125.7</v>
      </c>
      <c r="V91" s="8">
        <v>119</v>
      </c>
      <c r="W91" s="8">
        <v>119.8</v>
      </c>
      <c r="X91" s="8">
        <v>121.1</v>
      </c>
      <c r="Y91" s="8">
        <v>118.5</v>
      </c>
      <c r="Z91" s="8">
        <v>112.9</v>
      </c>
      <c r="AA91" s="8">
        <v>116.9</v>
      </c>
      <c r="AB91" s="8">
        <v>123.1</v>
      </c>
      <c r="AC91" s="8">
        <v>112.8</v>
      </c>
      <c r="AD91" s="8">
        <v>117</v>
      </c>
      <c r="AE91" s="8">
        <v>123</v>
      </c>
    </row>
    <row r="92" spans="1:31" hidden="1" x14ac:dyDescent="0.35">
      <c r="A92" s="7" t="s">
        <v>30</v>
      </c>
      <c r="B92" s="7">
        <v>2015</v>
      </c>
      <c r="C92" s="7" t="s">
        <v>40</v>
      </c>
      <c r="D92" s="7" t="str">
        <f t="shared" si="1"/>
        <v>2015 July</v>
      </c>
      <c r="E92" s="8">
        <v>124</v>
      </c>
      <c r="F92" s="8">
        <v>131.5</v>
      </c>
      <c r="G92" s="8">
        <v>122</v>
      </c>
      <c r="H92" s="8">
        <v>128.69999999999999</v>
      </c>
      <c r="I92" s="8">
        <v>113.5</v>
      </c>
      <c r="J92" s="8">
        <v>133.30000000000001</v>
      </c>
      <c r="K92" s="8">
        <v>140.80000000000001</v>
      </c>
      <c r="L92" s="8">
        <v>133.80000000000001</v>
      </c>
      <c r="M92" s="8">
        <v>94.1</v>
      </c>
      <c r="N92" s="8">
        <v>123.4</v>
      </c>
      <c r="O92" s="8">
        <v>121</v>
      </c>
      <c r="P92" s="8">
        <v>131.69999999999999</v>
      </c>
      <c r="Q92" s="8">
        <v>127.5</v>
      </c>
      <c r="R92" s="8">
        <v>129.4</v>
      </c>
      <c r="S92" s="8">
        <v>128.80000000000001</v>
      </c>
      <c r="T92" s="8">
        <v>125.5</v>
      </c>
      <c r="U92" s="8">
        <v>128.30000000000001</v>
      </c>
      <c r="V92" s="8">
        <v>139.26</v>
      </c>
      <c r="W92" s="8">
        <v>123</v>
      </c>
      <c r="X92" s="8">
        <v>123</v>
      </c>
      <c r="Y92" s="8">
        <v>120.8</v>
      </c>
      <c r="Z92" s="8">
        <v>114.1</v>
      </c>
      <c r="AA92" s="8">
        <v>118</v>
      </c>
      <c r="AB92" s="8">
        <v>122.9</v>
      </c>
      <c r="AC92" s="8">
        <v>112.7</v>
      </c>
      <c r="AD92" s="8">
        <v>118.1</v>
      </c>
      <c r="AE92" s="8">
        <v>124.7</v>
      </c>
    </row>
    <row r="93" spans="1:31" hidden="1" x14ac:dyDescent="0.35">
      <c r="A93" s="7" t="s">
        <v>33</v>
      </c>
      <c r="B93" s="7">
        <v>2015</v>
      </c>
      <c r="C93" s="7" t="s">
        <v>40</v>
      </c>
      <c r="D93" s="7" t="str">
        <f t="shared" si="1"/>
        <v>2015 July</v>
      </c>
      <c r="E93" s="8">
        <v>123.2</v>
      </c>
      <c r="F93" s="8">
        <v>134.30000000000001</v>
      </c>
      <c r="G93" s="8">
        <v>119.5</v>
      </c>
      <c r="H93" s="8">
        <v>127.7</v>
      </c>
      <c r="I93" s="8">
        <v>106.3</v>
      </c>
      <c r="J93" s="8">
        <v>132.80000000000001</v>
      </c>
      <c r="K93" s="8">
        <v>153.5</v>
      </c>
      <c r="L93" s="8">
        <v>149.5</v>
      </c>
      <c r="M93" s="8">
        <v>85.7</v>
      </c>
      <c r="N93" s="8">
        <v>131.5</v>
      </c>
      <c r="O93" s="8">
        <v>118.3</v>
      </c>
      <c r="P93" s="8">
        <v>131.1</v>
      </c>
      <c r="Q93" s="8">
        <v>129.5</v>
      </c>
      <c r="R93" s="8">
        <v>133.1</v>
      </c>
      <c r="S93" s="8">
        <v>123.5</v>
      </c>
      <c r="T93" s="8">
        <v>117.9</v>
      </c>
      <c r="U93" s="8">
        <v>122.7</v>
      </c>
      <c r="V93" s="8">
        <v>119.9</v>
      </c>
      <c r="W93" s="8">
        <v>115.3</v>
      </c>
      <c r="X93" s="8">
        <v>119.5</v>
      </c>
      <c r="Y93" s="8">
        <v>116</v>
      </c>
      <c r="Z93" s="8">
        <v>111.5</v>
      </c>
      <c r="AA93" s="8">
        <v>116.6</v>
      </c>
      <c r="AB93" s="8">
        <v>125.4</v>
      </c>
      <c r="AC93" s="8">
        <v>111.7</v>
      </c>
      <c r="AD93" s="8">
        <v>116.3</v>
      </c>
      <c r="AE93" s="8">
        <v>122.4</v>
      </c>
    </row>
    <row r="94" spans="1:31" hidden="1" x14ac:dyDescent="0.35">
      <c r="A94" s="7" t="s">
        <v>34</v>
      </c>
      <c r="B94" s="7">
        <v>2015</v>
      </c>
      <c r="C94" s="7" t="s">
        <v>40</v>
      </c>
      <c r="D94" s="7" t="str">
        <f t="shared" si="1"/>
        <v>2015 July</v>
      </c>
      <c r="E94" s="8">
        <v>123.7</v>
      </c>
      <c r="F94" s="8">
        <v>132.5</v>
      </c>
      <c r="G94" s="8">
        <v>121</v>
      </c>
      <c r="H94" s="8">
        <v>128.30000000000001</v>
      </c>
      <c r="I94" s="8">
        <v>110.9</v>
      </c>
      <c r="J94" s="8">
        <v>133.1</v>
      </c>
      <c r="K94" s="8">
        <v>145.1</v>
      </c>
      <c r="L94" s="8">
        <v>139.1</v>
      </c>
      <c r="M94" s="8">
        <v>91.3</v>
      </c>
      <c r="N94" s="8">
        <v>126.1</v>
      </c>
      <c r="O94" s="8">
        <v>119.9</v>
      </c>
      <c r="P94" s="8">
        <v>131.4</v>
      </c>
      <c r="Q94" s="8">
        <v>128.19999999999999</v>
      </c>
      <c r="R94" s="8">
        <v>130.4</v>
      </c>
      <c r="S94" s="8">
        <v>126.7</v>
      </c>
      <c r="T94" s="8">
        <v>122.3</v>
      </c>
      <c r="U94" s="8">
        <v>126.1</v>
      </c>
      <c r="V94" s="8">
        <v>119.9</v>
      </c>
      <c r="W94" s="8">
        <v>120.1</v>
      </c>
      <c r="X94" s="8">
        <v>121.3</v>
      </c>
      <c r="Y94" s="8">
        <v>119</v>
      </c>
      <c r="Z94" s="8">
        <v>112.7</v>
      </c>
      <c r="AA94" s="8">
        <v>117.2</v>
      </c>
      <c r="AB94" s="8">
        <v>124.4</v>
      </c>
      <c r="AC94" s="8">
        <v>112.3</v>
      </c>
      <c r="AD94" s="8">
        <v>117.2</v>
      </c>
      <c r="AE94" s="8">
        <v>123.6</v>
      </c>
    </row>
    <row r="95" spans="1:31" hidden="1" x14ac:dyDescent="0.35">
      <c r="A95" s="7" t="s">
        <v>30</v>
      </c>
      <c r="B95" s="7">
        <v>2015</v>
      </c>
      <c r="C95" s="7" t="s">
        <v>41</v>
      </c>
      <c r="D95" s="7" t="str">
        <f t="shared" si="1"/>
        <v>2015 August</v>
      </c>
      <c r="E95" s="8">
        <v>124.7</v>
      </c>
      <c r="F95" s="8">
        <v>131.30000000000001</v>
      </c>
      <c r="G95" s="8">
        <v>121.3</v>
      </c>
      <c r="H95" s="8">
        <v>128.80000000000001</v>
      </c>
      <c r="I95" s="8">
        <v>114</v>
      </c>
      <c r="J95" s="8">
        <v>134.19999999999999</v>
      </c>
      <c r="K95" s="8">
        <v>153.6</v>
      </c>
      <c r="L95" s="8">
        <v>137.9</v>
      </c>
      <c r="M95" s="8">
        <v>93.1</v>
      </c>
      <c r="N95" s="8">
        <v>123.9</v>
      </c>
      <c r="O95" s="8">
        <v>121.5</v>
      </c>
      <c r="P95" s="8">
        <v>132.5</v>
      </c>
      <c r="Q95" s="8">
        <v>129.80000000000001</v>
      </c>
      <c r="R95" s="8">
        <v>130.1</v>
      </c>
      <c r="S95" s="8">
        <v>129.5</v>
      </c>
      <c r="T95" s="8">
        <v>126.3</v>
      </c>
      <c r="U95" s="8">
        <v>129</v>
      </c>
      <c r="V95" s="8">
        <v>139.26</v>
      </c>
      <c r="W95" s="8">
        <v>123.8</v>
      </c>
      <c r="X95" s="8">
        <v>123.7</v>
      </c>
      <c r="Y95" s="8">
        <v>121.1</v>
      </c>
      <c r="Z95" s="8">
        <v>113.6</v>
      </c>
      <c r="AA95" s="8">
        <v>118.5</v>
      </c>
      <c r="AB95" s="8">
        <v>123.6</v>
      </c>
      <c r="AC95" s="8">
        <v>112.5</v>
      </c>
      <c r="AD95" s="8">
        <v>118.2</v>
      </c>
      <c r="AE95" s="8">
        <v>126.1</v>
      </c>
    </row>
    <row r="96" spans="1:31" hidden="1" x14ac:dyDescent="0.35">
      <c r="A96" s="7" t="s">
        <v>33</v>
      </c>
      <c r="B96" s="7">
        <v>2015</v>
      </c>
      <c r="C96" s="7" t="s">
        <v>41</v>
      </c>
      <c r="D96" s="7" t="str">
        <f t="shared" si="1"/>
        <v>2015 August</v>
      </c>
      <c r="E96" s="8">
        <v>123.1</v>
      </c>
      <c r="F96" s="8">
        <v>131.69999999999999</v>
      </c>
      <c r="G96" s="8">
        <v>118.1</v>
      </c>
      <c r="H96" s="8">
        <v>128</v>
      </c>
      <c r="I96" s="8">
        <v>106.8</v>
      </c>
      <c r="J96" s="8">
        <v>130.1</v>
      </c>
      <c r="K96" s="8">
        <v>165.5</v>
      </c>
      <c r="L96" s="8">
        <v>156</v>
      </c>
      <c r="M96" s="8">
        <v>85.3</v>
      </c>
      <c r="N96" s="8">
        <v>132.69999999999999</v>
      </c>
      <c r="O96" s="8">
        <v>118.8</v>
      </c>
      <c r="P96" s="8">
        <v>131.69999999999999</v>
      </c>
      <c r="Q96" s="8">
        <v>131.1</v>
      </c>
      <c r="R96" s="8">
        <v>134.19999999999999</v>
      </c>
      <c r="S96" s="8">
        <v>123.7</v>
      </c>
      <c r="T96" s="8">
        <v>118.2</v>
      </c>
      <c r="U96" s="8">
        <v>122.9</v>
      </c>
      <c r="V96" s="8">
        <v>120.9</v>
      </c>
      <c r="W96" s="8">
        <v>115.3</v>
      </c>
      <c r="X96" s="8">
        <v>120</v>
      </c>
      <c r="Y96" s="8">
        <v>116.6</v>
      </c>
      <c r="Z96" s="8">
        <v>109.9</v>
      </c>
      <c r="AA96" s="8">
        <v>117.2</v>
      </c>
      <c r="AB96" s="8">
        <v>126.2</v>
      </c>
      <c r="AC96" s="8">
        <v>112</v>
      </c>
      <c r="AD96" s="8">
        <v>116.2</v>
      </c>
      <c r="AE96" s="8">
        <v>123.2</v>
      </c>
    </row>
    <row r="97" spans="1:31" hidden="1" x14ac:dyDescent="0.35">
      <c r="A97" s="7" t="s">
        <v>34</v>
      </c>
      <c r="B97" s="7">
        <v>2015</v>
      </c>
      <c r="C97" s="7" t="s">
        <v>41</v>
      </c>
      <c r="D97" s="7" t="str">
        <f t="shared" si="1"/>
        <v>2015 August</v>
      </c>
      <c r="E97" s="8">
        <v>124.2</v>
      </c>
      <c r="F97" s="8">
        <v>131.4</v>
      </c>
      <c r="G97" s="8">
        <v>120.1</v>
      </c>
      <c r="H97" s="8">
        <v>128.5</v>
      </c>
      <c r="I97" s="8">
        <v>111.4</v>
      </c>
      <c r="J97" s="8">
        <v>132.30000000000001</v>
      </c>
      <c r="K97" s="8">
        <v>157.6</v>
      </c>
      <c r="L97" s="8">
        <v>144</v>
      </c>
      <c r="M97" s="8">
        <v>90.5</v>
      </c>
      <c r="N97" s="8">
        <v>126.8</v>
      </c>
      <c r="O97" s="8">
        <v>120.4</v>
      </c>
      <c r="P97" s="8">
        <v>132.1</v>
      </c>
      <c r="Q97" s="8">
        <v>130.30000000000001</v>
      </c>
      <c r="R97" s="8">
        <v>131.19999999999999</v>
      </c>
      <c r="S97" s="8">
        <v>127.2</v>
      </c>
      <c r="T97" s="8">
        <v>122.9</v>
      </c>
      <c r="U97" s="8">
        <v>126.6</v>
      </c>
      <c r="V97" s="8">
        <v>120.9</v>
      </c>
      <c r="W97" s="8">
        <v>120.6</v>
      </c>
      <c r="X97" s="8">
        <v>122</v>
      </c>
      <c r="Y97" s="8">
        <v>119.4</v>
      </c>
      <c r="Z97" s="8">
        <v>111.7</v>
      </c>
      <c r="AA97" s="8">
        <v>117.8</v>
      </c>
      <c r="AB97" s="8">
        <v>125.1</v>
      </c>
      <c r="AC97" s="8">
        <v>112.3</v>
      </c>
      <c r="AD97" s="8">
        <v>117.2</v>
      </c>
      <c r="AE97" s="8">
        <v>124.8</v>
      </c>
    </row>
    <row r="98" spans="1:31" hidden="1" x14ac:dyDescent="0.35">
      <c r="A98" s="7" t="s">
        <v>30</v>
      </c>
      <c r="B98" s="7">
        <v>2015</v>
      </c>
      <c r="C98" s="7" t="s">
        <v>42</v>
      </c>
      <c r="D98" s="7" t="str">
        <f t="shared" si="1"/>
        <v>2015 September</v>
      </c>
      <c r="E98" s="8">
        <v>125.1</v>
      </c>
      <c r="F98" s="8">
        <v>131.1</v>
      </c>
      <c r="G98" s="8">
        <v>120.7</v>
      </c>
      <c r="H98" s="8">
        <v>129.19999999999999</v>
      </c>
      <c r="I98" s="8">
        <v>114.7</v>
      </c>
      <c r="J98" s="8">
        <v>132.30000000000001</v>
      </c>
      <c r="K98" s="8">
        <v>158.9</v>
      </c>
      <c r="L98" s="8">
        <v>142.1</v>
      </c>
      <c r="M98" s="8">
        <v>92.5</v>
      </c>
      <c r="N98" s="8">
        <v>125.4</v>
      </c>
      <c r="O98" s="8">
        <v>121.9</v>
      </c>
      <c r="P98" s="8">
        <v>132.69999999999999</v>
      </c>
      <c r="Q98" s="8">
        <v>131</v>
      </c>
      <c r="R98" s="8">
        <v>131</v>
      </c>
      <c r="S98" s="8">
        <v>130.4</v>
      </c>
      <c r="T98" s="8">
        <v>126.8</v>
      </c>
      <c r="U98" s="8">
        <v>129.9</v>
      </c>
      <c r="V98" s="8">
        <v>139.26</v>
      </c>
      <c r="W98" s="8">
        <v>123.7</v>
      </c>
      <c r="X98" s="8">
        <v>124.5</v>
      </c>
      <c r="Y98" s="8">
        <v>121.4</v>
      </c>
      <c r="Z98" s="8">
        <v>113.8</v>
      </c>
      <c r="AA98" s="8">
        <v>119.6</v>
      </c>
      <c r="AB98" s="8">
        <v>124.5</v>
      </c>
      <c r="AC98" s="8">
        <v>113.7</v>
      </c>
      <c r="AD98" s="8">
        <v>118.8</v>
      </c>
      <c r="AE98" s="8">
        <v>127</v>
      </c>
    </row>
    <row r="99" spans="1:31" hidden="1" x14ac:dyDescent="0.35">
      <c r="A99" s="7" t="s">
        <v>33</v>
      </c>
      <c r="B99" s="7">
        <v>2015</v>
      </c>
      <c r="C99" s="7" t="s">
        <v>42</v>
      </c>
      <c r="D99" s="7" t="str">
        <f t="shared" si="1"/>
        <v>2015 September</v>
      </c>
      <c r="E99" s="8">
        <v>123.4</v>
      </c>
      <c r="F99" s="8">
        <v>129</v>
      </c>
      <c r="G99" s="8">
        <v>115.6</v>
      </c>
      <c r="H99" s="8">
        <v>128.30000000000001</v>
      </c>
      <c r="I99" s="8">
        <v>107</v>
      </c>
      <c r="J99" s="8">
        <v>124</v>
      </c>
      <c r="K99" s="8">
        <v>168.5</v>
      </c>
      <c r="L99" s="8">
        <v>165.4</v>
      </c>
      <c r="M99" s="8">
        <v>86.3</v>
      </c>
      <c r="N99" s="8">
        <v>134.4</v>
      </c>
      <c r="O99" s="8">
        <v>119.1</v>
      </c>
      <c r="P99" s="8">
        <v>132.30000000000001</v>
      </c>
      <c r="Q99" s="8">
        <v>131.5</v>
      </c>
      <c r="R99" s="8">
        <v>134.69999999999999</v>
      </c>
      <c r="S99" s="8">
        <v>124</v>
      </c>
      <c r="T99" s="8">
        <v>118.6</v>
      </c>
      <c r="U99" s="8">
        <v>123.2</v>
      </c>
      <c r="V99" s="8">
        <v>121.6</v>
      </c>
      <c r="W99" s="8">
        <v>115.1</v>
      </c>
      <c r="X99" s="8">
        <v>120.4</v>
      </c>
      <c r="Y99" s="8">
        <v>117.1</v>
      </c>
      <c r="Z99" s="8">
        <v>109.1</v>
      </c>
      <c r="AA99" s="8">
        <v>117.3</v>
      </c>
      <c r="AB99" s="8">
        <v>126.5</v>
      </c>
      <c r="AC99" s="8">
        <v>112.9</v>
      </c>
      <c r="AD99" s="8">
        <v>116.2</v>
      </c>
      <c r="AE99" s="8">
        <v>123.5</v>
      </c>
    </row>
    <row r="100" spans="1:31" hidden="1" x14ac:dyDescent="0.35">
      <c r="A100" s="7" t="s">
        <v>34</v>
      </c>
      <c r="B100" s="7">
        <v>2015</v>
      </c>
      <c r="C100" s="7" t="s">
        <v>42</v>
      </c>
      <c r="D100" s="7" t="str">
        <f t="shared" si="1"/>
        <v>2015 September</v>
      </c>
      <c r="E100" s="8">
        <v>124.6</v>
      </c>
      <c r="F100" s="8">
        <v>130.4</v>
      </c>
      <c r="G100" s="8">
        <v>118.7</v>
      </c>
      <c r="H100" s="8">
        <v>128.9</v>
      </c>
      <c r="I100" s="8">
        <v>111.9</v>
      </c>
      <c r="J100" s="8">
        <v>128.4</v>
      </c>
      <c r="K100" s="8">
        <v>162.19999999999999</v>
      </c>
      <c r="L100" s="8">
        <v>150</v>
      </c>
      <c r="M100" s="8">
        <v>90.4</v>
      </c>
      <c r="N100" s="8">
        <v>128.4</v>
      </c>
      <c r="O100" s="8">
        <v>120.7</v>
      </c>
      <c r="P100" s="8">
        <v>132.5</v>
      </c>
      <c r="Q100" s="8">
        <v>131.19999999999999</v>
      </c>
      <c r="R100" s="8">
        <v>132</v>
      </c>
      <c r="S100" s="8">
        <v>127.9</v>
      </c>
      <c r="T100" s="8">
        <v>123.4</v>
      </c>
      <c r="U100" s="8">
        <v>127.2</v>
      </c>
      <c r="V100" s="8">
        <v>121.6</v>
      </c>
      <c r="W100" s="8">
        <v>120.4</v>
      </c>
      <c r="X100" s="8">
        <v>122.6</v>
      </c>
      <c r="Y100" s="8">
        <v>119.8</v>
      </c>
      <c r="Z100" s="8">
        <v>111.3</v>
      </c>
      <c r="AA100" s="8">
        <v>118.3</v>
      </c>
      <c r="AB100" s="8">
        <v>125.7</v>
      </c>
      <c r="AC100" s="8">
        <v>113.4</v>
      </c>
      <c r="AD100" s="8">
        <v>117.5</v>
      </c>
      <c r="AE100" s="8">
        <v>125.4</v>
      </c>
    </row>
    <row r="101" spans="1:31" hidden="1" x14ac:dyDescent="0.35">
      <c r="A101" s="7" t="s">
        <v>30</v>
      </c>
      <c r="B101" s="7">
        <v>2015</v>
      </c>
      <c r="C101" s="7" t="s">
        <v>43</v>
      </c>
      <c r="D101" s="7" t="str">
        <f t="shared" si="1"/>
        <v>2015 October</v>
      </c>
      <c r="E101" s="8">
        <v>125.6</v>
      </c>
      <c r="F101" s="8">
        <v>130.4</v>
      </c>
      <c r="G101" s="8">
        <v>120.8</v>
      </c>
      <c r="H101" s="8">
        <v>129.4</v>
      </c>
      <c r="I101" s="8">
        <v>115.8</v>
      </c>
      <c r="J101" s="8">
        <v>133.19999999999999</v>
      </c>
      <c r="K101" s="8">
        <v>157.69999999999999</v>
      </c>
      <c r="L101" s="8">
        <v>154.19999999999999</v>
      </c>
      <c r="M101" s="8">
        <v>93.7</v>
      </c>
      <c r="N101" s="8">
        <v>126.6</v>
      </c>
      <c r="O101" s="8">
        <v>122.3</v>
      </c>
      <c r="P101" s="8">
        <v>133.1</v>
      </c>
      <c r="Q101" s="8">
        <v>131.80000000000001</v>
      </c>
      <c r="R101" s="8">
        <v>131.5</v>
      </c>
      <c r="S101" s="8">
        <v>131.1</v>
      </c>
      <c r="T101" s="8">
        <v>127.3</v>
      </c>
      <c r="U101" s="8">
        <v>130.6</v>
      </c>
      <c r="V101" s="8">
        <v>139.26</v>
      </c>
      <c r="W101" s="8">
        <v>124.4</v>
      </c>
      <c r="X101" s="8">
        <v>125.1</v>
      </c>
      <c r="Y101" s="8">
        <v>122</v>
      </c>
      <c r="Z101" s="8">
        <v>113.8</v>
      </c>
      <c r="AA101" s="8">
        <v>120.1</v>
      </c>
      <c r="AB101" s="8">
        <v>125.1</v>
      </c>
      <c r="AC101" s="8">
        <v>114.2</v>
      </c>
      <c r="AD101" s="8">
        <v>119.2</v>
      </c>
      <c r="AE101" s="8">
        <v>127.7</v>
      </c>
    </row>
    <row r="102" spans="1:31" hidden="1" x14ac:dyDescent="0.35">
      <c r="A102" s="7" t="s">
        <v>33</v>
      </c>
      <c r="B102" s="7">
        <v>2015</v>
      </c>
      <c r="C102" s="7" t="s">
        <v>43</v>
      </c>
      <c r="D102" s="7" t="str">
        <f t="shared" si="1"/>
        <v>2015 October</v>
      </c>
      <c r="E102" s="8">
        <v>123.6</v>
      </c>
      <c r="F102" s="8">
        <v>128.6</v>
      </c>
      <c r="G102" s="8">
        <v>115.9</v>
      </c>
      <c r="H102" s="8">
        <v>128.5</v>
      </c>
      <c r="I102" s="8">
        <v>109</v>
      </c>
      <c r="J102" s="8">
        <v>124.1</v>
      </c>
      <c r="K102" s="8">
        <v>165.8</v>
      </c>
      <c r="L102" s="8">
        <v>187.2</v>
      </c>
      <c r="M102" s="8">
        <v>89.4</v>
      </c>
      <c r="N102" s="8">
        <v>135.80000000000001</v>
      </c>
      <c r="O102" s="8">
        <v>119.4</v>
      </c>
      <c r="P102" s="8">
        <v>132.9</v>
      </c>
      <c r="Q102" s="8">
        <v>132.6</v>
      </c>
      <c r="R102" s="8">
        <v>135.30000000000001</v>
      </c>
      <c r="S102" s="8">
        <v>124.4</v>
      </c>
      <c r="T102" s="8">
        <v>118.8</v>
      </c>
      <c r="U102" s="8">
        <v>123.6</v>
      </c>
      <c r="V102" s="8">
        <v>122.4</v>
      </c>
      <c r="W102" s="8">
        <v>114.9</v>
      </c>
      <c r="X102" s="8">
        <v>120.7</v>
      </c>
      <c r="Y102" s="8">
        <v>117.7</v>
      </c>
      <c r="Z102" s="8">
        <v>109.3</v>
      </c>
      <c r="AA102" s="8">
        <v>117.7</v>
      </c>
      <c r="AB102" s="8">
        <v>126.5</v>
      </c>
      <c r="AC102" s="8">
        <v>113.5</v>
      </c>
      <c r="AD102" s="8">
        <v>116.5</v>
      </c>
      <c r="AE102" s="8">
        <v>124.2</v>
      </c>
    </row>
    <row r="103" spans="1:31" hidden="1" x14ac:dyDescent="0.35">
      <c r="A103" s="7" t="s">
        <v>34</v>
      </c>
      <c r="B103" s="7">
        <v>2015</v>
      </c>
      <c r="C103" s="7" t="s">
        <v>43</v>
      </c>
      <c r="D103" s="7" t="str">
        <f t="shared" si="1"/>
        <v>2015 October</v>
      </c>
      <c r="E103" s="8">
        <v>125</v>
      </c>
      <c r="F103" s="8">
        <v>129.80000000000001</v>
      </c>
      <c r="G103" s="8">
        <v>118.9</v>
      </c>
      <c r="H103" s="8">
        <v>129.1</v>
      </c>
      <c r="I103" s="8">
        <v>113.3</v>
      </c>
      <c r="J103" s="8">
        <v>129</v>
      </c>
      <c r="K103" s="8">
        <v>160.4</v>
      </c>
      <c r="L103" s="8">
        <v>165.3</v>
      </c>
      <c r="M103" s="8">
        <v>92.3</v>
      </c>
      <c r="N103" s="8">
        <v>129.69999999999999</v>
      </c>
      <c r="O103" s="8">
        <v>121.1</v>
      </c>
      <c r="P103" s="8">
        <v>133</v>
      </c>
      <c r="Q103" s="8">
        <v>132.1</v>
      </c>
      <c r="R103" s="8">
        <v>132.5</v>
      </c>
      <c r="S103" s="8">
        <v>128.5</v>
      </c>
      <c r="T103" s="8">
        <v>123.8</v>
      </c>
      <c r="U103" s="8">
        <v>127.8</v>
      </c>
      <c r="V103" s="8">
        <v>122.4</v>
      </c>
      <c r="W103" s="8">
        <v>120.8</v>
      </c>
      <c r="X103" s="8">
        <v>123</v>
      </c>
      <c r="Y103" s="8">
        <v>120.4</v>
      </c>
      <c r="Z103" s="8">
        <v>111.4</v>
      </c>
      <c r="AA103" s="8">
        <v>118.7</v>
      </c>
      <c r="AB103" s="8">
        <v>125.9</v>
      </c>
      <c r="AC103" s="8">
        <v>113.9</v>
      </c>
      <c r="AD103" s="8">
        <v>117.9</v>
      </c>
      <c r="AE103" s="8">
        <v>126.1</v>
      </c>
    </row>
    <row r="104" spans="1:31" hidden="1" x14ac:dyDescent="0.35">
      <c r="A104" s="7" t="s">
        <v>30</v>
      </c>
      <c r="B104" s="7">
        <v>2015</v>
      </c>
      <c r="C104" s="7" t="s">
        <v>45</v>
      </c>
      <c r="D104" s="7" t="str">
        <f t="shared" si="1"/>
        <v>2015 November</v>
      </c>
      <c r="E104" s="8">
        <v>126.1</v>
      </c>
      <c r="F104" s="8">
        <v>130.6</v>
      </c>
      <c r="G104" s="8">
        <v>121.7</v>
      </c>
      <c r="H104" s="8">
        <v>129.5</v>
      </c>
      <c r="I104" s="8">
        <v>117.8</v>
      </c>
      <c r="J104" s="8">
        <v>132.1</v>
      </c>
      <c r="K104" s="8">
        <v>155.19999999999999</v>
      </c>
      <c r="L104" s="8">
        <v>160.80000000000001</v>
      </c>
      <c r="M104" s="8">
        <v>94.5</v>
      </c>
      <c r="N104" s="8">
        <v>128.30000000000001</v>
      </c>
      <c r="O104" s="8">
        <v>123.1</v>
      </c>
      <c r="P104" s="8">
        <v>134.19999999999999</v>
      </c>
      <c r="Q104" s="8">
        <v>132.4</v>
      </c>
      <c r="R104" s="8">
        <v>132.19999999999999</v>
      </c>
      <c r="S104" s="8">
        <v>132.1</v>
      </c>
      <c r="T104" s="8">
        <v>128.19999999999999</v>
      </c>
      <c r="U104" s="8">
        <v>131.5</v>
      </c>
      <c r="V104" s="8">
        <v>139.26</v>
      </c>
      <c r="W104" s="8">
        <v>125.6</v>
      </c>
      <c r="X104" s="8">
        <v>125.6</v>
      </c>
      <c r="Y104" s="8">
        <v>122.6</v>
      </c>
      <c r="Z104" s="8">
        <v>114</v>
      </c>
      <c r="AA104" s="8">
        <v>120.9</v>
      </c>
      <c r="AB104" s="8">
        <v>125.8</v>
      </c>
      <c r="AC104" s="8">
        <v>114.2</v>
      </c>
      <c r="AD104" s="8">
        <v>119.6</v>
      </c>
      <c r="AE104" s="8">
        <v>128.30000000000001</v>
      </c>
    </row>
    <row r="105" spans="1:31" hidden="1" x14ac:dyDescent="0.35">
      <c r="A105" s="7" t="s">
        <v>33</v>
      </c>
      <c r="B105" s="7">
        <v>2015</v>
      </c>
      <c r="C105" s="7" t="s">
        <v>45</v>
      </c>
      <c r="D105" s="7" t="str">
        <f t="shared" si="1"/>
        <v>2015 November</v>
      </c>
      <c r="E105" s="8">
        <v>124</v>
      </c>
      <c r="F105" s="8">
        <v>129.80000000000001</v>
      </c>
      <c r="G105" s="8">
        <v>121.5</v>
      </c>
      <c r="H105" s="8">
        <v>128.6</v>
      </c>
      <c r="I105" s="8">
        <v>110</v>
      </c>
      <c r="J105" s="8">
        <v>123.7</v>
      </c>
      <c r="K105" s="8">
        <v>164.6</v>
      </c>
      <c r="L105" s="8">
        <v>191.6</v>
      </c>
      <c r="M105" s="8">
        <v>90.8</v>
      </c>
      <c r="N105" s="8">
        <v>137.1</v>
      </c>
      <c r="O105" s="8">
        <v>119.8</v>
      </c>
      <c r="P105" s="8">
        <v>133.69999999999999</v>
      </c>
      <c r="Q105" s="8">
        <v>133.30000000000001</v>
      </c>
      <c r="R105" s="8">
        <v>137.6</v>
      </c>
      <c r="S105" s="8">
        <v>125</v>
      </c>
      <c r="T105" s="8">
        <v>119.3</v>
      </c>
      <c r="U105" s="8">
        <v>124.2</v>
      </c>
      <c r="V105" s="8">
        <v>122.9</v>
      </c>
      <c r="W105" s="8">
        <v>115.1</v>
      </c>
      <c r="X105" s="8">
        <v>121</v>
      </c>
      <c r="Y105" s="8">
        <v>118.1</v>
      </c>
      <c r="Z105" s="8">
        <v>109.3</v>
      </c>
      <c r="AA105" s="8">
        <v>117.9</v>
      </c>
      <c r="AB105" s="8">
        <v>126.6</v>
      </c>
      <c r="AC105" s="8">
        <v>113.3</v>
      </c>
      <c r="AD105" s="8">
        <v>116.6</v>
      </c>
      <c r="AE105" s="8">
        <v>124.6</v>
      </c>
    </row>
    <row r="106" spans="1:31" hidden="1" x14ac:dyDescent="0.35">
      <c r="A106" s="7" t="s">
        <v>34</v>
      </c>
      <c r="B106" s="7">
        <v>2015</v>
      </c>
      <c r="C106" s="7" t="s">
        <v>45</v>
      </c>
      <c r="D106" s="7" t="str">
        <f t="shared" si="1"/>
        <v>2015 November</v>
      </c>
      <c r="E106" s="8">
        <v>125.4</v>
      </c>
      <c r="F106" s="8">
        <v>130.30000000000001</v>
      </c>
      <c r="G106" s="8">
        <v>121.6</v>
      </c>
      <c r="H106" s="8">
        <v>129.19999999999999</v>
      </c>
      <c r="I106" s="8">
        <v>114.9</v>
      </c>
      <c r="J106" s="8">
        <v>128.19999999999999</v>
      </c>
      <c r="K106" s="8">
        <v>158.4</v>
      </c>
      <c r="L106" s="8">
        <v>171.2</v>
      </c>
      <c r="M106" s="8">
        <v>93.3</v>
      </c>
      <c r="N106" s="8">
        <v>131.19999999999999</v>
      </c>
      <c r="O106" s="8">
        <v>121.7</v>
      </c>
      <c r="P106" s="8">
        <v>134</v>
      </c>
      <c r="Q106" s="8">
        <v>132.69999999999999</v>
      </c>
      <c r="R106" s="8">
        <v>133.6</v>
      </c>
      <c r="S106" s="8">
        <v>129.30000000000001</v>
      </c>
      <c r="T106" s="8">
        <v>124.5</v>
      </c>
      <c r="U106" s="8">
        <v>128.6</v>
      </c>
      <c r="V106" s="8">
        <v>122.9</v>
      </c>
      <c r="W106" s="8">
        <v>121.6</v>
      </c>
      <c r="X106" s="8">
        <v>123.4</v>
      </c>
      <c r="Y106" s="8">
        <v>120.9</v>
      </c>
      <c r="Z106" s="8">
        <v>111.5</v>
      </c>
      <c r="AA106" s="8">
        <v>119.2</v>
      </c>
      <c r="AB106" s="8">
        <v>126.3</v>
      </c>
      <c r="AC106" s="8">
        <v>113.8</v>
      </c>
      <c r="AD106" s="8">
        <v>118.1</v>
      </c>
      <c r="AE106" s="8">
        <v>126.6</v>
      </c>
    </row>
    <row r="107" spans="1:31" hidden="1" x14ac:dyDescent="0.35">
      <c r="A107" s="7" t="s">
        <v>30</v>
      </c>
      <c r="B107" s="7">
        <v>2015</v>
      </c>
      <c r="C107" s="7" t="s">
        <v>46</v>
      </c>
      <c r="D107" s="7" t="str">
        <f t="shared" si="1"/>
        <v>2015 December</v>
      </c>
      <c r="E107" s="8">
        <v>126.3</v>
      </c>
      <c r="F107" s="8">
        <v>131.30000000000001</v>
      </c>
      <c r="G107" s="8">
        <v>123.3</v>
      </c>
      <c r="H107" s="8">
        <v>129.80000000000001</v>
      </c>
      <c r="I107" s="8">
        <v>118.3</v>
      </c>
      <c r="J107" s="8">
        <v>131.6</v>
      </c>
      <c r="K107" s="8">
        <v>145.5</v>
      </c>
      <c r="L107" s="8">
        <v>162.1</v>
      </c>
      <c r="M107" s="8">
        <v>95.4</v>
      </c>
      <c r="N107" s="8">
        <v>128.9</v>
      </c>
      <c r="O107" s="8">
        <v>123.3</v>
      </c>
      <c r="P107" s="8">
        <v>135.1</v>
      </c>
      <c r="Q107" s="8">
        <v>131.4</v>
      </c>
      <c r="R107" s="8">
        <v>133.1</v>
      </c>
      <c r="S107" s="8">
        <v>132.5</v>
      </c>
      <c r="T107" s="8">
        <v>128.5</v>
      </c>
      <c r="U107" s="8">
        <v>131.9</v>
      </c>
      <c r="V107" s="8">
        <v>139.26</v>
      </c>
      <c r="W107" s="8">
        <v>125.7</v>
      </c>
      <c r="X107" s="8">
        <v>126</v>
      </c>
      <c r="Y107" s="8">
        <v>123.1</v>
      </c>
      <c r="Z107" s="8">
        <v>114</v>
      </c>
      <c r="AA107" s="8">
        <v>121.6</v>
      </c>
      <c r="AB107" s="8">
        <v>125.6</v>
      </c>
      <c r="AC107" s="8">
        <v>114.1</v>
      </c>
      <c r="AD107" s="8">
        <v>119.8</v>
      </c>
      <c r="AE107" s="8">
        <v>127.9</v>
      </c>
    </row>
    <row r="108" spans="1:31" hidden="1" x14ac:dyDescent="0.35">
      <c r="A108" s="7" t="s">
        <v>33</v>
      </c>
      <c r="B108" s="7">
        <v>2015</v>
      </c>
      <c r="C108" s="7" t="s">
        <v>46</v>
      </c>
      <c r="D108" s="7" t="str">
        <f t="shared" si="1"/>
        <v>2015 December</v>
      </c>
      <c r="E108" s="8">
        <v>124.3</v>
      </c>
      <c r="F108" s="8">
        <v>131.69999999999999</v>
      </c>
      <c r="G108" s="8">
        <v>127.1</v>
      </c>
      <c r="H108" s="8">
        <v>128.6</v>
      </c>
      <c r="I108" s="8">
        <v>110</v>
      </c>
      <c r="J108" s="8">
        <v>120.8</v>
      </c>
      <c r="K108" s="8">
        <v>149</v>
      </c>
      <c r="L108" s="8">
        <v>190.1</v>
      </c>
      <c r="M108" s="8">
        <v>92.7</v>
      </c>
      <c r="N108" s="8">
        <v>138.6</v>
      </c>
      <c r="O108" s="8">
        <v>120.2</v>
      </c>
      <c r="P108" s="8">
        <v>134.19999999999999</v>
      </c>
      <c r="Q108" s="8">
        <v>131.5</v>
      </c>
      <c r="R108" s="8">
        <v>138.19999999999999</v>
      </c>
      <c r="S108" s="8">
        <v>125.4</v>
      </c>
      <c r="T108" s="8">
        <v>119.5</v>
      </c>
      <c r="U108" s="8">
        <v>124.5</v>
      </c>
      <c r="V108" s="8">
        <v>122.4</v>
      </c>
      <c r="W108" s="8">
        <v>116</v>
      </c>
      <c r="X108" s="8">
        <v>121</v>
      </c>
      <c r="Y108" s="8">
        <v>118.6</v>
      </c>
      <c r="Z108" s="8">
        <v>109.3</v>
      </c>
      <c r="AA108" s="8">
        <v>118.1</v>
      </c>
      <c r="AB108" s="8">
        <v>126.6</v>
      </c>
      <c r="AC108" s="8">
        <v>113.2</v>
      </c>
      <c r="AD108" s="8">
        <v>116.7</v>
      </c>
      <c r="AE108" s="8">
        <v>124</v>
      </c>
    </row>
    <row r="109" spans="1:31" hidden="1" x14ac:dyDescent="0.35">
      <c r="A109" s="7" t="s">
        <v>34</v>
      </c>
      <c r="B109" s="7">
        <v>2015</v>
      </c>
      <c r="C109" s="7" t="s">
        <v>46</v>
      </c>
      <c r="D109" s="7" t="str">
        <f t="shared" si="1"/>
        <v>2015 December</v>
      </c>
      <c r="E109" s="8">
        <v>125.7</v>
      </c>
      <c r="F109" s="8">
        <v>131.4</v>
      </c>
      <c r="G109" s="8">
        <v>124.8</v>
      </c>
      <c r="H109" s="8">
        <v>129.4</v>
      </c>
      <c r="I109" s="8">
        <v>115.3</v>
      </c>
      <c r="J109" s="8">
        <v>126.6</v>
      </c>
      <c r="K109" s="8">
        <v>146.69999999999999</v>
      </c>
      <c r="L109" s="8">
        <v>171.5</v>
      </c>
      <c r="M109" s="8">
        <v>94.5</v>
      </c>
      <c r="N109" s="8">
        <v>132.1</v>
      </c>
      <c r="O109" s="8">
        <v>122</v>
      </c>
      <c r="P109" s="8">
        <v>134.69999999999999</v>
      </c>
      <c r="Q109" s="8">
        <v>131.4</v>
      </c>
      <c r="R109" s="8">
        <v>134.5</v>
      </c>
      <c r="S109" s="8">
        <v>129.69999999999999</v>
      </c>
      <c r="T109" s="8">
        <v>124.8</v>
      </c>
      <c r="U109" s="8">
        <v>129</v>
      </c>
      <c r="V109" s="8">
        <v>122.4</v>
      </c>
      <c r="W109" s="8">
        <v>122</v>
      </c>
      <c r="X109" s="8">
        <v>123.6</v>
      </c>
      <c r="Y109" s="8">
        <v>121.4</v>
      </c>
      <c r="Z109" s="8">
        <v>111.5</v>
      </c>
      <c r="AA109" s="8">
        <v>119.6</v>
      </c>
      <c r="AB109" s="8">
        <v>126.2</v>
      </c>
      <c r="AC109" s="8">
        <v>113.7</v>
      </c>
      <c r="AD109" s="8">
        <v>118.3</v>
      </c>
      <c r="AE109" s="8">
        <v>126.1</v>
      </c>
    </row>
    <row r="110" spans="1:31" hidden="1" x14ac:dyDescent="0.35">
      <c r="A110" s="7" t="s">
        <v>30</v>
      </c>
      <c r="B110" s="7">
        <v>2016</v>
      </c>
      <c r="C110" s="7" t="s">
        <v>31</v>
      </c>
      <c r="D110" s="7" t="str">
        <f t="shared" si="1"/>
        <v>2016 January</v>
      </c>
      <c r="E110" s="8">
        <v>126.8</v>
      </c>
      <c r="F110" s="8">
        <v>133.19999999999999</v>
      </c>
      <c r="G110" s="8">
        <v>126.5</v>
      </c>
      <c r="H110" s="8">
        <v>130.30000000000001</v>
      </c>
      <c r="I110" s="8">
        <v>118.9</v>
      </c>
      <c r="J110" s="8">
        <v>131.6</v>
      </c>
      <c r="K110" s="8">
        <v>140.1</v>
      </c>
      <c r="L110" s="8">
        <v>163.80000000000001</v>
      </c>
      <c r="M110" s="8">
        <v>97.7</v>
      </c>
      <c r="N110" s="8">
        <v>129.6</v>
      </c>
      <c r="O110" s="8">
        <v>124.3</v>
      </c>
      <c r="P110" s="8">
        <v>135.9</v>
      </c>
      <c r="Q110" s="8">
        <v>131.4</v>
      </c>
      <c r="R110" s="8">
        <v>133.6</v>
      </c>
      <c r="S110" s="8">
        <v>133.19999999999999</v>
      </c>
      <c r="T110" s="8">
        <v>128.9</v>
      </c>
      <c r="U110" s="8">
        <v>132.6</v>
      </c>
      <c r="V110" s="8">
        <v>139.26</v>
      </c>
      <c r="W110" s="8">
        <v>126.2</v>
      </c>
      <c r="X110" s="8">
        <v>126.6</v>
      </c>
      <c r="Y110" s="8">
        <v>123.7</v>
      </c>
      <c r="Z110" s="8">
        <v>113.6</v>
      </c>
      <c r="AA110" s="8">
        <v>121.4</v>
      </c>
      <c r="AB110" s="8">
        <v>126.2</v>
      </c>
      <c r="AC110" s="8">
        <v>114.9</v>
      </c>
      <c r="AD110" s="8">
        <v>120.1</v>
      </c>
      <c r="AE110" s="8">
        <v>128.1</v>
      </c>
    </row>
    <row r="111" spans="1:31" hidden="1" x14ac:dyDescent="0.35">
      <c r="A111" s="7" t="s">
        <v>33</v>
      </c>
      <c r="B111" s="7">
        <v>2016</v>
      </c>
      <c r="C111" s="7" t="s">
        <v>31</v>
      </c>
      <c r="D111" s="7" t="str">
        <f t="shared" si="1"/>
        <v>2016 January</v>
      </c>
      <c r="E111" s="8">
        <v>124.7</v>
      </c>
      <c r="F111" s="8">
        <v>135.9</v>
      </c>
      <c r="G111" s="8">
        <v>132</v>
      </c>
      <c r="H111" s="8">
        <v>129.19999999999999</v>
      </c>
      <c r="I111" s="8">
        <v>109.7</v>
      </c>
      <c r="J111" s="8">
        <v>119</v>
      </c>
      <c r="K111" s="8">
        <v>144.1</v>
      </c>
      <c r="L111" s="8">
        <v>184.2</v>
      </c>
      <c r="M111" s="8">
        <v>96.7</v>
      </c>
      <c r="N111" s="8">
        <v>139.5</v>
      </c>
      <c r="O111" s="8">
        <v>120.5</v>
      </c>
      <c r="P111" s="8">
        <v>134.69999999999999</v>
      </c>
      <c r="Q111" s="8">
        <v>131.19999999999999</v>
      </c>
      <c r="R111" s="8">
        <v>139.5</v>
      </c>
      <c r="S111" s="8">
        <v>125.8</v>
      </c>
      <c r="T111" s="8">
        <v>119.8</v>
      </c>
      <c r="U111" s="8">
        <v>124.9</v>
      </c>
      <c r="V111" s="8">
        <v>123.4</v>
      </c>
      <c r="W111" s="8">
        <v>116.9</v>
      </c>
      <c r="X111" s="8">
        <v>121.6</v>
      </c>
      <c r="Y111" s="8">
        <v>119.1</v>
      </c>
      <c r="Z111" s="8">
        <v>108.9</v>
      </c>
      <c r="AA111" s="8">
        <v>118.5</v>
      </c>
      <c r="AB111" s="8">
        <v>126.4</v>
      </c>
      <c r="AC111" s="8">
        <v>114</v>
      </c>
      <c r="AD111" s="8">
        <v>116.8</v>
      </c>
      <c r="AE111" s="8">
        <v>124.2</v>
      </c>
    </row>
    <row r="112" spans="1:31" hidden="1" x14ac:dyDescent="0.35">
      <c r="A112" s="7" t="s">
        <v>34</v>
      </c>
      <c r="B112" s="7">
        <v>2016</v>
      </c>
      <c r="C112" s="7" t="s">
        <v>31</v>
      </c>
      <c r="D112" s="7" t="str">
        <f t="shared" si="1"/>
        <v>2016 January</v>
      </c>
      <c r="E112" s="8">
        <v>126.1</v>
      </c>
      <c r="F112" s="8">
        <v>134.1</v>
      </c>
      <c r="G112" s="8">
        <v>128.6</v>
      </c>
      <c r="H112" s="8">
        <v>129.9</v>
      </c>
      <c r="I112" s="8">
        <v>115.5</v>
      </c>
      <c r="J112" s="8">
        <v>125.7</v>
      </c>
      <c r="K112" s="8">
        <v>141.5</v>
      </c>
      <c r="L112" s="8">
        <v>170.7</v>
      </c>
      <c r="M112" s="8">
        <v>97.4</v>
      </c>
      <c r="N112" s="8">
        <v>132.9</v>
      </c>
      <c r="O112" s="8">
        <v>122.7</v>
      </c>
      <c r="P112" s="8">
        <v>135.30000000000001</v>
      </c>
      <c r="Q112" s="8">
        <v>131.30000000000001</v>
      </c>
      <c r="R112" s="8">
        <v>135.19999999999999</v>
      </c>
      <c r="S112" s="8">
        <v>130.30000000000001</v>
      </c>
      <c r="T112" s="8">
        <v>125.1</v>
      </c>
      <c r="U112" s="8">
        <v>129.5</v>
      </c>
      <c r="V112" s="8">
        <v>123.4</v>
      </c>
      <c r="W112" s="8">
        <v>122.7</v>
      </c>
      <c r="X112" s="8">
        <v>124.2</v>
      </c>
      <c r="Y112" s="8">
        <v>122</v>
      </c>
      <c r="Z112" s="8">
        <v>111.1</v>
      </c>
      <c r="AA112" s="8">
        <v>119.8</v>
      </c>
      <c r="AB112" s="8">
        <v>126.3</v>
      </c>
      <c r="AC112" s="8">
        <v>114.5</v>
      </c>
      <c r="AD112" s="8">
        <v>118.5</v>
      </c>
      <c r="AE112" s="8">
        <v>126.3</v>
      </c>
    </row>
    <row r="113" spans="1:31" hidden="1" x14ac:dyDescent="0.35">
      <c r="A113" s="7" t="s">
        <v>30</v>
      </c>
      <c r="B113" s="7">
        <v>2016</v>
      </c>
      <c r="C113" s="7" t="s">
        <v>35</v>
      </c>
      <c r="D113" s="7" t="str">
        <f t="shared" si="1"/>
        <v>2016 February</v>
      </c>
      <c r="E113" s="8">
        <v>127.1</v>
      </c>
      <c r="F113" s="8">
        <v>133.69999999999999</v>
      </c>
      <c r="G113" s="8">
        <v>127.7</v>
      </c>
      <c r="H113" s="8">
        <v>130.69999999999999</v>
      </c>
      <c r="I113" s="8">
        <v>118.5</v>
      </c>
      <c r="J113" s="8">
        <v>130.4</v>
      </c>
      <c r="K113" s="8">
        <v>130.9</v>
      </c>
      <c r="L113" s="8">
        <v>162.80000000000001</v>
      </c>
      <c r="M113" s="8">
        <v>98.7</v>
      </c>
      <c r="N113" s="8">
        <v>130.6</v>
      </c>
      <c r="O113" s="8">
        <v>124.8</v>
      </c>
      <c r="P113" s="8">
        <v>136.4</v>
      </c>
      <c r="Q113" s="8">
        <v>130.30000000000001</v>
      </c>
      <c r="R113" s="8">
        <v>134.4</v>
      </c>
      <c r="S113" s="8">
        <v>133.9</v>
      </c>
      <c r="T113" s="8">
        <v>129.80000000000001</v>
      </c>
      <c r="U113" s="8">
        <v>133.4</v>
      </c>
      <c r="V113" s="8">
        <v>139.26</v>
      </c>
      <c r="W113" s="8">
        <v>127.5</v>
      </c>
      <c r="X113" s="8">
        <v>127.1</v>
      </c>
      <c r="Y113" s="8">
        <v>124.3</v>
      </c>
      <c r="Z113" s="8">
        <v>113.9</v>
      </c>
      <c r="AA113" s="8">
        <v>122.3</v>
      </c>
      <c r="AB113" s="8">
        <v>127.1</v>
      </c>
      <c r="AC113" s="8">
        <v>116.8</v>
      </c>
      <c r="AD113" s="8">
        <v>120.9</v>
      </c>
      <c r="AE113" s="8">
        <v>127.9</v>
      </c>
    </row>
    <row r="114" spans="1:31" hidden="1" x14ac:dyDescent="0.35">
      <c r="A114" s="7" t="s">
        <v>33</v>
      </c>
      <c r="B114" s="7">
        <v>2016</v>
      </c>
      <c r="C114" s="7" t="s">
        <v>35</v>
      </c>
      <c r="D114" s="7" t="str">
        <f t="shared" si="1"/>
        <v>2016 February</v>
      </c>
      <c r="E114" s="8">
        <v>124.8</v>
      </c>
      <c r="F114" s="8">
        <v>135.1</v>
      </c>
      <c r="G114" s="8">
        <v>130.30000000000001</v>
      </c>
      <c r="H114" s="8">
        <v>129.6</v>
      </c>
      <c r="I114" s="8">
        <v>108.4</v>
      </c>
      <c r="J114" s="8">
        <v>118.6</v>
      </c>
      <c r="K114" s="8">
        <v>129.19999999999999</v>
      </c>
      <c r="L114" s="8">
        <v>176.4</v>
      </c>
      <c r="M114" s="8">
        <v>99.1</v>
      </c>
      <c r="N114" s="8">
        <v>139.69999999999999</v>
      </c>
      <c r="O114" s="8">
        <v>120.6</v>
      </c>
      <c r="P114" s="8">
        <v>135.19999999999999</v>
      </c>
      <c r="Q114" s="8">
        <v>129.1</v>
      </c>
      <c r="R114" s="8">
        <v>140</v>
      </c>
      <c r="S114" s="8">
        <v>126.2</v>
      </c>
      <c r="T114" s="8">
        <v>120.1</v>
      </c>
      <c r="U114" s="8">
        <v>125.3</v>
      </c>
      <c r="V114" s="8">
        <v>124.4</v>
      </c>
      <c r="W114" s="8">
        <v>116</v>
      </c>
      <c r="X114" s="8">
        <v>121.8</v>
      </c>
      <c r="Y114" s="8">
        <v>119.5</v>
      </c>
      <c r="Z114" s="8">
        <v>109.1</v>
      </c>
      <c r="AA114" s="8">
        <v>118.8</v>
      </c>
      <c r="AB114" s="8">
        <v>126.3</v>
      </c>
      <c r="AC114" s="8">
        <v>116.2</v>
      </c>
      <c r="AD114" s="8">
        <v>117.2</v>
      </c>
      <c r="AE114" s="8">
        <v>123.8</v>
      </c>
    </row>
    <row r="115" spans="1:31" hidden="1" x14ac:dyDescent="0.35">
      <c r="A115" s="7" t="s">
        <v>34</v>
      </c>
      <c r="B115" s="7">
        <v>2016</v>
      </c>
      <c r="C115" s="7" t="s">
        <v>35</v>
      </c>
      <c r="D115" s="7" t="str">
        <f t="shared" si="1"/>
        <v>2016 February</v>
      </c>
      <c r="E115" s="8">
        <v>126.4</v>
      </c>
      <c r="F115" s="8">
        <v>134.19999999999999</v>
      </c>
      <c r="G115" s="8">
        <v>128.69999999999999</v>
      </c>
      <c r="H115" s="8">
        <v>130.30000000000001</v>
      </c>
      <c r="I115" s="8">
        <v>114.8</v>
      </c>
      <c r="J115" s="8">
        <v>124.9</v>
      </c>
      <c r="K115" s="8">
        <v>130.30000000000001</v>
      </c>
      <c r="L115" s="8">
        <v>167.4</v>
      </c>
      <c r="M115" s="8">
        <v>98.8</v>
      </c>
      <c r="N115" s="8">
        <v>133.6</v>
      </c>
      <c r="O115" s="8">
        <v>123</v>
      </c>
      <c r="P115" s="8">
        <v>135.80000000000001</v>
      </c>
      <c r="Q115" s="8">
        <v>129.9</v>
      </c>
      <c r="R115" s="8">
        <v>135.9</v>
      </c>
      <c r="S115" s="8">
        <v>130.9</v>
      </c>
      <c r="T115" s="8">
        <v>125.8</v>
      </c>
      <c r="U115" s="8">
        <v>130.19999999999999</v>
      </c>
      <c r="V115" s="8">
        <v>124.4</v>
      </c>
      <c r="W115" s="8">
        <v>123.1</v>
      </c>
      <c r="X115" s="8">
        <v>124.6</v>
      </c>
      <c r="Y115" s="8">
        <v>122.5</v>
      </c>
      <c r="Z115" s="8">
        <v>111.4</v>
      </c>
      <c r="AA115" s="8">
        <v>120.3</v>
      </c>
      <c r="AB115" s="8">
        <v>126.6</v>
      </c>
      <c r="AC115" s="8">
        <v>116.6</v>
      </c>
      <c r="AD115" s="8">
        <v>119.1</v>
      </c>
      <c r="AE115" s="8">
        <v>126</v>
      </c>
    </row>
    <row r="116" spans="1:31" hidden="1" x14ac:dyDescent="0.35">
      <c r="A116" s="7" t="s">
        <v>30</v>
      </c>
      <c r="B116" s="7">
        <v>2016</v>
      </c>
      <c r="C116" s="7" t="s">
        <v>36</v>
      </c>
      <c r="D116" s="7" t="str">
        <f t="shared" si="1"/>
        <v>2016 March</v>
      </c>
      <c r="E116" s="8">
        <v>127.3</v>
      </c>
      <c r="F116" s="8">
        <v>134.4</v>
      </c>
      <c r="G116" s="8">
        <v>125.1</v>
      </c>
      <c r="H116" s="8">
        <v>130.5</v>
      </c>
      <c r="I116" s="8">
        <v>118.3</v>
      </c>
      <c r="J116" s="8">
        <v>131.69999999999999</v>
      </c>
      <c r="K116" s="8">
        <v>130.69999999999999</v>
      </c>
      <c r="L116" s="8">
        <v>161.19999999999999</v>
      </c>
      <c r="M116" s="8">
        <v>100.4</v>
      </c>
      <c r="N116" s="8">
        <v>130.80000000000001</v>
      </c>
      <c r="O116" s="8">
        <v>124.9</v>
      </c>
      <c r="P116" s="8">
        <v>137</v>
      </c>
      <c r="Q116" s="8">
        <v>130.4</v>
      </c>
      <c r="R116" s="8">
        <v>135</v>
      </c>
      <c r="S116" s="8">
        <v>134.4</v>
      </c>
      <c r="T116" s="8">
        <v>130.19999999999999</v>
      </c>
      <c r="U116" s="8">
        <v>133.80000000000001</v>
      </c>
      <c r="V116" s="8">
        <v>139.26</v>
      </c>
      <c r="W116" s="8">
        <v>127</v>
      </c>
      <c r="X116" s="8">
        <v>127.7</v>
      </c>
      <c r="Y116" s="8">
        <v>124.8</v>
      </c>
      <c r="Z116" s="8">
        <v>113.6</v>
      </c>
      <c r="AA116" s="8">
        <v>122.5</v>
      </c>
      <c r="AB116" s="8">
        <v>127.5</v>
      </c>
      <c r="AC116" s="8">
        <v>117.4</v>
      </c>
      <c r="AD116" s="8">
        <v>121.1</v>
      </c>
      <c r="AE116" s="8">
        <v>128</v>
      </c>
    </row>
    <row r="117" spans="1:31" hidden="1" x14ac:dyDescent="0.35">
      <c r="A117" s="7" t="s">
        <v>33</v>
      </c>
      <c r="B117" s="7">
        <v>2016</v>
      </c>
      <c r="C117" s="7" t="s">
        <v>36</v>
      </c>
      <c r="D117" s="7" t="str">
        <f t="shared" si="1"/>
        <v>2016 March</v>
      </c>
      <c r="E117" s="8">
        <v>124.8</v>
      </c>
      <c r="F117" s="8">
        <v>136.30000000000001</v>
      </c>
      <c r="G117" s="8">
        <v>123.7</v>
      </c>
      <c r="H117" s="8">
        <v>129.69999999999999</v>
      </c>
      <c r="I117" s="8">
        <v>107.9</v>
      </c>
      <c r="J117" s="8">
        <v>119.9</v>
      </c>
      <c r="K117" s="8">
        <v>128.1</v>
      </c>
      <c r="L117" s="8">
        <v>170.3</v>
      </c>
      <c r="M117" s="8">
        <v>101.8</v>
      </c>
      <c r="N117" s="8">
        <v>140.1</v>
      </c>
      <c r="O117" s="8">
        <v>120.7</v>
      </c>
      <c r="P117" s="8">
        <v>135.4</v>
      </c>
      <c r="Q117" s="8">
        <v>128.9</v>
      </c>
      <c r="R117" s="8">
        <v>140.6</v>
      </c>
      <c r="S117" s="8">
        <v>126.4</v>
      </c>
      <c r="T117" s="8">
        <v>120.3</v>
      </c>
      <c r="U117" s="8">
        <v>125.5</v>
      </c>
      <c r="V117" s="8">
        <v>124.9</v>
      </c>
      <c r="W117" s="8">
        <v>114.8</v>
      </c>
      <c r="X117" s="8">
        <v>122.3</v>
      </c>
      <c r="Y117" s="8">
        <v>119.7</v>
      </c>
      <c r="Z117" s="8">
        <v>108.5</v>
      </c>
      <c r="AA117" s="8">
        <v>119.1</v>
      </c>
      <c r="AB117" s="8">
        <v>126.4</v>
      </c>
      <c r="AC117" s="8">
        <v>117.1</v>
      </c>
      <c r="AD117" s="8">
        <v>117.3</v>
      </c>
      <c r="AE117" s="8">
        <v>123.8</v>
      </c>
    </row>
    <row r="118" spans="1:31" hidden="1" x14ac:dyDescent="0.35">
      <c r="A118" s="7" t="s">
        <v>34</v>
      </c>
      <c r="B118" s="7">
        <v>2016</v>
      </c>
      <c r="C118" s="7" t="s">
        <v>36</v>
      </c>
      <c r="D118" s="7" t="str">
        <f t="shared" si="1"/>
        <v>2016 March</v>
      </c>
      <c r="E118" s="8">
        <v>126.5</v>
      </c>
      <c r="F118" s="8">
        <v>135.1</v>
      </c>
      <c r="G118" s="8">
        <v>124.6</v>
      </c>
      <c r="H118" s="8">
        <v>130.19999999999999</v>
      </c>
      <c r="I118" s="8">
        <v>114.5</v>
      </c>
      <c r="J118" s="8">
        <v>126.2</v>
      </c>
      <c r="K118" s="8">
        <v>129.80000000000001</v>
      </c>
      <c r="L118" s="8">
        <v>164.3</v>
      </c>
      <c r="M118" s="8">
        <v>100.9</v>
      </c>
      <c r="N118" s="8">
        <v>133.9</v>
      </c>
      <c r="O118" s="8">
        <v>123.1</v>
      </c>
      <c r="P118" s="8">
        <v>136.30000000000001</v>
      </c>
      <c r="Q118" s="8">
        <v>129.80000000000001</v>
      </c>
      <c r="R118" s="8">
        <v>136.5</v>
      </c>
      <c r="S118" s="8">
        <v>131.30000000000001</v>
      </c>
      <c r="T118" s="8">
        <v>126.1</v>
      </c>
      <c r="U118" s="8">
        <v>130.5</v>
      </c>
      <c r="V118" s="8">
        <v>124.9</v>
      </c>
      <c r="W118" s="8">
        <v>122.4</v>
      </c>
      <c r="X118" s="8">
        <v>125.1</v>
      </c>
      <c r="Y118" s="8">
        <v>122.9</v>
      </c>
      <c r="Z118" s="8">
        <v>110.9</v>
      </c>
      <c r="AA118" s="8">
        <v>120.6</v>
      </c>
      <c r="AB118" s="8">
        <v>126.9</v>
      </c>
      <c r="AC118" s="8">
        <v>117.3</v>
      </c>
      <c r="AD118" s="8">
        <v>119.3</v>
      </c>
      <c r="AE118" s="8">
        <v>126</v>
      </c>
    </row>
    <row r="119" spans="1:31" hidden="1" x14ac:dyDescent="0.35">
      <c r="A119" s="7" t="s">
        <v>30</v>
      </c>
      <c r="B119" s="7">
        <v>2016</v>
      </c>
      <c r="C119" s="7" t="s">
        <v>37</v>
      </c>
      <c r="D119" s="7" t="str">
        <f t="shared" si="1"/>
        <v>2016 April</v>
      </c>
      <c r="E119" s="8">
        <v>127.4</v>
      </c>
      <c r="F119" s="8">
        <v>135.4</v>
      </c>
      <c r="G119" s="8">
        <v>123.4</v>
      </c>
      <c r="H119" s="8">
        <v>131.30000000000001</v>
      </c>
      <c r="I119" s="8">
        <v>118.2</v>
      </c>
      <c r="J119" s="8">
        <v>138.1</v>
      </c>
      <c r="K119" s="8">
        <v>134.1</v>
      </c>
      <c r="L119" s="8">
        <v>162.69999999999999</v>
      </c>
      <c r="M119" s="8">
        <v>105</v>
      </c>
      <c r="N119" s="8">
        <v>131.4</v>
      </c>
      <c r="O119" s="8">
        <v>125.4</v>
      </c>
      <c r="P119" s="8">
        <v>137.4</v>
      </c>
      <c r="Q119" s="8">
        <v>131.80000000000001</v>
      </c>
      <c r="R119" s="8">
        <v>135.5</v>
      </c>
      <c r="S119" s="8">
        <v>135</v>
      </c>
      <c r="T119" s="8">
        <v>130.6</v>
      </c>
      <c r="U119" s="8">
        <v>134.4</v>
      </c>
      <c r="V119" s="8">
        <v>139.26</v>
      </c>
      <c r="W119" s="8">
        <v>127</v>
      </c>
      <c r="X119" s="8">
        <v>128</v>
      </c>
      <c r="Y119" s="8">
        <v>125.2</v>
      </c>
      <c r="Z119" s="8">
        <v>114.4</v>
      </c>
      <c r="AA119" s="8">
        <v>123.2</v>
      </c>
      <c r="AB119" s="8">
        <v>127.9</v>
      </c>
      <c r="AC119" s="8">
        <v>118.4</v>
      </c>
      <c r="AD119" s="8">
        <v>121.7</v>
      </c>
      <c r="AE119" s="8">
        <v>129</v>
      </c>
    </row>
    <row r="120" spans="1:31" hidden="1" x14ac:dyDescent="0.35">
      <c r="A120" s="7" t="s">
        <v>33</v>
      </c>
      <c r="B120" s="7">
        <v>2016</v>
      </c>
      <c r="C120" s="7" t="s">
        <v>37</v>
      </c>
      <c r="D120" s="7" t="str">
        <f t="shared" si="1"/>
        <v>2016 April</v>
      </c>
      <c r="E120" s="8">
        <v>124.9</v>
      </c>
      <c r="F120" s="8">
        <v>139.30000000000001</v>
      </c>
      <c r="G120" s="8">
        <v>119.9</v>
      </c>
      <c r="H120" s="8">
        <v>130.19999999999999</v>
      </c>
      <c r="I120" s="8">
        <v>108.9</v>
      </c>
      <c r="J120" s="8">
        <v>131.1</v>
      </c>
      <c r="K120" s="8">
        <v>136.80000000000001</v>
      </c>
      <c r="L120" s="8">
        <v>176.9</v>
      </c>
      <c r="M120" s="8">
        <v>109.1</v>
      </c>
      <c r="N120" s="8">
        <v>140.4</v>
      </c>
      <c r="O120" s="8">
        <v>121.1</v>
      </c>
      <c r="P120" s="8">
        <v>135.9</v>
      </c>
      <c r="Q120" s="8">
        <v>131.80000000000001</v>
      </c>
      <c r="R120" s="8">
        <v>141.5</v>
      </c>
      <c r="S120" s="8">
        <v>126.8</v>
      </c>
      <c r="T120" s="8">
        <v>120.5</v>
      </c>
      <c r="U120" s="8">
        <v>125.8</v>
      </c>
      <c r="V120" s="8">
        <v>125.6</v>
      </c>
      <c r="W120" s="8">
        <v>114.6</v>
      </c>
      <c r="X120" s="8">
        <v>122.8</v>
      </c>
      <c r="Y120" s="8">
        <v>120</v>
      </c>
      <c r="Z120" s="8">
        <v>110</v>
      </c>
      <c r="AA120" s="8">
        <v>119.5</v>
      </c>
      <c r="AB120" s="8">
        <v>127.6</v>
      </c>
      <c r="AC120" s="8">
        <v>117.6</v>
      </c>
      <c r="AD120" s="8">
        <v>118.2</v>
      </c>
      <c r="AE120" s="8">
        <v>125.3</v>
      </c>
    </row>
    <row r="121" spans="1:31" hidden="1" x14ac:dyDescent="0.35">
      <c r="A121" s="7" t="s">
        <v>34</v>
      </c>
      <c r="B121" s="7">
        <v>2016</v>
      </c>
      <c r="C121" s="7" t="s">
        <v>37</v>
      </c>
      <c r="D121" s="7" t="str">
        <f t="shared" si="1"/>
        <v>2016 April</v>
      </c>
      <c r="E121" s="8">
        <v>126.6</v>
      </c>
      <c r="F121" s="8">
        <v>136.80000000000001</v>
      </c>
      <c r="G121" s="8">
        <v>122</v>
      </c>
      <c r="H121" s="8">
        <v>130.9</v>
      </c>
      <c r="I121" s="8">
        <v>114.8</v>
      </c>
      <c r="J121" s="8">
        <v>134.80000000000001</v>
      </c>
      <c r="K121" s="8">
        <v>135</v>
      </c>
      <c r="L121" s="8">
        <v>167.5</v>
      </c>
      <c r="M121" s="8">
        <v>106.4</v>
      </c>
      <c r="N121" s="8">
        <v>134.4</v>
      </c>
      <c r="O121" s="8">
        <v>123.6</v>
      </c>
      <c r="P121" s="8">
        <v>136.69999999999999</v>
      </c>
      <c r="Q121" s="8">
        <v>131.80000000000001</v>
      </c>
      <c r="R121" s="8">
        <v>137.1</v>
      </c>
      <c r="S121" s="8">
        <v>131.80000000000001</v>
      </c>
      <c r="T121" s="8">
        <v>126.4</v>
      </c>
      <c r="U121" s="8">
        <v>131</v>
      </c>
      <c r="V121" s="8">
        <v>125.6</v>
      </c>
      <c r="W121" s="8">
        <v>122.3</v>
      </c>
      <c r="X121" s="8">
        <v>125.5</v>
      </c>
      <c r="Y121" s="8">
        <v>123.2</v>
      </c>
      <c r="Z121" s="8">
        <v>112.1</v>
      </c>
      <c r="AA121" s="8">
        <v>121.1</v>
      </c>
      <c r="AB121" s="8">
        <v>127.7</v>
      </c>
      <c r="AC121" s="8">
        <v>118.1</v>
      </c>
      <c r="AD121" s="8">
        <v>120</v>
      </c>
      <c r="AE121" s="8">
        <v>127.3</v>
      </c>
    </row>
    <row r="122" spans="1:31" hidden="1" x14ac:dyDescent="0.35">
      <c r="A122" s="7" t="s">
        <v>30</v>
      </c>
      <c r="B122" s="7">
        <v>2016</v>
      </c>
      <c r="C122" s="7" t="s">
        <v>38</v>
      </c>
      <c r="D122" s="7" t="str">
        <f t="shared" si="1"/>
        <v>2016 May</v>
      </c>
      <c r="E122" s="8">
        <v>127.6</v>
      </c>
      <c r="F122" s="8">
        <v>137.5</v>
      </c>
      <c r="G122" s="8">
        <v>124.4</v>
      </c>
      <c r="H122" s="8">
        <v>132.4</v>
      </c>
      <c r="I122" s="8">
        <v>118.2</v>
      </c>
      <c r="J122" s="8">
        <v>138.1</v>
      </c>
      <c r="K122" s="8">
        <v>141.80000000000001</v>
      </c>
      <c r="L122" s="8">
        <v>166</v>
      </c>
      <c r="M122" s="8">
        <v>107.5</v>
      </c>
      <c r="N122" s="8">
        <v>132.19999999999999</v>
      </c>
      <c r="O122" s="8">
        <v>126.1</v>
      </c>
      <c r="P122" s="8">
        <v>138.30000000000001</v>
      </c>
      <c r="Q122" s="8">
        <v>133.6</v>
      </c>
      <c r="R122" s="8">
        <v>136</v>
      </c>
      <c r="S122" s="8">
        <v>135.4</v>
      </c>
      <c r="T122" s="8">
        <v>131.1</v>
      </c>
      <c r="U122" s="8">
        <v>134.80000000000001</v>
      </c>
      <c r="V122" s="8">
        <v>139.26</v>
      </c>
      <c r="W122" s="8">
        <v>127.4</v>
      </c>
      <c r="X122" s="8">
        <v>128.5</v>
      </c>
      <c r="Y122" s="8">
        <v>125.8</v>
      </c>
      <c r="Z122" s="8">
        <v>115.1</v>
      </c>
      <c r="AA122" s="8">
        <v>123.6</v>
      </c>
      <c r="AB122" s="8">
        <v>129.1</v>
      </c>
      <c r="AC122" s="8">
        <v>119.7</v>
      </c>
      <c r="AD122" s="8">
        <v>122.5</v>
      </c>
      <c r="AE122" s="8">
        <v>130.30000000000001</v>
      </c>
    </row>
    <row r="123" spans="1:31" hidden="1" x14ac:dyDescent="0.35">
      <c r="A123" s="7" t="s">
        <v>33</v>
      </c>
      <c r="B123" s="7">
        <v>2016</v>
      </c>
      <c r="C123" s="7" t="s">
        <v>38</v>
      </c>
      <c r="D123" s="7" t="str">
        <f t="shared" si="1"/>
        <v>2016 May</v>
      </c>
      <c r="E123" s="8">
        <v>125</v>
      </c>
      <c r="F123" s="8">
        <v>142.1</v>
      </c>
      <c r="G123" s="8">
        <v>127</v>
      </c>
      <c r="H123" s="8">
        <v>130.4</v>
      </c>
      <c r="I123" s="8">
        <v>109.6</v>
      </c>
      <c r="J123" s="8">
        <v>133.5</v>
      </c>
      <c r="K123" s="8">
        <v>151.4</v>
      </c>
      <c r="L123" s="8">
        <v>182.8</v>
      </c>
      <c r="M123" s="8">
        <v>111.1</v>
      </c>
      <c r="N123" s="8">
        <v>141.5</v>
      </c>
      <c r="O123" s="8">
        <v>121.5</v>
      </c>
      <c r="P123" s="8">
        <v>136.30000000000001</v>
      </c>
      <c r="Q123" s="8">
        <v>134.6</v>
      </c>
      <c r="R123" s="8">
        <v>142.19999999999999</v>
      </c>
      <c r="S123" s="8">
        <v>127.2</v>
      </c>
      <c r="T123" s="8">
        <v>120.7</v>
      </c>
      <c r="U123" s="8">
        <v>126.2</v>
      </c>
      <c r="V123" s="8">
        <v>126</v>
      </c>
      <c r="W123" s="8">
        <v>115</v>
      </c>
      <c r="X123" s="8">
        <v>123.2</v>
      </c>
      <c r="Y123" s="8">
        <v>120.3</v>
      </c>
      <c r="Z123" s="8">
        <v>110.7</v>
      </c>
      <c r="AA123" s="8">
        <v>119.8</v>
      </c>
      <c r="AB123" s="8">
        <v>128</v>
      </c>
      <c r="AC123" s="8">
        <v>118.5</v>
      </c>
      <c r="AD123" s="8">
        <v>118.7</v>
      </c>
      <c r="AE123" s="8">
        <v>126.6</v>
      </c>
    </row>
    <row r="124" spans="1:31" hidden="1" x14ac:dyDescent="0.35">
      <c r="A124" s="7" t="s">
        <v>34</v>
      </c>
      <c r="B124" s="7">
        <v>2016</v>
      </c>
      <c r="C124" s="7" t="s">
        <v>38</v>
      </c>
      <c r="D124" s="7" t="str">
        <f t="shared" si="1"/>
        <v>2016 May</v>
      </c>
      <c r="E124" s="8">
        <v>126.8</v>
      </c>
      <c r="F124" s="8">
        <v>139.1</v>
      </c>
      <c r="G124" s="8">
        <v>125.4</v>
      </c>
      <c r="H124" s="8">
        <v>131.69999999999999</v>
      </c>
      <c r="I124" s="8">
        <v>115</v>
      </c>
      <c r="J124" s="8">
        <v>136</v>
      </c>
      <c r="K124" s="8">
        <v>145.1</v>
      </c>
      <c r="L124" s="8">
        <v>171.7</v>
      </c>
      <c r="M124" s="8">
        <v>108.7</v>
      </c>
      <c r="N124" s="8">
        <v>135.30000000000001</v>
      </c>
      <c r="O124" s="8">
        <v>124.2</v>
      </c>
      <c r="P124" s="8">
        <v>137.4</v>
      </c>
      <c r="Q124" s="8">
        <v>134</v>
      </c>
      <c r="R124" s="8">
        <v>137.69999999999999</v>
      </c>
      <c r="S124" s="8">
        <v>132.19999999999999</v>
      </c>
      <c r="T124" s="8">
        <v>126.8</v>
      </c>
      <c r="U124" s="8">
        <v>131.4</v>
      </c>
      <c r="V124" s="8">
        <v>126</v>
      </c>
      <c r="W124" s="8">
        <v>122.7</v>
      </c>
      <c r="X124" s="8">
        <v>126</v>
      </c>
      <c r="Y124" s="8">
        <v>123.7</v>
      </c>
      <c r="Z124" s="8">
        <v>112.8</v>
      </c>
      <c r="AA124" s="8">
        <v>121.5</v>
      </c>
      <c r="AB124" s="8">
        <v>128.5</v>
      </c>
      <c r="AC124" s="8">
        <v>119.2</v>
      </c>
      <c r="AD124" s="8">
        <v>120.7</v>
      </c>
      <c r="AE124" s="8">
        <v>128.6</v>
      </c>
    </row>
    <row r="125" spans="1:31" hidden="1" x14ac:dyDescent="0.35">
      <c r="A125" s="7" t="s">
        <v>30</v>
      </c>
      <c r="B125" s="7">
        <v>2016</v>
      </c>
      <c r="C125" s="7" t="s">
        <v>39</v>
      </c>
      <c r="D125" s="7" t="str">
        <f t="shared" si="1"/>
        <v>2016 June</v>
      </c>
      <c r="E125" s="8">
        <v>128.6</v>
      </c>
      <c r="F125" s="8">
        <v>138.6</v>
      </c>
      <c r="G125" s="8">
        <v>126.6</v>
      </c>
      <c r="H125" s="8">
        <v>133.6</v>
      </c>
      <c r="I125" s="8">
        <v>118.6</v>
      </c>
      <c r="J125" s="8">
        <v>137.4</v>
      </c>
      <c r="K125" s="8">
        <v>152.5</v>
      </c>
      <c r="L125" s="8">
        <v>169.2</v>
      </c>
      <c r="M125" s="8">
        <v>108.8</v>
      </c>
      <c r="N125" s="8">
        <v>133.1</v>
      </c>
      <c r="O125" s="8">
        <v>126.4</v>
      </c>
      <c r="P125" s="8">
        <v>139.19999999999999</v>
      </c>
      <c r="Q125" s="8">
        <v>136</v>
      </c>
      <c r="R125" s="8">
        <v>137.19999999999999</v>
      </c>
      <c r="S125" s="8">
        <v>136.30000000000001</v>
      </c>
      <c r="T125" s="8">
        <v>131.6</v>
      </c>
      <c r="U125" s="8">
        <v>135.6</v>
      </c>
      <c r="V125" s="8">
        <v>139.26</v>
      </c>
      <c r="W125" s="8">
        <v>128</v>
      </c>
      <c r="X125" s="8">
        <v>129.30000000000001</v>
      </c>
      <c r="Y125" s="8">
        <v>126.2</v>
      </c>
      <c r="Z125" s="8">
        <v>116.3</v>
      </c>
      <c r="AA125" s="8">
        <v>124.1</v>
      </c>
      <c r="AB125" s="8">
        <v>130.19999999999999</v>
      </c>
      <c r="AC125" s="8">
        <v>119.9</v>
      </c>
      <c r="AD125" s="8">
        <v>123.3</v>
      </c>
      <c r="AE125" s="8">
        <v>131.9</v>
      </c>
    </row>
    <row r="126" spans="1:31" hidden="1" x14ac:dyDescent="0.35">
      <c r="A126" s="7" t="s">
        <v>33</v>
      </c>
      <c r="B126" s="7">
        <v>2016</v>
      </c>
      <c r="C126" s="7" t="s">
        <v>39</v>
      </c>
      <c r="D126" s="7" t="str">
        <f t="shared" si="1"/>
        <v>2016 June</v>
      </c>
      <c r="E126" s="8">
        <v>125.9</v>
      </c>
      <c r="F126" s="8">
        <v>143.9</v>
      </c>
      <c r="G126" s="8">
        <v>130.9</v>
      </c>
      <c r="H126" s="8">
        <v>131</v>
      </c>
      <c r="I126" s="8">
        <v>110.2</v>
      </c>
      <c r="J126" s="8">
        <v>135.5</v>
      </c>
      <c r="K126" s="8">
        <v>173.7</v>
      </c>
      <c r="L126" s="8">
        <v>184.4</v>
      </c>
      <c r="M126" s="8">
        <v>112</v>
      </c>
      <c r="N126" s="8">
        <v>142.80000000000001</v>
      </c>
      <c r="O126" s="8">
        <v>121.6</v>
      </c>
      <c r="P126" s="8">
        <v>136.9</v>
      </c>
      <c r="Q126" s="8">
        <v>138.19999999999999</v>
      </c>
      <c r="R126" s="8">
        <v>142.69999999999999</v>
      </c>
      <c r="S126" s="8">
        <v>127.6</v>
      </c>
      <c r="T126" s="8">
        <v>121.1</v>
      </c>
      <c r="U126" s="8">
        <v>126.6</v>
      </c>
      <c r="V126" s="8">
        <v>125.5</v>
      </c>
      <c r="W126" s="8">
        <v>115.5</v>
      </c>
      <c r="X126" s="8">
        <v>123.2</v>
      </c>
      <c r="Y126" s="8">
        <v>120.6</v>
      </c>
      <c r="Z126" s="8">
        <v>112.3</v>
      </c>
      <c r="AA126" s="8">
        <v>119.9</v>
      </c>
      <c r="AB126" s="8">
        <v>129.30000000000001</v>
      </c>
      <c r="AC126" s="8">
        <v>118.8</v>
      </c>
      <c r="AD126" s="8">
        <v>119.6</v>
      </c>
      <c r="AE126" s="8">
        <v>128.1</v>
      </c>
    </row>
    <row r="127" spans="1:31" hidden="1" x14ac:dyDescent="0.35">
      <c r="A127" s="7" t="s">
        <v>34</v>
      </c>
      <c r="B127" s="7">
        <v>2016</v>
      </c>
      <c r="C127" s="7" t="s">
        <v>39</v>
      </c>
      <c r="D127" s="7" t="str">
        <f t="shared" si="1"/>
        <v>2016 June</v>
      </c>
      <c r="E127" s="8">
        <v>127.7</v>
      </c>
      <c r="F127" s="8">
        <v>140.5</v>
      </c>
      <c r="G127" s="8">
        <v>128.30000000000001</v>
      </c>
      <c r="H127" s="8">
        <v>132.6</v>
      </c>
      <c r="I127" s="8">
        <v>115.5</v>
      </c>
      <c r="J127" s="8">
        <v>136.5</v>
      </c>
      <c r="K127" s="8">
        <v>159.69999999999999</v>
      </c>
      <c r="L127" s="8">
        <v>174.3</v>
      </c>
      <c r="M127" s="8">
        <v>109.9</v>
      </c>
      <c r="N127" s="8">
        <v>136.30000000000001</v>
      </c>
      <c r="O127" s="8">
        <v>124.4</v>
      </c>
      <c r="P127" s="8">
        <v>138.1</v>
      </c>
      <c r="Q127" s="8">
        <v>136.80000000000001</v>
      </c>
      <c r="R127" s="8">
        <v>138.69999999999999</v>
      </c>
      <c r="S127" s="8">
        <v>132.9</v>
      </c>
      <c r="T127" s="8">
        <v>127.2</v>
      </c>
      <c r="U127" s="8">
        <v>132</v>
      </c>
      <c r="V127" s="8">
        <v>125.5</v>
      </c>
      <c r="W127" s="8">
        <v>123.3</v>
      </c>
      <c r="X127" s="8">
        <v>126.4</v>
      </c>
      <c r="Y127" s="8">
        <v>124.1</v>
      </c>
      <c r="Z127" s="8">
        <v>114.2</v>
      </c>
      <c r="AA127" s="8">
        <v>121.7</v>
      </c>
      <c r="AB127" s="8">
        <v>129.69999999999999</v>
      </c>
      <c r="AC127" s="8">
        <v>119.4</v>
      </c>
      <c r="AD127" s="8">
        <v>121.5</v>
      </c>
      <c r="AE127" s="8">
        <v>130.1</v>
      </c>
    </row>
    <row r="128" spans="1:31" hidden="1" x14ac:dyDescent="0.35">
      <c r="A128" s="7" t="s">
        <v>30</v>
      </c>
      <c r="B128" s="7">
        <v>2016</v>
      </c>
      <c r="C128" s="7" t="s">
        <v>40</v>
      </c>
      <c r="D128" s="7" t="str">
        <f t="shared" si="1"/>
        <v>2016 July</v>
      </c>
      <c r="E128" s="8">
        <v>129.30000000000001</v>
      </c>
      <c r="F128" s="8">
        <v>139.5</v>
      </c>
      <c r="G128" s="8">
        <v>129.6</v>
      </c>
      <c r="H128" s="8">
        <v>134.5</v>
      </c>
      <c r="I128" s="8">
        <v>119.5</v>
      </c>
      <c r="J128" s="8">
        <v>138.5</v>
      </c>
      <c r="K128" s="8">
        <v>158.19999999999999</v>
      </c>
      <c r="L128" s="8">
        <v>171.8</v>
      </c>
      <c r="M128" s="8">
        <v>110.3</v>
      </c>
      <c r="N128" s="8">
        <v>134.30000000000001</v>
      </c>
      <c r="O128" s="8">
        <v>127.3</v>
      </c>
      <c r="P128" s="8">
        <v>139.9</v>
      </c>
      <c r="Q128" s="8">
        <v>137.6</v>
      </c>
      <c r="R128" s="8">
        <v>138</v>
      </c>
      <c r="S128" s="8">
        <v>137.19999999999999</v>
      </c>
      <c r="T128" s="8">
        <v>132.19999999999999</v>
      </c>
      <c r="U128" s="8">
        <v>136.5</v>
      </c>
      <c r="V128" s="8">
        <v>139.26</v>
      </c>
      <c r="W128" s="8">
        <v>128.19999999999999</v>
      </c>
      <c r="X128" s="8">
        <v>130</v>
      </c>
      <c r="Y128" s="8">
        <v>126.7</v>
      </c>
      <c r="Z128" s="8">
        <v>116.4</v>
      </c>
      <c r="AA128" s="8">
        <v>125.2</v>
      </c>
      <c r="AB128" s="8">
        <v>130.80000000000001</v>
      </c>
      <c r="AC128" s="8">
        <v>120.9</v>
      </c>
      <c r="AD128" s="8">
        <v>123.8</v>
      </c>
      <c r="AE128" s="8">
        <v>133</v>
      </c>
    </row>
    <row r="129" spans="1:31" hidden="1" x14ac:dyDescent="0.35">
      <c r="A129" s="7" t="s">
        <v>33</v>
      </c>
      <c r="B129" s="7">
        <v>2016</v>
      </c>
      <c r="C129" s="7" t="s">
        <v>40</v>
      </c>
      <c r="D129" s="7" t="str">
        <f t="shared" si="1"/>
        <v>2016 July</v>
      </c>
      <c r="E129" s="8">
        <v>126.8</v>
      </c>
      <c r="F129" s="8">
        <v>144.19999999999999</v>
      </c>
      <c r="G129" s="8">
        <v>136.6</v>
      </c>
      <c r="H129" s="8">
        <v>131.80000000000001</v>
      </c>
      <c r="I129" s="8">
        <v>111</v>
      </c>
      <c r="J129" s="8">
        <v>137</v>
      </c>
      <c r="K129" s="8">
        <v>179.5</v>
      </c>
      <c r="L129" s="8">
        <v>188.4</v>
      </c>
      <c r="M129" s="8">
        <v>113.3</v>
      </c>
      <c r="N129" s="8">
        <v>143.9</v>
      </c>
      <c r="O129" s="8">
        <v>121.7</v>
      </c>
      <c r="P129" s="8">
        <v>137.5</v>
      </c>
      <c r="Q129" s="8">
        <v>139.80000000000001</v>
      </c>
      <c r="R129" s="8">
        <v>142.9</v>
      </c>
      <c r="S129" s="8">
        <v>127.9</v>
      </c>
      <c r="T129" s="8">
        <v>121.1</v>
      </c>
      <c r="U129" s="8">
        <v>126.9</v>
      </c>
      <c r="V129" s="8">
        <v>126.4</v>
      </c>
      <c r="W129" s="8">
        <v>115.5</v>
      </c>
      <c r="X129" s="8">
        <v>123.5</v>
      </c>
      <c r="Y129" s="8">
        <v>120.9</v>
      </c>
      <c r="Z129" s="8">
        <v>111.7</v>
      </c>
      <c r="AA129" s="8">
        <v>120.3</v>
      </c>
      <c r="AB129" s="8">
        <v>130.80000000000001</v>
      </c>
      <c r="AC129" s="8">
        <v>120</v>
      </c>
      <c r="AD129" s="8">
        <v>119.9</v>
      </c>
      <c r="AE129" s="8">
        <v>129</v>
      </c>
    </row>
    <row r="130" spans="1:31" hidden="1" x14ac:dyDescent="0.35">
      <c r="A130" s="7" t="s">
        <v>34</v>
      </c>
      <c r="B130" s="7">
        <v>2016</v>
      </c>
      <c r="C130" s="7" t="s">
        <v>40</v>
      </c>
      <c r="D130" s="7" t="str">
        <f t="shared" si="1"/>
        <v>2016 July</v>
      </c>
      <c r="E130" s="8">
        <v>128.5</v>
      </c>
      <c r="F130" s="8">
        <v>141.19999999999999</v>
      </c>
      <c r="G130" s="8">
        <v>132.30000000000001</v>
      </c>
      <c r="H130" s="8">
        <v>133.5</v>
      </c>
      <c r="I130" s="8">
        <v>116.4</v>
      </c>
      <c r="J130" s="8">
        <v>137.80000000000001</v>
      </c>
      <c r="K130" s="8">
        <v>165.4</v>
      </c>
      <c r="L130" s="8">
        <v>177.4</v>
      </c>
      <c r="M130" s="8">
        <v>111.3</v>
      </c>
      <c r="N130" s="8">
        <v>137.5</v>
      </c>
      <c r="O130" s="8">
        <v>125</v>
      </c>
      <c r="P130" s="8">
        <v>138.80000000000001</v>
      </c>
      <c r="Q130" s="8">
        <v>138.4</v>
      </c>
      <c r="R130" s="8">
        <v>139.30000000000001</v>
      </c>
      <c r="S130" s="8">
        <v>133.5</v>
      </c>
      <c r="T130" s="8">
        <v>127.6</v>
      </c>
      <c r="U130" s="8">
        <v>132.69999999999999</v>
      </c>
      <c r="V130" s="8">
        <v>126.4</v>
      </c>
      <c r="W130" s="8">
        <v>123.4</v>
      </c>
      <c r="X130" s="8">
        <v>126.9</v>
      </c>
      <c r="Y130" s="8">
        <v>124.5</v>
      </c>
      <c r="Z130" s="8">
        <v>113.9</v>
      </c>
      <c r="AA130" s="8">
        <v>122.4</v>
      </c>
      <c r="AB130" s="8">
        <v>130.80000000000001</v>
      </c>
      <c r="AC130" s="8">
        <v>120.5</v>
      </c>
      <c r="AD130" s="8">
        <v>121.9</v>
      </c>
      <c r="AE130" s="8">
        <v>131.1</v>
      </c>
    </row>
    <row r="131" spans="1:31" hidden="1" x14ac:dyDescent="0.35">
      <c r="A131" s="7" t="s">
        <v>30</v>
      </c>
      <c r="B131" s="7">
        <v>2016</v>
      </c>
      <c r="C131" s="7" t="s">
        <v>41</v>
      </c>
      <c r="D131" s="7" t="str">
        <f t="shared" ref="D131:D194" si="2">_xlfn.CONCAT(B131," ",C131)</f>
        <v>2016 August</v>
      </c>
      <c r="E131" s="8">
        <v>130.1</v>
      </c>
      <c r="F131" s="8">
        <v>138.80000000000001</v>
      </c>
      <c r="G131" s="8">
        <v>130.30000000000001</v>
      </c>
      <c r="H131" s="8">
        <v>135.30000000000001</v>
      </c>
      <c r="I131" s="8">
        <v>119.9</v>
      </c>
      <c r="J131" s="8">
        <v>140.19999999999999</v>
      </c>
      <c r="K131" s="8">
        <v>156.9</v>
      </c>
      <c r="L131" s="8">
        <v>172.2</v>
      </c>
      <c r="M131" s="8">
        <v>112.1</v>
      </c>
      <c r="N131" s="8">
        <v>134.9</v>
      </c>
      <c r="O131" s="8">
        <v>128.1</v>
      </c>
      <c r="P131" s="8">
        <v>140.69999999999999</v>
      </c>
      <c r="Q131" s="8">
        <v>138</v>
      </c>
      <c r="R131" s="8">
        <v>138.9</v>
      </c>
      <c r="S131" s="8">
        <v>137.80000000000001</v>
      </c>
      <c r="T131" s="8">
        <v>133</v>
      </c>
      <c r="U131" s="8">
        <v>137.1</v>
      </c>
      <c r="V131" s="8">
        <v>139.26</v>
      </c>
      <c r="W131" s="8">
        <v>129.1</v>
      </c>
      <c r="X131" s="8">
        <v>130.6</v>
      </c>
      <c r="Y131" s="8">
        <v>127</v>
      </c>
      <c r="Z131" s="8">
        <v>116</v>
      </c>
      <c r="AA131" s="8">
        <v>125.5</v>
      </c>
      <c r="AB131" s="8">
        <v>131.9</v>
      </c>
      <c r="AC131" s="8">
        <v>122</v>
      </c>
      <c r="AD131" s="8">
        <v>124.2</v>
      </c>
      <c r="AE131" s="8">
        <v>133.5</v>
      </c>
    </row>
    <row r="132" spans="1:31" hidden="1" x14ac:dyDescent="0.35">
      <c r="A132" s="7" t="s">
        <v>33</v>
      </c>
      <c r="B132" s="7">
        <v>2016</v>
      </c>
      <c r="C132" s="7" t="s">
        <v>41</v>
      </c>
      <c r="D132" s="7" t="str">
        <f t="shared" si="2"/>
        <v>2016 August</v>
      </c>
      <c r="E132" s="8">
        <v>127.6</v>
      </c>
      <c r="F132" s="8">
        <v>140.30000000000001</v>
      </c>
      <c r="G132" s="8">
        <v>133.69999999999999</v>
      </c>
      <c r="H132" s="8">
        <v>132.19999999999999</v>
      </c>
      <c r="I132" s="8">
        <v>111.8</v>
      </c>
      <c r="J132" s="8">
        <v>135.80000000000001</v>
      </c>
      <c r="K132" s="8">
        <v>163.5</v>
      </c>
      <c r="L132" s="8">
        <v>182.3</v>
      </c>
      <c r="M132" s="8">
        <v>114.6</v>
      </c>
      <c r="N132" s="8">
        <v>144.6</v>
      </c>
      <c r="O132" s="8">
        <v>121.9</v>
      </c>
      <c r="P132" s="8">
        <v>138.1</v>
      </c>
      <c r="Q132" s="8">
        <v>137.6</v>
      </c>
      <c r="R132" s="8">
        <v>143.6</v>
      </c>
      <c r="S132" s="8">
        <v>128.30000000000001</v>
      </c>
      <c r="T132" s="8">
        <v>121.4</v>
      </c>
      <c r="U132" s="8">
        <v>127.3</v>
      </c>
      <c r="V132" s="8">
        <v>127.3</v>
      </c>
      <c r="W132" s="8">
        <v>114.7</v>
      </c>
      <c r="X132" s="8">
        <v>123.9</v>
      </c>
      <c r="Y132" s="8">
        <v>121.2</v>
      </c>
      <c r="Z132" s="8">
        <v>110.4</v>
      </c>
      <c r="AA132" s="8">
        <v>120.6</v>
      </c>
      <c r="AB132" s="8">
        <v>131.5</v>
      </c>
      <c r="AC132" s="8">
        <v>120.9</v>
      </c>
      <c r="AD132" s="8">
        <v>119.9</v>
      </c>
      <c r="AE132" s="8">
        <v>128.4</v>
      </c>
    </row>
    <row r="133" spans="1:31" hidden="1" x14ac:dyDescent="0.35">
      <c r="A133" s="7" t="s">
        <v>34</v>
      </c>
      <c r="B133" s="7">
        <v>2016</v>
      </c>
      <c r="C133" s="7" t="s">
        <v>41</v>
      </c>
      <c r="D133" s="7" t="str">
        <f t="shared" si="2"/>
        <v>2016 August</v>
      </c>
      <c r="E133" s="8">
        <v>129.30000000000001</v>
      </c>
      <c r="F133" s="8">
        <v>139.30000000000001</v>
      </c>
      <c r="G133" s="8">
        <v>131.6</v>
      </c>
      <c r="H133" s="8">
        <v>134.1</v>
      </c>
      <c r="I133" s="8">
        <v>116.9</v>
      </c>
      <c r="J133" s="8">
        <v>138.1</v>
      </c>
      <c r="K133" s="8">
        <v>159.1</v>
      </c>
      <c r="L133" s="8">
        <v>175.6</v>
      </c>
      <c r="M133" s="8">
        <v>112.9</v>
      </c>
      <c r="N133" s="8">
        <v>138.1</v>
      </c>
      <c r="O133" s="8">
        <v>125.5</v>
      </c>
      <c r="P133" s="8">
        <v>139.5</v>
      </c>
      <c r="Q133" s="8">
        <v>137.9</v>
      </c>
      <c r="R133" s="8">
        <v>140.19999999999999</v>
      </c>
      <c r="S133" s="8">
        <v>134.1</v>
      </c>
      <c r="T133" s="8">
        <v>128.19999999999999</v>
      </c>
      <c r="U133" s="8">
        <v>133.19999999999999</v>
      </c>
      <c r="V133" s="8">
        <v>127.3</v>
      </c>
      <c r="W133" s="8">
        <v>123.6</v>
      </c>
      <c r="X133" s="8">
        <v>127.4</v>
      </c>
      <c r="Y133" s="8">
        <v>124.8</v>
      </c>
      <c r="Z133" s="8">
        <v>113.1</v>
      </c>
      <c r="AA133" s="8">
        <v>122.7</v>
      </c>
      <c r="AB133" s="8">
        <v>131.69999999999999</v>
      </c>
      <c r="AC133" s="8">
        <v>121.5</v>
      </c>
      <c r="AD133" s="8">
        <v>122.1</v>
      </c>
      <c r="AE133" s="8">
        <v>131.1</v>
      </c>
    </row>
    <row r="134" spans="1:31" hidden="1" x14ac:dyDescent="0.35">
      <c r="A134" s="7" t="s">
        <v>30</v>
      </c>
      <c r="B134" s="7">
        <v>2016</v>
      </c>
      <c r="C134" s="7" t="s">
        <v>42</v>
      </c>
      <c r="D134" s="7" t="str">
        <f t="shared" si="2"/>
        <v>2016 September</v>
      </c>
      <c r="E134" s="8">
        <v>130.80000000000001</v>
      </c>
      <c r="F134" s="8">
        <v>138.19999999999999</v>
      </c>
      <c r="G134" s="8">
        <v>130.5</v>
      </c>
      <c r="H134" s="8">
        <v>135.5</v>
      </c>
      <c r="I134" s="8">
        <v>120.2</v>
      </c>
      <c r="J134" s="8">
        <v>139.19999999999999</v>
      </c>
      <c r="K134" s="8">
        <v>149.5</v>
      </c>
      <c r="L134" s="8">
        <v>170.4</v>
      </c>
      <c r="M134" s="8">
        <v>113.1</v>
      </c>
      <c r="N134" s="8">
        <v>135.80000000000001</v>
      </c>
      <c r="O134" s="8">
        <v>128.80000000000001</v>
      </c>
      <c r="P134" s="8">
        <v>141.5</v>
      </c>
      <c r="Q134" s="8">
        <v>137.19999999999999</v>
      </c>
      <c r="R134" s="8">
        <v>139.9</v>
      </c>
      <c r="S134" s="8">
        <v>138.5</v>
      </c>
      <c r="T134" s="8">
        <v>133.5</v>
      </c>
      <c r="U134" s="8">
        <v>137.80000000000001</v>
      </c>
      <c r="V134" s="8">
        <v>139.26</v>
      </c>
      <c r="W134" s="8">
        <v>129.69999999999999</v>
      </c>
      <c r="X134" s="8">
        <v>131.1</v>
      </c>
      <c r="Y134" s="8">
        <v>127.8</v>
      </c>
      <c r="Z134" s="8">
        <v>117</v>
      </c>
      <c r="AA134" s="8">
        <v>125.7</v>
      </c>
      <c r="AB134" s="8">
        <v>132.19999999999999</v>
      </c>
      <c r="AC134" s="8">
        <v>122.8</v>
      </c>
      <c r="AD134" s="8">
        <v>124.9</v>
      </c>
      <c r="AE134" s="8">
        <v>133.4</v>
      </c>
    </row>
    <row r="135" spans="1:31" hidden="1" x14ac:dyDescent="0.35">
      <c r="A135" s="7" t="s">
        <v>33</v>
      </c>
      <c r="B135" s="7">
        <v>2016</v>
      </c>
      <c r="C135" s="7" t="s">
        <v>42</v>
      </c>
      <c r="D135" s="7" t="str">
        <f t="shared" si="2"/>
        <v>2016 September</v>
      </c>
      <c r="E135" s="8">
        <v>128.1</v>
      </c>
      <c r="F135" s="8">
        <v>137.69999999999999</v>
      </c>
      <c r="G135" s="8">
        <v>130.6</v>
      </c>
      <c r="H135" s="8">
        <v>132.6</v>
      </c>
      <c r="I135" s="8">
        <v>111.9</v>
      </c>
      <c r="J135" s="8">
        <v>132.5</v>
      </c>
      <c r="K135" s="8">
        <v>152.9</v>
      </c>
      <c r="L135" s="8">
        <v>173.6</v>
      </c>
      <c r="M135" s="8">
        <v>115.1</v>
      </c>
      <c r="N135" s="8">
        <v>144.80000000000001</v>
      </c>
      <c r="O135" s="8">
        <v>122.1</v>
      </c>
      <c r="P135" s="8">
        <v>138.80000000000001</v>
      </c>
      <c r="Q135" s="8">
        <v>135.69999999999999</v>
      </c>
      <c r="R135" s="8">
        <v>143.9</v>
      </c>
      <c r="S135" s="8">
        <v>128.69999999999999</v>
      </c>
      <c r="T135" s="8">
        <v>121.6</v>
      </c>
      <c r="U135" s="8">
        <v>127.7</v>
      </c>
      <c r="V135" s="8">
        <v>127.9</v>
      </c>
      <c r="W135" s="8">
        <v>114.8</v>
      </c>
      <c r="X135" s="8">
        <v>124.3</v>
      </c>
      <c r="Y135" s="8">
        <v>121.4</v>
      </c>
      <c r="Z135" s="8">
        <v>111.8</v>
      </c>
      <c r="AA135" s="8">
        <v>120.8</v>
      </c>
      <c r="AB135" s="8">
        <v>131.6</v>
      </c>
      <c r="AC135" s="8">
        <v>121.2</v>
      </c>
      <c r="AD135" s="8">
        <v>120.5</v>
      </c>
      <c r="AE135" s="8">
        <v>128</v>
      </c>
    </row>
    <row r="136" spans="1:31" hidden="1" x14ac:dyDescent="0.35">
      <c r="A136" s="7" t="s">
        <v>34</v>
      </c>
      <c r="B136" s="7">
        <v>2016</v>
      </c>
      <c r="C136" s="7" t="s">
        <v>42</v>
      </c>
      <c r="D136" s="7" t="str">
        <f t="shared" si="2"/>
        <v>2016 September</v>
      </c>
      <c r="E136" s="8">
        <v>129.9</v>
      </c>
      <c r="F136" s="8">
        <v>138</v>
      </c>
      <c r="G136" s="8">
        <v>130.5</v>
      </c>
      <c r="H136" s="8">
        <v>134.4</v>
      </c>
      <c r="I136" s="8">
        <v>117.2</v>
      </c>
      <c r="J136" s="8">
        <v>136.1</v>
      </c>
      <c r="K136" s="8">
        <v>150.69999999999999</v>
      </c>
      <c r="L136" s="8">
        <v>171.5</v>
      </c>
      <c r="M136" s="8">
        <v>113.8</v>
      </c>
      <c r="N136" s="8">
        <v>138.80000000000001</v>
      </c>
      <c r="O136" s="8">
        <v>126</v>
      </c>
      <c r="P136" s="8">
        <v>140.19999999999999</v>
      </c>
      <c r="Q136" s="8">
        <v>136.6</v>
      </c>
      <c r="R136" s="8">
        <v>141</v>
      </c>
      <c r="S136" s="8">
        <v>134.6</v>
      </c>
      <c r="T136" s="8">
        <v>128.6</v>
      </c>
      <c r="U136" s="8">
        <v>133.80000000000001</v>
      </c>
      <c r="V136" s="8">
        <v>127.9</v>
      </c>
      <c r="W136" s="8">
        <v>124.1</v>
      </c>
      <c r="X136" s="8">
        <v>127.9</v>
      </c>
      <c r="Y136" s="8">
        <v>125.4</v>
      </c>
      <c r="Z136" s="8">
        <v>114.3</v>
      </c>
      <c r="AA136" s="8">
        <v>122.9</v>
      </c>
      <c r="AB136" s="8">
        <v>131.80000000000001</v>
      </c>
      <c r="AC136" s="8">
        <v>122.1</v>
      </c>
      <c r="AD136" s="8">
        <v>122.8</v>
      </c>
      <c r="AE136" s="8">
        <v>130.9</v>
      </c>
    </row>
    <row r="137" spans="1:31" hidden="1" x14ac:dyDescent="0.35">
      <c r="A137" s="7" t="s">
        <v>30</v>
      </c>
      <c r="B137" s="7">
        <v>2016</v>
      </c>
      <c r="C137" s="7" t="s">
        <v>43</v>
      </c>
      <c r="D137" s="7" t="str">
        <f t="shared" si="2"/>
        <v>2016 October</v>
      </c>
      <c r="E137" s="8">
        <v>131.30000000000001</v>
      </c>
      <c r="F137" s="8">
        <v>137.6</v>
      </c>
      <c r="G137" s="8">
        <v>130.1</v>
      </c>
      <c r="H137" s="8">
        <v>136</v>
      </c>
      <c r="I137" s="8">
        <v>120.8</v>
      </c>
      <c r="J137" s="8">
        <v>138.4</v>
      </c>
      <c r="K137" s="8">
        <v>149.19999999999999</v>
      </c>
      <c r="L137" s="8">
        <v>170.2</v>
      </c>
      <c r="M137" s="8">
        <v>113.4</v>
      </c>
      <c r="N137" s="8">
        <v>136.30000000000001</v>
      </c>
      <c r="O137" s="8">
        <v>128.69999999999999</v>
      </c>
      <c r="P137" s="8">
        <v>142.4</v>
      </c>
      <c r="Q137" s="8">
        <v>137.4</v>
      </c>
      <c r="R137" s="8">
        <v>140.9</v>
      </c>
      <c r="S137" s="8">
        <v>139.6</v>
      </c>
      <c r="T137" s="8">
        <v>134.30000000000001</v>
      </c>
      <c r="U137" s="8">
        <v>138.80000000000001</v>
      </c>
      <c r="V137" s="8">
        <v>139.26</v>
      </c>
      <c r="W137" s="8">
        <v>129.80000000000001</v>
      </c>
      <c r="X137" s="8">
        <v>131.80000000000001</v>
      </c>
      <c r="Y137" s="8">
        <v>128.69999999999999</v>
      </c>
      <c r="Z137" s="8">
        <v>117.8</v>
      </c>
      <c r="AA137" s="8">
        <v>126.5</v>
      </c>
      <c r="AB137" s="8">
        <v>133</v>
      </c>
      <c r="AC137" s="8">
        <v>123</v>
      </c>
      <c r="AD137" s="8">
        <v>125.7</v>
      </c>
      <c r="AE137" s="8">
        <v>133.80000000000001</v>
      </c>
    </row>
    <row r="138" spans="1:31" hidden="1" x14ac:dyDescent="0.35">
      <c r="A138" s="7" t="s">
        <v>33</v>
      </c>
      <c r="B138" s="7">
        <v>2016</v>
      </c>
      <c r="C138" s="7" t="s">
        <v>43</v>
      </c>
      <c r="D138" s="7" t="str">
        <f t="shared" si="2"/>
        <v>2016 October</v>
      </c>
      <c r="E138" s="8">
        <v>128.69999999999999</v>
      </c>
      <c r="F138" s="8">
        <v>138.4</v>
      </c>
      <c r="G138" s="8">
        <v>130.30000000000001</v>
      </c>
      <c r="H138" s="8">
        <v>132.69999999999999</v>
      </c>
      <c r="I138" s="8">
        <v>112.5</v>
      </c>
      <c r="J138" s="8">
        <v>130.4</v>
      </c>
      <c r="K138" s="8">
        <v>155.1</v>
      </c>
      <c r="L138" s="8">
        <v>175.7</v>
      </c>
      <c r="M138" s="8">
        <v>115.4</v>
      </c>
      <c r="N138" s="8">
        <v>145.30000000000001</v>
      </c>
      <c r="O138" s="8">
        <v>122.5</v>
      </c>
      <c r="P138" s="8">
        <v>139.6</v>
      </c>
      <c r="Q138" s="8">
        <v>136.30000000000001</v>
      </c>
      <c r="R138" s="8">
        <v>144.30000000000001</v>
      </c>
      <c r="S138" s="8">
        <v>129.1</v>
      </c>
      <c r="T138" s="8">
        <v>121.9</v>
      </c>
      <c r="U138" s="8">
        <v>128</v>
      </c>
      <c r="V138" s="8">
        <v>128.69999999999999</v>
      </c>
      <c r="W138" s="8">
        <v>115.2</v>
      </c>
      <c r="X138" s="8">
        <v>124.5</v>
      </c>
      <c r="Y138" s="8">
        <v>121.8</v>
      </c>
      <c r="Z138" s="8">
        <v>112.8</v>
      </c>
      <c r="AA138" s="8">
        <v>121.2</v>
      </c>
      <c r="AB138" s="8">
        <v>131.9</v>
      </c>
      <c r="AC138" s="8">
        <v>120.8</v>
      </c>
      <c r="AD138" s="8">
        <v>120.9</v>
      </c>
      <c r="AE138" s="8">
        <v>128.6</v>
      </c>
    </row>
    <row r="139" spans="1:31" hidden="1" x14ac:dyDescent="0.35">
      <c r="A139" s="7" t="s">
        <v>34</v>
      </c>
      <c r="B139" s="7">
        <v>2016</v>
      </c>
      <c r="C139" s="7" t="s">
        <v>43</v>
      </c>
      <c r="D139" s="7" t="str">
        <f t="shared" si="2"/>
        <v>2016 October</v>
      </c>
      <c r="E139" s="8">
        <v>130.5</v>
      </c>
      <c r="F139" s="8">
        <v>137.9</v>
      </c>
      <c r="G139" s="8">
        <v>130.19999999999999</v>
      </c>
      <c r="H139" s="8">
        <v>134.80000000000001</v>
      </c>
      <c r="I139" s="8">
        <v>117.8</v>
      </c>
      <c r="J139" s="8">
        <v>134.69999999999999</v>
      </c>
      <c r="K139" s="8">
        <v>151.19999999999999</v>
      </c>
      <c r="L139" s="8">
        <v>172.1</v>
      </c>
      <c r="M139" s="8">
        <v>114.1</v>
      </c>
      <c r="N139" s="8">
        <v>139.30000000000001</v>
      </c>
      <c r="O139" s="8">
        <v>126.1</v>
      </c>
      <c r="P139" s="8">
        <v>141.1</v>
      </c>
      <c r="Q139" s="8">
        <v>137</v>
      </c>
      <c r="R139" s="8">
        <v>141.80000000000001</v>
      </c>
      <c r="S139" s="8">
        <v>135.5</v>
      </c>
      <c r="T139" s="8">
        <v>129.1</v>
      </c>
      <c r="U139" s="8">
        <v>134.5</v>
      </c>
      <c r="V139" s="8">
        <v>128.69999999999999</v>
      </c>
      <c r="W139" s="8">
        <v>124.3</v>
      </c>
      <c r="X139" s="8">
        <v>128.4</v>
      </c>
      <c r="Y139" s="8">
        <v>126.1</v>
      </c>
      <c r="Z139" s="8">
        <v>115.2</v>
      </c>
      <c r="AA139" s="8">
        <v>123.5</v>
      </c>
      <c r="AB139" s="8">
        <v>132.4</v>
      </c>
      <c r="AC139" s="8">
        <v>122.1</v>
      </c>
      <c r="AD139" s="8">
        <v>123.4</v>
      </c>
      <c r="AE139" s="8">
        <v>131.4</v>
      </c>
    </row>
    <row r="140" spans="1:31" hidden="1" x14ac:dyDescent="0.35">
      <c r="A140" s="7" t="s">
        <v>30</v>
      </c>
      <c r="B140" s="7">
        <v>2016</v>
      </c>
      <c r="C140" s="7" t="s">
        <v>45</v>
      </c>
      <c r="D140" s="7" t="str">
        <f t="shared" si="2"/>
        <v>2016 November</v>
      </c>
      <c r="E140" s="8">
        <v>132</v>
      </c>
      <c r="F140" s="8">
        <v>137.4</v>
      </c>
      <c r="G140" s="8">
        <v>130.6</v>
      </c>
      <c r="H140" s="8">
        <v>136.19999999999999</v>
      </c>
      <c r="I140" s="8">
        <v>121.1</v>
      </c>
      <c r="J140" s="8">
        <v>136.9</v>
      </c>
      <c r="K140" s="8">
        <v>141.80000000000001</v>
      </c>
      <c r="L140" s="8">
        <v>170</v>
      </c>
      <c r="M140" s="8">
        <v>113.4</v>
      </c>
      <c r="N140" s="8">
        <v>136.80000000000001</v>
      </c>
      <c r="O140" s="8">
        <v>128.69999999999999</v>
      </c>
      <c r="P140" s="8">
        <v>143.1</v>
      </c>
      <c r="Q140" s="8">
        <v>136.6</v>
      </c>
      <c r="R140" s="8">
        <v>141.19999999999999</v>
      </c>
      <c r="S140" s="8">
        <v>139.9</v>
      </c>
      <c r="T140" s="8">
        <v>134.5</v>
      </c>
      <c r="U140" s="8">
        <v>139.19999999999999</v>
      </c>
      <c r="V140" s="8">
        <v>139.26</v>
      </c>
      <c r="W140" s="8">
        <v>130.30000000000001</v>
      </c>
      <c r="X140" s="8">
        <v>132.1</v>
      </c>
      <c r="Y140" s="8">
        <v>129.1</v>
      </c>
      <c r="Z140" s="8">
        <v>118.2</v>
      </c>
      <c r="AA140" s="8">
        <v>126.9</v>
      </c>
      <c r="AB140" s="8">
        <v>133.69999999999999</v>
      </c>
      <c r="AC140" s="8">
        <v>123.5</v>
      </c>
      <c r="AD140" s="8">
        <v>126.1</v>
      </c>
      <c r="AE140" s="8">
        <v>133.6</v>
      </c>
    </row>
    <row r="141" spans="1:31" hidden="1" x14ac:dyDescent="0.35">
      <c r="A141" s="7" t="s">
        <v>33</v>
      </c>
      <c r="B141" s="7">
        <v>2016</v>
      </c>
      <c r="C141" s="7" t="s">
        <v>45</v>
      </c>
      <c r="D141" s="7" t="str">
        <f t="shared" si="2"/>
        <v>2016 November</v>
      </c>
      <c r="E141" s="8">
        <v>130.19999999999999</v>
      </c>
      <c r="F141" s="8">
        <v>138.5</v>
      </c>
      <c r="G141" s="8">
        <v>134.1</v>
      </c>
      <c r="H141" s="8">
        <v>132.9</v>
      </c>
      <c r="I141" s="8">
        <v>112.6</v>
      </c>
      <c r="J141" s="8">
        <v>130.80000000000001</v>
      </c>
      <c r="K141" s="8">
        <v>142</v>
      </c>
      <c r="L141" s="8">
        <v>174.9</v>
      </c>
      <c r="M141" s="8">
        <v>115.6</v>
      </c>
      <c r="N141" s="8">
        <v>145.4</v>
      </c>
      <c r="O141" s="8">
        <v>122.7</v>
      </c>
      <c r="P141" s="8">
        <v>140.30000000000001</v>
      </c>
      <c r="Q141" s="8">
        <v>135.19999999999999</v>
      </c>
      <c r="R141" s="8">
        <v>144.30000000000001</v>
      </c>
      <c r="S141" s="8">
        <v>129.6</v>
      </c>
      <c r="T141" s="8">
        <v>122.1</v>
      </c>
      <c r="U141" s="8">
        <v>128.5</v>
      </c>
      <c r="V141" s="8">
        <v>129.1</v>
      </c>
      <c r="W141" s="8">
        <v>116.2</v>
      </c>
      <c r="X141" s="8">
        <v>124.7</v>
      </c>
      <c r="Y141" s="8">
        <v>122.1</v>
      </c>
      <c r="Z141" s="8">
        <v>113.4</v>
      </c>
      <c r="AA141" s="8">
        <v>121.7</v>
      </c>
      <c r="AB141" s="8">
        <v>132.1</v>
      </c>
      <c r="AC141" s="8">
        <v>121.3</v>
      </c>
      <c r="AD141" s="8">
        <v>121.3</v>
      </c>
      <c r="AE141" s="8">
        <v>128.5</v>
      </c>
    </row>
    <row r="142" spans="1:31" hidden="1" x14ac:dyDescent="0.35">
      <c r="A142" s="7" t="s">
        <v>34</v>
      </c>
      <c r="B142" s="7">
        <v>2016</v>
      </c>
      <c r="C142" s="7" t="s">
        <v>45</v>
      </c>
      <c r="D142" s="7" t="str">
        <f t="shared" si="2"/>
        <v>2016 November</v>
      </c>
      <c r="E142" s="8">
        <v>131.4</v>
      </c>
      <c r="F142" s="8">
        <v>137.80000000000001</v>
      </c>
      <c r="G142" s="8">
        <v>132</v>
      </c>
      <c r="H142" s="8">
        <v>135</v>
      </c>
      <c r="I142" s="8">
        <v>118</v>
      </c>
      <c r="J142" s="8">
        <v>134.1</v>
      </c>
      <c r="K142" s="8">
        <v>141.9</v>
      </c>
      <c r="L142" s="8">
        <v>171.7</v>
      </c>
      <c r="M142" s="8">
        <v>114.1</v>
      </c>
      <c r="N142" s="8">
        <v>139.69999999999999</v>
      </c>
      <c r="O142" s="8">
        <v>126.2</v>
      </c>
      <c r="P142" s="8">
        <v>141.80000000000001</v>
      </c>
      <c r="Q142" s="8">
        <v>136.1</v>
      </c>
      <c r="R142" s="8">
        <v>142</v>
      </c>
      <c r="S142" s="8">
        <v>135.80000000000001</v>
      </c>
      <c r="T142" s="8">
        <v>129.30000000000001</v>
      </c>
      <c r="U142" s="8">
        <v>135</v>
      </c>
      <c r="V142" s="8">
        <v>129.1</v>
      </c>
      <c r="W142" s="8">
        <v>125</v>
      </c>
      <c r="X142" s="8">
        <v>128.6</v>
      </c>
      <c r="Y142" s="8">
        <v>126.4</v>
      </c>
      <c r="Z142" s="8">
        <v>115.7</v>
      </c>
      <c r="AA142" s="8">
        <v>124</v>
      </c>
      <c r="AB142" s="8">
        <v>132.80000000000001</v>
      </c>
      <c r="AC142" s="8">
        <v>122.6</v>
      </c>
      <c r="AD142" s="8">
        <v>123.8</v>
      </c>
      <c r="AE142" s="8">
        <v>131.19999999999999</v>
      </c>
    </row>
    <row r="143" spans="1:31" hidden="1" x14ac:dyDescent="0.35">
      <c r="A143" s="7" t="s">
        <v>30</v>
      </c>
      <c r="B143" s="7">
        <v>2016</v>
      </c>
      <c r="C143" s="7" t="s">
        <v>46</v>
      </c>
      <c r="D143" s="7" t="str">
        <f t="shared" si="2"/>
        <v>2016 December</v>
      </c>
      <c r="E143" s="8">
        <v>132.6</v>
      </c>
      <c r="F143" s="8">
        <v>137.30000000000001</v>
      </c>
      <c r="G143" s="8">
        <v>131.6</v>
      </c>
      <c r="H143" s="8">
        <v>136.30000000000001</v>
      </c>
      <c r="I143" s="8">
        <v>121.6</v>
      </c>
      <c r="J143" s="8">
        <v>135.6</v>
      </c>
      <c r="K143" s="8">
        <v>127.5</v>
      </c>
      <c r="L143" s="8">
        <v>167.9</v>
      </c>
      <c r="M143" s="8">
        <v>113.8</v>
      </c>
      <c r="N143" s="8">
        <v>137.5</v>
      </c>
      <c r="O143" s="8">
        <v>129.1</v>
      </c>
      <c r="P143" s="8">
        <v>143.6</v>
      </c>
      <c r="Q143" s="8">
        <v>134.69999999999999</v>
      </c>
      <c r="R143" s="8">
        <v>142.4</v>
      </c>
      <c r="S143" s="8">
        <v>140.4</v>
      </c>
      <c r="T143" s="8">
        <v>135.19999999999999</v>
      </c>
      <c r="U143" s="8">
        <v>139.69999999999999</v>
      </c>
      <c r="V143" s="8">
        <v>139.26</v>
      </c>
      <c r="W143" s="8">
        <v>132</v>
      </c>
      <c r="X143" s="8">
        <v>132.9</v>
      </c>
      <c r="Y143" s="8">
        <v>129.69999999999999</v>
      </c>
      <c r="Z143" s="8">
        <v>118.6</v>
      </c>
      <c r="AA143" s="8">
        <v>127.3</v>
      </c>
      <c r="AB143" s="8">
        <v>134.19999999999999</v>
      </c>
      <c r="AC143" s="8">
        <v>121.9</v>
      </c>
      <c r="AD143" s="8">
        <v>126.3</v>
      </c>
      <c r="AE143" s="8">
        <v>132.80000000000001</v>
      </c>
    </row>
    <row r="144" spans="1:31" hidden="1" x14ac:dyDescent="0.35">
      <c r="A144" s="7" t="s">
        <v>33</v>
      </c>
      <c r="B144" s="7">
        <v>2016</v>
      </c>
      <c r="C144" s="7" t="s">
        <v>46</v>
      </c>
      <c r="D144" s="7" t="str">
        <f t="shared" si="2"/>
        <v>2016 December</v>
      </c>
      <c r="E144" s="8">
        <v>131.6</v>
      </c>
      <c r="F144" s="8">
        <v>138.19999999999999</v>
      </c>
      <c r="G144" s="8">
        <v>134.9</v>
      </c>
      <c r="H144" s="8">
        <v>133.1</v>
      </c>
      <c r="I144" s="8">
        <v>113.5</v>
      </c>
      <c r="J144" s="8">
        <v>129.30000000000001</v>
      </c>
      <c r="K144" s="8">
        <v>121.1</v>
      </c>
      <c r="L144" s="8">
        <v>170.3</v>
      </c>
      <c r="M144" s="8">
        <v>115.5</v>
      </c>
      <c r="N144" s="8">
        <v>145.5</v>
      </c>
      <c r="O144" s="8">
        <v>123.1</v>
      </c>
      <c r="P144" s="8">
        <v>140.9</v>
      </c>
      <c r="Q144" s="8">
        <v>132.80000000000001</v>
      </c>
      <c r="R144" s="8">
        <v>145</v>
      </c>
      <c r="S144" s="8">
        <v>130</v>
      </c>
      <c r="T144" s="8">
        <v>122.2</v>
      </c>
      <c r="U144" s="8">
        <v>128.80000000000001</v>
      </c>
      <c r="V144" s="8">
        <v>128.5</v>
      </c>
      <c r="W144" s="8">
        <v>117.8</v>
      </c>
      <c r="X144" s="8">
        <v>125</v>
      </c>
      <c r="Y144" s="8">
        <v>122.3</v>
      </c>
      <c r="Z144" s="8">
        <v>113.7</v>
      </c>
      <c r="AA144" s="8">
        <v>121.8</v>
      </c>
      <c r="AB144" s="8">
        <v>132.30000000000001</v>
      </c>
      <c r="AC144" s="8">
        <v>119.9</v>
      </c>
      <c r="AD144" s="8">
        <v>121.4</v>
      </c>
      <c r="AE144" s="8">
        <v>127.6</v>
      </c>
    </row>
    <row r="145" spans="1:31" hidden="1" x14ac:dyDescent="0.35">
      <c r="A145" s="7" t="s">
        <v>34</v>
      </c>
      <c r="B145" s="7">
        <v>2016</v>
      </c>
      <c r="C145" s="7" t="s">
        <v>46</v>
      </c>
      <c r="D145" s="7" t="str">
        <f t="shared" si="2"/>
        <v>2016 December</v>
      </c>
      <c r="E145" s="8">
        <v>132.30000000000001</v>
      </c>
      <c r="F145" s="8">
        <v>137.6</v>
      </c>
      <c r="G145" s="8">
        <v>132.9</v>
      </c>
      <c r="H145" s="8">
        <v>135.1</v>
      </c>
      <c r="I145" s="8">
        <v>118.6</v>
      </c>
      <c r="J145" s="8">
        <v>132.69999999999999</v>
      </c>
      <c r="K145" s="8">
        <v>125.3</v>
      </c>
      <c r="L145" s="8">
        <v>168.7</v>
      </c>
      <c r="M145" s="8">
        <v>114.4</v>
      </c>
      <c r="N145" s="8">
        <v>140.19999999999999</v>
      </c>
      <c r="O145" s="8">
        <v>126.6</v>
      </c>
      <c r="P145" s="8">
        <v>142.30000000000001</v>
      </c>
      <c r="Q145" s="8">
        <v>134</v>
      </c>
      <c r="R145" s="8">
        <v>143.1</v>
      </c>
      <c r="S145" s="8">
        <v>136.30000000000001</v>
      </c>
      <c r="T145" s="8">
        <v>129.80000000000001</v>
      </c>
      <c r="U145" s="8">
        <v>135.4</v>
      </c>
      <c r="V145" s="8">
        <v>128.5</v>
      </c>
      <c r="W145" s="8">
        <v>126.6</v>
      </c>
      <c r="X145" s="8">
        <v>129.19999999999999</v>
      </c>
      <c r="Y145" s="8">
        <v>126.9</v>
      </c>
      <c r="Z145" s="8">
        <v>116</v>
      </c>
      <c r="AA145" s="8">
        <v>124.2</v>
      </c>
      <c r="AB145" s="8">
        <v>133.1</v>
      </c>
      <c r="AC145" s="8">
        <v>121.1</v>
      </c>
      <c r="AD145" s="8">
        <v>123.9</v>
      </c>
      <c r="AE145" s="8">
        <v>130.4</v>
      </c>
    </row>
    <row r="146" spans="1:31" hidden="1" x14ac:dyDescent="0.35">
      <c r="A146" s="7" t="s">
        <v>30</v>
      </c>
      <c r="B146" s="7">
        <v>2017</v>
      </c>
      <c r="C146" s="7" t="s">
        <v>31</v>
      </c>
      <c r="D146" s="7" t="str">
        <f t="shared" si="2"/>
        <v>2017 January</v>
      </c>
      <c r="E146" s="8">
        <v>133.1</v>
      </c>
      <c r="F146" s="8">
        <v>137.80000000000001</v>
      </c>
      <c r="G146" s="8">
        <v>131.9</v>
      </c>
      <c r="H146" s="8">
        <v>136.69999999999999</v>
      </c>
      <c r="I146" s="8">
        <v>122</v>
      </c>
      <c r="J146" s="8">
        <v>136</v>
      </c>
      <c r="K146" s="8">
        <v>119.8</v>
      </c>
      <c r="L146" s="8">
        <v>161.69999999999999</v>
      </c>
      <c r="M146" s="8">
        <v>114.8</v>
      </c>
      <c r="N146" s="8">
        <v>136.9</v>
      </c>
      <c r="O146" s="8">
        <v>129</v>
      </c>
      <c r="P146" s="8">
        <v>143.9</v>
      </c>
      <c r="Q146" s="8">
        <v>133.69999999999999</v>
      </c>
      <c r="R146" s="8">
        <v>143.1</v>
      </c>
      <c r="S146" s="8">
        <v>140.69999999999999</v>
      </c>
      <c r="T146" s="8">
        <v>135.80000000000001</v>
      </c>
      <c r="U146" s="8">
        <v>140</v>
      </c>
      <c r="V146" s="8">
        <v>139.26</v>
      </c>
      <c r="W146" s="8">
        <v>132.1</v>
      </c>
      <c r="X146" s="8">
        <v>133.19999999999999</v>
      </c>
      <c r="Y146" s="8">
        <v>129.9</v>
      </c>
      <c r="Z146" s="8">
        <v>119.1</v>
      </c>
      <c r="AA146" s="8">
        <v>127</v>
      </c>
      <c r="AB146" s="8">
        <v>134.6</v>
      </c>
      <c r="AC146" s="8">
        <v>122.3</v>
      </c>
      <c r="AD146" s="8">
        <v>126.6</v>
      </c>
      <c r="AE146" s="8">
        <v>132.4</v>
      </c>
    </row>
    <row r="147" spans="1:31" hidden="1" x14ac:dyDescent="0.35">
      <c r="A147" s="7" t="s">
        <v>33</v>
      </c>
      <c r="B147" s="7">
        <v>2017</v>
      </c>
      <c r="C147" s="7" t="s">
        <v>31</v>
      </c>
      <c r="D147" s="7" t="str">
        <f t="shared" si="2"/>
        <v>2017 January</v>
      </c>
      <c r="E147" s="8">
        <v>132.19999999999999</v>
      </c>
      <c r="F147" s="8">
        <v>138.9</v>
      </c>
      <c r="G147" s="8">
        <v>132.6</v>
      </c>
      <c r="H147" s="8">
        <v>133.1</v>
      </c>
      <c r="I147" s="8">
        <v>114</v>
      </c>
      <c r="J147" s="8">
        <v>129.6</v>
      </c>
      <c r="K147" s="8">
        <v>118.7</v>
      </c>
      <c r="L147" s="8">
        <v>155.1</v>
      </c>
      <c r="M147" s="8">
        <v>117.3</v>
      </c>
      <c r="N147" s="8">
        <v>144.9</v>
      </c>
      <c r="O147" s="8">
        <v>123.2</v>
      </c>
      <c r="P147" s="8">
        <v>141.6</v>
      </c>
      <c r="Q147" s="8">
        <v>132</v>
      </c>
      <c r="R147" s="8">
        <v>145.6</v>
      </c>
      <c r="S147" s="8">
        <v>130.19999999999999</v>
      </c>
      <c r="T147" s="8">
        <v>122.3</v>
      </c>
      <c r="U147" s="8">
        <v>129</v>
      </c>
      <c r="V147" s="8">
        <v>129.6</v>
      </c>
      <c r="W147" s="8">
        <v>118</v>
      </c>
      <c r="X147" s="8">
        <v>125.1</v>
      </c>
      <c r="Y147" s="8">
        <v>122.6</v>
      </c>
      <c r="Z147" s="8">
        <v>115.2</v>
      </c>
      <c r="AA147" s="8">
        <v>122</v>
      </c>
      <c r="AB147" s="8">
        <v>132.4</v>
      </c>
      <c r="AC147" s="8">
        <v>120.9</v>
      </c>
      <c r="AD147" s="8">
        <v>122.1</v>
      </c>
      <c r="AE147" s="8">
        <v>127.8</v>
      </c>
    </row>
    <row r="148" spans="1:31" hidden="1" x14ac:dyDescent="0.35">
      <c r="A148" s="7" t="s">
        <v>34</v>
      </c>
      <c r="B148" s="7">
        <v>2017</v>
      </c>
      <c r="C148" s="7" t="s">
        <v>31</v>
      </c>
      <c r="D148" s="7" t="str">
        <f t="shared" si="2"/>
        <v>2017 January</v>
      </c>
      <c r="E148" s="8">
        <v>132.80000000000001</v>
      </c>
      <c r="F148" s="8">
        <v>138.19999999999999</v>
      </c>
      <c r="G148" s="8">
        <v>132.19999999999999</v>
      </c>
      <c r="H148" s="8">
        <v>135.4</v>
      </c>
      <c r="I148" s="8">
        <v>119.1</v>
      </c>
      <c r="J148" s="8">
        <v>133</v>
      </c>
      <c r="K148" s="8">
        <v>119.4</v>
      </c>
      <c r="L148" s="8">
        <v>159.5</v>
      </c>
      <c r="M148" s="8">
        <v>115.6</v>
      </c>
      <c r="N148" s="8">
        <v>139.6</v>
      </c>
      <c r="O148" s="8">
        <v>126.6</v>
      </c>
      <c r="P148" s="8">
        <v>142.80000000000001</v>
      </c>
      <c r="Q148" s="8">
        <v>133.1</v>
      </c>
      <c r="R148" s="8">
        <v>143.80000000000001</v>
      </c>
      <c r="S148" s="8">
        <v>136.6</v>
      </c>
      <c r="T148" s="8">
        <v>130.19999999999999</v>
      </c>
      <c r="U148" s="8">
        <v>135.6</v>
      </c>
      <c r="V148" s="8">
        <v>129.6</v>
      </c>
      <c r="W148" s="8">
        <v>126.8</v>
      </c>
      <c r="X148" s="8">
        <v>129.4</v>
      </c>
      <c r="Y148" s="8">
        <v>127.1</v>
      </c>
      <c r="Z148" s="8">
        <v>117</v>
      </c>
      <c r="AA148" s="8">
        <v>124.2</v>
      </c>
      <c r="AB148" s="8">
        <v>133.30000000000001</v>
      </c>
      <c r="AC148" s="8">
        <v>121.7</v>
      </c>
      <c r="AD148" s="8">
        <v>124.4</v>
      </c>
      <c r="AE148" s="8">
        <v>130.30000000000001</v>
      </c>
    </row>
    <row r="149" spans="1:31" hidden="1" x14ac:dyDescent="0.35">
      <c r="A149" s="7" t="s">
        <v>30</v>
      </c>
      <c r="B149" s="7">
        <v>2017</v>
      </c>
      <c r="C149" s="7" t="s">
        <v>35</v>
      </c>
      <c r="D149" s="7" t="str">
        <f t="shared" si="2"/>
        <v>2017 February</v>
      </c>
      <c r="E149" s="8">
        <v>133.30000000000001</v>
      </c>
      <c r="F149" s="8">
        <v>138.30000000000001</v>
      </c>
      <c r="G149" s="8">
        <v>129.30000000000001</v>
      </c>
      <c r="H149" s="8">
        <v>137.19999999999999</v>
      </c>
      <c r="I149" s="8">
        <v>122.1</v>
      </c>
      <c r="J149" s="8">
        <v>138.69999999999999</v>
      </c>
      <c r="K149" s="8">
        <v>119.1</v>
      </c>
      <c r="L149" s="8">
        <v>156.9</v>
      </c>
      <c r="M149" s="8">
        <v>116.2</v>
      </c>
      <c r="N149" s="8">
        <v>136</v>
      </c>
      <c r="O149" s="8">
        <v>129.4</v>
      </c>
      <c r="P149" s="8">
        <v>144.4</v>
      </c>
      <c r="Q149" s="8">
        <v>133.6</v>
      </c>
      <c r="R149" s="8">
        <v>143.69999999999999</v>
      </c>
      <c r="S149" s="8">
        <v>140.9</v>
      </c>
      <c r="T149" s="8">
        <v>135.80000000000001</v>
      </c>
      <c r="U149" s="8">
        <v>140.19999999999999</v>
      </c>
      <c r="V149" s="8">
        <v>139.26</v>
      </c>
      <c r="W149" s="8">
        <v>133.19999999999999</v>
      </c>
      <c r="X149" s="8">
        <v>133.6</v>
      </c>
      <c r="Y149" s="8">
        <v>130.1</v>
      </c>
      <c r="Z149" s="8">
        <v>119.5</v>
      </c>
      <c r="AA149" s="8">
        <v>127.7</v>
      </c>
      <c r="AB149" s="8">
        <v>134.9</v>
      </c>
      <c r="AC149" s="8">
        <v>123.2</v>
      </c>
      <c r="AD149" s="8">
        <v>127</v>
      </c>
      <c r="AE149" s="8">
        <v>132.6</v>
      </c>
    </row>
    <row r="150" spans="1:31" hidden="1" x14ac:dyDescent="0.35">
      <c r="A150" s="7" t="s">
        <v>33</v>
      </c>
      <c r="B150" s="7">
        <v>2017</v>
      </c>
      <c r="C150" s="7" t="s">
        <v>35</v>
      </c>
      <c r="D150" s="7" t="str">
        <f t="shared" si="2"/>
        <v>2017 February</v>
      </c>
      <c r="E150" s="8">
        <v>132.80000000000001</v>
      </c>
      <c r="F150" s="8">
        <v>139.80000000000001</v>
      </c>
      <c r="G150" s="8">
        <v>129.30000000000001</v>
      </c>
      <c r="H150" s="8">
        <v>133.5</v>
      </c>
      <c r="I150" s="8">
        <v>114.3</v>
      </c>
      <c r="J150" s="8">
        <v>131.4</v>
      </c>
      <c r="K150" s="8">
        <v>120.2</v>
      </c>
      <c r="L150" s="8">
        <v>143.1</v>
      </c>
      <c r="M150" s="8">
        <v>119.5</v>
      </c>
      <c r="N150" s="8">
        <v>144</v>
      </c>
      <c r="O150" s="8">
        <v>123.4</v>
      </c>
      <c r="P150" s="8">
        <v>141.9</v>
      </c>
      <c r="Q150" s="8">
        <v>132.1</v>
      </c>
      <c r="R150" s="8">
        <v>146.30000000000001</v>
      </c>
      <c r="S150" s="8">
        <v>130.5</v>
      </c>
      <c r="T150" s="8">
        <v>122.5</v>
      </c>
      <c r="U150" s="8">
        <v>129.30000000000001</v>
      </c>
      <c r="V150" s="8">
        <v>130.5</v>
      </c>
      <c r="W150" s="8">
        <v>119.2</v>
      </c>
      <c r="X150" s="8">
        <v>125.3</v>
      </c>
      <c r="Y150" s="8">
        <v>122.9</v>
      </c>
      <c r="Z150" s="8">
        <v>115.5</v>
      </c>
      <c r="AA150" s="8">
        <v>122.2</v>
      </c>
      <c r="AB150" s="8">
        <v>132.4</v>
      </c>
      <c r="AC150" s="8">
        <v>121.7</v>
      </c>
      <c r="AD150" s="8">
        <v>122.4</v>
      </c>
      <c r="AE150" s="8">
        <v>128.19999999999999</v>
      </c>
    </row>
    <row r="151" spans="1:31" hidden="1" x14ac:dyDescent="0.35">
      <c r="A151" s="7" t="s">
        <v>34</v>
      </c>
      <c r="B151" s="7">
        <v>2017</v>
      </c>
      <c r="C151" s="7" t="s">
        <v>35</v>
      </c>
      <c r="D151" s="7" t="str">
        <f t="shared" si="2"/>
        <v>2017 February</v>
      </c>
      <c r="E151" s="8">
        <v>133.1</v>
      </c>
      <c r="F151" s="8">
        <v>138.80000000000001</v>
      </c>
      <c r="G151" s="8">
        <v>129.30000000000001</v>
      </c>
      <c r="H151" s="8">
        <v>135.80000000000001</v>
      </c>
      <c r="I151" s="8">
        <v>119.2</v>
      </c>
      <c r="J151" s="8">
        <v>135.30000000000001</v>
      </c>
      <c r="K151" s="8">
        <v>119.5</v>
      </c>
      <c r="L151" s="8">
        <v>152.19999999999999</v>
      </c>
      <c r="M151" s="8">
        <v>117.3</v>
      </c>
      <c r="N151" s="8">
        <v>138.69999999999999</v>
      </c>
      <c r="O151" s="8">
        <v>126.9</v>
      </c>
      <c r="P151" s="8">
        <v>143.19999999999999</v>
      </c>
      <c r="Q151" s="8">
        <v>133</v>
      </c>
      <c r="R151" s="8">
        <v>144.4</v>
      </c>
      <c r="S151" s="8">
        <v>136.80000000000001</v>
      </c>
      <c r="T151" s="8">
        <v>130.30000000000001</v>
      </c>
      <c r="U151" s="8">
        <v>135.9</v>
      </c>
      <c r="V151" s="8">
        <v>130.5</v>
      </c>
      <c r="W151" s="8">
        <v>127.9</v>
      </c>
      <c r="X151" s="8">
        <v>129.69999999999999</v>
      </c>
      <c r="Y151" s="8">
        <v>127.4</v>
      </c>
      <c r="Z151" s="8">
        <v>117.4</v>
      </c>
      <c r="AA151" s="8">
        <v>124.6</v>
      </c>
      <c r="AB151" s="8">
        <v>133.4</v>
      </c>
      <c r="AC151" s="8">
        <v>122.6</v>
      </c>
      <c r="AD151" s="8">
        <v>124.8</v>
      </c>
      <c r="AE151" s="8">
        <v>130.6</v>
      </c>
    </row>
    <row r="152" spans="1:31" hidden="1" x14ac:dyDescent="0.35">
      <c r="A152" s="7" t="s">
        <v>30</v>
      </c>
      <c r="B152" s="7">
        <v>2017</v>
      </c>
      <c r="C152" s="7" t="s">
        <v>36</v>
      </c>
      <c r="D152" s="7" t="str">
        <f t="shared" si="2"/>
        <v>2017 March</v>
      </c>
      <c r="E152" s="8">
        <v>133.6</v>
      </c>
      <c r="F152" s="8">
        <v>138.80000000000001</v>
      </c>
      <c r="G152" s="8">
        <v>128.80000000000001</v>
      </c>
      <c r="H152" s="8">
        <v>137.19999999999999</v>
      </c>
      <c r="I152" s="8">
        <v>121.6</v>
      </c>
      <c r="J152" s="8">
        <v>139.69999999999999</v>
      </c>
      <c r="K152" s="8">
        <v>119.7</v>
      </c>
      <c r="L152" s="8">
        <v>148</v>
      </c>
      <c r="M152" s="8">
        <v>116.9</v>
      </c>
      <c r="N152" s="8">
        <v>135.6</v>
      </c>
      <c r="O152" s="8">
        <v>129.80000000000001</v>
      </c>
      <c r="P152" s="8">
        <v>145.4</v>
      </c>
      <c r="Q152" s="8">
        <v>133.4</v>
      </c>
      <c r="R152" s="8">
        <v>144.19999999999999</v>
      </c>
      <c r="S152" s="8">
        <v>141.6</v>
      </c>
      <c r="T152" s="8">
        <v>136.19999999999999</v>
      </c>
      <c r="U152" s="8">
        <v>140.80000000000001</v>
      </c>
      <c r="V152" s="8">
        <v>139.26</v>
      </c>
      <c r="W152" s="8">
        <v>134.19999999999999</v>
      </c>
      <c r="X152" s="8">
        <v>134.1</v>
      </c>
      <c r="Y152" s="8">
        <v>130.6</v>
      </c>
      <c r="Z152" s="8">
        <v>119.8</v>
      </c>
      <c r="AA152" s="8">
        <v>128.30000000000001</v>
      </c>
      <c r="AB152" s="8">
        <v>135.19999999999999</v>
      </c>
      <c r="AC152" s="8">
        <v>123.3</v>
      </c>
      <c r="AD152" s="8">
        <v>127.4</v>
      </c>
      <c r="AE152" s="8">
        <v>132.80000000000001</v>
      </c>
    </row>
    <row r="153" spans="1:31" hidden="1" x14ac:dyDescent="0.35">
      <c r="A153" s="7" t="s">
        <v>33</v>
      </c>
      <c r="B153" s="7">
        <v>2017</v>
      </c>
      <c r="C153" s="7" t="s">
        <v>36</v>
      </c>
      <c r="D153" s="7" t="str">
        <f t="shared" si="2"/>
        <v>2017 March</v>
      </c>
      <c r="E153" s="8">
        <v>132.69999999999999</v>
      </c>
      <c r="F153" s="8">
        <v>139.4</v>
      </c>
      <c r="G153" s="8">
        <v>128.4</v>
      </c>
      <c r="H153" s="8">
        <v>134.9</v>
      </c>
      <c r="I153" s="8">
        <v>114</v>
      </c>
      <c r="J153" s="8">
        <v>136.80000000000001</v>
      </c>
      <c r="K153" s="8">
        <v>122.2</v>
      </c>
      <c r="L153" s="8">
        <v>135.80000000000001</v>
      </c>
      <c r="M153" s="8">
        <v>120.3</v>
      </c>
      <c r="N153" s="8">
        <v>142.6</v>
      </c>
      <c r="O153" s="8">
        <v>123.6</v>
      </c>
      <c r="P153" s="8">
        <v>142.4</v>
      </c>
      <c r="Q153" s="8">
        <v>132.6</v>
      </c>
      <c r="R153" s="8">
        <v>147.5</v>
      </c>
      <c r="S153" s="8">
        <v>130.80000000000001</v>
      </c>
      <c r="T153" s="8">
        <v>122.8</v>
      </c>
      <c r="U153" s="8">
        <v>129.6</v>
      </c>
      <c r="V153" s="8">
        <v>131.1</v>
      </c>
      <c r="W153" s="8">
        <v>120.8</v>
      </c>
      <c r="X153" s="8">
        <v>125.6</v>
      </c>
      <c r="Y153" s="8">
        <v>123.1</v>
      </c>
      <c r="Z153" s="8">
        <v>115.6</v>
      </c>
      <c r="AA153" s="8">
        <v>122.4</v>
      </c>
      <c r="AB153" s="8">
        <v>132.80000000000001</v>
      </c>
      <c r="AC153" s="8">
        <v>121.7</v>
      </c>
      <c r="AD153" s="8">
        <v>122.6</v>
      </c>
      <c r="AE153" s="8">
        <v>128.69999999999999</v>
      </c>
    </row>
    <row r="154" spans="1:31" hidden="1" x14ac:dyDescent="0.35">
      <c r="A154" s="7" t="s">
        <v>34</v>
      </c>
      <c r="B154" s="7">
        <v>2017</v>
      </c>
      <c r="C154" s="7" t="s">
        <v>36</v>
      </c>
      <c r="D154" s="7" t="str">
        <f t="shared" si="2"/>
        <v>2017 March</v>
      </c>
      <c r="E154" s="8">
        <v>133.30000000000001</v>
      </c>
      <c r="F154" s="8">
        <v>139</v>
      </c>
      <c r="G154" s="8">
        <v>128.6</v>
      </c>
      <c r="H154" s="8">
        <v>136.30000000000001</v>
      </c>
      <c r="I154" s="8">
        <v>118.8</v>
      </c>
      <c r="J154" s="8">
        <v>138.30000000000001</v>
      </c>
      <c r="K154" s="8">
        <v>120.5</v>
      </c>
      <c r="L154" s="8">
        <v>143.9</v>
      </c>
      <c r="M154" s="8">
        <v>118</v>
      </c>
      <c r="N154" s="8">
        <v>137.9</v>
      </c>
      <c r="O154" s="8">
        <v>127.2</v>
      </c>
      <c r="P154" s="8">
        <v>144</v>
      </c>
      <c r="Q154" s="8">
        <v>133.1</v>
      </c>
      <c r="R154" s="8">
        <v>145.1</v>
      </c>
      <c r="S154" s="8">
        <v>137.30000000000001</v>
      </c>
      <c r="T154" s="8">
        <v>130.6</v>
      </c>
      <c r="U154" s="8">
        <v>136.4</v>
      </c>
      <c r="V154" s="8">
        <v>131.1</v>
      </c>
      <c r="W154" s="8">
        <v>129.1</v>
      </c>
      <c r="X154" s="8">
        <v>130.1</v>
      </c>
      <c r="Y154" s="8">
        <v>127.8</v>
      </c>
      <c r="Z154" s="8">
        <v>117.6</v>
      </c>
      <c r="AA154" s="8">
        <v>125</v>
      </c>
      <c r="AB154" s="8">
        <v>133.80000000000001</v>
      </c>
      <c r="AC154" s="8">
        <v>122.6</v>
      </c>
      <c r="AD154" s="8">
        <v>125.1</v>
      </c>
      <c r="AE154" s="8">
        <v>130.9</v>
      </c>
    </row>
    <row r="155" spans="1:31" hidden="1" x14ac:dyDescent="0.35">
      <c r="A155" s="7" t="s">
        <v>30</v>
      </c>
      <c r="B155" s="7">
        <v>2017</v>
      </c>
      <c r="C155" s="7" t="s">
        <v>37</v>
      </c>
      <c r="D155" s="7" t="str">
        <f t="shared" si="2"/>
        <v>2017 April</v>
      </c>
      <c r="E155" s="8">
        <v>133.19999999999999</v>
      </c>
      <c r="F155" s="8">
        <v>138.69999999999999</v>
      </c>
      <c r="G155" s="8">
        <v>127.1</v>
      </c>
      <c r="H155" s="8">
        <v>137.69999999999999</v>
      </c>
      <c r="I155" s="8">
        <v>121.3</v>
      </c>
      <c r="J155" s="8">
        <v>141.80000000000001</v>
      </c>
      <c r="K155" s="8">
        <v>121.5</v>
      </c>
      <c r="L155" s="8">
        <v>144.5</v>
      </c>
      <c r="M155" s="8">
        <v>117.4</v>
      </c>
      <c r="N155" s="8">
        <v>134.1</v>
      </c>
      <c r="O155" s="8">
        <v>130</v>
      </c>
      <c r="P155" s="8">
        <v>145.5</v>
      </c>
      <c r="Q155" s="8">
        <v>133.5</v>
      </c>
      <c r="R155" s="8">
        <v>144.4</v>
      </c>
      <c r="S155" s="8">
        <v>142.4</v>
      </c>
      <c r="T155" s="8">
        <v>136.80000000000001</v>
      </c>
      <c r="U155" s="8">
        <v>141.6</v>
      </c>
      <c r="V155" s="8">
        <v>139.26</v>
      </c>
      <c r="W155" s="8">
        <v>135</v>
      </c>
      <c r="X155" s="8">
        <v>134.30000000000001</v>
      </c>
      <c r="Y155" s="8">
        <v>131</v>
      </c>
      <c r="Z155" s="8">
        <v>119.2</v>
      </c>
      <c r="AA155" s="8">
        <v>128.30000000000001</v>
      </c>
      <c r="AB155" s="8">
        <v>135.69999999999999</v>
      </c>
      <c r="AC155" s="8">
        <v>123.7</v>
      </c>
      <c r="AD155" s="8">
        <v>127.5</v>
      </c>
      <c r="AE155" s="8">
        <v>132.9</v>
      </c>
    </row>
    <row r="156" spans="1:31" hidden="1" x14ac:dyDescent="0.35">
      <c r="A156" s="7" t="s">
        <v>33</v>
      </c>
      <c r="B156" s="7">
        <v>2017</v>
      </c>
      <c r="C156" s="7" t="s">
        <v>37</v>
      </c>
      <c r="D156" s="7" t="str">
        <f t="shared" si="2"/>
        <v>2017 April</v>
      </c>
      <c r="E156" s="8">
        <v>132.69999999999999</v>
      </c>
      <c r="F156" s="8">
        <v>140.6</v>
      </c>
      <c r="G156" s="8">
        <v>124.5</v>
      </c>
      <c r="H156" s="8">
        <v>136.30000000000001</v>
      </c>
      <c r="I156" s="8">
        <v>113.5</v>
      </c>
      <c r="J156" s="8">
        <v>137.69999999999999</v>
      </c>
      <c r="K156" s="8">
        <v>127.1</v>
      </c>
      <c r="L156" s="8">
        <v>133.80000000000001</v>
      </c>
      <c r="M156" s="8">
        <v>120.8</v>
      </c>
      <c r="N156" s="8">
        <v>141.30000000000001</v>
      </c>
      <c r="O156" s="8">
        <v>123.8</v>
      </c>
      <c r="P156" s="8">
        <v>142.6</v>
      </c>
      <c r="Q156" s="8">
        <v>133.4</v>
      </c>
      <c r="R156" s="8">
        <v>148</v>
      </c>
      <c r="S156" s="8">
        <v>131.19999999999999</v>
      </c>
      <c r="T156" s="8">
        <v>123</v>
      </c>
      <c r="U156" s="8">
        <v>130</v>
      </c>
      <c r="V156" s="8">
        <v>131.69999999999999</v>
      </c>
      <c r="W156" s="8">
        <v>121.4</v>
      </c>
      <c r="X156" s="8">
        <v>126</v>
      </c>
      <c r="Y156" s="8">
        <v>123.4</v>
      </c>
      <c r="Z156" s="8">
        <v>114.3</v>
      </c>
      <c r="AA156" s="8">
        <v>122.6</v>
      </c>
      <c r="AB156" s="8">
        <v>133.6</v>
      </c>
      <c r="AC156" s="8">
        <v>122.2</v>
      </c>
      <c r="AD156" s="8">
        <v>122.5</v>
      </c>
      <c r="AE156" s="8">
        <v>129.1</v>
      </c>
    </row>
    <row r="157" spans="1:31" hidden="1" x14ac:dyDescent="0.35">
      <c r="A157" s="7" t="s">
        <v>34</v>
      </c>
      <c r="B157" s="7">
        <v>2017</v>
      </c>
      <c r="C157" s="7" t="s">
        <v>37</v>
      </c>
      <c r="D157" s="7" t="str">
        <f t="shared" si="2"/>
        <v>2017 April</v>
      </c>
      <c r="E157" s="8">
        <v>133</v>
      </c>
      <c r="F157" s="8">
        <v>139.4</v>
      </c>
      <c r="G157" s="8">
        <v>126.1</v>
      </c>
      <c r="H157" s="8">
        <v>137.19999999999999</v>
      </c>
      <c r="I157" s="8">
        <v>118.4</v>
      </c>
      <c r="J157" s="8">
        <v>139.9</v>
      </c>
      <c r="K157" s="8">
        <v>123.4</v>
      </c>
      <c r="L157" s="8">
        <v>140.9</v>
      </c>
      <c r="M157" s="8">
        <v>118.5</v>
      </c>
      <c r="N157" s="8">
        <v>136.5</v>
      </c>
      <c r="O157" s="8">
        <v>127.4</v>
      </c>
      <c r="P157" s="8">
        <v>144.19999999999999</v>
      </c>
      <c r="Q157" s="8">
        <v>133.5</v>
      </c>
      <c r="R157" s="8">
        <v>145.4</v>
      </c>
      <c r="S157" s="8">
        <v>138</v>
      </c>
      <c r="T157" s="8">
        <v>131.1</v>
      </c>
      <c r="U157" s="8">
        <v>137</v>
      </c>
      <c r="V157" s="8">
        <v>131.69999999999999</v>
      </c>
      <c r="W157" s="8">
        <v>129.80000000000001</v>
      </c>
      <c r="X157" s="8">
        <v>130.4</v>
      </c>
      <c r="Y157" s="8">
        <v>128.1</v>
      </c>
      <c r="Z157" s="8">
        <v>116.6</v>
      </c>
      <c r="AA157" s="8">
        <v>125.1</v>
      </c>
      <c r="AB157" s="8">
        <v>134.5</v>
      </c>
      <c r="AC157" s="8">
        <v>123.1</v>
      </c>
      <c r="AD157" s="8">
        <v>125.1</v>
      </c>
      <c r="AE157" s="8">
        <v>131.1</v>
      </c>
    </row>
    <row r="158" spans="1:31" hidden="1" x14ac:dyDescent="0.35">
      <c r="A158" s="7" t="s">
        <v>30</v>
      </c>
      <c r="B158" s="7">
        <v>2017</v>
      </c>
      <c r="C158" s="7" t="s">
        <v>38</v>
      </c>
      <c r="D158" s="7" t="str">
        <f t="shared" si="2"/>
        <v>2017 May</v>
      </c>
      <c r="E158" s="8">
        <v>133.1</v>
      </c>
      <c r="F158" s="8">
        <v>140.30000000000001</v>
      </c>
      <c r="G158" s="8">
        <v>126.8</v>
      </c>
      <c r="H158" s="8">
        <v>138.19999999999999</v>
      </c>
      <c r="I158" s="8">
        <v>120.8</v>
      </c>
      <c r="J158" s="8">
        <v>140.19999999999999</v>
      </c>
      <c r="K158" s="8">
        <v>123.8</v>
      </c>
      <c r="L158" s="8">
        <v>141.80000000000001</v>
      </c>
      <c r="M158" s="8">
        <v>118.6</v>
      </c>
      <c r="N158" s="8">
        <v>134</v>
      </c>
      <c r="O158" s="8">
        <v>130.30000000000001</v>
      </c>
      <c r="P158" s="8">
        <v>145.80000000000001</v>
      </c>
      <c r="Q158" s="8">
        <v>133.80000000000001</v>
      </c>
      <c r="R158" s="8">
        <v>145.5</v>
      </c>
      <c r="S158" s="8">
        <v>142.5</v>
      </c>
      <c r="T158" s="8">
        <v>137.30000000000001</v>
      </c>
      <c r="U158" s="8">
        <v>141.80000000000001</v>
      </c>
      <c r="V158" s="8">
        <v>139.26</v>
      </c>
      <c r="W158" s="8">
        <v>135</v>
      </c>
      <c r="X158" s="8">
        <v>134.9</v>
      </c>
      <c r="Y158" s="8">
        <v>131.4</v>
      </c>
      <c r="Z158" s="8">
        <v>119.4</v>
      </c>
      <c r="AA158" s="8">
        <v>129.4</v>
      </c>
      <c r="AB158" s="8">
        <v>136.30000000000001</v>
      </c>
      <c r="AC158" s="8">
        <v>123.7</v>
      </c>
      <c r="AD158" s="8">
        <v>127.9</v>
      </c>
      <c r="AE158" s="8">
        <v>133.30000000000001</v>
      </c>
    </row>
    <row r="159" spans="1:31" hidden="1" x14ac:dyDescent="0.35">
      <c r="A159" s="7" t="s">
        <v>33</v>
      </c>
      <c r="B159" s="7">
        <v>2017</v>
      </c>
      <c r="C159" s="7" t="s">
        <v>38</v>
      </c>
      <c r="D159" s="7" t="str">
        <f t="shared" si="2"/>
        <v>2017 May</v>
      </c>
      <c r="E159" s="8">
        <v>132.6</v>
      </c>
      <c r="F159" s="8">
        <v>144.1</v>
      </c>
      <c r="G159" s="8">
        <v>125.6</v>
      </c>
      <c r="H159" s="8">
        <v>136.80000000000001</v>
      </c>
      <c r="I159" s="8">
        <v>113.4</v>
      </c>
      <c r="J159" s="8">
        <v>135.19999999999999</v>
      </c>
      <c r="K159" s="8">
        <v>129.19999999999999</v>
      </c>
      <c r="L159" s="8">
        <v>131.5</v>
      </c>
      <c r="M159" s="8">
        <v>121</v>
      </c>
      <c r="N159" s="8">
        <v>139.9</v>
      </c>
      <c r="O159" s="8">
        <v>123.8</v>
      </c>
      <c r="P159" s="8">
        <v>142.9</v>
      </c>
      <c r="Q159" s="8">
        <v>133.6</v>
      </c>
      <c r="R159" s="8">
        <v>148.30000000000001</v>
      </c>
      <c r="S159" s="8">
        <v>131.5</v>
      </c>
      <c r="T159" s="8">
        <v>123.2</v>
      </c>
      <c r="U159" s="8">
        <v>130.19999999999999</v>
      </c>
      <c r="V159" s="8">
        <v>132.1</v>
      </c>
      <c r="W159" s="8">
        <v>120.1</v>
      </c>
      <c r="X159" s="8">
        <v>126.5</v>
      </c>
      <c r="Y159" s="8">
        <v>123.6</v>
      </c>
      <c r="Z159" s="8">
        <v>114.3</v>
      </c>
      <c r="AA159" s="8">
        <v>122.8</v>
      </c>
      <c r="AB159" s="8">
        <v>133.80000000000001</v>
      </c>
      <c r="AC159" s="8">
        <v>122</v>
      </c>
      <c r="AD159" s="8">
        <v>122.6</v>
      </c>
      <c r="AE159" s="8">
        <v>129.30000000000001</v>
      </c>
    </row>
    <row r="160" spans="1:31" hidden="1" x14ac:dyDescent="0.35">
      <c r="A160" s="7" t="s">
        <v>34</v>
      </c>
      <c r="B160" s="7">
        <v>2017</v>
      </c>
      <c r="C160" s="7" t="s">
        <v>38</v>
      </c>
      <c r="D160" s="7" t="str">
        <f t="shared" si="2"/>
        <v>2017 May</v>
      </c>
      <c r="E160" s="8">
        <v>132.9</v>
      </c>
      <c r="F160" s="8">
        <v>141.6</v>
      </c>
      <c r="G160" s="8">
        <v>126.3</v>
      </c>
      <c r="H160" s="8">
        <v>137.69999999999999</v>
      </c>
      <c r="I160" s="8">
        <v>118.1</v>
      </c>
      <c r="J160" s="8">
        <v>137.9</v>
      </c>
      <c r="K160" s="8">
        <v>125.6</v>
      </c>
      <c r="L160" s="8">
        <v>138.30000000000001</v>
      </c>
      <c r="M160" s="8">
        <v>119.4</v>
      </c>
      <c r="N160" s="8">
        <v>136</v>
      </c>
      <c r="O160" s="8">
        <v>127.6</v>
      </c>
      <c r="P160" s="8">
        <v>144.5</v>
      </c>
      <c r="Q160" s="8">
        <v>133.69999999999999</v>
      </c>
      <c r="R160" s="8">
        <v>146.19999999999999</v>
      </c>
      <c r="S160" s="8">
        <v>138.19999999999999</v>
      </c>
      <c r="T160" s="8">
        <v>131.4</v>
      </c>
      <c r="U160" s="8">
        <v>137.19999999999999</v>
      </c>
      <c r="V160" s="8">
        <v>132.1</v>
      </c>
      <c r="W160" s="8">
        <v>129.4</v>
      </c>
      <c r="X160" s="8">
        <v>130.9</v>
      </c>
      <c r="Y160" s="8">
        <v>128.4</v>
      </c>
      <c r="Z160" s="8">
        <v>116.7</v>
      </c>
      <c r="AA160" s="8">
        <v>125.7</v>
      </c>
      <c r="AB160" s="8">
        <v>134.80000000000001</v>
      </c>
      <c r="AC160" s="8">
        <v>123</v>
      </c>
      <c r="AD160" s="8">
        <v>125.3</v>
      </c>
      <c r="AE160" s="8">
        <v>131.4</v>
      </c>
    </row>
    <row r="161" spans="1:31" hidden="1" x14ac:dyDescent="0.35">
      <c r="A161" s="7" t="s">
        <v>30</v>
      </c>
      <c r="B161" s="7">
        <v>2017</v>
      </c>
      <c r="C161" s="7" t="s">
        <v>39</v>
      </c>
      <c r="D161" s="7" t="str">
        <f t="shared" si="2"/>
        <v>2017 June</v>
      </c>
      <c r="E161" s="8">
        <v>133.5</v>
      </c>
      <c r="F161" s="8">
        <v>143.69999999999999</v>
      </c>
      <c r="G161" s="8">
        <v>128</v>
      </c>
      <c r="H161" s="8">
        <v>138.6</v>
      </c>
      <c r="I161" s="8">
        <v>120.9</v>
      </c>
      <c r="J161" s="8">
        <v>140.9</v>
      </c>
      <c r="K161" s="8">
        <v>128.80000000000001</v>
      </c>
      <c r="L161" s="8">
        <v>140.19999999999999</v>
      </c>
      <c r="M161" s="8">
        <v>118.9</v>
      </c>
      <c r="N161" s="8">
        <v>133.5</v>
      </c>
      <c r="O161" s="8">
        <v>130.4</v>
      </c>
      <c r="P161" s="8">
        <v>146.5</v>
      </c>
      <c r="Q161" s="8">
        <v>134.9</v>
      </c>
      <c r="R161" s="8">
        <v>145.80000000000001</v>
      </c>
      <c r="S161" s="8">
        <v>143.1</v>
      </c>
      <c r="T161" s="8">
        <v>137.69999999999999</v>
      </c>
      <c r="U161" s="8">
        <v>142.30000000000001</v>
      </c>
      <c r="V161" s="8">
        <v>139.26</v>
      </c>
      <c r="W161" s="8">
        <v>134.80000000000001</v>
      </c>
      <c r="X161" s="8">
        <v>135.19999999999999</v>
      </c>
      <c r="Y161" s="8">
        <v>131.30000000000001</v>
      </c>
      <c r="Z161" s="8">
        <v>119.4</v>
      </c>
      <c r="AA161" s="8">
        <v>129.80000000000001</v>
      </c>
      <c r="AB161" s="8">
        <v>136.9</v>
      </c>
      <c r="AC161" s="8">
        <v>124.1</v>
      </c>
      <c r="AD161" s="8">
        <v>128.1</v>
      </c>
      <c r="AE161" s="8">
        <v>133.9</v>
      </c>
    </row>
    <row r="162" spans="1:31" hidden="1" x14ac:dyDescent="0.35">
      <c r="A162" s="7" t="s">
        <v>33</v>
      </c>
      <c r="B162" s="7">
        <v>2017</v>
      </c>
      <c r="C162" s="7" t="s">
        <v>39</v>
      </c>
      <c r="D162" s="7" t="str">
        <f t="shared" si="2"/>
        <v>2017 June</v>
      </c>
      <c r="E162" s="8">
        <v>132.9</v>
      </c>
      <c r="F162" s="8">
        <v>148.69999999999999</v>
      </c>
      <c r="G162" s="8">
        <v>128.30000000000001</v>
      </c>
      <c r="H162" s="8">
        <v>137.30000000000001</v>
      </c>
      <c r="I162" s="8">
        <v>113.5</v>
      </c>
      <c r="J162" s="8">
        <v>137.19999999999999</v>
      </c>
      <c r="K162" s="8">
        <v>142.19999999999999</v>
      </c>
      <c r="L162" s="8">
        <v>128.19999999999999</v>
      </c>
      <c r="M162" s="8">
        <v>120.9</v>
      </c>
      <c r="N162" s="8">
        <v>138.80000000000001</v>
      </c>
      <c r="O162" s="8">
        <v>124.2</v>
      </c>
      <c r="P162" s="8">
        <v>143.1</v>
      </c>
      <c r="Q162" s="8">
        <v>135.69999999999999</v>
      </c>
      <c r="R162" s="8">
        <v>148.6</v>
      </c>
      <c r="S162" s="8">
        <v>131.5</v>
      </c>
      <c r="T162" s="8">
        <v>123.2</v>
      </c>
      <c r="U162" s="8">
        <v>130.19999999999999</v>
      </c>
      <c r="V162" s="8">
        <v>131.4</v>
      </c>
      <c r="W162" s="8">
        <v>119</v>
      </c>
      <c r="X162" s="8">
        <v>126.8</v>
      </c>
      <c r="Y162" s="8">
        <v>123.8</v>
      </c>
      <c r="Z162" s="8">
        <v>113.9</v>
      </c>
      <c r="AA162" s="8">
        <v>122.9</v>
      </c>
      <c r="AB162" s="8">
        <v>134.30000000000001</v>
      </c>
      <c r="AC162" s="8">
        <v>122.5</v>
      </c>
      <c r="AD162" s="8">
        <v>122.7</v>
      </c>
      <c r="AE162" s="8">
        <v>129.9</v>
      </c>
    </row>
    <row r="163" spans="1:31" hidden="1" x14ac:dyDescent="0.35">
      <c r="A163" s="7" t="s">
        <v>34</v>
      </c>
      <c r="B163" s="7">
        <v>2017</v>
      </c>
      <c r="C163" s="7" t="s">
        <v>39</v>
      </c>
      <c r="D163" s="7" t="str">
        <f t="shared" si="2"/>
        <v>2017 June</v>
      </c>
      <c r="E163" s="8">
        <v>133.30000000000001</v>
      </c>
      <c r="F163" s="8">
        <v>145.5</v>
      </c>
      <c r="G163" s="8">
        <v>128.1</v>
      </c>
      <c r="H163" s="8">
        <v>138.1</v>
      </c>
      <c r="I163" s="8">
        <v>118.2</v>
      </c>
      <c r="J163" s="8">
        <v>139.19999999999999</v>
      </c>
      <c r="K163" s="8">
        <v>133.30000000000001</v>
      </c>
      <c r="L163" s="8">
        <v>136.19999999999999</v>
      </c>
      <c r="M163" s="8">
        <v>119.6</v>
      </c>
      <c r="N163" s="8">
        <v>135.30000000000001</v>
      </c>
      <c r="O163" s="8">
        <v>127.8</v>
      </c>
      <c r="P163" s="8">
        <v>144.9</v>
      </c>
      <c r="Q163" s="8">
        <v>135.19999999999999</v>
      </c>
      <c r="R163" s="8">
        <v>146.5</v>
      </c>
      <c r="S163" s="8">
        <v>138.5</v>
      </c>
      <c r="T163" s="8">
        <v>131.69999999999999</v>
      </c>
      <c r="U163" s="8">
        <v>137.5</v>
      </c>
      <c r="V163" s="8">
        <v>131.4</v>
      </c>
      <c r="W163" s="8">
        <v>128.80000000000001</v>
      </c>
      <c r="X163" s="8">
        <v>131.19999999999999</v>
      </c>
      <c r="Y163" s="8">
        <v>128.5</v>
      </c>
      <c r="Z163" s="8">
        <v>116.5</v>
      </c>
      <c r="AA163" s="8">
        <v>125.9</v>
      </c>
      <c r="AB163" s="8">
        <v>135.4</v>
      </c>
      <c r="AC163" s="8">
        <v>123.4</v>
      </c>
      <c r="AD163" s="8">
        <v>125.5</v>
      </c>
      <c r="AE163" s="8">
        <v>132</v>
      </c>
    </row>
    <row r="164" spans="1:31" hidden="1" x14ac:dyDescent="0.35">
      <c r="A164" s="7" t="s">
        <v>30</v>
      </c>
      <c r="B164" s="7">
        <v>2017</v>
      </c>
      <c r="C164" s="7" t="s">
        <v>40</v>
      </c>
      <c r="D164" s="7" t="str">
        <f t="shared" si="2"/>
        <v>2017 July</v>
      </c>
      <c r="E164" s="8">
        <v>134</v>
      </c>
      <c r="F164" s="8">
        <v>144.19999999999999</v>
      </c>
      <c r="G164" s="8">
        <v>129.80000000000001</v>
      </c>
      <c r="H164" s="8">
        <v>139</v>
      </c>
      <c r="I164" s="8">
        <v>120.9</v>
      </c>
      <c r="J164" s="8">
        <v>143.9</v>
      </c>
      <c r="K164" s="8">
        <v>151.5</v>
      </c>
      <c r="L164" s="8">
        <v>138.1</v>
      </c>
      <c r="M164" s="8">
        <v>120</v>
      </c>
      <c r="N164" s="8">
        <v>133.9</v>
      </c>
      <c r="O164" s="8">
        <v>131.4</v>
      </c>
      <c r="P164" s="8">
        <v>147.69999999999999</v>
      </c>
      <c r="Q164" s="8">
        <v>138.5</v>
      </c>
      <c r="R164" s="8">
        <v>147.4</v>
      </c>
      <c r="S164" s="8">
        <v>144.30000000000001</v>
      </c>
      <c r="T164" s="8">
        <v>138.1</v>
      </c>
      <c r="U164" s="8">
        <v>143.5</v>
      </c>
      <c r="V164" s="8">
        <v>139.26</v>
      </c>
      <c r="W164" s="8">
        <v>135.30000000000001</v>
      </c>
      <c r="X164" s="8">
        <v>136.1</v>
      </c>
      <c r="Y164" s="8">
        <v>132.1</v>
      </c>
      <c r="Z164" s="8">
        <v>119.1</v>
      </c>
      <c r="AA164" s="8">
        <v>130.6</v>
      </c>
      <c r="AB164" s="8">
        <v>138.6</v>
      </c>
      <c r="AC164" s="8">
        <v>124.4</v>
      </c>
      <c r="AD164" s="8">
        <v>128.6</v>
      </c>
      <c r="AE164" s="8">
        <v>136.19999999999999</v>
      </c>
    </row>
    <row r="165" spans="1:31" hidden="1" x14ac:dyDescent="0.35">
      <c r="A165" s="7" t="s">
        <v>33</v>
      </c>
      <c r="B165" s="7">
        <v>2017</v>
      </c>
      <c r="C165" s="7" t="s">
        <v>40</v>
      </c>
      <c r="D165" s="7" t="str">
        <f t="shared" si="2"/>
        <v>2017 July</v>
      </c>
      <c r="E165" s="8">
        <v>132.80000000000001</v>
      </c>
      <c r="F165" s="8">
        <v>148.4</v>
      </c>
      <c r="G165" s="8">
        <v>129.4</v>
      </c>
      <c r="H165" s="8">
        <v>137.69999999999999</v>
      </c>
      <c r="I165" s="8">
        <v>113.4</v>
      </c>
      <c r="J165" s="8">
        <v>139.4</v>
      </c>
      <c r="K165" s="8">
        <v>175.1</v>
      </c>
      <c r="L165" s="8">
        <v>124.7</v>
      </c>
      <c r="M165" s="8">
        <v>121.5</v>
      </c>
      <c r="N165" s="8">
        <v>137.80000000000001</v>
      </c>
      <c r="O165" s="8">
        <v>124.4</v>
      </c>
      <c r="P165" s="8">
        <v>143.69999999999999</v>
      </c>
      <c r="Q165" s="8">
        <v>139.80000000000001</v>
      </c>
      <c r="R165" s="8">
        <v>150.5</v>
      </c>
      <c r="S165" s="8">
        <v>131.6</v>
      </c>
      <c r="T165" s="8">
        <v>123.7</v>
      </c>
      <c r="U165" s="8">
        <v>130.4</v>
      </c>
      <c r="V165" s="8">
        <v>132.6</v>
      </c>
      <c r="W165" s="8">
        <v>119.7</v>
      </c>
      <c r="X165" s="8">
        <v>127.2</v>
      </c>
      <c r="Y165" s="8">
        <v>125</v>
      </c>
      <c r="Z165" s="8">
        <v>113.2</v>
      </c>
      <c r="AA165" s="8">
        <v>123.5</v>
      </c>
      <c r="AB165" s="8">
        <v>135.5</v>
      </c>
      <c r="AC165" s="8">
        <v>122.4</v>
      </c>
      <c r="AD165" s="8">
        <v>123</v>
      </c>
      <c r="AE165" s="8">
        <v>131.80000000000001</v>
      </c>
    </row>
    <row r="166" spans="1:31" hidden="1" x14ac:dyDescent="0.35">
      <c r="A166" s="7" t="s">
        <v>34</v>
      </c>
      <c r="B166" s="7">
        <v>2017</v>
      </c>
      <c r="C166" s="7" t="s">
        <v>40</v>
      </c>
      <c r="D166" s="7" t="str">
        <f t="shared" si="2"/>
        <v>2017 July</v>
      </c>
      <c r="E166" s="8">
        <v>133.6</v>
      </c>
      <c r="F166" s="8">
        <v>145.69999999999999</v>
      </c>
      <c r="G166" s="8">
        <v>129.6</v>
      </c>
      <c r="H166" s="8">
        <v>138.5</v>
      </c>
      <c r="I166" s="8">
        <v>118.1</v>
      </c>
      <c r="J166" s="8">
        <v>141.80000000000001</v>
      </c>
      <c r="K166" s="8">
        <v>159.5</v>
      </c>
      <c r="L166" s="8">
        <v>133.6</v>
      </c>
      <c r="M166" s="8">
        <v>120.5</v>
      </c>
      <c r="N166" s="8">
        <v>135.19999999999999</v>
      </c>
      <c r="O166" s="8">
        <v>128.5</v>
      </c>
      <c r="P166" s="8">
        <v>145.80000000000001</v>
      </c>
      <c r="Q166" s="8">
        <v>139</v>
      </c>
      <c r="R166" s="8">
        <v>148.19999999999999</v>
      </c>
      <c r="S166" s="8">
        <v>139.30000000000001</v>
      </c>
      <c r="T166" s="8">
        <v>132.1</v>
      </c>
      <c r="U166" s="8">
        <v>138.30000000000001</v>
      </c>
      <c r="V166" s="8">
        <v>132.6</v>
      </c>
      <c r="W166" s="8">
        <v>129.4</v>
      </c>
      <c r="X166" s="8">
        <v>131.9</v>
      </c>
      <c r="Y166" s="8">
        <v>129.4</v>
      </c>
      <c r="Z166" s="8">
        <v>116</v>
      </c>
      <c r="AA166" s="8">
        <v>126.6</v>
      </c>
      <c r="AB166" s="8">
        <v>136.80000000000001</v>
      </c>
      <c r="AC166" s="8">
        <v>123.6</v>
      </c>
      <c r="AD166" s="8">
        <v>125.9</v>
      </c>
      <c r="AE166" s="8">
        <v>134.19999999999999</v>
      </c>
    </row>
    <row r="167" spans="1:31" hidden="1" x14ac:dyDescent="0.35">
      <c r="A167" s="7" t="s">
        <v>30</v>
      </c>
      <c r="B167" s="7">
        <v>2017</v>
      </c>
      <c r="C167" s="7" t="s">
        <v>41</v>
      </c>
      <c r="D167" s="7" t="str">
        <f t="shared" si="2"/>
        <v>2017 August</v>
      </c>
      <c r="E167" s="8">
        <v>134.80000000000001</v>
      </c>
      <c r="F167" s="8">
        <v>143.1</v>
      </c>
      <c r="G167" s="8">
        <v>130</v>
      </c>
      <c r="H167" s="8">
        <v>139.4</v>
      </c>
      <c r="I167" s="8">
        <v>120.5</v>
      </c>
      <c r="J167" s="8">
        <v>148</v>
      </c>
      <c r="K167" s="8">
        <v>162.9</v>
      </c>
      <c r="L167" s="8">
        <v>137.4</v>
      </c>
      <c r="M167" s="8">
        <v>120.8</v>
      </c>
      <c r="N167" s="8">
        <v>134.69999999999999</v>
      </c>
      <c r="O167" s="8">
        <v>131.6</v>
      </c>
      <c r="P167" s="8">
        <v>148.69999999999999</v>
      </c>
      <c r="Q167" s="8">
        <v>140.6</v>
      </c>
      <c r="R167" s="8">
        <v>149</v>
      </c>
      <c r="S167" s="8">
        <v>145.30000000000001</v>
      </c>
      <c r="T167" s="8">
        <v>139.19999999999999</v>
      </c>
      <c r="U167" s="8">
        <v>144.5</v>
      </c>
      <c r="V167" s="8">
        <v>139.26</v>
      </c>
      <c r="W167" s="8">
        <v>136.4</v>
      </c>
      <c r="X167" s="8">
        <v>137.30000000000001</v>
      </c>
      <c r="Y167" s="8">
        <v>133</v>
      </c>
      <c r="Z167" s="8">
        <v>120.3</v>
      </c>
      <c r="AA167" s="8">
        <v>131.5</v>
      </c>
      <c r="AB167" s="8">
        <v>140.19999999999999</v>
      </c>
      <c r="AC167" s="8">
        <v>125.4</v>
      </c>
      <c r="AD167" s="8">
        <v>129.69999999999999</v>
      </c>
      <c r="AE167" s="8">
        <v>137.80000000000001</v>
      </c>
    </row>
    <row r="168" spans="1:31" hidden="1" x14ac:dyDescent="0.35">
      <c r="A168" s="7" t="s">
        <v>33</v>
      </c>
      <c r="B168" s="7">
        <v>2017</v>
      </c>
      <c r="C168" s="7" t="s">
        <v>41</v>
      </c>
      <c r="D168" s="7" t="str">
        <f t="shared" si="2"/>
        <v>2017 August</v>
      </c>
      <c r="E168" s="8">
        <v>133.19999999999999</v>
      </c>
      <c r="F168" s="8">
        <v>143.9</v>
      </c>
      <c r="G168" s="8">
        <v>128.30000000000001</v>
      </c>
      <c r="H168" s="8">
        <v>138.30000000000001</v>
      </c>
      <c r="I168" s="8">
        <v>114.1</v>
      </c>
      <c r="J168" s="8">
        <v>142.69999999999999</v>
      </c>
      <c r="K168" s="8">
        <v>179.8</v>
      </c>
      <c r="L168" s="8">
        <v>123.5</v>
      </c>
      <c r="M168" s="8">
        <v>122.1</v>
      </c>
      <c r="N168" s="8">
        <v>137.5</v>
      </c>
      <c r="O168" s="8">
        <v>124.6</v>
      </c>
      <c r="P168" s="8">
        <v>144.5</v>
      </c>
      <c r="Q168" s="8">
        <v>140.5</v>
      </c>
      <c r="R168" s="8">
        <v>152.1</v>
      </c>
      <c r="S168" s="8">
        <v>132.69999999999999</v>
      </c>
      <c r="T168" s="8">
        <v>124.3</v>
      </c>
      <c r="U168" s="8">
        <v>131.4</v>
      </c>
      <c r="V168" s="8">
        <v>134.4</v>
      </c>
      <c r="W168" s="8">
        <v>118.9</v>
      </c>
      <c r="X168" s="8">
        <v>127.7</v>
      </c>
      <c r="Y168" s="8">
        <v>125.7</v>
      </c>
      <c r="Z168" s="8">
        <v>114.6</v>
      </c>
      <c r="AA168" s="8">
        <v>124.1</v>
      </c>
      <c r="AB168" s="8">
        <v>135.69999999999999</v>
      </c>
      <c r="AC168" s="8">
        <v>123.3</v>
      </c>
      <c r="AD168" s="8">
        <v>123.8</v>
      </c>
      <c r="AE168" s="8">
        <v>132.69999999999999</v>
      </c>
    </row>
    <row r="169" spans="1:31" hidden="1" x14ac:dyDescent="0.35">
      <c r="A169" s="7" t="s">
        <v>34</v>
      </c>
      <c r="B169" s="7">
        <v>2017</v>
      </c>
      <c r="C169" s="7" t="s">
        <v>41</v>
      </c>
      <c r="D169" s="7" t="str">
        <f t="shared" si="2"/>
        <v>2017 August</v>
      </c>
      <c r="E169" s="8">
        <v>134.30000000000001</v>
      </c>
      <c r="F169" s="8">
        <v>143.4</v>
      </c>
      <c r="G169" s="8">
        <v>129.30000000000001</v>
      </c>
      <c r="H169" s="8">
        <v>139</v>
      </c>
      <c r="I169" s="8">
        <v>118.1</v>
      </c>
      <c r="J169" s="8">
        <v>145.5</v>
      </c>
      <c r="K169" s="8">
        <v>168.6</v>
      </c>
      <c r="L169" s="8">
        <v>132.69999999999999</v>
      </c>
      <c r="M169" s="8">
        <v>121.2</v>
      </c>
      <c r="N169" s="8">
        <v>135.6</v>
      </c>
      <c r="O169" s="8">
        <v>128.69999999999999</v>
      </c>
      <c r="P169" s="8">
        <v>146.80000000000001</v>
      </c>
      <c r="Q169" s="8">
        <v>140.6</v>
      </c>
      <c r="R169" s="8">
        <v>149.80000000000001</v>
      </c>
      <c r="S169" s="8">
        <v>140.30000000000001</v>
      </c>
      <c r="T169" s="8">
        <v>133</v>
      </c>
      <c r="U169" s="8">
        <v>139.30000000000001</v>
      </c>
      <c r="V169" s="8">
        <v>134.4</v>
      </c>
      <c r="W169" s="8">
        <v>129.80000000000001</v>
      </c>
      <c r="X169" s="8">
        <v>132.80000000000001</v>
      </c>
      <c r="Y169" s="8">
        <v>130.19999999999999</v>
      </c>
      <c r="Z169" s="8">
        <v>117.3</v>
      </c>
      <c r="AA169" s="8">
        <v>127.3</v>
      </c>
      <c r="AB169" s="8">
        <v>137.6</v>
      </c>
      <c r="AC169" s="8">
        <v>124.5</v>
      </c>
      <c r="AD169" s="8">
        <v>126.8</v>
      </c>
      <c r="AE169" s="8">
        <v>135.4</v>
      </c>
    </row>
    <row r="170" spans="1:31" hidden="1" x14ac:dyDescent="0.35">
      <c r="A170" s="7" t="s">
        <v>30</v>
      </c>
      <c r="B170" s="7">
        <v>2017</v>
      </c>
      <c r="C170" s="7" t="s">
        <v>42</v>
      </c>
      <c r="D170" s="7" t="str">
        <f t="shared" si="2"/>
        <v>2017 September</v>
      </c>
      <c r="E170" s="8">
        <v>135.19999999999999</v>
      </c>
      <c r="F170" s="8">
        <v>142</v>
      </c>
      <c r="G170" s="8">
        <v>130.5</v>
      </c>
      <c r="H170" s="8">
        <v>140.19999999999999</v>
      </c>
      <c r="I170" s="8">
        <v>120.7</v>
      </c>
      <c r="J170" s="8">
        <v>147.80000000000001</v>
      </c>
      <c r="K170" s="8">
        <v>154.5</v>
      </c>
      <c r="L170" s="8">
        <v>137.1</v>
      </c>
      <c r="M170" s="8">
        <v>121</v>
      </c>
      <c r="N170" s="8">
        <v>134.69999999999999</v>
      </c>
      <c r="O170" s="8">
        <v>131.69999999999999</v>
      </c>
      <c r="P170" s="8">
        <v>149.30000000000001</v>
      </c>
      <c r="Q170" s="8">
        <v>139.6</v>
      </c>
      <c r="R170" s="8">
        <v>149.80000000000001</v>
      </c>
      <c r="S170" s="8">
        <v>146.1</v>
      </c>
      <c r="T170" s="8">
        <v>139.69999999999999</v>
      </c>
      <c r="U170" s="8">
        <v>145.19999999999999</v>
      </c>
      <c r="V170" s="8">
        <v>139.26</v>
      </c>
      <c r="W170" s="8">
        <v>137.4</v>
      </c>
      <c r="X170" s="8">
        <v>137.9</v>
      </c>
      <c r="Y170" s="8">
        <v>133.4</v>
      </c>
      <c r="Z170" s="8">
        <v>121.2</v>
      </c>
      <c r="AA170" s="8">
        <v>132.30000000000001</v>
      </c>
      <c r="AB170" s="8">
        <v>139.6</v>
      </c>
      <c r="AC170" s="8">
        <v>126.7</v>
      </c>
      <c r="AD170" s="8">
        <v>130.30000000000001</v>
      </c>
      <c r="AE170" s="8">
        <v>137.6</v>
      </c>
    </row>
    <row r="171" spans="1:31" hidden="1" x14ac:dyDescent="0.35">
      <c r="A171" s="7" t="s">
        <v>33</v>
      </c>
      <c r="B171" s="7">
        <v>2017</v>
      </c>
      <c r="C171" s="7" t="s">
        <v>42</v>
      </c>
      <c r="D171" s="7" t="str">
        <f t="shared" si="2"/>
        <v>2017 September</v>
      </c>
      <c r="E171" s="8">
        <v>133.6</v>
      </c>
      <c r="F171" s="8">
        <v>143</v>
      </c>
      <c r="G171" s="8">
        <v>129.69999999999999</v>
      </c>
      <c r="H171" s="8">
        <v>138.69999999999999</v>
      </c>
      <c r="I171" s="8">
        <v>114.5</v>
      </c>
      <c r="J171" s="8">
        <v>137.5</v>
      </c>
      <c r="K171" s="8">
        <v>160.69999999999999</v>
      </c>
      <c r="L171" s="8">
        <v>124.5</v>
      </c>
      <c r="M171" s="8">
        <v>122.4</v>
      </c>
      <c r="N171" s="8">
        <v>137.30000000000001</v>
      </c>
      <c r="O171" s="8">
        <v>124.8</v>
      </c>
      <c r="P171" s="8">
        <v>145</v>
      </c>
      <c r="Q171" s="8">
        <v>138</v>
      </c>
      <c r="R171" s="8">
        <v>153.6</v>
      </c>
      <c r="S171" s="8">
        <v>133.30000000000001</v>
      </c>
      <c r="T171" s="8">
        <v>124.6</v>
      </c>
      <c r="U171" s="8">
        <v>132</v>
      </c>
      <c r="V171" s="8">
        <v>135.69999999999999</v>
      </c>
      <c r="W171" s="8">
        <v>120.6</v>
      </c>
      <c r="X171" s="8">
        <v>128.1</v>
      </c>
      <c r="Y171" s="8">
        <v>126.1</v>
      </c>
      <c r="Z171" s="8">
        <v>115.7</v>
      </c>
      <c r="AA171" s="8">
        <v>124.5</v>
      </c>
      <c r="AB171" s="8">
        <v>135.9</v>
      </c>
      <c r="AC171" s="8">
        <v>124.4</v>
      </c>
      <c r="AD171" s="8">
        <v>124.5</v>
      </c>
      <c r="AE171" s="8">
        <v>132.4</v>
      </c>
    </row>
    <row r="172" spans="1:31" hidden="1" x14ac:dyDescent="0.35">
      <c r="A172" s="7" t="s">
        <v>34</v>
      </c>
      <c r="B172" s="7">
        <v>2017</v>
      </c>
      <c r="C172" s="7" t="s">
        <v>42</v>
      </c>
      <c r="D172" s="7" t="str">
        <f t="shared" si="2"/>
        <v>2017 September</v>
      </c>
      <c r="E172" s="8">
        <v>134.69999999999999</v>
      </c>
      <c r="F172" s="8">
        <v>142.4</v>
      </c>
      <c r="G172" s="8">
        <v>130.19999999999999</v>
      </c>
      <c r="H172" s="8">
        <v>139.6</v>
      </c>
      <c r="I172" s="8">
        <v>118.4</v>
      </c>
      <c r="J172" s="8">
        <v>143</v>
      </c>
      <c r="K172" s="8">
        <v>156.6</v>
      </c>
      <c r="L172" s="8">
        <v>132.9</v>
      </c>
      <c r="M172" s="8">
        <v>121.5</v>
      </c>
      <c r="N172" s="8">
        <v>135.6</v>
      </c>
      <c r="O172" s="8">
        <v>128.80000000000001</v>
      </c>
      <c r="P172" s="8">
        <v>147.30000000000001</v>
      </c>
      <c r="Q172" s="8">
        <v>139</v>
      </c>
      <c r="R172" s="8">
        <v>150.80000000000001</v>
      </c>
      <c r="S172" s="8">
        <v>141.1</v>
      </c>
      <c r="T172" s="8">
        <v>133.4</v>
      </c>
      <c r="U172" s="8">
        <v>140</v>
      </c>
      <c r="V172" s="8">
        <v>135.69999999999999</v>
      </c>
      <c r="W172" s="8">
        <v>131</v>
      </c>
      <c r="X172" s="8">
        <v>133.30000000000001</v>
      </c>
      <c r="Y172" s="8">
        <v>130.6</v>
      </c>
      <c r="Z172" s="8">
        <v>118.3</v>
      </c>
      <c r="AA172" s="8">
        <v>127.9</v>
      </c>
      <c r="AB172" s="8">
        <v>137.4</v>
      </c>
      <c r="AC172" s="8">
        <v>125.7</v>
      </c>
      <c r="AD172" s="8">
        <v>127.5</v>
      </c>
      <c r="AE172" s="8">
        <v>135.19999999999999</v>
      </c>
    </row>
    <row r="173" spans="1:31" hidden="1" x14ac:dyDescent="0.35">
      <c r="A173" s="7" t="s">
        <v>30</v>
      </c>
      <c r="B173" s="7">
        <v>2017</v>
      </c>
      <c r="C173" s="7" t="s">
        <v>43</v>
      </c>
      <c r="D173" s="7" t="str">
        <f t="shared" si="2"/>
        <v>2017 October</v>
      </c>
      <c r="E173" s="8">
        <v>135.9</v>
      </c>
      <c r="F173" s="8">
        <v>141.9</v>
      </c>
      <c r="G173" s="8">
        <v>131</v>
      </c>
      <c r="H173" s="8">
        <v>141.5</v>
      </c>
      <c r="I173" s="8">
        <v>121.4</v>
      </c>
      <c r="J173" s="8">
        <v>146.69999999999999</v>
      </c>
      <c r="K173" s="8">
        <v>157.1</v>
      </c>
      <c r="L173" s="8">
        <v>136.4</v>
      </c>
      <c r="M173" s="8">
        <v>121.4</v>
      </c>
      <c r="N173" s="8">
        <v>135.6</v>
      </c>
      <c r="O173" s="8">
        <v>131.30000000000001</v>
      </c>
      <c r="P173" s="8">
        <v>150.30000000000001</v>
      </c>
      <c r="Q173" s="8">
        <v>140.4</v>
      </c>
      <c r="R173" s="8">
        <v>150.5</v>
      </c>
      <c r="S173" s="8">
        <v>147.19999999999999</v>
      </c>
      <c r="T173" s="8">
        <v>140.6</v>
      </c>
      <c r="U173" s="8">
        <v>146.19999999999999</v>
      </c>
      <c r="V173" s="8">
        <v>139.26</v>
      </c>
      <c r="W173" s="8">
        <v>138.1</v>
      </c>
      <c r="X173" s="8">
        <v>138.4</v>
      </c>
      <c r="Y173" s="8">
        <v>134.19999999999999</v>
      </c>
      <c r="Z173" s="8">
        <v>121</v>
      </c>
      <c r="AA173" s="8">
        <v>133</v>
      </c>
      <c r="AB173" s="8">
        <v>140.1</v>
      </c>
      <c r="AC173" s="8">
        <v>127.4</v>
      </c>
      <c r="AD173" s="8">
        <v>130.69999999999999</v>
      </c>
      <c r="AE173" s="8">
        <v>138.30000000000001</v>
      </c>
    </row>
    <row r="174" spans="1:31" hidden="1" x14ac:dyDescent="0.35">
      <c r="A174" s="7" t="s">
        <v>33</v>
      </c>
      <c r="B174" s="7">
        <v>2017</v>
      </c>
      <c r="C174" s="7" t="s">
        <v>43</v>
      </c>
      <c r="D174" s="7" t="str">
        <f t="shared" si="2"/>
        <v>2017 October</v>
      </c>
      <c r="E174" s="8">
        <v>133.9</v>
      </c>
      <c r="F174" s="8">
        <v>142.80000000000001</v>
      </c>
      <c r="G174" s="8">
        <v>131.4</v>
      </c>
      <c r="H174" s="8">
        <v>139.1</v>
      </c>
      <c r="I174" s="8">
        <v>114.9</v>
      </c>
      <c r="J174" s="8">
        <v>135.6</v>
      </c>
      <c r="K174" s="8">
        <v>173.2</v>
      </c>
      <c r="L174" s="8">
        <v>124.1</v>
      </c>
      <c r="M174" s="8">
        <v>122.6</v>
      </c>
      <c r="N174" s="8">
        <v>137.80000000000001</v>
      </c>
      <c r="O174" s="8">
        <v>125.1</v>
      </c>
      <c r="P174" s="8">
        <v>145.5</v>
      </c>
      <c r="Q174" s="8">
        <v>139.69999999999999</v>
      </c>
      <c r="R174" s="8">
        <v>154.6</v>
      </c>
      <c r="S174" s="8">
        <v>134</v>
      </c>
      <c r="T174" s="8">
        <v>124.9</v>
      </c>
      <c r="U174" s="8">
        <v>132.6</v>
      </c>
      <c r="V174" s="8">
        <v>137.30000000000001</v>
      </c>
      <c r="W174" s="8">
        <v>122.6</v>
      </c>
      <c r="X174" s="8">
        <v>128.30000000000001</v>
      </c>
      <c r="Y174" s="8">
        <v>126.6</v>
      </c>
      <c r="Z174" s="8">
        <v>115</v>
      </c>
      <c r="AA174" s="8">
        <v>124.8</v>
      </c>
      <c r="AB174" s="8">
        <v>136.30000000000001</v>
      </c>
      <c r="AC174" s="8">
        <v>124.6</v>
      </c>
      <c r="AD174" s="8">
        <v>124.5</v>
      </c>
      <c r="AE174" s="8">
        <v>133.5</v>
      </c>
    </row>
    <row r="175" spans="1:31" hidden="1" x14ac:dyDescent="0.35">
      <c r="A175" s="7" t="s">
        <v>34</v>
      </c>
      <c r="B175" s="7">
        <v>2017</v>
      </c>
      <c r="C175" s="7" t="s">
        <v>43</v>
      </c>
      <c r="D175" s="7" t="str">
        <f t="shared" si="2"/>
        <v>2017 October</v>
      </c>
      <c r="E175" s="8">
        <v>135.30000000000001</v>
      </c>
      <c r="F175" s="8">
        <v>142.19999999999999</v>
      </c>
      <c r="G175" s="8">
        <v>131.19999999999999</v>
      </c>
      <c r="H175" s="8">
        <v>140.6</v>
      </c>
      <c r="I175" s="8">
        <v>119</v>
      </c>
      <c r="J175" s="8">
        <v>141.5</v>
      </c>
      <c r="K175" s="8">
        <v>162.6</v>
      </c>
      <c r="L175" s="8">
        <v>132.30000000000001</v>
      </c>
      <c r="M175" s="8">
        <v>121.8</v>
      </c>
      <c r="N175" s="8">
        <v>136.30000000000001</v>
      </c>
      <c r="O175" s="8">
        <v>128.69999999999999</v>
      </c>
      <c r="P175" s="8">
        <v>148.1</v>
      </c>
      <c r="Q175" s="8">
        <v>140.1</v>
      </c>
      <c r="R175" s="8">
        <v>151.6</v>
      </c>
      <c r="S175" s="8">
        <v>142</v>
      </c>
      <c r="T175" s="8">
        <v>134.1</v>
      </c>
      <c r="U175" s="8">
        <v>140.80000000000001</v>
      </c>
      <c r="V175" s="8">
        <v>137.30000000000001</v>
      </c>
      <c r="W175" s="8">
        <v>132.19999999999999</v>
      </c>
      <c r="X175" s="8">
        <v>133.6</v>
      </c>
      <c r="Y175" s="8">
        <v>131.30000000000001</v>
      </c>
      <c r="Z175" s="8">
        <v>117.8</v>
      </c>
      <c r="AA175" s="8">
        <v>128.4</v>
      </c>
      <c r="AB175" s="8">
        <v>137.9</v>
      </c>
      <c r="AC175" s="8">
        <v>126.2</v>
      </c>
      <c r="AD175" s="8">
        <v>127.7</v>
      </c>
      <c r="AE175" s="8">
        <v>136.1</v>
      </c>
    </row>
    <row r="176" spans="1:31" hidden="1" x14ac:dyDescent="0.35">
      <c r="A176" s="7" t="s">
        <v>30</v>
      </c>
      <c r="B176" s="7">
        <v>2017</v>
      </c>
      <c r="C176" s="7" t="s">
        <v>45</v>
      </c>
      <c r="D176" s="7" t="str">
        <f t="shared" si="2"/>
        <v>2017 November</v>
      </c>
      <c r="E176" s="8">
        <v>136.30000000000001</v>
      </c>
      <c r="F176" s="8">
        <v>142.5</v>
      </c>
      <c r="G176" s="8">
        <v>140.5</v>
      </c>
      <c r="H176" s="8">
        <v>141.5</v>
      </c>
      <c r="I176" s="8">
        <v>121.6</v>
      </c>
      <c r="J176" s="8">
        <v>147.30000000000001</v>
      </c>
      <c r="K176" s="8">
        <v>168</v>
      </c>
      <c r="L176" s="8">
        <v>135.80000000000001</v>
      </c>
      <c r="M176" s="8">
        <v>122.5</v>
      </c>
      <c r="N176" s="8">
        <v>136</v>
      </c>
      <c r="O176" s="8">
        <v>131.9</v>
      </c>
      <c r="P176" s="8">
        <v>151.4</v>
      </c>
      <c r="Q176" s="8">
        <v>142.4</v>
      </c>
      <c r="R176" s="8">
        <v>152.1</v>
      </c>
      <c r="S176" s="8">
        <v>148.19999999999999</v>
      </c>
      <c r="T176" s="8">
        <v>141.5</v>
      </c>
      <c r="U176" s="8">
        <v>147.30000000000001</v>
      </c>
      <c r="V176" s="8">
        <v>139.26</v>
      </c>
      <c r="W176" s="8">
        <v>141.1</v>
      </c>
      <c r="X176" s="8">
        <v>139.4</v>
      </c>
      <c r="Y176" s="8">
        <v>135.80000000000001</v>
      </c>
      <c r="Z176" s="8">
        <v>121.6</v>
      </c>
      <c r="AA176" s="8">
        <v>133.69999999999999</v>
      </c>
      <c r="AB176" s="8">
        <v>141.5</v>
      </c>
      <c r="AC176" s="8">
        <v>128.1</v>
      </c>
      <c r="AD176" s="8">
        <v>131.69999999999999</v>
      </c>
      <c r="AE176" s="8">
        <v>140</v>
      </c>
    </row>
    <row r="177" spans="1:31" hidden="1" x14ac:dyDescent="0.35">
      <c r="A177" s="7" t="s">
        <v>33</v>
      </c>
      <c r="B177" s="7">
        <v>2017</v>
      </c>
      <c r="C177" s="7" t="s">
        <v>45</v>
      </c>
      <c r="D177" s="7" t="str">
        <f t="shared" si="2"/>
        <v>2017 November</v>
      </c>
      <c r="E177" s="8">
        <v>134.30000000000001</v>
      </c>
      <c r="F177" s="8">
        <v>142.1</v>
      </c>
      <c r="G177" s="8">
        <v>146.69999999999999</v>
      </c>
      <c r="H177" s="8">
        <v>139.5</v>
      </c>
      <c r="I177" s="8">
        <v>115.2</v>
      </c>
      <c r="J177" s="8">
        <v>136.4</v>
      </c>
      <c r="K177" s="8">
        <v>185.2</v>
      </c>
      <c r="L177" s="8">
        <v>122.2</v>
      </c>
      <c r="M177" s="8">
        <v>123.9</v>
      </c>
      <c r="N177" s="8">
        <v>138.30000000000001</v>
      </c>
      <c r="O177" s="8">
        <v>125.4</v>
      </c>
      <c r="P177" s="8">
        <v>146</v>
      </c>
      <c r="Q177" s="8">
        <v>141.5</v>
      </c>
      <c r="R177" s="8">
        <v>156.19999999999999</v>
      </c>
      <c r="S177" s="8">
        <v>135</v>
      </c>
      <c r="T177" s="8">
        <v>125.4</v>
      </c>
      <c r="U177" s="8">
        <v>133.5</v>
      </c>
      <c r="V177" s="8">
        <v>138.6</v>
      </c>
      <c r="W177" s="8">
        <v>125.7</v>
      </c>
      <c r="X177" s="8">
        <v>128.80000000000001</v>
      </c>
      <c r="Y177" s="8">
        <v>127.4</v>
      </c>
      <c r="Z177" s="8">
        <v>115.3</v>
      </c>
      <c r="AA177" s="8">
        <v>125.1</v>
      </c>
      <c r="AB177" s="8">
        <v>136.6</v>
      </c>
      <c r="AC177" s="8">
        <v>124.9</v>
      </c>
      <c r="AD177" s="8">
        <v>124.9</v>
      </c>
      <c r="AE177" s="8">
        <v>134.80000000000001</v>
      </c>
    </row>
    <row r="178" spans="1:31" hidden="1" x14ac:dyDescent="0.35">
      <c r="A178" s="7" t="s">
        <v>34</v>
      </c>
      <c r="B178" s="7">
        <v>2017</v>
      </c>
      <c r="C178" s="7" t="s">
        <v>45</v>
      </c>
      <c r="D178" s="7" t="str">
        <f t="shared" si="2"/>
        <v>2017 November</v>
      </c>
      <c r="E178" s="8">
        <v>135.69999999999999</v>
      </c>
      <c r="F178" s="8">
        <v>142.4</v>
      </c>
      <c r="G178" s="8">
        <v>142.9</v>
      </c>
      <c r="H178" s="8">
        <v>140.80000000000001</v>
      </c>
      <c r="I178" s="8">
        <v>119.2</v>
      </c>
      <c r="J178" s="8">
        <v>142.19999999999999</v>
      </c>
      <c r="K178" s="8">
        <v>173.8</v>
      </c>
      <c r="L178" s="8">
        <v>131.19999999999999</v>
      </c>
      <c r="M178" s="8">
        <v>123</v>
      </c>
      <c r="N178" s="8">
        <v>136.80000000000001</v>
      </c>
      <c r="O178" s="8">
        <v>129.19999999999999</v>
      </c>
      <c r="P178" s="8">
        <v>148.9</v>
      </c>
      <c r="Q178" s="8">
        <v>142.1</v>
      </c>
      <c r="R178" s="8">
        <v>153.19999999999999</v>
      </c>
      <c r="S178" s="8">
        <v>143</v>
      </c>
      <c r="T178" s="8">
        <v>134.80000000000001</v>
      </c>
      <c r="U178" s="8">
        <v>141.80000000000001</v>
      </c>
      <c r="V178" s="8">
        <v>138.6</v>
      </c>
      <c r="W178" s="8">
        <v>135.30000000000001</v>
      </c>
      <c r="X178" s="8">
        <v>134.4</v>
      </c>
      <c r="Y178" s="8">
        <v>132.6</v>
      </c>
      <c r="Z178" s="8">
        <v>118.3</v>
      </c>
      <c r="AA178" s="8">
        <v>128.9</v>
      </c>
      <c r="AB178" s="8">
        <v>138.6</v>
      </c>
      <c r="AC178" s="8">
        <v>126.8</v>
      </c>
      <c r="AD178" s="8">
        <v>128.4</v>
      </c>
      <c r="AE178" s="8">
        <v>137.6</v>
      </c>
    </row>
    <row r="179" spans="1:31" hidden="1" x14ac:dyDescent="0.35">
      <c r="A179" s="7" t="s">
        <v>30</v>
      </c>
      <c r="B179" s="7">
        <v>2017</v>
      </c>
      <c r="C179" s="7" t="s">
        <v>46</v>
      </c>
      <c r="D179" s="7" t="str">
        <f t="shared" si="2"/>
        <v>2017 December</v>
      </c>
      <c r="E179" s="8">
        <v>136.4</v>
      </c>
      <c r="F179" s="8">
        <v>143.69999999999999</v>
      </c>
      <c r="G179" s="8">
        <v>144.80000000000001</v>
      </c>
      <c r="H179" s="8">
        <v>141.9</v>
      </c>
      <c r="I179" s="8">
        <v>123.1</v>
      </c>
      <c r="J179" s="8">
        <v>147.19999999999999</v>
      </c>
      <c r="K179" s="8">
        <v>161</v>
      </c>
      <c r="L179" s="8">
        <v>133.80000000000001</v>
      </c>
      <c r="M179" s="8">
        <v>121.9</v>
      </c>
      <c r="N179" s="8">
        <v>135.80000000000001</v>
      </c>
      <c r="O179" s="8">
        <v>131.1</v>
      </c>
      <c r="P179" s="8">
        <v>151.4</v>
      </c>
      <c r="Q179" s="8">
        <v>141.5</v>
      </c>
      <c r="R179" s="8">
        <v>153.19999999999999</v>
      </c>
      <c r="S179" s="8">
        <v>148</v>
      </c>
      <c r="T179" s="8">
        <v>141.9</v>
      </c>
      <c r="U179" s="8">
        <v>147.19999999999999</v>
      </c>
      <c r="V179" s="8">
        <v>139.26</v>
      </c>
      <c r="W179" s="8">
        <v>142.6</v>
      </c>
      <c r="X179" s="8">
        <v>139.5</v>
      </c>
      <c r="Y179" s="8">
        <v>136.1</v>
      </c>
      <c r="Z179" s="8">
        <v>122</v>
      </c>
      <c r="AA179" s="8">
        <v>133.4</v>
      </c>
      <c r="AB179" s="8">
        <v>141.1</v>
      </c>
      <c r="AC179" s="8">
        <v>127.8</v>
      </c>
      <c r="AD179" s="8">
        <v>131.9</v>
      </c>
      <c r="AE179" s="8">
        <v>139.80000000000001</v>
      </c>
    </row>
    <row r="180" spans="1:31" hidden="1" x14ac:dyDescent="0.35">
      <c r="A180" s="7" t="s">
        <v>33</v>
      </c>
      <c r="B180" s="7">
        <v>2017</v>
      </c>
      <c r="C180" s="7" t="s">
        <v>46</v>
      </c>
      <c r="D180" s="7" t="str">
        <f t="shared" si="2"/>
        <v>2017 December</v>
      </c>
      <c r="E180" s="8">
        <v>134.4</v>
      </c>
      <c r="F180" s="8">
        <v>142.6</v>
      </c>
      <c r="G180" s="8">
        <v>145.9</v>
      </c>
      <c r="H180" s="8">
        <v>139.5</v>
      </c>
      <c r="I180" s="8">
        <v>115.9</v>
      </c>
      <c r="J180" s="8">
        <v>135</v>
      </c>
      <c r="K180" s="8">
        <v>163.19999999999999</v>
      </c>
      <c r="L180" s="8">
        <v>119.8</v>
      </c>
      <c r="M180" s="8">
        <v>120.7</v>
      </c>
      <c r="N180" s="8">
        <v>139.69999999999999</v>
      </c>
      <c r="O180" s="8">
        <v>125.7</v>
      </c>
      <c r="P180" s="8">
        <v>146.30000000000001</v>
      </c>
      <c r="Q180" s="8">
        <v>138.80000000000001</v>
      </c>
      <c r="R180" s="8">
        <v>157</v>
      </c>
      <c r="S180" s="8">
        <v>135.6</v>
      </c>
      <c r="T180" s="8">
        <v>125.6</v>
      </c>
      <c r="U180" s="8">
        <v>134</v>
      </c>
      <c r="V180" s="8">
        <v>139.1</v>
      </c>
      <c r="W180" s="8">
        <v>126.8</v>
      </c>
      <c r="X180" s="8">
        <v>129.30000000000001</v>
      </c>
      <c r="Y180" s="8">
        <v>128.19999999999999</v>
      </c>
      <c r="Z180" s="8">
        <v>115.3</v>
      </c>
      <c r="AA180" s="8">
        <v>125.6</v>
      </c>
      <c r="AB180" s="8">
        <v>136.69999999999999</v>
      </c>
      <c r="AC180" s="8">
        <v>124.6</v>
      </c>
      <c r="AD180" s="8">
        <v>125.1</v>
      </c>
      <c r="AE180" s="8">
        <v>134.1</v>
      </c>
    </row>
    <row r="181" spans="1:31" hidden="1" x14ac:dyDescent="0.35">
      <c r="A181" s="7" t="s">
        <v>34</v>
      </c>
      <c r="B181" s="7">
        <v>2017</v>
      </c>
      <c r="C181" s="7" t="s">
        <v>46</v>
      </c>
      <c r="D181" s="7" t="str">
        <f t="shared" si="2"/>
        <v>2017 December</v>
      </c>
      <c r="E181" s="8">
        <v>135.80000000000001</v>
      </c>
      <c r="F181" s="8">
        <v>143.30000000000001</v>
      </c>
      <c r="G181" s="8">
        <v>145.19999999999999</v>
      </c>
      <c r="H181" s="8">
        <v>141</v>
      </c>
      <c r="I181" s="8">
        <v>120.5</v>
      </c>
      <c r="J181" s="8">
        <v>141.5</v>
      </c>
      <c r="K181" s="8">
        <v>161.69999999999999</v>
      </c>
      <c r="L181" s="8">
        <v>129.1</v>
      </c>
      <c r="M181" s="8">
        <v>121.5</v>
      </c>
      <c r="N181" s="8">
        <v>137.1</v>
      </c>
      <c r="O181" s="8">
        <v>128.80000000000001</v>
      </c>
      <c r="P181" s="8">
        <v>149</v>
      </c>
      <c r="Q181" s="8">
        <v>140.5</v>
      </c>
      <c r="R181" s="8">
        <v>154.19999999999999</v>
      </c>
      <c r="S181" s="8">
        <v>143.1</v>
      </c>
      <c r="T181" s="8">
        <v>135.1</v>
      </c>
      <c r="U181" s="8">
        <v>142</v>
      </c>
      <c r="V181" s="8">
        <v>139.1</v>
      </c>
      <c r="W181" s="8">
        <v>136.6</v>
      </c>
      <c r="X181" s="8">
        <v>134.69999999999999</v>
      </c>
      <c r="Y181" s="8">
        <v>133.1</v>
      </c>
      <c r="Z181" s="8">
        <v>118.5</v>
      </c>
      <c r="AA181" s="8">
        <v>129</v>
      </c>
      <c r="AB181" s="8">
        <v>138.5</v>
      </c>
      <c r="AC181" s="8">
        <v>126.5</v>
      </c>
      <c r="AD181" s="8">
        <v>128.6</v>
      </c>
      <c r="AE181" s="8">
        <v>137.19999999999999</v>
      </c>
    </row>
    <row r="182" spans="1:31" hidden="1" x14ac:dyDescent="0.35">
      <c r="A182" s="7" t="s">
        <v>30</v>
      </c>
      <c r="B182" s="7">
        <v>2018</v>
      </c>
      <c r="C182" s="7" t="s">
        <v>31</v>
      </c>
      <c r="D182" s="7" t="str">
        <f t="shared" si="2"/>
        <v>2018 January</v>
      </c>
      <c r="E182" s="8">
        <v>136.6</v>
      </c>
      <c r="F182" s="8">
        <v>144.4</v>
      </c>
      <c r="G182" s="8">
        <v>143.80000000000001</v>
      </c>
      <c r="H182" s="8">
        <v>142</v>
      </c>
      <c r="I182" s="8">
        <v>123.2</v>
      </c>
      <c r="J182" s="8">
        <v>147.9</v>
      </c>
      <c r="K182" s="8">
        <v>152.1</v>
      </c>
      <c r="L182" s="8">
        <v>131.80000000000001</v>
      </c>
      <c r="M182" s="8">
        <v>119.5</v>
      </c>
      <c r="N182" s="8">
        <v>136</v>
      </c>
      <c r="O182" s="8">
        <v>131.19999999999999</v>
      </c>
      <c r="P182" s="8">
        <v>151.80000000000001</v>
      </c>
      <c r="Q182" s="8">
        <v>140.4</v>
      </c>
      <c r="R182" s="8">
        <v>153.6</v>
      </c>
      <c r="S182" s="8">
        <v>148.30000000000001</v>
      </c>
      <c r="T182" s="8">
        <v>142.30000000000001</v>
      </c>
      <c r="U182" s="8">
        <v>147.5</v>
      </c>
      <c r="V182" s="8">
        <v>139.26</v>
      </c>
      <c r="W182" s="8">
        <v>142.30000000000001</v>
      </c>
      <c r="X182" s="8">
        <v>139.80000000000001</v>
      </c>
      <c r="Y182" s="8">
        <v>136</v>
      </c>
      <c r="Z182" s="8">
        <v>122.7</v>
      </c>
      <c r="AA182" s="8">
        <v>134.30000000000001</v>
      </c>
      <c r="AB182" s="8">
        <v>141.6</v>
      </c>
      <c r="AC182" s="8">
        <v>128.6</v>
      </c>
      <c r="AD182" s="8">
        <v>132.30000000000001</v>
      </c>
      <c r="AE182" s="8">
        <v>139.30000000000001</v>
      </c>
    </row>
    <row r="183" spans="1:31" hidden="1" x14ac:dyDescent="0.35">
      <c r="A183" s="7" t="s">
        <v>33</v>
      </c>
      <c r="B183" s="7">
        <v>2018</v>
      </c>
      <c r="C183" s="7" t="s">
        <v>31</v>
      </c>
      <c r="D183" s="7" t="str">
        <f t="shared" si="2"/>
        <v>2018 January</v>
      </c>
      <c r="E183" s="8">
        <v>134.6</v>
      </c>
      <c r="F183" s="8">
        <v>143.69999999999999</v>
      </c>
      <c r="G183" s="8">
        <v>143.6</v>
      </c>
      <c r="H183" s="8">
        <v>139.6</v>
      </c>
      <c r="I183" s="8">
        <v>116.4</v>
      </c>
      <c r="J183" s="8">
        <v>133.80000000000001</v>
      </c>
      <c r="K183" s="8">
        <v>150.5</v>
      </c>
      <c r="L183" s="8">
        <v>118.4</v>
      </c>
      <c r="M183" s="8">
        <v>117.3</v>
      </c>
      <c r="N183" s="8">
        <v>140.5</v>
      </c>
      <c r="O183" s="8">
        <v>125.9</v>
      </c>
      <c r="P183" s="8">
        <v>146.80000000000001</v>
      </c>
      <c r="Q183" s="8">
        <v>137.19999999999999</v>
      </c>
      <c r="R183" s="8">
        <v>157.69999999999999</v>
      </c>
      <c r="S183" s="8">
        <v>136</v>
      </c>
      <c r="T183" s="8">
        <v>125.9</v>
      </c>
      <c r="U183" s="8">
        <v>134.4</v>
      </c>
      <c r="V183" s="8">
        <v>140.4</v>
      </c>
      <c r="W183" s="8">
        <v>127.3</v>
      </c>
      <c r="X183" s="8">
        <v>129.5</v>
      </c>
      <c r="Y183" s="8">
        <v>129</v>
      </c>
      <c r="Z183" s="8">
        <v>116.3</v>
      </c>
      <c r="AA183" s="8">
        <v>126.2</v>
      </c>
      <c r="AB183" s="8">
        <v>137.1</v>
      </c>
      <c r="AC183" s="8">
        <v>125.5</v>
      </c>
      <c r="AD183" s="8">
        <v>125.8</v>
      </c>
      <c r="AE183" s="8">
        <v>134.1</v>
      </c>
    </row>
    <row r="184" spans="1:31" hidden="1" x14ac:dyDescent="0.35">
      <c r="A184" s="7" t="s">
        <v>34</v>
      </c>
      <c r="B184" s="7">
        <v>2018</v>
      </c>
      <c r="C184" s="7" t="s">
        <v>31</v>
      </c>
      <c r="D184" s="7" t="str">
        <f t="shared" si="2"/>
        <v>2018 January</v>
      </c>
      <c r="E184" s="8">
        <v>136</v>
      </c>
      <c r="F184" s="8">
        <v>144.19999999999999</v>
      </c>
      <c r="G184" s="8">
        <v>143.69999999999999</v>
      </c>
      <c r="H184" s="8">
        <v>141.1</v>
      </c>
      <c r="I184" s="8">
        <v>120.7</v>
      </c>
      <c r="J184" s="8">
        <v>141.30000000000001</v>
      </c>
      <c r="K184" s="8">
        <v>151.6</v>
      </c>
      <c r="L184" s="8">
        <v>127.3</v>
      </c>
      <c r="M184" s="8">
        <v>118.8</v>
      </c>
      <c r="N184" s="8">
        <v>137.5</v>
      </c>
      <c r="O184" s="8">
        <v>129</v>
      </c>
      <c r="P184" s="8">
        <v>149.5</v>
      </c>
      <c r="Q184" s="8">
        <v>139.19999999999999</v>
      </c>
      <c r="R184" s="8">
        <v>154.69999999999999</v>
      </c>
      <c r="S184" s="8">
        <v>143.5</v>
      </c>
      <c r="T184" s="8">
        <v>135.5</v>
      </c>
      <c r="U184" s="8">
        <v>142.30000000000001</v>
      </c>
      <c r="V184" s="8">
        <v>140.4</v>
      </c>
      <c r="W184" s="8">
        <v>136.6</v>
      </c>
      <c r="X184" s="8">
        <v>134.9</v>
      </c>
      <c r="Y184" s="8">
        <v>133.30000000000001</v>
      </c>
      <c r="Z184" s="8">
        <v>119.3</v>
      </c>
      <c r="AA184" s="8">
        <v>129.69999999999999</v>
      </c>
      <c r="AB184" s="8">
        <v>139</v>
      </c>
      <c r="AC184" s="8">
        <v>127.3</v>
      </c>
      <c r="AD184" s="8">
        <v>129.1</v>
      </c>
      <c r="AE184" s="8">
        <v>136.9</v>
      </c>
    </row>
    <row r="185" spans="1:31" hidden="1" x14ac:dyDescent="0.35">
      <c r="A185" s="7" t="s">
        <v>30</v>
      </c>
      <c r="B185" s="7">
        <v>2018</v>
      </c>
      <c r="C185" s="7" t="s">
        <v>35</v>
      </c>
      <c r="D185" s="7" t="str">
        <f t="shared" si="2"/>
        <v>2018 February</v>
      </c>
      <c r="E185" s="8">
        <v>136.4</v>
      </c>
      <c r="F185" s="8">
        <v>143.69999999999999</v>
      </c>
      <c r="G185" s="8">
        <v>140.6</v>
      </c>
      <c r="H185" s="8">
        <v>141.5</v>
      </c>
      <c r="I185" s="8">
        <v>122.9</v>
      </c>
      <c r="J185" s="8">
        <v>149.4</v>
      </c>
      <c r="K185" s="8">
        <v>142.4</v>
      </c>
      <c r="L185" s="8">
        <v>130.19999999999999</v>
      </c>
      <c r="M185" s="8">
        <v>117.9</v>
      </c>
      <c r="N185" s="8">
        <v>135.6</v>
      </c>
      <c r="O185" s="8">
        <v>130.5</v>
      </c>
      <c r="P185" s="8">
        <v>151.69999999999999</v>
      </c>
      <c r="Q185" s="8">
        <v>138.69999999999999</v>
      </c>
      <c r="R185" s="8">
        <v>153.30000000000001</v>
      </c>
      <c r="S185" s="8">
        <v>148.69999999999999</v>
      </c>
      <c r="T185" s="8">
        <v>142.4</v>
      </c>
      <c r="U185" s="8">
        <v>147.80000000000001</v>
      </c>
      <c r="V185" s="8">
        <v>139.26</v>
      </c>
      <c r="W185" s="8">
        <v>142.4</v>
      </c>
      <c r="X185" s="8">
        <v>139.9</v>
      </c>
      <c r="Y185" s="8">
        <v>136.19999999999999</v>
      </c>
      <c r="Z185" s="8">
        <v>123.3</v>
      </c>
      <c r="AA185" s="8">
        <v>134.30000000000001</v>
      </c>
      <c r="AB185" s="8">
        <v>141.5</v>
      </c>
      <c r="AC185" s="8">
        <v>128.80000000000001</v>
      </c>
      <c r="AD185" s="8">
        <v>132.5</v>
      </c>
      <c r="AE185" s="8">
        <v>138.5</v>
      </c>
    </row>
    <row r="186" spans="1:31" hidden="1" x14ac:dyDescent="0.35">
      <c r="A186" s="7" t="s">
        <v>33</v>
      </c>
      <c r="B186" s="7">
        <v>2018</v>
      </c>
      <c r="C186" s="7" t="s">
        <v>35</v>
      </c>
      <c r="D186" s="7" t="str">
        <f t="shared" si="2"/>
        <v>2018 February</v>
      </c>
      <c r="E186" s="8">
        <v>134.80000000000001</v>
      </c>
      <c r="F186" s="8">
        <v>143</v>
      </c>
      <c r="G186" s="8">
        <v>139.9</v>
      </c>
      <c r="H186" s="8">
        <v>139.9</v>
      </c>
      <c r="I186" s="8">
        <v>116.2</v>
      </c>
      <c r="J186" s="8">
        <v>135.5</v>
      </c>
      <c r="K186" s="8">
        <v>136.9</v>
      </c>
      <c r="L186" s="8">
        <v>117</v>
      </c>
      <c r="M186" s="8">
        <v>115.4</v>
      </c>
      <c r="N186" s="8">
        <v>140.69999999999999</v>
      </c>
      <c r="O186" s="8">
        <v>125.9</v>
      </c>
      <c r="P186" s="8">
        <v>147.1</v>
      </c>
      <c r="Q186" s="8">
        <v>135.6</v>
      </c>
      <c r="R186" s="8">
        <v>159.30000000000001</v>
      </c>
      <c r="S186" s="8">
        <v>136.30000000000001</v>
      </c>
      <c r="T186" s="8">
        <v>126.1</v>
      </c>
      <c r="U186" s="8">
        <v>134.69999999999999</v>
      </c>
      <c r="V186" s="8">
        <v>141.30000000000001</v>
      </c>
      <c r="W186" s="8">
        <v>127.3</v>
      </c>
      <c r="X186" s="8">
        <v>129.9</v>
      </c>
      <c r="Y186" s="8">
        <v>129.80000000000001</v>
      </c>
      <c r="Z186" s="8">
        <v>117.4</v>
      </c>
      <c r="AA186" s="8">
        <v>126.5</v>
      </c>
      <c r="AB186" s="8">
        <v>137.19999999999999</v>
      </c>
      <c r="AC186" s="8">
        <v>126.2</v>
      </c>
      <c r="AD186" s="8">
        <v>126.5</v>
      </c>
      <c r="AE186" s="8">
        <v>134</v>
      </c>
    </row>
    <row r="187" spans="1:31" hidden="1" x14ac:dyDescent="0.35">
      <c r="A187" s="7" t="s">
        <v>34</v>
      </c>
      <c r="B187" s="7">
        <v>2018</v>
      </c>
      <c r="C187" s="7" t="s">
        <v>35</v>
      </c>
      <c r="D187" s="7" t="str">
        <f t="shared" si="2"/>
        <v>2018 February</v>
      </c>
      <c r="E187" s="8">
        <v>135.9</v>
      </c>
      <c r="F187" s="8">
        <v>143.5</v>
      </c>
      <c r="G187" s="8">
        <v>140.30000000000001</v>
      </c>
      <c r="H187" s="8">
        <v>140.9</v>
      </c>
      <c r="I187" s="8">
        <v>120.4</v>
      </c>
      <c r="J187" s="8">
        <v>142.9</v>
      </c>
      <c r="K187" s="8">
        <v>140.5</v>
      </c>
      <c r="L187" s="8">
        <v>125.8</v>
      </c>
      <c r="M187" s="8">
        <v>117.1</v>
      </c>
      <c r="N187" s="8">
        <v>137.30000000000001</v>
      </c>
      <c r="O187" s="8">
        <v>128.6</v>
      </c>
      <c r="P187" s="8">
        <v>149.6</v>
      </c>
      <c r="Q187" s="8">
        <v>137.6</v>
      </c>
      <c r="R187" s="8">
        <v>154.9</v>
      </c>
      <c r="S187" s="8">
        <v>143.80000000000001</v>
      </c>
      <c r="T187" s="8">
        <v>135.6</v>
      </c>
      <c r="U187" s="8">
        <v>142.6</v>
      </c>
      <c r="V187" s="8">
        <v>141.30000000000001</v>
      </c>
      <c r="W187" s="8">
        <v>136.69999999999999</v>
      </c>
      <c r="X187" s="8">
        <v>135.19999999999999</v>
      </c>
      <c r="Y187" s="8">
        <v>133.80000000000001</v>
      </c>
      <c r="Z187" s="8">
        <v>120.2</v>
      </c>
      <c r="AA187" s="8">
        <v>129.9</v>
      </c>
      <c r="AB187" s="8">
        <v>139</v>
      </c>
      <c r="AC187" s="8">
        <v>127.7</v>
      </c>
      <c r="AD187" s="8">
        <v>129.6</v>
      </c>
      <c r="AE187" s="8">
        <v>136.4</v>
      </c>
    </row>
    <row r="188" spans="1:31" hidden="1" x14ac:dyDescent="0.35">
      <c r="A188" s="7" t="s">
        <v>30</v>
      </c>
      <c r="B188" s="7">
        <v>2018</v>
      </c>
      <c r="C188" s="7" t="s">
        <v>36</v>
      </c>
      <c r="D188" s="7" t="str">
        <f t="shared" si="2"/>
        <v>2018 March</v>
      </c>
      <c r="E188" s="8">
        <v>136.80000000000001</v>
      </c>
      <c r="F188" s="8">
        <v>143.80000000000001</v>
      </c>
      <c r="G188" s="8">
        <v>140</v>
      </c>
      <c r="H188" s="8">
        <v>142</v>
      </c>
      <c r="I188" s="8">
        <v>123.2</v>
      </c>
      <c r="J188" s="8">
        <v>152.9</v>
      </c>
      <c r="K188" s="8">
        <v>138</v>
      </c>
      <c r="L188" s="8">
        <v>129.30000000000001</v>
      </c>
      <c r="M188" s="8">
        <v>117.1</v>
      </c>
      <c r="N188" s="8">
        <v>136.30000000000001</v>
      </c>
      <c r="O188" s="8">
        <v>131.19999999999999</v>
      </c>
      <c r="P188" s="8">
        <v>152.80000000000001</v>
      </c>
      <c r="Q188" s="8">
        <v>138.6</v>
      </c>
      <c r="R188" s="8">
        <v>155.1</v>
      </c>
      <c r="S188" s="8">
        <v>149.19999999999999</v>
      </c>
      <c r="T188" s="8">
        <v>143</v>
      </c>
      <c r="U188" s="8">
        <v>148.30000000000001</v>
      </c>
      <c r="V188" s="8">
        <v>139.26</v>
      </c>
      <c r="W188" s="8">
        <v>142.6</v>
      </c>
      <c r="X188" s="8">
        <v>139.9</v>
      </c>
      <c r="Y188" s="8">
        <v>136.69999999999999</v>
      </c>
      <c r="Z188" s="8">
        <v>124.6</v>
      </c>
      <c r="AA188" s="8">
        <v>135.1</v>
      </c>
      <c r="AB188" s="8">
        <v>142.69999999999999</v>
      </c>
      <c r="AC188" s="8">
        <v>129.30000000000001</v>
      </c>
      <c r="AD188" s="8">
        <v>133.30000000000001</v>
      </c>
      <c r="AE188" s="8">
        <v>138.69999999999999</v>
      </c>
    </row>
    <row r="189" spans="1:31" hidden="1" x14ac:dyDescent="0.35">
      <c r="A189" s="7" t="s">
        <v>33</v>
      </c>
      <c r="B189" s="7">
        <v>2018</v>
      </c>
      <c r="C189" s="7" t="s">
        <v>36</v>
      </c>
      <c r="D189" s="7" t="str">
        <f t="shared" si="2"/>
        <v>2018 March</v>
      </c>
      <c r="E189" s="8">
        <v>135</v>
      </c>
      <c r="F189" s="8">
        <v>143.1</v>
      </c>
      <c r="G189" s="8">
        <v>135.5</v>
      </c>
      <c r="H189" s="8">
        <v>139.9</v>
      </c>
      <c r="I189" s="8">
        <v>116.5</v>
      </c>
      <c r="J189" s="8">
        <v>138.5</v>
      </c>
      <c r="K189" s="8">
        <v>128</v>
      </c>
      <c r="L189" s="8">
        <v>115.5</v>
      </c>
      <c r="M189" s="8">
        <v>114.2</v>
      </c>
      <c r="N189" s="8">
        <v>140.69999999999999</v>
      </c>
      <c r="O189" s="8">
        <v>126.2</v>
      </c>
      <c r="P189" s="8">
        <v>147.6</v>
      </c>
      <c r="Q189" s="8">
        <v>134.80000000000001</v>
      </c>
      <c r="R189" s="8">
        <v>159.69999999999999</v>
      </c>
      <c r="S189" s="8">
        <v>136.69999999999999</v>
      </c>
      <c r="T189" s="8">
        <v>126.7</v>
      </c>
      <c r="U189" s="8">
        <v>135.19999999999999</v>
      </c>
      <c r="V189" s="8">
        <v>142</v>
      </c>
      <c r="W189" s="8">
        <v>126.4</v>
      </c>
      <c r="X189" s="8">
        <v>130.80000000000001</v>
      </c>
      <c r="Y189" s="8">
        <v>130.5</v>
      </c>
      <c r="Z189" s="8">
        <v>117.8</v>
      </c>
      <c r="AA189" s="8">
        <v>126.8</v>
      </c>
      <c r="AB189" s="8">
        <v>137.80000000000001</v>
      </c>
      <c r="AC189" s="8">
        <v>126.7</v>
      </c>
      <c r="AD189" s="8">
        <v>127.1</v>
      </c>
      <c r="AE189" s="8">
        <v>134</v>
      </c>
    </row>
    <row r="190" spans="1:31" hidden="1" x14ac:dyDescent="0.35">
      <c r="A190" s="7" t="s">
        <v>34</v>
      </c>
      <c r="B190" s="7">
        <v>2018</v>
      </c>
      <c r="C190" s="7" t="s">
        <v>36</v>
      </c>
      <c r="D190" s="7" t="str">
        <f t="shared" si="2"/>
        <v>2018 March</v>
      </c>
      <c r="E190" s="8">
        <v>136.19999999999999</v>
      </c>
      <c r="F190" s="8">
        <v>143.6</v>
      </c>
      <c r="G190" s="8">
        <v>138.30000000000001</v>
      </c>
      <c r="H190" s="8">
        <v>141.19999999999999</v>
      </c>
      <c r="I190" s="8">
        <v>120.7</v>
      </c>
      <c r="J190" s="8">
        <v>146.19999999999999</v>
      </c>
      <c r="K190" s="8">
        <v>134.6</v>
      </c>
      <c r="L190" s="8">
        <v>124.6</v>
      </c>
      <c r="M190" s="8">
        <v>116.1</v>
      </c>
      <c r="N190" s="8">
        <v>137.80000000000001</v>
      </c>
      <c r="O190" s="8">
        <v>129.1</v>
      </c>
      <c r="P190" s="8">
        <v>150.4</v>
      </c>
      <c r="Q190" s="8">
        <v>137.19999999999999</v>
      </c>
      <c r="R190" s="8">
        <v>156.30000000000001</v>
      </c>
      <c r="S190" s="8">
        <v>144.30000000000001</v>
      </c>
      <c r="T190" s="8">
        <v>136.19999999999999</v>
      </c>
      <c r="U190" s="8">
        <v>143.1</v>
      </c>
      <c r="V190" s="8">
        <v>142</v>
      </c>
      <c r="W190" s="8">
        <v>136.5</v>
      </c>
      <c r="X190" s="8">
        <v>135.6</v>
      </c>
      <c r="Y190" s="8">
        <v>134.30000000000001</v>
      </c>
      <c r="Z190" s="8">
        <v>121</v>
      </c>
      <c r="AA190" s="8">
        <v>130.4</v>
      </c>
      <c r="AB190" s="8">
        <v>139.80000000000001</v>
      </c>
      <c r="AC190" s="8">
        <v>128.19999999999999</v>
      </c>
      <c r="AD190" s="8">
        <v>130.30000000000001</v>
      </c>
      <c r="AE190" s="8">
        <v>136.5</v>
      </c>
    </row>
    <row r="191" spans="1:31" hidden="1" x14ac:dyDescent="0.35">
      <c r="A191" s="7" t="s">
        <v>30</v>
      </c>
      <c r="B191" s="7">
        <v>2018</v>
      </c>
      <c r="C191" s="7" t="s">
        <v>37</v>
      </c>
      <c r="D191" s="7" t="str">
        <f t="shared" si="2"/>
        <v>2018 April</v>
      </c>
      <c r="E191" s="8">
        <v>137.1</v>
      </c>
      <c r="F191" s="8">
        <v>144.5</v>
      </c>
      <c r="G191" s="8">
        <v>135.9</v>
      </c>
      <c r="H191" s="8">
        <v>142.4</v>
      </c>
      <c r="I191" s="8">
        <v>123.5</v>
      </c>
      <c r="J191" s="8">
        <v>156.4</v>
      </c>
      <c r="K191" s="8">
        <v>135.1</v>
      </c>
      <c r="L191" s="8">
        <v>128.4</v>
      </c>
      <c r="M191" s="8">
        <v>115.2</v>
      </c>
      <c r="N191" s="8">
        <v>137.19999999999999</v>
      </c>
      <c r="O191" s="8">
        <v>131.9</v>
      </c>
      <c r="P191" s="8">
        <v>153.80000000000001</v>
      </c>
      <c r="Q191" s="8">
        <v>138.6</v>
      </c>
      <c r="R191" s="8">
        <v>156.1</v>
      </c>
      <c r="S191" s="8">
        <v>150.1</v>
      </c>
      <c r="T191" s="8">
        <v>143.30000000000001</v>
      </c>
      <c r="U191" s="8">
        <v>149.1</v>
      </c>
      <c r="V191" s="8">
        <v>139.26</v>
      </c>
      <c r="W191" s="8">
        <v>143.80000000000001</v>
      </c>
      <c r="X191" s="8">
        <v>140.9</v>
      </c>
      <c r="Y191" s="8">
        <v>137.6</v>
      </c>
      <c r="Z191" s="8">
        <v>125.3</v>
      </c>
      <c r="AA191" s="8">
        <v>136</v>
      </c>
      <c r="AB191" s="8">
        <v>143.69999999999999</v>
      </c>
      <c r="AC191" s="8">
        <v>130.4</v>
      </c>
      <c r="AD191" s="8">
        <v>134.19999999999999</v>
      </c>
      <c r="AE191" s="8">
        <v>139.1</v>
      </c>
    </row>
    <row r="192" spans="1:31" hidden="1" x14ac:dyDescent="0.35">
      <c r="A192" s="7" t="s">
        <v>33</v>
      </c>
      <c r="B192" s="7">
        <v>2018</v>
      </c>
      <c r="C192" s="7" t="s">
        <v>37</v>
      </c>
      <c r="D192" s="7" t="str">
        <f t="shared" si="2"/>
        <v>2018 April</v>
      </c>
      <c r="E192" s="8">
        <v>135</v>
      </c>
      <c r="F192" s="8">
        <v>144.30000000000001</v>
      </c>
      <c r="G192" s="8">
        <v>130.80000000000001</v>
      </c>
      <c r="H192" s="8">
        <v>140.30000000000001</v>
      </c>
      <c r="I192" s="8">
        <v>116.6</v>
      </c>
      <c r="J192" s="8">
        <v>150.1</v>
      </c>
      <c r="K192" s="8">
        <v>127.6</v>
      </c>
      <c r="L192" s="8">
        <v>114</v>
      </c>
      <c r="M192" s="8">
        <v>110.6</v>
      </c>
      <c r="N192" s="8">
        <v>140.19999999999999</v>
      </c>
      <c r="O192" s="8">
        <v>126.5</v>
      </c>
      <c r="P192" s="8">
        <v>148.30000000000001</v>
      </c>
      <c r="Q192" s="8">
        <v>135.69999999999999</v>
      </c>
      <c r="R192" s="8">
        <v>159.19999999999999</v>
      </c>
      <c r="S192" s="8">
        <v>137.80000000000001</v>
      </c>
      <c r="T192" s="8">
        <v>127.4</v>
      </c>
      <c r="U192" s="8">
        <v>136.19999999999999</v>
      </c>
      <c r="V192" s="8">
        <v>142.9</v>
      </c>
      <c r="W192" s="8">
        <v>124.6</v>
      </c>
      <c r="X192" s="8">
        <v>131.80000000000001</v>
      </c>
      <c r="Y192" s="8">
        <v>131.30000000000001</v>
      </c>
      <c r="Z192" s="8">
        <v>118.9</v>
      </c>
      <c r="AA192" s="8">
        <v>127.6</v>
      </c>
      <c r="AB192" s="8">
        <v>139.69999999999999</v>
      </c>
      <c r="AC192" s="8">
        <v>127.6</v>
      </c>
      <c r="AD192" s="8">
        <v>128.19999999999999</v>
      </c>
      <c r="AE192" s="8">
        <v>134.80000000000001</v>
      </c>
    </row>
    <row r="193" spans="1:31" hidden="1" x14ac:dyDescent="0.35">
      <c r="A193" s="7" t="s">
        <v>34</v>
      </c>
      <c r="B193" s="7">
        <v>2018</v>
      </c>
      <c r="C193" s="7" t="s">
        <v>37</v>
      </c>
      <c r="D193" s="7" t="str">
        <f t="shared" si="2"/>
        <v>2018 April</v>
      </c>
      <c r="E193" s="8">
        <v>136.4</v>
      </c>
      <c r="F193" s="8">
        <v>144.4</v>
      </c>
      <c r="G193" s="8">
        <v>133.9</v>
      </c>
      <c r="H193" s="8">
        <v>141.6</v>
      </c>
      <c r="I193" s="8">
        <v>121</v>
      </c>
      <c r="J193" s="8">
        <v>153.5</v>
      </c>
      <c r="K193" s="8">
        <v>132.6</v>
      </c>
      <c r="L193" s="8">
        <v>123.5</v>
      </c>
      <c r="M193" s="8">
        <v>113.7</v>
      </c>
      <c r="N193" s="8">
        <v>138.19999999999999</v>
      </c>
      <c r="O193" s="8">
        <v>129.6</v>
      </c>
      <c r="P193" s="8">
        <v>151.19999999999999</v>
      </c>
      <c r="Q193" s="8">
        <v>137.5</v>
      </c>
      <c r="R193" s="8">
        <v>156.9</v>
      </c>
      <c r="S193" s="8">
        <v>145.30000000000001</v>
      </c>
      <c r="T193" s="8">
        <v>136.69999999999999</v>
      </c>
      <c r="U193" s="8">
        <v>144</v>
      </c>
      <c r="V193" s="8">
        <v>142.9</v>
      </c>
      <c r="W193" s="8">
        <v>136.5</v>
      </c>
      <c r="X193" s="8">
        <v>136.6</v>
      </c>
      <c r="Y193" s="8">
        <v>135.19999999999999</v>
      </c>
      <c r="Z193" s="8">
        <v>121.9</v>
      </c>
      <c r="AA193" s="8">
        <v>131.30000000000001</v>
      </c>
      <c r="AB193" s="8">
        <v>141.4</v>
      </c>
      <c r="AC193" s="8">
        <v>129.19999999999999</v>
      </c>
      <c r="AD193" s="8">
        <v>131.30000000000001</v>
      </c>
      <c r="AE193" s="8">
        <v>137.1</v>
      </c>
    </row>
    <row r="194" spans="1:31" hidden="1" x14ac:dyDescent="0.35">
      <c r="A194" s="7" t="s">
        <v>30</v>
      </c>
      <c r="B194" s="7">
        <v>2018</v>
      </c>
      <c r="C194" s="7" t="s">
        <v>38</v>
      </c>
      <c r="D194" s="7" t="str">
        <f t="shared" si="2"/>
        <v>2018 May</v>
      </c>
      <c r="E194" s="8">
        <v>137.4</v>
      </c>
      <c r="F194" s="8">
        <v>145.69999999999999</v>
      </c>
      <c r="G194" s="8">
        <v>135.5</v>
      </c>
      <c r="H194" s="8">
        <v>142.9</v>
      </c>
      <c r="I194" s="8">
        <v>123.6</v>
      </c>
      <c r="J194" s="8">
        <v>157.5</v>
      </c>
      <c r="K194" s="8">
        <v>137.80000000000001</v>
      </c>
      <c r="L194" s="8">
        <v>127.2</v>
      </c>
      <c r="M194" s="8">
        <v>111.8</v>
      </c>
      <c r="N194" s="8">
        <v>137.4</v>
      </c>
      <c r="O194" s="8">
        <v>132.19999999999999</v>
      </c>
      <c r="P194" s="8">
        <v>154.30000000000001</v>
      </c>
      <c r="Q194" s="8">
        <v>139.1</v>
      </c>
      <c r="R194" s="8">
        <v>157</v>
      </c>
      <c r="S194" s="8">
        <v>150.80000000000001</v>
      </c>
      <c r="T194" s="8">
        <v>144.1</v>
      </c>
      <c r="U194" s="8">
        <v>149.80000000000001</v>
      </c>
      <c r="V194" s="8">
        <v>139.26</v>
      </c>
      <c r="W194" s="8">
        <v>144.30000000000001</v>
      </c>
      <c r="X194" s="8">
        <v>141.80000000000001</v>
      </c>
      <c r="Y194" s="8">
        <v>138.4</v>
      </c>
      <c r="Z194" s="8">
        <v>126.4</v>
      </c>
      <c r="AA194" s="8">
        <v>136.80000000000001</v>
      </c>
      <c r="AB194" s="8">
        <v>144.4</v>
      </c>
      <c r="AC194" s="8">
        <v>131.19999999999999</v>
      </c>
      <c r="AD194" s="8">
        <v>135.1</v>
      </c>
      <c r="AE194" s="8">
        <v>139.80000000000001</v>
      </c>
    </row>
    <row r="195" spans="1:31" hidden="1" x14ac:dyDescent="0.35">
      <c r="A195" s="7" t="s">
        <v>33</v>
      </c>
      <c r="B195" s="7">
        <v>2018</v>
      </c>
      <c r="C195" s="7" t="s">
        <v>38</v>
      </c>
      <c r="D195" s="7" t="str">
        <f t="shared" ref="D195:D258" si="3">_xlfn.CONCAT(B195," ",C195)</f>
        <v>2018 May</v>
      </c>
      <c r="E195" s="8">
        <v>135</v>
      </c>
      <c r="F195" s="8">
        <v>148.19999999999999</v>
      </c>
      <c r="G195" s="8">
        <v>130.5</v>
      </c>
      <c r="H195" s="8">
        <v>140.69999999999999</v>
      </c>
      <c r="I195" s="8">
        <v>116.4</v>
      </c>
      <c r="J195" s="8">
        <v>151.30000000000001</v>
      </c>
      <c r="K195" s="8">
        <v>131.4</v>
      </c>
      <c r="L195" s="8">
        <v>112.8</v>
      </c>
      <c r="M195" s="8">
        <v>105.3</v>
      </c>
      <c r="N195" s="8">
        <v>139.6</v>
      </c>
      <c r="O195" s="8">
        <v>126.6</v>
      </c>
      <c r="P195" s="8">
        <v>148.69999999999999</v>
      </c>
      <c r="Q195" s="8">
        <v>136.4</v>
      </c>
      <c r="R195" s="8">
        <v>160.30000000000001</v>
      </c>
      <c r="S195" s="8">
        <v>138.6</v>
      </c>
      <c r="T195" s="8">
        <v>127.9</v>
      </c>
      <c r="U195" s="8">
        <v>137</v>
      </c>
      <c r="V195" s="8">
        <v>143.19999999999999</v>
      </c>
      <c r="W195" s="8">
        <v>124.7</v>
      </c>
      <c r="X195" s="8">
        <v>132.5</v>
      </c>
      <c r="Y195" s="8">
        <v>132</v>
      </c>
      <c r="Z195" s="8">
        <v>119.8</v>
      </c>
      <c r="AA195" s="8">
        <v>128</v>
      </c>
      <c r="AB195" s="8">
        <v>140.4</v>
      </c>
      <c r="AC195" s="8">
        <v>128.1</v>
      </c>
      <c r="AD195" s="8">
        <v>128.9</v>
      </c>
      <c r="AE195" s="8">
        <v>135.4</v>
      </c>
    </row>
    <row r="196" spans="1:31" hidden="1" x14ac:dyDescent="0.35">
      <c r="A196" s="7" t="s">
        <v>34</v>
      </c>
      <c r="B196" s="7">
        <v>2018</v>
      </c>
      <c r="C196" s="7" t="s">
        <v>38</v>
      </c>
      <c r="D196" s="7" t="str">
        <f t="shared" si="3"/>
        <v>2018 May</v>
      </c>
      <c r="E196" s="8">
        <v>136.6</v>
      </c>
      <c r="F196" s="8">
        <v>146.6</v>
      </c>
      <c r="G196" s="8">
        <v>133.6</v>
      </c>
      <c r="H196" s="8">
        <v>142.1</v>
      </c>
      <c r="I196" s="8">
        <v>121</v>
      </c>
      <c r="J196" s="8">
        <v>154.6</v>
      </c>
      <c r="K196" s="8">
        <v>135.6</v>
      </c>
      <c r="L196" s="8">
        <v>122.3</v>
      </c>
      <c r="M196" s="8">
        <v>109.6</v>
      </c>
      <c r="N196" s="8">
        <v>138.1</v>
      </c>
      <c r="O196" s="8">
        <v>129.9</v>
      </c>
      <c r="P196" s="8">
        <v>151.69999999999999</v>
      </c>
      <c r="Q196" s="8">
        <v>138.1</v>
      </c>
      <c r="R196" s="8">
        <v>157.9</v>
      </c>
      <c r="S196" s="8">
        <v>146</v>
      </c>
      <c r="T196" s="8">
        <v>137.4</v>
      </c>
      <c r="U196" s="8">
        <v>144.69999999999999</v>
      </c>
      <c r="V196" s="8">
        <v>143.19999999999999</v>
      </c>
      <c r="W196" s="8">
        <v>136.9</v>
      </c>
      <c r="X196" s="8">
        <v>137.4</v>
      </c>
      <c r="Y196" s="8">
        <v>136</v>
      </c>
      <c r="Z196" s="8">
        <v>122.9</v>
      </c>
      <c r="AA196" s="8">
        <v>131.80000000000001</v>
      </c>
      <c r="AB196" s="8">
        <v>142.1</v>
      </c>
      <c r="AC196" s="8">
        <v>129.9</v>
      </c>
      <c r="AD196" s="8">
        <v>132.1</v>
      </c>
      <c r="AE196" s="8">
        <v>137.80000000000001</v>
      </c>
    </row>
    <row r="197" spans="1:31" hidden="1" x14ac:dyDescent="0.35">
      <c r="A197" s="7" t="s">
        <v>30</v>
      </c>
      <c r="B197" s="7">
        <v>2018</v>
      </c>
      <c r="C197" s="7" t="s">
        <v>39</v>
      </c>
      <c r="D197" s="7" t="str">
        <f t="shared" si="3"/>
        <v>2018 June</v>
      </c>
      <c r="E197" s="8">
        <v>137.6</v>
      </c>
      <c r="F197" s="8">
        <v>148.1</v>
      </c>
      <c r="G197" s="8">
        <v>136.69999999999999</v>
      </c>
      <c r="H197" s="8">
        <v>143.19999999999999</v>
      </c>
      <c r="I197" s="8">
        <v>124</v>
      </c>
      <c r="J197" s="8">
        <v>154.1</v>
      </c>
      <c r="K197" s="8">
        <v>143.5</v>
      </c>
      <c r="L197" s="8">
        <v>126</v>
      </c>
      <c r="M197" s="8">
        <v>112.4</v>
      </c>
      <c r="N197" s="8">
        <v>137.6</v>
      </c>
      <c r="O197" s="8">
        <v>132.80000000000001</v>
      </c>
      <c r="P197" s="8">
        <v>154.30000000000001</v>
      </c>
      <c r="Q197" s="8">
        <v>140</v>
      </c>
      <c r="R197" s="8">
        <v>157.30000000000001</v>
      </c>
      <c r="S197" s="8">
        <v>151.30000000000001</v>
      </c>
      <c r="T197" s="8">
        <v>144.69999999999999</v>
      </c>
      <c r="U197" s="8">
        <v>150.30000000000001</v>
      </c>
      <c r="V197" s="8">
        <v>139.26</v>
      </c>
      <c r="W197" s="8">
        <v>145.1</v>
      </c>
      <c r="X197" s="8">
        <v>142.19999999999999</v>
      </c>
      <c r="Y197" s="8">
        <v>138.4</v>
      </c>
      <c r="Z197" s="8">
        <v>127.4</v>
      </c>
      <c r="AA197" s="8">
        <v>137.80000000000001</v>
      </c>
      <c r="AB197" s="8">
        <v>145.1</v>
      </c>
      <c r="AC197" s="8">
        <v>131.4</v>
      </c>
      <c r="AD197" s="8">
        <v>135.6</v>
      </c>
      <c r="AE197" s="8">
        <v>140.5</v>
      </c>
    </row>
    <row r="198" spans="1:31" hidden="1" x14ac:dyDescent="0.35">
      <c r="A198" s="7" t="s">
        <v>33</v>
      </c>
      <c r="B198" s="7">
        <v>2018</v>
      </c>
      <c r="C198" s="7" t="s">
        <v>39</v>
      </c>
      <c r="D198" s="7" t="str">
        <f t="shared" si="3"/>
        <v>2018 June</v>
      </c>
      <c r="E198" s="8">
        <v>135.30000000000001</v>
      </c>
      <c r="F198" s="8">
        <v>149.69999999999999</v>
      </c>
      <c r="G198" s="8">
        <v>133.9</v>
      </c>
      <c r="H198" s="8">
        <v>140.80000000000001</v>
      </c>
      <c r="I198" s="8">
        <v>116.6</v>
      </c>
      <c r="J198" s="8">
        <v>152.19999999999999</v>
      </c>
      <c r="K198" s="8">
        <v>144</v>
      </c>
      <c r="L198" s="8">
        <v>112.3</v>
      </c>
      <c r="M198" s="8">
        <v>108.4</v>
      </c>
      <c r="N198" s="8">
        <v>140</v>
      </c>
      <c r="O198" s="8">
        <v>126.7</v>
      </c>
      <c r="P198" s="8">
        <v>149</v>
      </c>
      <c r="Q198" s="8">
        <v>138.4</v>
      </c>
      <c r="R198" s="8">
        <v>161</v>
      </c>
      <c r="S198" s="8">
        <v>138.9</v>
      </c>
      <c r="T198" s="8">
        <v>128.69999999999999</v>
      </c>
      <c r="U198" s="8">
        <v>137.4</v>
      </c>
      <c r="V198" s="8">
        <v>142.5</v>
      </c>
      <c r="W198" s="8">
        <v>126.5</v>
      </c>
      <c r="X198" s="8">
        <v>133.1</v>
      </c>
      <c r="Y198" s="8">
        <v>132.6</v>
      </c>
      <c r="Z198" s="8">
        <v>120.4</v>
      </c>
      <c r="AA198" s="8">
        <v>128.5</v>
      </c>
      <c r="AB198" s="8">
        <v>141.19999999999999</v>
      </c>
      <c r="AC198" s="8">
        <v>128.19999999999999</v>
      </c>
      <c r="AD198" s="8">
        <v>129.5</v>
      </c>
      <c r="AE198" s="8">
        <v>136.19999999999999</v>
      </c>
    </row>
    <row r="199" spans="1:31" hidden="1" x14ac:dyDescent="0.35">
      <c r="A199" s="7" t="s">
        <v>34</v>
      </c>
      <c r="B199" s="7">
        <v>2018</v>
      </c>
      <c r="C199" s="7" t="s">
        <v>39</v>
      </c>
      <c r="D199" s="7" t="str">
        <f t="shared" si="3"/>
        <v>2018 June</v>
      </c>
      <c r="E199" s="8">
        <v>136.9</v>
      </c>
      <c r="F199" s="8">
        <v>148.69999999999999</v>
      </c>
      <c r="G199" s="8">
        <v>135.6</v>
      </c>
      <c r="H199" s="8">
        <v>142.30000000000001</v>
      </c>
      <c r="I199" s="8">
        <v>121.3</v>
      </c>
      <c r="J199" s="8">
        <v>153.19999999999999</v>
      </c>
      <c r="K199" s="8">
        <v>143.69999999999999</v>
      </c>
      <c r="L199" s="8">
        <v>121.4</v>
      </c>
      <c r="M199" s="8">
        <v>111.1</v>
      </c>
      <c r="N199" s="8">
        <v>138.4</v>
      </c>
      <c r="O199" s="8">
        <v>130.30000000000001</v>
      </c>
      <c r="P199" s="8">
        <v>151.80000000000001</v>
      </c>
      <c r="Q199" s="8">
        <v>139.4</v>
      </c>
      <c r="R199" s="8">
        <v>158.30000000000001</v>
      </c>
      <c r="S199" s="8">
        <v>146.4</v>
      </c>
      <c r="T199" s="8">
        <v>138.1</v>
      </c>
      <c r="U199" s="8">
        <v>145.19999999999999</v>
      </c>
      <c r="V199" s="8">
        <v>142.5</v>
      </c>
      <c r="W199" s="8">
        <v>138.1</v>
      </c>
      <c r="X199" s="8">
        <v>137.9</v>
      </c>
      <c r="Y199" s="8">
        <v>136.19999999999999</v>
      </c>
      <c r="Z199" s="8">
        <v>123.7</v>
      </c>
      <c r="AA199" s="8">
        <v>132.6</v>
      </c>
      <c r="AB199" s="8">
        <v>142.80000000000001</v>
      </c>
      <c r="AC199" s="8">
        <v>130.1</v>
      </c>
      <c r="AD199" s="8">
        <v>132.6</v>
      </c>
      <c r="AE199" s="8">
        <v>138.5</v>
      </c>
    </row>
    <row r="200" spans="1:31" hidden="1" x14ac:dyDescent="0.35">
      <c r="A200" s="7" t="s">
        <v>30</v>
      </c>
      <c r="B200" s="7">
        <v>2018</v>
      </c>
      <c r="C200" s="7" t="s">
        <v>40</v>
      </c>
      <c r="D200" s="7" t="str">
        <f t="shared" si="3"/>
        <v>2018 July</v>
      </c>
      <c r="E200" s="8">
        <v>138.4</v>
      </c>
      <c r="F200" s="8">
        <v>149.30000000000001</v>
      </c>
      <c r="G200" s="8">
        <v>139.30000000000001</v>
      </c>
      <c r="H200" s="8">
        <v>143.4</v>
      </c>
      <c r="I200" s="8">
        <v>124.1</v>
      </c>
      <c r="J200" s="8">
        <v>153.30000000000001</v>
      </c>
      <c r="K200" s="8">
        <v>154.19999999999999</v>
      </c>
      <c r="L200" s="8">
        <v>126.4</v>
      </c>
      <c r="M200" s="8">
        <v>114.3</v>
      </c>
      <c r="N200" s="8">
        <v>138.19999999999999</v>
      </c>
      <c r="O200" s="8">
        <v>132.80000000000001</v>
      </c>
      <c r="P200" s="8">
        <v>154.80000000000001</v>
      </c>
      <c r="Q200" s="8">
        <v>142</v>
      </c>
      <c r="R200" s="8">
        <v>156.1</v>
      </c>
      <c r="S200" s="8">
        <v>151.5</v>
      </c>
      <c r="T200" s="8">
        <v>145.1</v>
      </c>
      <c r="U200" s="8">
        <v>150.6</v>
      </c>
      <c r="V200" s="8">
        <v>139.26</v>
      </c>
      <c r="W200" s="8">
        <v>146.80000000000001</v>
      </c>
      <c r="X200" s="8">
        <v>143.1</v>
      </c>
      <c r="Y200" s="8">
        <v>139</v>
      </c>
      <c r="Z200" s="8">
        <v>127.5</v>
      </c>
      <c r="AA200" s="8">
        <v>138.4</v>
      </c>
      <c r="AB200" s="8">
        <v>145.80000000000001</v>
      </c>
      <c r="AC200" s="8">
        <v>131.4</v>
      </c>
      <c r="AD200" s="8">
        <v>136</v>
      </c>
      <c r="AE200" s="8">
        <v>141.80000000000001</v>
      </c>
    </row>
    <row r="201" spans="1:31" hidden="1" x14ac:dyDescent="0.35">
      <c r="A201" s="7" t="s">
        <v>33</v>
      </c>
      <c r="B201" s="7">
        <v>2018</v>
      </c>
      <c r="C201" s="7" t="s">
        <v>40</v>
      </c>
      <c r="D201" s="7" t="str">
        <f t="shared" si="3"/>
        <v>2018 July</v>
      </c>
      <c r="E201" s="8">
        <v>135.6</v>
      </c>
      <c r="F201" s="8">
        <v>148.6</v>
      </c>
      <c r="G201" s="8">
        <v>139.1</v>
      </c>
      <c r="H201" s="8">
        <v>141</v>
      </c>
      <c r="I201" s="8">
        <v>116.7</v>
      </c>
      <c r="J201" s="8">
        <v>149.69999999999999</v>
      </c>
      <c r="K201" s="8">
        <v>159.19999999999999</v>
      </c>
      <c r="L201" s="8">
        <v>112.6</v>
      </c>
      <c r="M201" s="8">
        <v>111.8</v>
      </c>
      <c r="N201" s="8">
        <v>140.30000000000001</v>
      </c>
      <c r="O201" s="8">
        <v>126.8</v>
      </c>
      <c r="P201" s="8">
        <v>149.4</v>
      </c>
      <c r="Q201" s="8">
        <v>140.30000000000001</v>
      </c>
      <c r="R201" s="8">
        <v>161.4</v>
      </c>
      <c r="S201" s="8">
        <v>139.6</v>
      </c>
      <c r="T201" s="8">
        <v>128.9</v>
      </c>
      <c r="U201" s="8">
        <v>137.9</v>
      </c>
      <c r="V201" s="8">
        <v>143.6</v>
      </c>
      <c r="W201" s="8">
        <v>128.1</v>
      </c>
      <c r="X201" s="8">
        <v>133.6</v>
      </c>
      <c r="Y201" s="8">
        <v>133.6</v>
      </c>
      <c r="Z201" s="8">
        <v>120.1</v>
      </c>
      <c r="AA201" s="8">
        <v>129</v>
      </c>
      <c r="AB201" s="8">
        <v>144</v>
      </c>
      <c r="AC201" s="8">
        <v>128.19999999999999</v>
      </c>
      <c r="AD201" s="8">
        <v>130.19999999999999</v>
      </c>
      <c r="AE201" s="8">
        <v>137.5</v>
      </c>
    </row>
    <row r="202" spans="1:31" hidden="1" x14ac:dyDescent="0.35">
      <c r="A202" s="7" t="s">
        <v>34</v>
      </c>
      <c r="B202" s="7">
        <v>2018</v>
      </c>
      <c r="C202" s="7" t="s">
        <v>40</v>
      </c>
      <c r="D202" s="7" t="str">
        <f t="shared" si="3"/>
        <v>2018 July</v>
      </c>
      <c r="E202" s="8">
        <v>137.5</v>
      </c>
      <c r="F202" s="8">
        <v>149.1</v>
      </c>
      <c r="G202" s="8">
        <v>139.19999999999999</v>
      </c>
      <c r="H202" s="8">
        <v>142.5</v>
      </c>
      <c r="I202" s="8">
        <v>121.4</v>
      </c>
      <c r="J202" s="8">
        <v>151.6</v>
      </c>
      <c r="K202" s="8">
        <v>155.9</v>
      </c>
      <c r="L202" s="8">
        <v>121.7</v>
      </c>
      <c r="M202" s="8">
        <v>113.5</v>
      </c>
      <c r="N202" s="8">
        <v>138.9</v>
      </c>
      <c r="O202" s="8">
        <v>130.30000000000001</v>
      </c>
      <c r="P202" s="8">
        <v>152.30000000000001</v>
      </c>
      <c r="Q202" s="8">
        <v>141.4</v>
      </c>
      <c r="R202" s="8">
        <v>157.5</v>
      </c>
      <c r="S202" s="8">
        <v>146.80000000000001</v>
      </c>
      <c r="T202" s="8">
        <v>138.4</v>
      </c>
      <c r="U202" s="8">
        <v>145.6</v>
      </c>
      <c r="V202" s="8">
        <v>143.6</v>
      </c>
      <c r="W202" s="8">
        <v>139.69999999999999</v>
      </c>
      <c r="X202" s="8">
        <v>138.6</v>
      </c>
      <c r="Y202" s="8">
        <v>137</v>
      </c>
      <c r="Z202" s="8">
        <v>123.6</v>
      </c>
      <c r="AA202" s="8">
        <v>133.1</v>
      </c>
      <c r="AB202" s="8">
        <v>144.69999999999999</v>
      </c>
      <c r="AC202" s="8">
        <v>130.1</v>
      </c>
      <c r="AD202" s="8">
        <v>133.19999999999999</v>
      </c>
      <c r="AE202" s="8">
        <v>139.80000000000001</v>
      </c>
    </row>
    <row r="203" spans="1:31" hidden="1" x14ac:dyDescent="0.35">
      <c r="A203" s="7" t="s">
        <v>30</v>
      </c>
      <c r="B203" s="7">
        <v>2018</v>
      </c>
      <c r="C203" s="7" t="s">
        <v>41</v>
      </c>
      <c r="D203" s="7" t="str">
        <f t="shared" si="3"/>
        <v>2018 August</v>
      </c>
      <c r="E203" s="8">
        <v>139.19999999999999</v>
      </c>
      <c r="F203" s="8">
        <v>148.80000000000001</v>
      </c>
      <c r="G203" s="8">
        <v>139.1</v>
      </c>
      <c r="H203" s="8">
        <v>143.5</v>
      </c>
      <c r="I203" s="8">
        <v>125</v>
      </c>
      <c r="J203" s="8">
        <v>154.4</v>
      </c>
      <c r="K203" s="8">
        <v>156.30000000000001</v>
      </c>
      <c r="L203" s="8">
        <v>126.8</v>
      </c>
      <c r="M203" s="8">
        <v>115.4</v>
      </c>
      <c r="N203" s="8">
        <v>138.6</v>
      </c>
      <c r="O203" s="8">
        <v>133.80000000000001</v>
      </c>
      <c r="P203" s="8">
        <v>155.19999999999999</v>
      </c>
      <c r="Q203" s="8">
        <v>142.69999999999999</v>
      </c>
      <c r="R203" s="8">
        <v>156.4</v>
      </c>
      <c r="S203" s="8">
        <v>152.1</v>
      </c>
      <c r="T203" s="8">
        <v>145.80000000000001</v>
      </c>
      <c r="U203" s="8">
        <v>151.30000000000001</v>
      </c>
      <c r="V203" s="8">
        <v>139.26</v>
      </c>
      <c r="W203" s="8">
        <v>147.69999999999999</v>
      </c>
      <c r="X203" s="8">
        <v>143.80000000000001</v>
      </c>
      <c r="Y203" s="8">
        <v>139.4</v>
      </c>
      <c r="Z203" s="8">
        <v>128.30000000000001</v>
      </c>
      <c r="AA203" s="8">
        <v>138.6</v>
      </c>
      <c r="AB203" s="8">
        <v>146.9</v>
      </c>
      <c r="AC203" s="8">
        <v>131.30000000000001</v>
      </c>
      <c r="AD203" s="8">
        <v>136.6</v>
      </c>
      <c r="AE203" s="8">
        <v>142.5</v>
      </c>
    </row>
    <row r="204" spans="1:31" hidden="1" x14ac:dyDescent="0.35">
      <c r="A204" s="7" t="s">
        <v>33</v>
      </c>
      <c r="B204" s="7">
        <v>2018</v>
      </c>
      <c r="C204" s="7" t="s">
        <v>41</v>
      </c>
      <c r="D204" s="7" t="str">
        <f t="shared" si="3"/>
        <v>2018 August</v>
      </c>
      <c r="E204" s="8">
        <v>136.5</v>
      </c>
      <c r="F204" s="8">
        <v>146.4</v>
      </c>
      <c r="G204" s="8">
        <v>136.6</v>
      </c>
      <c r="H204" s="8">
        <v>141.19999999999999</v>
      </c>
      <c r="I204" s="8">
        <v>117.4</v>
      </c>
      <c r="J204" s="8">
        <v>146.30000000000001</v>
      </c>
      <c r="K204" s="8">
        <v>157.30000000000001</v>
      </c>
      <c r="L204" s="8">
        <v>113.6</v>
      </c>
      <c r="M204" s="8">
        <v>113.3</v>
      </c>
      <c r="N204" s="8">
        <v>141.1</v>
      </c>
      <c r="O204" s="8">
        <v>127.4</v>
      </c>
      <c r="P204" s="8">
        <v>150.4</v>
      </c>
      <c r="Q204" s="8">
        <v>140.1</v>
      </c>
      <c r="R204" s="8">
        <v>162.1</v>
      </c>
      <c r="S204" s="8">
        <v>140</v>
      </c>
      <c r="T204" s="8">
        <v>129</v>
      </c>
      <c r="U204" s="8">
        <v>138.30000000000001</v>
      </c>
      <c r="V204" s="8">
        <v>144.6</v>
      </c>
      <c r="W204" s="8">
        <v>129.80000000000001</v>
      </c>
      <c r="X204" s="8">
        <v>134.4</v>
      </c>
      <c r="Y204" s="8">
        <v>134.9</v>
      </c>
      <c r="Z204" s="8">
        <v>120.7</v>
      </c>
      <c r="AA204" s="8">
        <v>129.80000000000001</v>
      </c>
      <c r="AB204" s="8">
        <v>145.30000000000001</v>
      </c>
      <c r="AC204" s="8">
        <v>128.30000000000001</v>
      </c>
      <c r="AD204" s="8">
        <v>131</v>
      </c>
      <c r="AE204" s="8">
        <v>138</v>
      </c>
    </row>
    <row r="205" spans="1:31" hidden="1" x14ac:dyDescent="0.35">
      <c r="A205" s="7" t="s">
        <v>34</v>
      </c>
      <c r="B205" s="7">
        <v>2018</v>
      </c>
      <c r="C205" s="7" t="s">
        <v>41</v>
      </c>
      <c r="D205" s="7" t="str">
        <f t="shared" si="3"/>
        <v>2018 August</v>
      </c>
      <c r="E205" s="8">
        <v>138.30000000000001</v>
      </c>
      <c r="F205" s="8">
        <v>148</v>
      </c>
      <c r="G205" s="8">
        <v>138.1</v>
      </c>
      <c r="H205" s="8">
        <v>142.6</v>
      </c>
      <c r="I205" s="8">
        <v>122.2</v>
      </c>
      <c r="J205" s="8">
        <v>150.6</v>
      </c>
      <c r="K205" s="8">
        <v>156.6</v>
      </c>
      <c r="L205" s="8">
        <v>122.4</v>
      </c>
      <c r="M205" s="8">
        <v>114.7</v>
      </c>
      <c r="N205" s="8">
        <v>139.4</v>
      </c>
      <c r="O205" s="8">
        <v>131.1</v>
      </c>
      <c r="P205" s="8">
        <v>153</v>
      </c>
      <c r="Q205" s="8">
        <v>141.69999999999999</v>
      </c>
      <c r="R205" s="8">
        <v>157.9</v>
      </c>
      <c r="S205" s="8">
        <v>147.30000000000001</v>
      </c>
      <c r="T205" s="8">
        <v>138.80000000000001</v>
      </c>
      <c r="U205" s="8">
        <v>146.1</v>
      </c>
      <c r="V205" s="8">
        <v>144.6</v>
      </c>
      <c r="W205" s="8">
        <v>140.9</v>
      </c>
      <c r="X205" s="8">
        <v>139.4</v>
      </c>
      <c r="Y205" s="8">
        <v>137.69999999999999</v>
      </c>
      <c r="Z205" s="8">
        <v>124.3</v>
      </c>
      <c r="AA205" s="8">
        <v>133.6</v>
      </c>
      <c r="AB205" s="8">
        <v>146</v>
      </c>
      <c r="AC205" s="8">
        <v>130.1</v>
      </c>
      <c r="AD205" s="8">
        <v>133.9</v>
      </c>
      <c r="AE205" s="8">
        <v>140.4</v>
      </c>
    </row>
    <row r="206" spans="1:31" hidden="1" x14ac:dyDescent="0.35">
      <c r="A206" s="7" t="s">
        <v>30</v>
      </c>
      <c r="B206" s="7">
        <v>2018</v>
      </c>
      <c r="C206" s="7" t="s">
        <v>42</v>
      </c>
      <c r="D206" s="7" t="str">
        <f t="shared" si="3"/>
        <v>2018 September</v>
      </c>
      <c r="E206" s="8">
        <v>139.4</v>
      </c>
      <c r="F206" s="8">
        <v>147.19999999999999</v>
      </c>
      <c r="G206" s="8">
        <v>136.6</v>
      </c>
      <c r="H206" s="8">
        <v>143.69999999999999</v>
      </c>
      <c r="I206" s="8">
        <v>124.6</v>
      </c>
      <c r="J206" s="8">
        <v>150.1</v>
      </c>
      <c r="K206" s="8">
        <v>149.4</v>
      </c>
      <c r="L206" s="8">
        <v>125.4</v>
      </c>
      <c r="M206" s="8">
        <v>114.4</v>
      </c>
      <c r="N206" s="8">
        <v>138.69999999999999</v>
      </c>
      <c r="O206" s="8">
        <v>133.1</v>
      </c>
      <c r="P206" s="8">
        <v>155.9</v>
      </c>
      <c r="Q206" s="8">
        <v>141.30000000000001</v>
      </c>
      <c r="R206" s="8">
        <v>157.69999999999999</v>
      </c>
      <c r="S206" s="8">
        <v>152.1</v>
      </c>
      <c r="T206" s="8">
        <v>146.1</v>
      </c>
      <c r="U206" s="8">
        <v>151.30000000000001</v>
      </c>
      <c r="V206" s="8">
        <v>139.26</v>
      </c>
      <c r="W206" s="8">
        <v>149</v>
      </c>
      <c r="X206" s="8">
        <v>144</v>
      </c>
      <c r="Y206" s="8">
        <v>140</v>
      </c>
      <c r="Z206" s="8">
        <v>129.9</v>
      </c>
      <c r="AA206" s="8">
        <v>140</v>
      </c>
      <c r="AB206" s="8">
        <v>147.6</v>
      </c>
      <c r="AC206" s="8">
        <v>132</v>
      </c>
      <c r="AD206" s="8">
        <v>137.4</v>
      </c>
      <c r="AE206" s="8">
        <v>142.1</v>
      </c>
    </row>
    <row r="207" spans="1:31" hidden="1" x14ac:dyDescent="0.35">
      <c r="A207" s="7" t="s">
        <v>33</v>
      </c>
      <c r="B207" s="7">
        <v>2018</v>
      </c>
      <c r="C207" s="7" t="s">
        <v>42</v>
      </c>
      <c r="D207" s="7" t="str">
        <f t="shared" si="3"/>
        <v>2018 September</v>
      </c>
      <c r="E207" s="8">
        <v>137</v>
      </c>
      <c r="F207" s="8">
        <v>143.1</v>
      </c>
      <c r="G207" s="8">
        <v>132.80000000000001</v>
      </c>
      <c r="H207" s="8">
        <v>141.5</v>
      </c>
      <c r="I207" s="8">
        <v>117.8</v>
      </c>
      <c r="J207" s="8">
        <v>140</v>
      </c>
      <c r="K207" s="8">
        <v>151.30000000000001</v>
      </c>
      <c r="L207" s="8">
        <v>113.5</v>
      </c>
      <c r="M207" s="8">
        <v>112.3</v>
      </c>
      <c r="N207" s="8">
        <v>141.19999999999999</v>
      </c>
      <c r="O207" s="8">
        <v>127.7</v>
      </c>
      <c r="P207" s="8">
        <v>151.30000000000001</v>
      </c>
      <c r="Q207" s="8">
        <v>138.9</v>
      </c>
      <c r="R207" s="8">
        <v>163.30000000000001</v>
      </c>
      <c r="S207" s="8">
        <v>140.80000000000001</v>
      </c>
      <c r="T207" s="8">
        <v>129.30000000000001</v>
      </c>
      <c r="U207" s="8">
        <v>139.1</v>
      </c>
      <c r="V207" s="8">
        <v>145.30000000000001</v>
      </c>
      <c r="W207" s="8">
        <v>131.19999999999999</v>
      </c>
      <c r="X207" s="8">
        <v>134.9</v>
      </c>
      <c r="Y207" s="8">
        <v>135.69999999999999</v>
      </c>
      <c r="Z207" s="8">
        <v>122.5</v>
      </c>
      <c r="AA207" s="8">
        <v>130.19999999999999</v>
      </c>
      <c r="AB207" s="8">
        <v>145.19999999999999</v>
      </c>
      <c r="AC207" s="8">
        <v>129.30000000000001</v>
      </c>
      <c r="AD207" s="8">
        <v>131.9</v>
      </c>
      <c r="AE207" s="8">
        <v>138.1</v>
      </c>
    </row>
    <row r="208" spans="1:31" hidden="1" x14ac:dyDescent="0.35">
      <c r="A208" s="7" t="s">
        <v>34</v>
      </c>
      <c r="B208" s="7">
        <v>2018</v>
      </c>
      <c r="C208" s="7" t="s">
        <v>42</v>
      </c>
      <c r="D208" s="7" t="str">
        <f t="shared" si="3"/>
        <v>2018 September</v>
      </c>
      <c r="E208" s="8">
        <v>138.6</v>
      </c>
      <c r="F208" s="8">
        <v>145.80000000000001</v>
      </c>
      <c r="G208" s="8">
        <v>135.1</v>
      </c>
      <c r="H208" s="8">
        <v>142.9</v>
      </c>
      <c r="I208" s="8">
        <v>122.1</v>
      </c>
      <c r="J208" s="8">
        <v>145.4</v>
      </c>
      <c r="K208" s="8">
        <v>150</v>
      </c>
      <c r="L208" s="8">
        <v>121.4</v>
      </c>
      <c r="M208" s="8">
        <v>113.7</v>
      </c>
      <c r="N208" s="8">
        <v>139.5</v>
      </c>
      <c r="O208" s="8">
        <v>130.80000000000001</v>
      </c>
      <c r="P208" s="8">
        <v>153.80000000000001</v>
      </c>
      <c r="Q208" s="8">
        <v>140.4</v>
      </c>
      <c r="R208" s="8">
        <v>159.19999999999999</v>
      </c>
      <c r="S208" s="8">
        <v>147.69999999999999</v>
      </c>
      <c r="T208" s="8">
        <v>139.1</v>
      </c>
      <c r="U208" s="8">
        <v>146.5</v>
      </c>
      <c r="V208" s="8">
        <v>145.30000000000001</v>
      </c>
      <c r="W208" s="8">
        <v>142.30000000000001</v>
      </c>
      <c r="X208" s="8">
        <v>139.69999999999999</v>
      </c>
      <c r="Y208" s="8">
        <v>138.4</v>
      </c>
      <c r="Z208" s="8">
        <v>126</v>
      </c>
      <c r="AA208" s="8">
        <v>134.5</v>
      </c>
      <c r="AB208" s="8">
        <v>146.19999999999999</v>
      </c>
      <c r="AC208" s="8">
        <v>130.9</v>
      </c>
      <c r="AD208" s="8">
        <v>134.69999999999999</v>
      </c>
      <c r="AE208" s="8">
        <v>140.19999999999999</v>
      </c>
    </row>
    <row r="209" spans="1:31" hidden="1" x14ac:dyDescent="0.35">
      <c r="A209" s="7" t="s">
        <v>30</v>
      </c>
      <c r="B209" s="7">
        <v>2018</v>
      </c>
      <c r="C209" s="7" t="s">
        <v>43</v>
      </c>
      <c r="D209" s="7" t="str">
        <f t="shared" si="3"/>
        <v>2018 October</v>
      </c>
      <c r="E209" s="8">
        <v>139.30000000000001</v>
      </c>
      <c r="F209" s="8">
        <v>147.6</v>
      </c>
      <c r="G209" s="8">
        <v>134.6</v>
      </c>
      <c r="H209" s="8">
        <v>141.9</v>
      </c>
      <c r="I209" s="8">
        <v>123.5</v>
      </c>
      <c r="J209" s="8">
        <v>144.5</v>
      </c>
      <c r="K209" s="8">
        <v>147.6</v>
      </c>
      <c r="L209" s="8">
        <v>121.4</v>
      </c>
      <c r="M209" s="8">
        <v>112.3</v>
      </c>
      <c r="N209" s="8">
        <v>139.5</v>
      </c>
      <c r="O209" s="8">
        <v>134.6</v>
      </c>
      <c r="P209" s="8">
        <v>155.19999999999999</v>
      </c>
      <c r="Q209" s="8">
        <v>140.19999999999999</v>
      </c>
      <c r="R209" s="8">
        <v>159.6</v>
      </c>
      <c r="S209" s="8">
        <v>150.69999999999999</v>
      </c>
      <c r="T209" s="8">
        <v>144.5</v>
      </c>
      <c r="U209" s="8">
        <v>149.80000000000001</v>
      </c>
      <c r="V209" s="8">
        <v>139.26</v>
      </c>
      <c r="W209" s="8">
        <v>149.69999999999999</v>
      </c>
      <c r="X209" s="8">
        <v>147.5</v>
      </c>
      <c r="Y209" s="8">
        <v>144.80000000000001</v>
      </c>
      <c r="Z209" s="8">
        <v>130.80000000000001</v>
      </c>
      <c r="AA209" s="8">
        <v>140.1</v>
      </c>
      <c r="AB209" s="8">
        <v>148</v>
      </c>
      <c r="AC209" s="8">
        <v>134.4</v>
      </c>
      <c r="AD209" s="8">
        <v>139.80000000000001</v>
      </c>
      <c r="AE209" s="8">
        <v>142.19999999999999</v>
      </c>
    </row>
    <row r="210" spans="1:31" hidden="1" x14ac:dyDescent="0.35">
      <c r="A210" s="7" t="s">
        <v>33</v>
      </c>
      <c r="B210" s="7">
        <v>2018</v>
      </c>
      <c r="C210" s="7" t="s">
        <v>43</v>
      </c>
      <c r="D210" s="7" t="str">
        <f t="shared" si="3"/>
        <v>2018 October</v>
      </c>
      <c r="E210" s="8">
        <v>137.6</v>
      </c>
      <c r="F210" s="8">
        <v>144.9</v>
      </c>
      <c r="G210" s="8">
        <v>133.5</v>
      </c>
      <c r="H210" s="8">
        <v>141.5</v>
      </c>
      <c r="I210" s="8">
        <v>118</v>
      </c>
      <c r="J210" s="8">
        <v>139.5</v>
      </c>
      <c r="K210" s="8">
        <v>153</v>
      </c>
      <c r="L210" s="8">
        <v>113.2</v>
      </c>
      <c r="M210" s="8">
        <v>112.8</v>
      </c>
      <c r="N210" s="8">
        <v>141.1</v>
      </c>
      <c r="O210" s="8">
        <v>127.6</v>
      </c>
      <c r="P210" s="8">
        <v>152</v>
      </c>
      <c r="Q210" s="8">
        <v>139.4</v>
      </c>
      <c r="R210" s="8">
        <v>164</v>
      </c>
      <c r="S210" s="8">
        <v>141.5</v>
      </c>
      <c r="T210" s="8">
        <v>129.80000000000001</v>
      </c>
      <c r="U210" s="8">
        <v>139.69999999999999</v>
      </c>
      <c r="V210" s="8">
        <v>146.30000000000001</v>
      </c>
      <c r="W210" s="8">
        <v>133.4</v>
      </c>
      <c r="X210" s="8">
        <v>135.1</v>
      </c>
      <c r="Y210" s="8">
        <v>136.19999999999999</v>
      </c>
      <c r="Z210" s="8">
        <v>123.3</v>
      </c>
      <c r="AA210" s="8">
        <v>130.69999999999999</v>
      </c>
      <c r="AB210" s="8">
        <v>145.5</v>
      </c>
      <c r="AC210" s="8">
        <v>130.4</v>
      </c>
      <c r="AD210" s="8">
        <v>132.5</v>
      </c>
      <c r="AE210" s="8">
        <v>138.9</v>
      </c>
    </row>
    <row r="211" spans="1:31" hidden="1" x14ac:dyDescent="0.35">
      <c r="A211" s="7" t="s">
        <v>34</v>
      </c>
      <c r="B211" s="7">
        <v>2018</v>
      </c>
      <c r="C211" s="7" t="s">
        <v>43</v>
      </c>
      <c r="D211" s="7" t="str">
        <f t="shared" si="3"/>
        <v>2018 October</v>
      </c>
      <c r="E211" s="8">
        <v>137.4</v>
      </c>
      <c r="F211" s="8">
        <v>149.5</v>
      </c>
      <c r="G211" s="8">
        <v>137.30000000000001</v>
      </c>
      <c r="H211" s="8">
        <v>141.9</v>
      </c>
      <c r="I211" s="8">
        <v>121.1</v>
      </c>
      <c r="J211" s="8">
        <v>142.5</v>
      </c>
      <c r="K211" s="8">
        <v>146.69999999999999</v>
      </c>
      <c r="L211" s="8">
        <v>119.1</v>
      </c>
      <c r="M211" s="8">
        <v>111.9</v>
      </c>
      <c r="N211" s="8">
        <v>141</v>
      </c>
      <c r="O211" s="8">
        <v>133.6</v>
      </c>
      <c r="P211" s="8">
        <v>154.5</v>
      </c>
      <c r="Q211" s="8">
        <v>139.69999999999999</v>
      </c>
      <c r="R211" s="8">
        <v>162.6</v>
      </c>
      <c r="S211" s="8">
        <v>148</v>
      </c>
      <c r="T211" s="8">
        <v>139.19999999999999</v>
      </c>
      <c r="U211" s="8">
        <v>146.80000000000001</v>
      </c>
      <c r="V211" s="8">
        <v>146.9</v>
      </c>
      <c r="W211" s="8">
        <v>145.30000000000001</v>
      </c>
      <c r="X211" s="8">
        <v>142.19999999999999</v>
      </c>
      <c r="Y211" s="8">
        <v>142.1</v>
      </c>
      <c r="Z211" s="8">
        <v>125.5</v>
      </c>
      <c r="AA211" s="8">
        <v>136.5</v>
      </c>
      <c r="AB211" s="8">
        <v>147.80000000000001</v>
      </c>
      <c r="AC211" s="8">
        <v>132</v>
      </c>
      <c r="AD211" s="8">
        <v>136.30000000000001</v>
      </c>
      <c r="AE211" s="8">
        <v>140.80000000000001</v>
      </c>
    </row>
    <row r="212" spans="1:31" hidden="1" x14ac:dyDescent="0.35">
      <c r="A212" s="7" t="s">
        <v>30</v>
      </c>
      <c r="B212" s="7">
        <v>2018</v>
      </c>
      <c r="C212" s="7" t="s">
        <v>45</v>
      </c>
      <c r="D212" s="7" t="str">
        <f t="shared" si="3"/>
        <v>2018 November</v>
      </c>
      <c r="E212" s="8">
        <v>137.1</v>
      </c>
      <c r="F212" s="8">
        <v>150.80000000000001</v>
      </c>
      <c r="G212" s="8">
        <v>136.69999999999999</v>
      </c>
      <c r="H212" s="8">
        <v>141.9</v>
      </c>
      <c r="I212" s="8">
        <v>122.8</v>
      </c>
      <c r="J212" s="8">
        <v>143.9</v>
      </c>
      <c r="K212" s="8">
        <v>147.5</v>
      </c>
      <c r="L212" s="8">
        <v>121</v>
      </c>
      <c r="M212" s="8">
        <v>111.6</v>
      </c>
      <c r="N212" s="8">
        <v>140.6</v>
      </c>
      <c r="O212" s="8">
        <v>137.5</v>
      </c>
      <c r="P212" s="8">
        <v>156.1</v>
      </c>
      <c r="Q212" s="8">
        <v>140</v>
      </c>
      <c r="R212" s="8">
        <v>161.9</v>
      </c>
      <c r="S212" s="8">
        <v>151.69999999999999</v>
      </c>
      <c r="T212" s="8">
        <v>145.5</v>
      </c>
      <c r="U212" s="8">
        <v>150.80000000000001</v>
      </c>
      <c r="V212" s="8">
        <v>139.26</v>
      </c>
      <c r="W212" s="8">
        <v>150.30000000000001</v>
      </c>
      <c r="X212" s="8">
        <v>148</v>
      </c>
      <c r="Y212" s="8">
        <v>145.4</v>
      </c>
      <c r="Z212" s="8">
        <v>130.30000000000001</v>
      </c>
      <c r="AA212" s="8">
        <v>143.1</v>
      </c>
      <c r="AB212" s="8">
        <v>150.19999999999999</v>
      </c>
      <c r="AC212" s="8">
        <v>133.1</v>
      </c>
      <c r="AD212" s="8">
        <v>140.1</v>
      </c>
      <c r="AE212" s="8">
        <v>142.4</v>
      </c>
    </row>
    <row r="213" spans="1:31" hidden="1" x14ac:dyDescent="0.35">
      <c r="A213" s="7" t="s">
        <v>33</v>
      </c>
      <c r="B213" s="7">
        <v>2018</v>
      </c>
      <c r="C213" s="7" t="s">
        <v>45</v>
      </c>
      <c r="D213" s="7" t="str">
        <f t="shared" si="3"/>
        <v>2018 November</v>
      </c>
      <c r="E213" s="8">
        <v>138.1</v>
      </c>
      <c r="F213" s="8">
        <v>146.30000000000001</v>
      </c>
      <c r="G213" s="8">
        <v>137.80000000000001</v>
      </c>
      <c r="H213" s="8">
        <v>141.6</v>
      </c>
      <c r="I213" s="8">
        <v>118.1</v>
      </c>
      <c r="J213" s="8">
        <v>141.5</v>
      </c>
      <c r="K213" s="8">
        <v>145.19999999999999</v>
      </c>
      <c r="L213" s="8">
        <v>115.3</v>
      </c>
      <c r="M213" s="8">
        <v>112.5</v>
      </c>
      <c r="N213" s="8">
        <v>141.4</v>
      </c>
      <c r="O213" s="8">
        <v>128</v>
      </c>
      <c r="P213" s="8">
        <v>152.6</v>
      </c>
      <c r="Q213" s="8">
        <v>139.1</v>
      </c>
      <c r="R213" s="8">
        <v>164.4</v>
      </c>
      <c r="S213" s="8">
        <v>142.4</v>
      </c>
      <c r="T213" s="8">
        <v>130.19999999999999</v>
      </c>
      <c r="U213" s="8">
        <v>140.5</v>
      </c>
      <c r="V213" s="8">
        <v>146.9</v>
      </c>
      <c r="W213" s="8">
        <v>136.69999999999999</v>
      </c>
      <c r="X213" s="8">
        <v>135.80000000000001</v>
      </c>
      <c r="Y213" s="8">
        <v>136.80000000000001</v>
      </c>
      <c r="Z213" s="8">
        <v>121.2</v>
      </c>
      <c r="AA213" s="8">
        <v>131.30000000000001</v>
      </c>
      <c r="AB213" s="8">
        <v>146.1</v>
      </c>
      <c r="AC213" s="8">
        <v>130.5</v>
      </c>
      <c r="AD213" s="8">
        <v>132.19999999999999</v>
      </c>
      <c r="AE213" s="8">
        <v>139</v>
      </c>
    </row>
    <row r="214" spans="1:31" hidden="1" x14ac:dyDescent="0.35">
      <c r="A214" s="7" t="s">
        <v>34</v>
      </c>
      <c r="B214" s="7">
        <v>2018</v>
      </c>
      <c r="C214" s="7" t="s">
        <v>45</v>
      </c>
      <c r="D214" s="7" t="str">
        <f t="shared" si="3"/>
        <v>2018 November</v>
      </c>
      <c r="E214" s="8">
        <v>137.4</v>
      </c>
      <c r="F214" s="8">
        <v>149.19999999999999</v>
      </c>
      <c r="G214" s="8">
        <v>137.1</v>
      </c>
      <c r="H214" s="8">
        <v>141.80000000000001</v>
      </c>
      <c r="I214" s="8">
        <v>121.1</v>
      </c>
      <c r="J214" s="8">
        <v>142.80000000000001</v>
      </c>
      <c r="K214" s="8">
        <v>146.69999999999999</v>
      </c>
      <c r="L214" s="8">
        <v>119.1</v>
      </c>
      <c r="M214" s="8">
        <v>111.9</v>
      </c>
      <c r="N214" s="8">
        <v>140.9</v>
      </c>
      <c r="O214" s="8">
        <v>133.5</v>
      </c>
      <c r="P214" s="8">
        <v>154.5</v>
      </c>
      <c r="Q214" s="8">
        <v>139.69999999999999</v>
      </c>
      <c r="R214" s="8">
        <v>162.6</v>
      </c>
      <c r="S214" s="8">
        <v>148</v>
      </c>
      <c r="T214" s="8">
        <v>139.1</v>
      </c>
      <c r="U214" s="8">
        <v>146.69999999999999</v>
      </c>
      <c r="V214" s="8">
        <v>146.9</v>
      </c>
      <c r="W214" s="8">
        <v>145.1</v>
      </c>
      <c r="X214" s="8">
        <v>142.19999999999999</v>
      </c>
      <c r="Y214" s="8">
        <v>142.1</v>
      </c>
      <c r="Z214" s="8">
        <v>125.5</v>
      </c>
      <c r="AA214" s="8">
        <v>136.5</v>
      </c>
      <c r="AB214" s="8">
        <v>147.80000000000001</v>
      </c>
      <c r="AC214" s="8">
        <v>132</v>
      </c>
      <c r="AD214" s="8">
        <v>136.30000000000001</v>
      </c>
      <c r="AE214" s="8">
        <v>140.80000000000001</v>
      </c>
    </row>
    <row r="215" spans="1:31" hidden="1" x14ac:dyDescent="0.35">
      <c r="A215" s="7" t="s">
        <v>30</v>
      </c>
      <c r="B215" s="7">
        <v>2018</v>
      </c>
      <c r="C215" s="7" t="s">
        <v>46</v>
      </c>
      <c r="D215" s="7" t="str">
        <f t="shared" si="3"/>
        <v>2018 December</v>
      </c>
      <c r="E215" s="8">
        <v>137.1</v>
      </c>
      <c r="F215" s="8">
        <v>151.9</v>
      </c>
      <c r="G215" s="8">
        <v>137.4</v>
      </c>
      <c r="H215" s="8">
        <v>142.4</v>
      </c>
      <c r="I215" s="8">
        <v>124.2</v>
      </c>
      <c r="J215" s="8">
        <v>140.19999999999999</v>
      </c>
      <c r="K215" s="8">
        <v>136.6</v>
      </c>
      <c r="L215" s="8">
        <v>120.9</v>
      </c>
      <c r="M215" s="8">
        <v>109.9</v>
      </c>
      <c r="N215" s="8">
        <v>140.19999999999999</v>
      </c>
      <c r="O215" s="8">
        <v>137.80000000000001</v>
      </c>
      <c r="P215" s="8">
        <v>156</v>
      </c>
      <c r="Q215" s="8">
        <v>138.5</v>
      </c>
      <c r="R215" s="8">
        <v>162.4</v>
      </c>
      <c r="S215" s="8">
        <v>151.6</v>
      </c>
      <c r="T215" s="8">
        <v>145.9</v>
      </c>
      <c r="U215" s="8">
        <v>150.80000000000001</v>
      </c>
      <c r="V215" s="8">
        <v>139.26</v>
      </c>
      <c r="W215" s="8">
        <v>149</v>
      </c>
      <c r="X215" s="8">
        <v>149.5</v>
      </c>
      <c r="Y215" s="8">
        <v>149.6</v>
      </c>
      <c r="Z215" s="8">
        <v>128.9</v>
      </c>
      <c r="AA215" s="8">
        <v>143.30000000000001</v>
      </c>
      <c r="AB215" s="8">
        <v>155.1</v>
      </c>
      <c r="AC215" s="8">
        <v>133.19999999999999</v>
      </c>
      <c r="AD215" s="8">
        <v>141.6</v>
      </c>
      <c r="AE215" s="8">
        <v>141.9</v>
      </c>
    </row>
    <row r="216" spans="1:31" hidden="1" x14ac:dyDescent="0.35">
      <c r="A216" s="7" t="s">
        <v>33</v>
      </c>
      <c r="B216" s="7">
        <v>2018</v>
      </c>
      <c r="C216" s="7" t="s">
        <v>46</v>
      </c>
      <c r="D216" s="7" t="str">
        <f t="shared" si="3"/>
        <v>2018 December</v>
      </c>
      <c r="E216" s="8">
        <v>138.5</v>
      </c>
      <c r="F216" s="8">
        <v>147.80000000000001</v>
      </c>
      <c r="G216" s="8">
        <v>141.1</v>
      </c>
      <c r="H216" s="8">
        <v>141.6</v>
      </c>
      <c r="I216" s="8">
        <v>118.1</v>
      </c>
      <c r="J216" s="8">
        <v>138.5</v>
      </c>
      <c r="K216" s="8">
        <v>132.4</v>
      </c>
      <c r="L216" s="8">
        <v>117.5</v>
      </c>
      <c r="M216" s="8">
        <v>111</v>
      </c>
      <c r="N216" s="8">
        <v>141.5</v>
      </c>
      <c r="O216" s="8">
        <v>128.1</v>
      </c>
      <c r="P216" s="8">
        <v>152.9</v>
      </c>
      <c r="Q216" s="8">
        <v>137.6</v>
      </c>
      <c r="R216" s="8">
        <v>164.6</v>
      </c>
      <c r="S216" s="8">
        <v>142.69999999999999</v>
      </c>
      <c r="T216" s="8">
        <v>130.30000000000001</v>
      </c>
      <c r="U216" s="8">
        <v>140.80000000000001</v>
      </c>
      <c r="V216" s="8">
        <v>146.5</v>
      </c>
      <c r="W216" s="8">
        <v>132.4</v>
      </c>
      <c r="X216" s="8">
        <v>136.19999999999999</v>
      </c>
      <c r="Y216" s="8">
        <v>137.30000000000001</v>
      </c>
      <c r="Z216" s="8">
        <v>118.8</v>
      </c>
      <c r="AA216" s="8">
        <v>131.69999999999999</v>
      </c>
      <c r="AB216" s="8">
        <v>146.5</v>
      </c>
      <c r="AC216" s="8">
        <v>130.80000000000001</v>
      </c>
      <c r="AD216" s="8">
        <v>131.69999999999999</v>
      </c>
      <c r="AE216" s="8">
        <v>138</v>
      </c>
    </row>
    <row r="217" spans="1:31" hidden="1" x14ac:dyDescent="0.35">
      <c r="A217" s="7" t="s">
        <v>34</v>
      </c>
      <c r="B217" s="7">
        <v>2018</v>
      </c>
      <c r="C217" s="7" t="s">
        <v>46</v>
      </c>
      <c r="D217" s="7" t="str">
        <f t="shared" si="3"/>
        <v>2018 December</v>
      </c>
      <c r="E217" s="8">
        <v>137.5</v>
      </c>
      <c r="F217" s="8">
        <v>150.5</v>
      </c>
      <c r="G217" s="8">
        <v>138.80000000000001</v>
      </c>
      <c r="H217" s="8">
        <v>142.1</v>
      </c>
      <c r="I217" s="8">
        <v>122</v>
      </c>
      <c r="J217" s="8">
        <v>139.4</v>
      </c>
      <c r="K217" s="8">
        <v>135.19999999999999</v>
      </c>
      <c r="L217" s="8">
        <v>119.8</v>
      </c>
      <c r="M217" s="8">
        <v>110.3</v>
      </c>
      <c r="N217" s="8">
        <v>140.6</v>
      </c>
      <c r="O217" s="8">
        <v>133.80000000000001</v>
      </c>
      <c r="P217" s="8">
        <v>154.6</v>
      </c>
      <c r="Q217" s="8">
        <v>138.19999999999999</v>
      </c>
      <c r="R217" s="8">
        <v>163</v>
      </c>
      <c r="S217" s="8">
        <v>148.1</v>
      </c>
      <c r="T217" s="8">
        <v>139.4</v>
      </c>
      <c r="U217" s="8">
        <v>146.80000000000001</v>
      </c>
      <c r="V217" s="8">
        <v>146.5</v>
      </c>
      <c r="W217" s="8">
        <v>142.69999999999999</v>
      </c>
      <c r="X217" s="8">
        <v>143.19999999999999</v>
      </c>
      <c r="Y217" s="8">
        <v>144.9</v>
      </c>
      <c r="Z217" s="8">
        <v>123.6</v>
      </c>
      <c r="AA217" s="8">
        <v>136.80000000000001</v>
      </c>
      <c r="AB217" s="8">
        <v>150.1</v>
      </c>
      <c r="AC217" s="8">
        <v>132.19999999999999</v>
      </c>
      <c r="AD217" s="8">
        <v>136.80000000000001</v>
      </c>
      <c r="AE217" s="8">
        <v>140.1</v>
      </c>
    </row>
    <row r="218" spans="1:31" hidden="1" x14ac:dyDescent="0.35">
      <c r="A218" s="7" t="s">
        <v>30</v>
      </c>
      <c r="B218" s="7">
        <v>2019</v>
      </c>
      <c r="C218" s="7" t="s">
        <v>31</v>
      </c>
      <c r="D218" s="7" t="str">
        <f t="shared" si="3"/>
        <v>2019 January</v>
      </c>
      <c r="E218" s="8">
        <v>136.6</v>
      </c>
      <c r="F218" s="8">
        <v>152.5</v>
      </c>
      <c r="G218" s="8">
        <v>138.19999999999999</v>
      </c>
      <c r="H218" s="8">
        <v>142.4</v>
      </c>
      <c r="I218" s="8">
        <v>123.9</v>
      </c>
      <c r="J218" s="8">
        <v>135.5</v>
      </c>
      <c r="K218" s="8">
        <v>131.69999999999999</v>
      </c>
      <c r="L218" s="8">
        <v>121.3</v>
      </c>
      <c r="M218" s="8">
        <v>108.4</v>
      </c>
      <c r="N218" s="8">
        <v>138.9</v>
      </c>
      <c r="O218" s="8">
        <v>137</v>
      </c>
      <c r="P218" s="8">
        <v>155.80000000000001</v>
      </c>
      <c r="Q218" s="8">
        <v>137.4</v>
      </c>
      <c r="R218" s="8">
        <v>162.69999999999999</v>
      </c>
      <c r="S218" s="8">
        <v>150.6</v>
      </c>
      <c r="T218" s="8">
        <v>145.1</v>
      </c>
      <c r="U218" s="8">
        <v>149.9</v>
      </c>
      <c r="V218" s="8">
        <v>139.26</v>
      </c>
      <c r="W218" s="8">
        <v>146.19999999999999</v>
      </c>
      <c r="X218" s="8">
        <v>150.1</v>
      </c>
      <c r="Y218" s="8">
        <v>149.6</v>
      </c>
      <c r="Z218" s="8">
        <v>128.6</v>
      </c>
      <c r="AA218" s="8">
        <v>142.9</v>
      </c>
      <c r="AB218" s="8">
        <v>155.19999999999999</v>
      </c>
      <c r="AC218" s="8">
        <v>133.5</v>
      </c>
      <c r="AD218" s="8">
        <v>141.69999999999999</v>
      </c>
      <c r="AE218" s="8">
        <v>141</v>
      </c>
    </row>
    <row r="219" spans="1:31" hidden="1" x14ac:dyDescent="0.35">
      <c r="A219" s="7" t="s">
        <v>33</v>
      </c>
      <c r="B219" s="7">
        <v>2019</v>
      </c>
      <c r="C219" s="7" t="s">
        <v>31</v>
      </c>
      <c r="D219" s="7" t="str">
        <f t="shared" si="3"/>
        <v>2019 January</v>
      </c>
      <c r="E219" s="8">
        <v>138.30000000000001</v>
      </c>
      <c r="F219" s="8">
        <v>149.4</v>
      </c>
      <c r="G219" s="8">
        <v>143.5</v>
      </c>
      <c r="H219" s="8">
        <v>141.69999999999999</v>
      </c>
      <c r="I219" s="8">
        <v>118.1</v>
      </c>
      <c r="J219" s="8">
        <v>135.19999999999999</v>
      </c>
      <c r="K219" s="8">
        <v>130.5</v>
      </c>
      <c r="L219" s="8">
        <v>118.2</v>
      </c>
      <c r="M219" s="8">
        <v>110.4</v>
      </c>
      <c r="N219" s="8">
        <v>140.4</v>
      </c>
      <c r="O219" s="8">
        <v>128.1</v>
      </c>
      <c r="P219" s="8">
        <v>153.19999999999999</v>
      </c>
      <c r="Q219" s="8">
        <v>137.30000000000001</v>
      </c>
      <c r="R219" s="8">
        <v>164.7</v>
      </c>
      <c r="S219" s="8">
        <v>143</v>
      </c>
      <c r="T219" s="8">
        <v>130.4</v>
      </c>
      <c r="U219" s="8">
        <v>141.1</v>
      </c>
      <c r="V219" s="8">
        <v>147.69999999999999</v>
      </c>
      <c r="W219" s="8">
        <v>128.6</v>
      </c>
      <c r="X219" s="8">
        <v>136.30000000000001</v>
      </c>
      <c r="Y219" s="8">
        <v>137.80000000000001</v>
      </c>
      <c r="Z219" s="8">
        <v>118.6</v>
      </c>
      <c r="AA219" s="8">
        <v>131.9</v>
      </c>
      <c r="AB219" s="8">
        <v>146.6</v>
      </c>
      <c r="AC219" s="8">
        <v>131.69999999999999</v>
      </c>
      <c r="AD219" s="8">
        <v>131.80000000000001</v>
      </c>
      <c r="AE219" s="8">
        <v>138</v>
      </c>
    </row>
    <row r="220" spans="1:31" hidden="1" x14ac:dyDescent="0.35">
      <c r="A220" s="7" t="s">
        <v>34</v>
      </c>
      <c r="B220" s="7">
        <v>2019</v>
      </c>
      <c r="C220" s="7" t="s">
        <v>31</v>
      </c>
      <c r="D220" s="7" t="str">
        <f t="shared" si="3"/>
        <v>2019 January</v>
      </c>
      <c r="E220" s="8">
        <v>137.1</v>
      </c>
      <c r="F220" s="8">
        <v>151.4</v>
      </c>
      <c r="G220" s="8">
        <v>140.19999999999999</v>
      </c>
      <c r="H220" s="8">
        <v>142.1</v>
      </c>
      <c r="I220" s="8">
        <v>121.8</v>
      </c>
      <c r="J220" s="8">
        <v>135.4</v>
      </c>
      <c r="K220" s="8">
        <v>131.30000000000001</v>
      </c>
      <c r="L220" s="8">
        <v>120.3</v>
      </c>
      <c r="M220" s="8">
        <v>109.1</v>
      </c>
      <c r="N220" s="8">
        <v>139.4</v>
      </c>
      <c r="O220" s="8">
        <v>133.30000000000001</v>
      </c>
      <c r="P220" s="8">
        <v>154.6</v>
      </c>
      <c r="Q220" s="8">
        <v>137.4</v>
      </c>
      <c r="R220" s="8">
        <v>163.19999999999999</v>
      </c>
      <c r="S220" s="8">
        <v>147.6</v>
      </c>
      <c r="T220" s="8">
        <v>139</v>
      </c>
      <c r="U220" s="8">
        <v>146.4</v>
      </c>
      <c r="V220" s="8">
        <v>147.69999999999999</v>
      </c>
      <c r="W220" s="8">
        <v>139.5</v>
      </c>
      <c r="X220" s="8">
        <v>143.6</v>
      </c>
      <c r="Y220" s="8">
        <v>145.1</v>
      </c>
      <c r="Z220" s="8">
        <v>123.3</v>
      </c>
      <c r="AA220" s="8">
        <v>136.69999999999999</v>
      </c>
      <c r="AB220" s="8">
        <v>150.19999999999999</v>
      </c>
      <c r="AC220" s="8">
        <v>132.80000000000001</v>
      </c>
      <c r="AD220" s="8">
        <v>136.9</v>
      </c>
      <c r="AE220" s="8">
        <v>139.6</v>
      </c>
    </row>
    <row r="221" spans="1:31" hidden="1" x14ac:dyDescent="0.35">
      <c r="A221" s="7" t="s">
        <v>30</v>
      </c>
      <c r="B221" s="7">
        <v>2019</v>
      </c>
      <c r="C221" s="7" t="s">
        <v>35</v>
      </c>
      <c r="D221" s="7" t="str">
        <f t="shared" si="3"/>
        <v>2019 February</v>
      </c>
      <c r="E221" s="8">
        <v>136.80000000000001</v>
      </c>
      <c r="F221" s="8">
        <v>153</v>
      </c>
      <c r="G221" s="8">
        <v>139.1</v>
      </c>
      <c r="H221" s="8">
        <v>142.5</v>
      </c>
      <c r="I221" s="8">
        <v>124.1</v>
      </c>
      <c r="J221" s="8">
        <v>135.80000000000001</v>
      </c>
      <c r="K221" s="8">
        <v>128.69999999999999</v>
      </c>
      <c r="L221" s="8">
        <v>121.5</v>
      </c>
      <c r="M221" s="8">
        <v>108.3</v>
      </c>
      <c r="N221" s="8">
        <v>139.19999999999999</v>
      </c>
      <c r="O221" s="8">
        <v>137.4</v>
      </c>
      <c r="P221" s="8">
        <v>156.19999999999999</v>
      </c>
      <c r="Q221" s="8">
        <v>137.19999999999999</v>
      </c>
      <c r="R221" s="8">
        <v>162.80000000000001</v>
      </c>
      <c r="S221" s="8">
        <v>150.5</v>
      </c>
      <c r="T221" s="8">
        <v>146.1</v>
      </c>
      <c r="U221" s="8">
        <v>149.9</v>
      </c>
      <c r="V221" s="8">
        <v>139.26</v>
      </c>
      <c r="W221" s="8">
        <v>145.30000000000001</v>
      </c>
      <c r="X221" s="8">
        <v>150.1</v>
      </c>
      <c r="Y221" s="8">
        <v>149.9</v>
      </c>
      <c r="Z221" s="8">
        <v>129.19999999999999</v>
      </c>
      <c r="AA221" s="8">
        <v>143.4</v>
      </c>
      <c r="AB221" s="8">
        <v>155.5</v>
      </c>
      <c r="AC221" s="8">
        <v>134.9</v>
      </c>
      <c r="AD221" s="8">
        <v>142.19999999999999</v>
      </c>
      <c r="AE221" s="8">
        <v>141</v>
      </c>
    </row>
    <row r="222" spans="1:31" hidden="1" x14ac:dyDescent="0.35">
      <c r="A222" s="7" t="s">
        <v>33</v>
      </c>
      <c r="B222" s="7">
        <v>2019</v>
      </c>
      <c r="C222" s="7" t="s">
        <v>35</v>
      </c>
      <c r="D222" s="7" t="str">
        <f t="shared" si="3"/>
        <v>2019 February</v>
      </c>
      <c r="E222" s="8">
        <v>139.4</v>
      </c>
      <c r="F222" s="8">
        <v>150.1</v>
      </c>
      <c r="G222" s="8">
        <v>145.30000000000001</v>
      </c>
      <c r="H222" s="8">
        <v>141.69999999999999</v>
      </c>
      <c r="I222" s="8">
        <v>118.4</v>
      </c>
      <c r="J222" s="8">
        <v>137</v>
      </c>
      <c r="K222" s="8">
        <v>131.6</v>
      </c>
      <c r="L222" s="8">
        <v>119.9</v>
      </c>
      <c r="M222" s="8">
        <v>110.4</v>
      </c>
      <c r="N222" s="8">
        <v>140.80000000000001</v>
      </c>
      <c r="O222" s="8">
        <v>128.30000000000001</v>
      </c>
      <c r="P222" s="8">
        <v>153.5</v>
      </c>
      <c r="Q222" s="8">
        <v>138</v>
      </c>
      <c r="R222" s="8">
        <v>164.9</v>
      </c>
      <c r="S222" s="8">
        <v>143.30000000000001</v>
      </c>
      <c r="T222" s="8">
        <v>130.80000000000001</v>
      </c>
      <c r="U222" s="8">
        <v>141.4</v>
      </c>
      <c r="V222" s="8">
        <v>148.5</v>
      </c>
      <c r="W222" s="8">
        <v>127.1</v>
      </c>
      <c r="X222" s="8">
        <v>136.6</v>
      </c>
      <c r="Y222" s="8">
        <v>138.5</v>
      </c>
      <c r="Z222" s="8">
        <v>119.2</v>
      </c>
      <c r="AA222" s="8">
        <v>132.19999999999999</v>
      </c>
      <c r="AB222" s="8">
        <v>146.6</v>
      </c>
      <c r="AC222" s="8">
        <v>133</v>
      </c>
      <c r="AD222" s="8">
        <v>132.4</v>
      </c>
      <c r="AE222" s="8">
        <v>138.6</v>
      </c>
    </row>
    <row r="223" spans="1:31" hidden="1" x14ac:dyDescent="0.35">
      <c r="A223" s="7" t="s">
        <v>34</v>
      </c>
      <c r="B223" s="7">
        <v>2019</v>
      </c>
      <c r="C223" s="7" t="s">
        <v>35</v>
      </c>
      <c r="D223" s="7" t="str">
        <f t="shared" si="3"/>
        <v>2019 February</v>
      </c>
      <c r="E223" s="8">
        <v>137.6</v>
      </c>
      <c r="F223" s="8">
        <v>152</v>
      </c>
      <c r="G223" s="8">
        <v>141.5</v>
      </c>
      <c r="H223" s="8">
        <v>142.19999999999999</v>
      </c>
      <c r="I223" s="8">
        <v>122</v>
      </c>
      <c r="J223" s="8">
        <v>136.4</v>
      </c>
      <c r="K223" s="8">
        <v>129.69999999999999</v>
      </c>
      <c r="L223" s="8">
        <v>121</v>
      </c>
      <c r="M223" s="8">
        <v>109</v>
      </c>
      <c r="N223" s="8">
        <v>139.69999999999999</v>
      </c>
      <c r="O223" s="8">
        <v>133.6</v>
      </c>
      <c r="P223" s="8">
        <v>154.9</v>
      </c>
      <c r="Q223" s="8">
        <v>137.5</v>
      </c>
      <c r="R223" s="8">
        <v>163.4</v>
      </c>
      <c r="S223" s="8">
        <v>147.69999999999999</v>
      </c>
      <c r="T223" s="8">
        <v>139.69999999999999</v>
      </c>
      <c r="U223" s="8">
        <v>146.5</v>
      </c>
      <c r="V223" s="8">
        <v>148.5</v>
      </c>
      <c r="W223" s="8">
        <v>138.4</v>
      </c>
      <c r="X223" s="8">
        <v>143.69999999999999</v>
      </c>
      <c r="Y223" s="8">
        <v>145.6</v>
      </c>
      <c r="Z223" s="8">
        <v>123.9</v>
      </c>
      <c r="AA223" s="8">
        <v>137.1</v>
      </c>
      <c r="AB223" s="8">
        <v>150.30000000000001</v>
      </c>
      <c r="AC223" s="8">
        <v>134.1</v>
      </c>
      <c r="AD223" s="8">
        <v>137.4</v>
      </c>
      <c r="AE223" s="8">
        <v>139.9</v>
      </c>
    </row>
    <row r="224" spans="1:31" hidden="1" x14ac:dyDescent="0.35">
      <c r="A224" s="7" t="s">
        <v>30</v>
      </c>
      <c r="B224" s="7">
        <v>2019</v>
      </c>
      <c r="C224" s="7" t="s">
        <v>36</v>
      </c>
      <c r="D224" s="7" t="str">
        <f t="shared" si="3"/>
        <v>2019 March</v>
      </c>
      <c r="E224" s="8">
        <v>136.9</v>
      </c>
      <c r="F224" s="8">
        <v>154.1</v>
      </c>
      <c r="G224" s="8">
        <v>138.69999999999999</v>
      </c>
      <c r="H224" s="8">
        <v>142.5</v>
      </c>
      <c r="I224" s="8">
        <v>124.1</v>
      </c>
      <c r="J224" s="8">
        <v>136.1</v>
      </c>
      <c r="K224" s="8">
        <v>128.19999999999999</v>
      </c>
      <c r="L224" s="8">
        <v>122.3</v>
      </c>
      <c r="M224" s="8">
        <v>108.3</v>
      </c>
      <c r="N224" s="8">
        <v>138.9</v>
      </c>
      <c r="O224" s="8">
        <v>137.4</v>
      </c>
      <c r="P224" s="8">
        <v>156.4</v>
      </c>
      <c r="Q224" s="8">
        <v>137.30000000000001</v>
      </c>
      <c r="R224" s="8">
        <v>162.9</v>
      </c>
      <c r="S224" s="8">
        <v>150.80000000000001</v>
      </c>
      <c r="T224" s="8">
        <v>146.1</v>
      </c>
      <c r="U224" s="8">
        <v>150.1</v>
      </c>
      <c r="V224" s="8">
        <v>139.26</v>
      </c>
      <c r="W224" s="8">
        <v>146.4</v>
      </c>
      <c r="X224" s="8">
        <v>150</v>
      </c>
      <c r="Y224" s="8">
        <v>150.4</v>
      </c>
      <c r="Z224" s="8">
        <v>129.9</v>
      </c>
      <c r="AA224" s="8">
        <v>143.80000000000001</v>
      </c>
      <c r="AB224" s="8">
        <v>155.5</v>
      </c>
      <c r="AC224" s="8">
        <v>134</v>
      </c>
      <c r="AD224" s="8">
        <v>142.4</v>
      </c>
      <c r="AE224" s="8">
        <v>141.19999999999999</v>
      </c>
    </row>
    <row r="225" spans="1:31" hidden="1" x14ac:dyDescent="0.35">
      <c r="A225" s="7" t="s">
        <v>33</v>
      </c>
      <c r="B225" s="7">
        <v>2019</v>
      </c>
      <c r="C225" s="7" t="s">
        <v>36</v>
      </c>
      <c r="D225" s="7" t="str">
        <f t="shared" si="3"/>
        <v>2019 March</v>
      </c>
      <c r="E225" s="8">
        <v>139.69999999999999</v>
      </c>
      <c r="F225" s="8">
        <v>151.1</v>
      </c>
      <c r="G225" s="8">
        <v>142.9</v>
      </c>
      <c r="H225" s="8">
        <v>141.9</v>
      </c>
      <c r="I225" s="8">
        <v>118.4</v>
      </c>
      <c r="J225" s="8">
        <v>139.4</v>
      </c>
      <c r="K225" s="8">
        <v>141.19999999999999</v>
      </c>
      <c r="L225" s="8">
        <v>120.7</v>
      </c>
      <c r="M225" s="8">
        <v>110.4</v>
      </c>
      <c r="N225" s="8">
        <v>140.69999999999999</v>
      </c>
      <c r="O225" s="8">
        <v>128.5</v>
      </c>
      <c r="P225" s="8">
        <v>153.9</v>
      </c>
      <c r="Q225" s="8">
        <v>139.6</v>
      </c>
      <c r="R225" s="8">
        <v>165.3</v>
      </c>
      <c r="S225" s="8">
        <v>143.5</v>
      </c>
      <c r="T225" s="8">
        <v>131.19999999999999</v>
      </c>
      <c r="U225" s="8">
        <v>141.6</v>
      </c>
      <c r="V225" s="8">
        <v>149</v>
      </c>
      <c r="W225" s="8">
        <v>128.80000000000001</v>
      </c>
      <c r="X225" s="8">
        <v>136.80000000000001</v>
      </c>
      <c r="Y225" s="8">
        <v>139.19999999999999</v>
      </c>
      <c r="Z225" s="8">
        <v>119.9</v>
      </c>
      <c r="AA225" s="8">
        <v>133</v>
      </c>
      <c r="AB225" s="8">
        <v>146.69999999999999</v>
      </c>
      <c r="AC225" s="8">
        <v>132.5</v>
      </c>
      <c r="AD225" s="8">
        <v>132.80000000000001</v>
      </c>
      <c r="AE225" s="8">
        <v>139.5</v>
      </c>
    </row>
    <row r="226" spans="1:31" hidden="1" x14ac:dyDescent="0.35">
      <c r="A226" s="7" t="s">
        <v>34</v>
      </c>
      <c r="B226" s="7">
        <v>2019</v>
      </c>
      <c r="C226" s="7" t="s">
        <v>36</v>
      </c>
      <c r="D226" s="7" t="str">
        <f t="shared" si="3"/>
        <v>2019 March</v>
      </c>
      <c r="E226" s="8">
        <v>137.80000000000001</v>
      </c>
      <c r="F226" s="8">
        <v>153</v>
      </c>
      <c r="G226" s="8">
        <v>140.30000000000001</v>
      </c>
      <c r="H226" s="8">
        <v>142.30000000000001</v>
      </c>
      <c r="I226" s="8">
        <v>122</v>
      </c>
      <c r="J226" s="8">
        <v>137.6</v>
      </c>
      <c r="K226" s="8">
        <v>132.6</v>
      </c>
      <c r="L226" s="8">
        <v>121.8</v>
      </c>
      <c r="M226" s="8">
        <v>109</v>
      </c>
      <c r="N226" s="8">
        <v>139.5</v>
      </c>
      <c r="O226" s="8">
        <v>133.69999999999999</v>
      </c>
      <c r="P226" s="8">
        <v>155.19999999999999</v>
      </c>
      <c r="Q226" s="8">
        <v>138.1</v>
      </c>
      <c r="R226" s="8">
        <v>163.5</v>
      </c>
      <c r="S226" s="8">
        <v>147.9</v>
      </c>
      <c r="T226" s="8">
        <v>139.9</v>
      </c>
      <c r="U226" s="8">
        <v>146.69999999999999</v>
      </c>
      <c r="V226" s="8">
        <v>149</v>
      </c>
      <c r="W226" s="8">
        <v>139.69999999999999</v>
      </c>
      <c r="X226" s="8">
        <v>143.80000000000001</v>
      </c>
      <c r="Y226" s="8">
        <v>146.19999999999999</v>
      </c>
      <c r="Z226" s="8">
        <v>124.6</v>
      </c>
      <c r="AA226" s="8">
        <v>137.69999999999999</v>
      </c>
      <c r="AB226" s="8">
        <v>150.30000000000001</v>
      </c>
      <c r="AC226" s="8">
        <v>133.4</v>
      </c>
      <c r="AD226" s="8">
        <v>137.69999999999999</v>
      </c>
      <c r="AE226" s="8">
        <v>140.4</v>
      </c>
    </row>
    <row r="227" spans="1:31" hidden="1" x14ac:dyDescent="0.35">
      <c r="A227" s="7" t="s">
        <v>30</v>
      </c>
      <c r="B227" s="7">
        <v>2019</v>
      </c>
      <c r="C227" s="7" t="s">
        <v>38</v>
      </c>
      <c r="D227" s="7" t="str">
        <f t="shared" si="3"/>
        <v>2019 May</v>
      </c>
      <c r="E227" s="8">
        <v>137.4</v>
      </c>
      <c r="F227" s="8">
        <v>159.5</v>
      </c>
      <c r="G227" s="8">
        <v>134.5</v>
      </c>
      <c r="H227" s="8">
        <v>142.6</v>
      </c>
      <c r="I227" s="8">
        <v>124</v>
      </c>
      <c r="J227" s="8">
        <v>143.69999999999999</v>
      </c>
      <c r="K227" s="8">
        <v>133.4</v>
      </c>
      <c r="L227" s="8">
        <v>125.1</v>
      </c>
      <c r="M227" s="8">
        <v>109.3</v>
      </c>
      <c r="N227" s="8">
        <v>139.30000000000001</v>
      </c>
      <c r="O227" s="8">
        <v>137.69999999999999</v>
      </c>
      <c r="P227" s="8">
        <v>156.4</v>
      </c>
      <c r="Q227" s="8">
        <v>139.19999999999999</v>
      </c>
      <c r="R227" s="8">
        <v>163.30000000000001</v>
      </c>
      <c r="S227" s="8">
        <v>151.30000000000001</v>
      </c>
      <c r="T227" s="8">
        <v>146.6</v>
      </c>
      <c r="U227" s="8">
        <v>150.69999999999999</v>
      </c>
      <c r="V227" s="8">
        <v>139.26</v>
      </c>
      <c r="W227" s="8">
        <v>146.9</v>
      </c>
      <c r="X227" s="8">
        <v>149.5</v>
      </c>
      <c r="Y227" s="8">
        <v>151.30000000000001</v>
      </c>
      <c r="Z227" s="8">
        <v>130.19999999999999</v>
      </c>
      <c r="AA227" s="8">
        <v>145.9</v>
      </c>
      <c r="AB227" s="8">
        <v>156.69999999999999</v>
      </c>
      <c r="AC227" s="8">
        <v>133.9</v>
      </c>
      <c r="AD227" s="8">
        <v>142.9</v>
      </c>
      <c r="AE227" s="8">
        <v>142.4</v>
      </c>
    </row>
    <row r="228" spans="1:31" hidden="1" x14ac:dyDescent="0.35">
      <c r="A228" s="7" t="s">
        <v>33</v>
      </c>
      <c r="B228" s="7">
        <v>2019</v>
      </c>
      <c r="C228" s="7" t="s">
        <v>38</v>
      </c>
      <c r="D228" s="7" t="str">
        <f t="shared" si="3"/>
        <v>2019 May</v>
      </c>
      <c r="E228" s="8">
        <v>140.4</v>
      </c>
      <c r="F228" s="8">
        <v>156.69999999999999</v>
      </c>
      <c r="G228" s="8">
        <v>138.30000000000001</v>
      </c>
      <c r="H228" s="8">
        <v>142.4</v>
      </c>
      <c r="I228" s="8">
        <v>118.6</v>
      </c>
      <c r="J228" s="8">
        <v>149.69999999999999</v>
      </c>
      <c r="K228" s="8">
        <v>161.6</v>
      </c>
      <c r="L228" s="8">
        <v>124.4</v>
      </c>
      <c r="M228" s="8">
        <v>111.2</v>
      </c>
      <c r="N228" s="8">
        <v>141</v>
      </c>
      <c r="O228" s="8">
        <v>128.9</v>
      </c>
      <c r="P228" s="8">
        <v>154.5</v>
      </c>
      <c r="Q228" s="8">
        <v>143.80000000000001</v>
      </c>
      <c r="R228" s="8">
        <v>166.2</v>
      </c>
      <c r="S228" s="8">
        <v>144</v>
      </c>
      <c r="T228" s="8">
        <v>131.69999999999999</v>
      </c>
      <c r="U228" s="8">
        <v>142.19999999999999</v>
      </c>
      <c r="V228" s="8">
        <v>150.1</v>
      </c>
      <c r="W228" s="8">
        <v>129.4</v>
      </c>
      <c r="X228" s="8">
        <v>137.19999999999999</v>
      </c>
      <c r="Y228" s="8">
        <v>139.80000000000001</v>
      </c>
      <c r="Z228" s="8">
        <v>120.1</v>
      </c>
      <c r="AA228" s="8">
        <v>134</v>
      </c>
      <c r="AB228" s="8">
        <v>148</v>
      </c>
      <c r="AC228" s="8">
        <v>132.6</v>
      </c>
      <c r="AD228" s="8">
        <v>133.30000000000001</v>
      </c>
      <c r="AE228" s="8">
        <v>141.5</v>
      </c>
    </row>
    <row r="229" spans="1:31" hidden="1" x14ac:dyDescent="0.35">
      <c r="A229" s="7" t="s">
        <v>34</v>
      </c>
      <c r="B229" s="7">
        <v>2019</v>
      </c>
      <c r="C229" s="7" t="s">
        <v>38</v>
      </c>
      <c r="D229" s="7" t="str">
        <f t="shared" si="3"/>
        <v>2019 May</v>
      </c>
      <c r="E229" s="8">
        <v>138.30000000000001</v>
      </c>
      <c r="F229" s="8">
        <v>158.5</v>
      </c>
      <c r="G229" s="8">
        <v>136</v>
      </c>
      <c r="H229" s="8">
        <v>142.5</v>
      </c>
      <c r="I229" s="8">
        <v>122</v>
      </c>
      <c r="J229" s="8">
        <v>146.5</v>
      </c>
      <c r="K229" s="8">
        <v>143</v>
      </c>
      <c r="L229" s="8">
        <v>124.9</v>
      </c>
      <c r="M229" s="8">
        <v>109.9</v>
      </c>
      <c r="N229" s="8">
        <v>139.9</v>
      </c>
      <c r="O229" s="8">
        <v>134</v>
      </c>
      <c r="P229" s="8">
        <v>155.5</v>
      </c>
      <c r="Q229" s="8">
        <v>140.9</v>
      </c>
      <c r="R229" s="8">
        <v>164.1</v>
      </c>
      <c r="S229" s="8">
        <v>148.4</v>
      </c>
      <c r="T229" s="8">
        <v>140.4</v>
      </c>
      <c r="U229" s="8">
        <v>147.30000000000001</v>
      </c>
      <c r="V229" s="8">
        <v>150.1</v>
      </c>
      <c r="W229" s="8">
        <v>140.30000000000001</v>
      </c>
      <c r="X229" s="8">
        <v>143.69999999999999</v>
      </c>
      <c r="Y229" s="8">
        <v>146.9</v>
      </c>
      <c r="Z229" s="8">
        <v>124.9</v>
      </c>
      <c r="AA229" s="8">
        <v>139.19999999999999</v>
      </c>
      <c r="AB229" s="8">
        <v>151.6</v>
      </c>
      <c r="AC229" s="8">
        <v>133.4</v>
      </c>
      <c r="AD229" s="8">
        <v>138.19999999999999</v>
      </c>
      <c r="AE229" s="8">
        <v>142</v>
      </c>
    </row>
    <row r="230" spans="1:31" hidden="1" x14ac:dyDescent="0.35">
      <c r="A230" s="7" t="s">
        <v>30</v>
      </c>
      <c r="B230" s="7">
        <v>2019</v>
      </c>
      <c r="C230" s="7" t="s">
        <v>39</v>
      </c>
      <c r="D230" s="7" t="str">
        <f t="shared" si="3"/>
        <v>2019 June</v>
      </c>
      <c r="E230" s="8">
        <v>137.80000000000001</v>
      </c>
      <c r="F230" s="8">
        <v>163.5</v>
      </c>
      <c r="G230" s="8">
        <v>136.19999999999999</v>
      </c>
      <c r="H230" s="8">
        <v>143.19999999999999</v>
      </c>
      <c r="I230" s="8">
        <v>124.3</v>
      </c>
      <c r="J230" s="8">
        <v>143.30000000000001</v>
      </c>
      <c r="K230" s="8">
        <v>140.6</v>
      </c>
      <c r="L230" s="8">
        <v>128.69999999999999</v>
      </c>
      <c r="M230" s="8">
        <v>110.6</v>
      </c>
      <c r="N230" s="8">
        <v>140.4</v>
      </c>
      <c r="O230" s="8">
        <v>138</v>
      </c>
      <c r="P230" s="8">
        <v>156.6</v>
      </c>
      <c r="Q230" s="8">
        <v>141</v>
      </c>
      <c r="R230" s="8">
        <v>164.2</v>
      </c>
      <c r="S230" s="8">
        <v>151.4</v>
      </c>
      <c r="T230" s="8">
        <v>146.5</v>
      </c>
      <c r="U230" s="8">
        <v>150.69999999999999</v>
      </c>
      <c r="V230" s="8">
        <v>139.26</v>
      </c>
      <c r="W230" s="8">
        <v>147.80000000000001</v>
      </c>
      <c r="X230" s="8">
        <v>149.6</v>
      </c>
      <c r="Y230" s="8">
        <v>151.69999999999999</v>
      </c>
      <c r="Z230" s="8">
        <v>130.19999999999999</v>
      </c>
      <c r="AA230" s="8">
        <v>146.4</v>
      </c>
      <c r="AB230" s="8">
        <v>157.69999999999999</v>
      </c>
      <c r="AC230" s="8">
        <v>134.80000000000001</v>
      </c>
      <c r="AD230" s="8">
        <v>143.30000000000001</v>
      </c>
      <c r="AE230" s="8">
        <v>143.6</v>
      </c>
    </row>
    <row r="231" spans="1:31" hidden="1" x14ac:dyDescent="0.35">
      <c r="A231" s="7" t="s">
        <v>33</v>
      </c>
      <c r="B231" s="7">
        <v>2019</v>
      </c>
      <c r="C231" s="7" t="s">
        <v>39</v>
      </c>
      <c r="D231" s="7" t="str">
        <f t="shared" si="3"/>
        <v>2019 June</v>
      </c>
      <c r="E231" s="8">
        <v>140.69999999999999</v>
      </c>
      <c r="F231" s="8">
        <v>159.6</v>
      </c>
      <c r="G231" s="8">
        <v>140.4</v>
      </c>
      <c r="H231" s="8">
        <v>143.4</v>
      </c>
      <c r="I231" s="8">
        <v>118.6</v>
      </c>
      <c r="J231" s="8">
        <v>150.9</v>
      </c>
      <c r="K231" s="8">
        <v>169.8</v>
      </c>
      <c r="L231" s="8">
        <v>127.4</v>
      </c>
      <c r="M231" s="8">
        <v>111.8</v>
      </c>
      <c r="N231" s="8">
        <v>141</v>
      </c>
      <c r="O231" s="8">
        <v>129</v>
      </c>
      <c r="P231" s="8">
        <v>155.1</v>
      </c>
      <c r="Q231" s="8">
        <v>145.6</v>
      </c>
      <c r="R231" s="8">
        <v>166.7</v>
      </c>
      <c r="S231" s="8">
        <v>144.30000000000001</v>
      </c>
      <c r="T231" s="8">
        <v>131.69999999999999</v>
      </c>
      <c r="U231" s="8">
        <v>142.4</v>
      </c>
      <c r="V231" s="8">
        <v>149.4</v>
      </c>
      <c r="W231" s="8">
        <v>130.5</v>
      </c>
      <c r="X231" s="8">
        <v>137.4</v>
      </c>
      <c r="Y231" s="8">
        <v>140.30000000000001</v>
      </c>
      <c r="Z231" s="8">
        <v>119.6</v>
      </c>
      <c r="AA231" s="8">
        <v>134.30000000000001</v>
      </c>
      <c r="AB231" s="8">
        <v>148.9</v>
      </c>
      <c r="AC231" s="8">
        <v>133.69999999999999</v>
      </c>
      <c r="AD231" s="8">
        <v>133.6</v>
      </c>
      <c r="AE231" s="8">
        <v>142.1</v>
      </c>
    </row>
    <row r="232" spans="1:31" hidden="1" x14ac:dyDescent="0.35">
      <c r="A232" s="7" t="s">
        <v>34</v>
      </c>
      <c r="B232" s="7">
        <v>2019</v>
      </c>
      <c r="C232" s="7" t="s">
        <v>39</v>
      </c>
      <c r="D232" s="7" t="str">
        <f t="shared" si="3"/>
        <v>2019 June</v>
      </c>
      <c r="E232" s="8">
        <v>138.69999999999999</v>
      </c>
      <c r="F232" s="8">
        <v>162.1</v>
      </c>
      <c r="G232" s="8">
        <v>137.80000000000001</v>
      </c>
      <c r="H232" s="8">
        <v>143.30000000000001</v>
      </c>
      <c r="I232" s="8">
        <v>122.2</v>
      </c>
      <c r="J232" s="8">
        <v>146.80000000000001</v>
      </c>
      <c r="K232" s="8">
        <v>150.5</v>
      </c>
      <c r="L232" s="8">
        <v>128.30000000000001</v>
      </c>
      <c r="M232" s="8">
        <v>111</v>
      </c>
      <c r="N232" s="8">
        <v>140.6</v>
      </c>
      <c r="O232" s="8">
        <v>134.19999999999999</v>
      </c>
      <c r="P232" s="8">
        <v>155.9</v>
      </c>
      <c r="Q232" s="8">
        <v>142.69999999999999</v>
      </c>
      <c r="R232" s="8">
        <v>164.9</v>
      </c>
      <c r="S232" s="8">
        <v>148.6</v>
      </c>
      <c r="T232" s="8">
        <v>140.4</v>
      </c>
      <c r="U232" s="8">
        <v>147.4</v>
      </c>
      <c r="V232" s="8">
        <v>149.4</v>
      </c>
      <c r="W232" s="8">
        <v>141.19999999999999</v>
      </c>
      <c r="X232" s="8">
        <v>143.80000000000001</v>
      </c>
      <c r="Y232" s="8">
        <v>147.4</v>
      </c>
      <c r="Z232" s="8">
        <v>124.6</v>
      </c>
      <c r="AA232" s="8">
        <v>139.6</v>
      </c>
      <c r="AB232" s="8">
        <v>152.5</v>
      </c>
      <c r="AC232" s="8">
        <v>134.30000000000001</v>
      </c>
      <c r="AD232" s="8">
        <v>138.6</v>
      </c>
      <c r="AE232" s="8">
        <v>142.9</v>
      </c>
    </row>
    <row r="233" spans="1:31" hidden="1" x14ac:dyDescent="0.35">
      <c r="A233" s="7" t="s">
        <v>30</v>
      </c>
      <c r="B233" s="7">
        <v>2019</v>
      </c>
      <c r="C233" s="7" t="s">
        <v>40</v>
      </c>
      <c r="D233" s="7" t="str">
        <f t="shared" si="3"/>
        <v>2019 July</v>
      </c>
      <c r="E233" s="8">
        <v>138.4</v>
      </c>
      <c r="F233" s="8">
        <v>164</v>
      </c>
      <c r="G233" s="8">
        <v>138.4</v>
      </c>
      <c r="H233" s="8">
        <v>143.9</v>
      </c>
      <c r="I233" s="8">
        <v>124.4</v>
      </c>
      <c r="J233" s="8">
        <v>146.4</v>
      </c>
      <c r="K233" s="8">
        <v>150.1</v>
      </c>
      <c r="L233" s="8">
        <v>130.6</v>
      </c>
      <c r="M233" s="8">
        <v>110.8</v>
      </c>
      <c r="N233" s="8">
        <v>141.69999999999999</v>
      </c>
      <c r="O233" s="8">
        <v>138.5</v>
      </c>
      <c r="P233" s="8">
        <v>156.69999999999999</v>
      </c>
      <c r="Q233" s="8">
        <v>143</v>
      </c>
      <c r="R233" s="8">
        <v>164.5</v>
      </c>
      <c r="S233" s="8">
        <v>151.6</v>
      </c>
      <c r="T233" s="8">
        <v>146.6</v>
      </c>
      <c r="U233" s="8">
        <v>150.9</v>
      </c>
      <c r="V233" s="8">
        <v>139.26</v>
      </c>
      <c r="W233" s="8">
        <v>146.80000000000001</v>
      </c>
      <c r="X233" s="8">
        <v>150</v>
      </c>
      <c r="Y233" s="8">
        <v>152.19999999999999</v>
      </c>
      <c r="Z233" s="8">
        <v>131.19999999999999</v>
      </c>
      <c r="AA233" s="8">
        <v>147.5</v>
      </c>
      <c r="AB233" s="8">
        <v>159.1</v>
      </c>
      <c r="AC233" s="8">
        <v>136.1</v>
      </c>
      <c r="AD233" s="8">
        <v>144.19999999999999</v>
      </c>
      <c r="AE233" s="8">
        <v>144.9</v>
      </c>
    </row>
    <row r="234" spans="1:31" hidden="1" x14ac:dyDescent="0.35">
      <c r="A234" s="7" t="s">
        <v>33</v>
      </c>
      <c r="B234" s="7">
        <v>2019</v>
      </c>
      <c r="C234" s="7" t="s">
        <v>40</v>
      </c>
      <c r="D234" s="7" t="str">
        <f t="shared" si="3"/>
        <v>2019 July</v>
      </c>
      <c r="E234" s="8">
        <v>141.4</v>
      </c>
      <c r="F234" s="8">
        <v>160.19999999999999</v>
      </c>
      <c r="G234" s="8">
        <v>142.5</v>
      </c>
      <c r="H234" s="8">
        <v>144.1</v>
      </c>
      <c r="I234" s="8">
        <v>119.3</v>
      </c>
      <c r="J234" s="8">
        <v>154.69999999999999</v>
      </c>
      <c r="K234" s="8">
        <v>180.1</v>
      </c>
      <c r="L234" s="8">
        <v>128.9</v>
      </c>
      <c r="M234" s="8">
        <v>111.8</v>
      </c>
      <c r="N234" s="8">
        <v>141.6</v>
      </c>
      <c r="O234" s="8">
        <v>129.5</v>
      </c>
      <c r="P234" s="8">
        <v>155.6</v>
      </c>
      <c r="Q234" s="8">
        <v>147.69999999999999</v>
      </c>
      <c r="R234" s="8">
        <v>167.2</v>
      </c>
      <c r="S234" s="8">
        <v>144.69999999999999</v>
      </c>
      <c r="T234" s="8">
        <v>131.9</v>
      </c>
      <c r="U234" s="8">
        <v>142.69999999999999</v>
      </c>
      <c r="V234" s="8">
        <v>150.6</v>
      </c>
      <c r="W234" s="8">
        <v>127</v>
      </c>
      <c r="X234" s="8">
        <v>137.69999999999999</v>
      </c>
      <c r="Y234" s="8">
        <v>140.80000000000001</v>
      </c>
      <c r="Z234" s="8">
        <v>120.6</v>
      </c>
      <c r="AA234" s="8">
        <v>135</v>
      </c>
      <c r="AB234" s="8">
        <v>150.4</v>
      </c>
      <c r="AC234" s="8">
        <v>135.1</v>
      </c>
      <c r="AD234" s="8">
        <v>134.5</v>
      </c>
      <c r="AE234" s="8">
        <v>143.30000000000001</v>
      </c>
    </row>
    <row r="235" spans="1:31" hidden="1" x14ac:dyDescent="0.35">
      <c r="A235" s="7" t="s">
        <v>34</v>
      </c>
      <c r="B235" s="7">
        <v>2019</v>
      </c>
      <c r="C235" s="7" t="s">
        <v>40</v>
      </c>
      <c r="D235" s="7" t="str">
        <f t="shared" si="3"/>
        <v>2019 July</v>
      </c>
      <c r="E235" s="8">
        <v>139.30000000000001</v>
      </c>
      <c r="F235" s="8">
        <v>162.69999999999999</v>
      </c>
      <c r="G235" s="8">
        <v>140</v>
      </c>
      <c r="H235" s="8">
        <v>144</v>
      </c>
      <c r="I235" s="8">
        <v>122.5</v>
      </c>
      <c r="J235" s="8">
        <v>150.30000000000001</v>
      </c>
      <c r="K235" s="8">
        <v>160.30000000000001</v>
      </c>
      <c r="L235" s="8">
        <v>130</v>
      </c>
      <c r="M235" s="8">
        <v>111.1</v>
      </c>
      <c r="N235" s="8">
        <v>141.69999999999999</v>
      </c>
      <c r="O235" s="8">
        <v>134.69999999999999</v>
      </c>
      <c r="P235" s="8">
        <v>156.19999999999999</v>
      </c>
      <c r="Q235" s="8">
        <v>144.69999999999999</v>
      </c>
      <c r="R235" s="8">
        <v>165.2</v>
      </c>
      <c r="S235" s="8">
        <v>148.9</v>
      </c>
      <c r="T235" s="8">
        <v>140.5</v>
      </c>
      <c r="U235" s="8">
        <v>147.6</v>
      </c>
      <c r="V235" s="8">
        <v>150.6</v>
      </c>
      <c r="W235" s="8">
        <v>139.30000000000001</v>
      </c>
      <c r="X235" s="8">
        <v>144.19999999999999</v>
      </c>
      <c r="Y235" s="8">
        <v>147.9</v>
      </c>
      <c r="Z235" s="8">
        <v>125.6</v>
      </c>
      <c r="AA235" s="8">
        <v>140.5</v>
      </c>
      <c r="AB235" s="8">
        <v>154</v>
      </c>
      <c r="AC235" s="8">
        <v>135.69999999999999</v>
      </c>
      <c r="AD235" s="8">
        <v>139.5</v>
      </c>
      <c r="AE235" s="8">
        <v>144.19999999999999</v>
      </c>
    </row>
    <row r="236" spans="1:31" hidden="1" x14ac:dyDescent="0.35">
      <c r="A236" s="7" t="s">
        <v>30</v>
      </c>
      <c r="B236" s="7">
        <v>2019</v>
      </c>
      <c r="C236" s="7" t="s">
        <v>41</v>
      </c>
      <c r="D236" s="7" t="str">
        <f t="shared" si="3"/>
        <v>2019 August</v>
      </c>
      <c r="E236" s="8">
        <v>139.19999999999999</v>
      </c>
      <c r="F236" s="8">
        <v>161.9</v>
      </c>
      <c r="G236" s="8">
        <v>137.1</v>
      </c>
      <c r="H236" s="8">
        <v>144.6</v>
      </c>
      <c r="I236" s="8">
        <v>124.7</v>
      </c>
      <c r="J236" s="8">
        <v>145.5</v>
      </c>
      <c r="K236" s="8">
        <v>156.19999999999999</v>
      </c>
      <c r="L236" s="8">
        <v>131.5</v>
      </c>
      <c r="M236" s="8">
        <v>111.7</v>
      </c>
      <c r="N236" s="8">
        <v>142.69999999999999</v>
      </c>
      <c r="O236" s="8">
        <v>138.5</v>
      </c>
      <c r="P236" s="8">
        <v>156.9</v>
      </c>
      <c r="Q236" s="8">
        <v>144</v>
      </c>
      <c r="R236" s="8">
        <v>165.1</v>
      </c>
      <c r="S236" s="8">
        <v>151.80000000000001</v>
      </c>
      <c r="T236" s="8">
        <v>146.6</v>
      </c>
      <c r="U236" s="8">
        <v>151.1</v>
      </c>
      <c r="V236" s="8">
        <v>139.26</v>
      </c>
      <c r="W236" s="8">
        <v>146.4</v>
      </c>
      <c r="X236" s="8">
        <v>150.19999999999999</v>
      </c>
      <c r="Y236" s="8">
        <v>152.69999999999999</v>
      </c>
      <c r="Z236" s="8">
        <v>131.4</v>
      </c>
      <c r="AA236" s="8">
        <v>148</v>
      </c>
      <c r="AB236" s="8">
        <v>159.69999999999999</v>
      </c>
      <c r="AC236" s="8">
        <v>138.80000000000001</v>
      </c>
      <c r="AD236" s="8">
        <v>144.9</v>
      </c>
      <c r="AE236" s="8">
        <v>145.69999999999999</v>
      </c>
    </row>
    <row r="237" spans="1:31" hidden="1" x14ac:dyDescent="0.35">
      <c r="A237" s="7" t="s">
        <v>33</v>
      </c>
      <c r="B237" s="7">
        <v>2019</v>
      </c>
      <c r="C237" s="7" t="s">
        <v>41</v>
      </c>
      <c r="D237" s="7" t="str">
        <f t="shared" si="3"/>
        <v>2019 August</v>
      </c>
      <c r="E237" s="8">
        <v>142.1</v>
      </c>
      <c r="F237" s="8">
        <v>158.30000000000001</v>
      </c>
      <c r="G237" s="8">
        <v>140.80000000000001</v>
      </c>
      <c r="H237" s="8">
        <v>144.9</v>
      </c>
      <c r="I237" s="8">
        <v>119.9</v>
      </c>
      <c r="J237" s="8">
        <v>153.9</v>
      </c>
      <c r="K237" s="8">
        <v>189.1</v>
      </c>
      <c r="L237" s="8">
        <v>129.80000000000001</v>
      </c>
      <c r="M237" s="8">
        <v>112.7</v>
      </c>
      <c r="N237" s="8">
        <v>142.5</v>
      </c>
      <c r="O237" s="8">
        <v>129.80000000000001</v>
      </c>
      <c r="P237" s="8">
        <v>156.19999999999999</v>
      </c>
      <c r="Q237" s="8">
        <v>149.1</v>
      </c>
      <c r="R237" s="8">
        <v>167.9</v>
      </c>
      <c r="S237" s="8">
        <v>145</v>
      </c>
      <c r="T237" s="8">
        <v>132.19999999999999</v>
      </c>
      <c r="U237" s="8">
        <v>143</v>
      </c>
      <c r="V237" s="8">
        <v>151.6</v>
      </c>
      <c r="W237" s="8">
        <v>125.5</v>
      </c>
      <c r="X237" s="8">
        <v>138.1</v>
      </c>
      <c r="Y237" s="8">
        <v>141.5</v>
      </c>
      <c r="Z237" s="8">
        <v>120.8</v>
      </c>
      <c r="AA237" s="8">
        <v>135.4</v>
      </c>
      <c r="AB237" s="8">
        <v>151.5</v>
      </c>
      <c r="AC237" s="8">
        <v>137.80000000000001</v>
      </c>
      <c r="AD237" s="8">
        <v>135.30000000000001</v>
      </c>
      <c r="AE237" s="8">
        <v>144.19999999999999</v>
      </c>
    </row>
    <row r="238" spans="1:31" hidden="1" x14ac:dyDescent="0.35">
      <c r="A238" s="7" t="s">
        <v>34</v>
      </c>
      <c r="B238" s="7">
        <v>2019</v>
      </c>
      <c r="C238" s="7" t="s">
        <v>41</v>
      </c>
      <c r="D238" s="7" t="str">
        <f t="shared" si="3"/>
        <v>2019 August</v>
      </c>
      <c r="E238" s="8">
        <v>140.1</v>
      </c>
      <c r="F238" s="8">
        <v>160.6</v>
      </c>
      <c r="G238" s="8">
        <v>138.5</v>
      </c>
      <c r="H238" s="8">
        <v>144.69999999999999</v>
      </c>
      <c r="I238" s="8">
        <v>122.9</v>
      </c>
      <c r="J238" s="8">
        <v>149.4</v>
      </c>
      <c r="K238" s="8">
        <v>167.4</v>
      </c>
      <c r="L238" s="8">
        <v>130.9</v>
      </c>
      <c r="M238" s="8">
        <v>112</v>
      </c>
      <c r="N238" s="8">
        <v>142.6</v>
      </c>
      <c r="O238" s="8">
        <v>134.9</v>
      </c>
      <c r="P238" s="8">
        <v>156.6</v>
      </c>
      <c r="Q238" s="8">
        <v>145.9</v>
      </c>
      <c r="R238" s="8">
        <v>165.8</v>
      </c>
      <c r="S238" s="8">
        <v>149.1</v>
      </c>
      <c r="T238" s="8">
        <v>140.6</v>
      </c>
      <c r="U238" s="8">
        <v>147.9</v>
      </c>
      <c r="V238" s="8">
        <v>151.6</v>
      </c>
      <c r="W238" s="8">
        <v>138.5</v>
      </c>
      <c r="X238" s="8">
        <v>144.5</v>
      </c>
      <c r="Y238" s="8">
        <v>148.5</v>
      </c>
      <c r="Z238" s="8">
        <v>125.8</v>
      </c>
      <c r="AA238" s="8">
        <v>140.9</v>
      </c>
      <c r="AB238" s="8">
        <v>154.9</v>
      </c>
      <c r="AC238" s="8">
        <v>138.4</v>
      </c>
      <c r="AD238" s="8">
        <v>140.19999999999999</v>
      </c>
      <c r="AE238" s="8">
        <v>145</v>
      </c>
    </row>
    <row r="239" spans="1:31" hidden="1" x14ac:dyDescent="0.35">
      <c r="A239" s="7" t="s">
        <v>30</v>
      </c>
      <c r="B239" s="7">
        <v>2019</v>
      </c>
      <c r="C239" s="7" t="s">
        <v>42</v>
      </c>
      <c r="D239" s="7" t="str">
        <f t="shared" si="3"/>
        <v>2019 September</v>
      </c>
      <c r="E239" s="8">
        <v>140.1</v>
      </c>
      <c r="F239" s="8">
        <v>161.9</v>
      </c>
      <c r="G239" s="8">
        <v>138.30000000000001</v>
      </c>
      <c r="H239" s="8">
        <v>145.69999999999999</v>
      </c>
      <c r="I239" s="8">
        <v>125.1</v>
      </c>
      <c r="J239" s="8">
        <v>143.80000000000001</v>
      </c>
      <c r="K239" s="8">
        <v>163.4</v>
      </c>
      <c r="L239" s="8">
        <v>132.19999999999999</v>
      </c>
      <c r="M239" s="8">
        <v>112.8</v>
      </c>
      <c r="N239" s="8">
        <v>144.19999999999999</v>
      </c>
      <c r="O239" s="8">
        <v>138.5</v>
      </c>
      <c r="P239" s="8">
        <v>157.19999999999999</v>
      </c>
      <c r="Q239" s="8">
        <v>145.5</v>
      </c>
      <c r="R239" s="8">
        <v>165.7</v>
      </c>
      <c r="S239" s="8">
        <v>151.69999999999999</v>
      </c>
      <c r="T239" s="8">
        <v>146.6</v>
      </c>
      <c r="U239" s="8">
        <v>151</v>
      </c>
      <c r="V239" s="8">
        <v>139.26</v>
      </c>
      <c r="W239" s="8">
        <v>146.9</v>
      </c>
      <c r="X239" s="8">
        <v>150.30000000000001</v>
      </c>
      <c r="Y239" s="8">
        <v>153.4</v>
      </c>
      <c r="Z239" s="8">
        <v>131.6</v>
      </c>
      <c r="AA239" s="8">
        <v>148.30000000000001</v>
      </c>
      <c r="AB239" s="8">
        <v>160.19999999999999</v>
      </c>
      <c r="AC239" s="8">
        <v>140.19999999999999</v>
      </c>
      <c r="AD239" s="8">
        <v>145.4</v>
      </c>
      <c r="AE239" s="8">
        <v>146.69999999999999</v>
      </c>
    </row>
    <row r="240" spans="1:31" hidden="1" x14ac:dyDescent="0.35">
      <c r="A240" s="7" t="s">
        <v>33</v>
      </c>
      <c r="B240" s="7">
        <v>2019</v>
      </c>
      <c r="C240" s="7" t="s">
        <v>42</v>
      </c>
      <c r="D240" s="7" t="str">
        <f t="shared" si="3"/>
        <v>2019 September</v>
      </c>
      <c r="E240" s="8">
        <v>142.69999999999999</v>
      </c>
      <c r="F240" s="8">
        <v>158.69999999999999</v>
      </c>
      <c r="G240" s="8">
        <v>141.6</v>
      </c>
      <c r="H240" s="8">
        <v>144.9</v>
      </c>
      <c r="I240" s="8">
        <v>120.8</v>
      </c>
      <c r="J240" s="8">
        <v>149.80000000000001</v>
      </c>
      <c r="K240" s="8">
        <v>192.4</v>
      </c>
      <c r="L240" s="8">
        <v>130.30000000000001</v>
      </c>
      <c r="M240" s="8">
        <v>114</v>
      </c>
      <c r="N240" s="8">
        <v>143.80000000000001</v>
      </c>
      <c r="O240" s="8">
        <v>130</v>
      </c>
      <c r="P240" s="8">
        <v>156.4</v>
      </c>
      <c r="Q240" s="8">
        <v>149.5</v>
      </c>
      <c r="R240" s="8">
        <v>168.6</v>
      </c>
      <c r="S240" s="8">
        <v>145.30000000000001</v>
      </c>
      <c r="T240" s="8">
        <v>132.19999999999999</v>
      </c>
      <c r="U240" s="8">
        <v>143.30000000000001</v>
      </c>
      <c r="V240" s="8">
        <v>152.19999999999999</v>
      </c>
      <c r="W240" s="8">
        <v>126.6</v>
      </c>
      <c r="X240" s="8">
        <v>138.30000000000001</v>
      </c>
      <c r="Y240" s="8">
        <v>141.9</v>
      </c>
      <c r="Z240" s="8">
        <v>121.2</v>
      </c>
      <c r="AA240" s="8">
        <v>135.9</v>
      </c>
      <c r="AB240" s="8">
        <v>151.6</v>
      </c>
      <c r="AC240" s="8">
        <v>139</v>
      </c>
      <c r="AD240" s="8">
        <v>135.69999999999999</v>
      </c>
      <c r="AE240" s="8">
        <v>144.69999999999999</v>
      </c>
    </row>
    <row r="241" spans="1:31" hidden="1" x14ac:dyDescent="0.35">
      <c r="A241" s="7" t="s">
        <v>34</v>
      </c>
      <c r="B241" s="7">
        <v>2019</v>
      </c>
      <c r="C241" s="7" t="s">
        <v>42</v>
      </c>
      <c r="D241" s="7" t="str">
        <f t="shared" si="3"/>
        <v>2019 September</v>
      </c>
      <c r="E241" s="8">
        <v>140.9</v>
      </c>
      <c r="F241" s="8">
        <v>160.80000000000001</v>
      </c>
      <c r="G241" s="8">
        <v>139.6</v>
      </c>
      <c r="H241" s="8">
        <v>145.4</v>
      </c>
      <c r="I241" s="8">
        <v>123.5</v>
      </c>
      <c r="J241" s="8">
        <v>146.6</v>
      </c>
      <c r="K241" s="8">
        <v>173.2</v>
      </c>
      <c r="L241" s="8">
        <v>131.6</v>
      </c>
      <c r="M241" s="8">
        <v>113.2</v>
      </c>
      <c r="N241" s="8">
        <v>144.1</v>
      </c>
      <c r="O241" s="8">
        <v>135</v>
      </c>
      <c r="P241" s="8">
        <v>156.80000000000001</v>
      </c>
      <c r="Q241" s="8">
        <v>147</v>
      </c>
      <c r="R241" s="8">
        <v>166.5</v>
      </c>
      <c r="S241" s="8">
        <v>149.19999999999999</v>
      </c>
      <c r="T241" s="8">
        <v>140.6</v>
      </c>
      <c r="U241" s="8">
        <v>147.9</v>
      </c>
      <c r="V241" s="8">
        <v>152.19999999999999</v>
      </c>
      <c r="W241" s="8">
        <v>139.19999999999999</v>
      </c>
      <c r="X241" s="8">
        <v>144.6</v>
      </c>
      <c r="Y241" s="8">
        <v>149</v>
      </c>
      <c r="Z241" s="8">
        <v>126.1</v>
      </c>
      <c r="AA241" s="8">
        <v>141.30000000000001</v>
      </c>
      <c r="AB241" s="8">
        <v>155.19999999999999</v>
      </c>
      <c r="AC241" s="8">
        <v>139.69999999999999</v>
      </c>
      <c r="AD241" s="8">
        <v>140.69999999999999</v>
      </c>
      <c r="AE241" s="8">
        <v>145.80000000000001</v>
      </c>
    </row>
    <row r="242" spans="1:31" hidden="1" x14ac:dyDescent="0.35">
      <c r="A242" s="7" t="s">
        <v>30</v>
      </c>
      <c r="B242" s="7">
        <v>2019</v>
      </c>
      <c r="C242" s="7" t="s">
        <v>43</v>
      </c>
      <c r="D242" s="7" t="str">
        <f t="shared" si="3"/>
        <v>2019 October</v>
      </c>
      <c r="E242" s="8">
        <v>141</v>
      </c>
      <c r="F242" s="8">
        <v>161.6</v>
      </c>
      <c r="G242" s="8">
        <v>141.19999999999999</v>
      </c>
      <c r="H242" s="8">
        <v>146.5</v>
      </c>
      <c r="I242" s="8">
        <v>125.6</v>
      </c>
      <c r="J242" s="8">
        <v>145.69999999999999</v>
      </c>
      <c r="K242" s="8">
        <v>178.8</v>
      </c>
      <c r="L242" s="8">
        <v>133.1</v>
      </c>
      <c r="M242" s="8">
        <v>113.6</v>
      </c>
      <c r="N242" s="8">
        <v>145.5</v>
      </c>
      <c r="O242" s="8">
        <v>138.6</v>
      </c>
      <c r="P242" s="8">
        <v>157.4</v>
      </c>
      <c r="Q242" s="8">
        <v>148.30000000000001</v>
      </c>
      <c r="R242" s="8">
        <v>166.3</v>
      </c>
      <c r="S242" s="8">
        <v>151.69999999999999</v>
      </c>
      <c r="T242" s="8">
        <v>146.69999999999999</v>
      </c>
      <c r="U242" s="8">
        <v>151</v>
      </c>
      <c r="V242" s="8">
        <v>139.26</v>
      </c>
      <c r="W242" s="8">
        <v>147.69999999999999</v>
      </c>
      <c r="X242" s="8">
        <v>150.6</v>
      </c>
      <c r="Y242" s="8">
        <v>153.69999999999999</v>
      </c>
      <c r="Z242" s="8">
        <v>131.69999999999999</v>
      </c>
      <c r="AA242" s="8">
        <v>148.69999999999999</v>
      </c>
      <c r="AB242" s="8">
        <v>160.69999999999999</v>
      </c>
      <c r="AC242" s="8">
        <v>140.30000000000001</v>
      </c>
      <c r="AD242" s="8">
        <v>145.69999999999999</v>
      </c>
      <c r="AE242" s="8">
        <v>148.30000000000001</v>
      </c>
    </row>
    <row r="243" spans="1:31" hidden="1" x14ac:dyDescent="0.35">
      <c r="A243" s="7" t="s">
        <v>33</v>
      </c>
      <c r="B243" s="7">
        <v>2019</v>
      </c>
      <c r="C243" s="7" t="s">
        <v>43</v>
      </c>
      <c r="D243" s="7" t="str">
        <f t="shared" si="3"/>
        <v>2019 October</v>
      </c>
      <c r="E243" s="8">
        <v>143.5</v>
      </c>
      <c r="F243" s="8">
        <v>159.80000000000001</v>
      </c>
      <c r="G243" s="8">
        <v>144.69999999999999</v>
      </c>
      <c r="H243" s="8">
        <v>145.6</v>
      </c>
      <c r="I243" s="8">
        <v>121.1</v>
      </c>
      <c r="J243" s="8">
        <v>150.6</v>
      </c>
      <c r="K243" s="8">
        <v>207.2</v>
      </c>
      <c r="L243" s="8">
        <v>131.19999999999999</v>
      </c>
      <c r="M243" s="8">
        <v>114.8</v>
      </c>
      <c r="N243" s="8">
        <v>145.19999999999999</v>
      </c>
      <c r="O243" s="8">
        <v>130.19999999999999</v>
      </c>
      <c r="P243" s="8">
        <v>156.80000000000001</v>
      </c>
      <c r="Q243" s="8">
        <v>151.9</v>
      </c>
      <c r="R243" s="8">
        <v>169.3</v>
      </c>
      <c r="S243" s="8">
        <v>145.9</v>
      </c>
      <c r="T243" s="8">
        <v>132.4</v>
      </c>
      <c r="U243" s="8">
        <v>143.9</v>
      </c>
      <c r="V243" s="8">
        <v>153</v>
      </c>
      <c r="W243" s="8">
        <v>128.9</v>
      </c>
      <c r="X243" s="8">
        <v>138.69999999999999</v>
      </c>
      <c r="Y243" s="8">
        <v>142.4</v>
      </c>
      <c r="Z243" s="8">
        <v>121.5</v>
      </c>
      <c r="AA243" s="8">
        <v>136.19999999999999</v>
      </c>
      <c r="AB243" s="8">
        <v>151.69999999999999</v>
      </c>
      <c r="AC243" s="8">
        <v>139.5</v>
      </c>
      <c r="AD243" s="8">
        <v>136</v>
      </c>
      <c r="AE243" s="8">
        <v>146</v>
      </c>
    </row>
    <row r="244" spans="1:31" hidden="1" x14ac:dyDescent="0.35">
      <c r="A244" s="7" t="s">
        <v>34</v>
      </c>
      <c r="B244" s="7">
        <v>2019</v>
      </c>
      <c r="C244" s="7" t="s">
        <v>43</v>
      </c>
      <c r="D244" s="7" t="str">
        <f t="shared" si="3"/>
        <v>2019 October</v>
      </c>
      <c r="E244" s="8">
        <v>141.80000000000001</v>
      </c>
      <c r="F244" s="8">
        <v>161</v>
      </c>
      <c r="G244" s="8">
        <v>142.6</v>
      </c>
      <c r="H244" s="8">
        <v>146.19999999999999</v>
      </c>
      <c r="I244" s="8">
        <v>123.9</v>
      </c>
      <c r="J244" s="8">
        <v>148</v>
      </c>
      <c r="K244" s="8">
        <v>188.4</v>
      </c>
      <c r="L244" s="8">
        <v>132.5</v>
      </c>
      <c r="M244" s="8">
        <v>114</v>
      </c>
      <c r="N244" s="8">
        <v>145.4</v>
      </c>
      <c r="O244" s="8">
        <v>135.1</v>
      </c>
      <c r="P244" s="8">
        <v>157.1</v>
      </c>
      <c r="Q244" s="8">
        <v>149.6</v>
      </c>
      <c r="R244" s="8">
        <v>167.1</v>
      </c>
      <c r="S244" s="8">
        <v>149.4</v>
      </c>
      <c r="T244" s="8">
        <v>140.80000000000001</v>
      </c>
      <c r="U244" s="8">
        <v>148.19999999999999</v>
      </c>
      <c r="V244" s="8">
        <v>153</v>
      </c>
      <c r="W244" s="8">
        <v>140.6</v>
      </c>
      <c r="X244" s="8">
        <v>145</v>
      </c>
      <c r="Y244" s="8">
        <v>149.4</v>
      </c>
      <c r="Z244" s="8">
        <v>126.3</v>
      </c>
      <c r="AA244" s="8">
        <v>141.69999999999999</v>
      </c>
      <c r="AB244" s="8">
        <v>155.4</v>
      </c>
      <c r="AC244" s="8">
        <v>140</v>
      </c>
      <c r="AD244" s="8">
        <v>141</v>
      </c>
      <c r="AE244" s="8">
        <v>147.19999999999999</v>
      </c>
    </row>
    <row r="245" spans="1:31" hidden="1" x14ac:dyDescent="0.35">
      <c r="A245" s="7" t="s">
        <v>30</v>
      </c>
      <c r="B245" s="7">
        <v>2019</v>
      </c>
      <c r="C245" s="7" t="s">
        <v>45</v>
      </c>
      <c r="D245" s="7" t="str">
        <f t="shared" si="3"/>
        <v>2019 November</v>
      </c>
      <c r="E245" s="8">
        <v>141.80000000000001</v>
      </c>
      <c r="F245" s="8">
        <v>163.69999999999999</v>
      </c>
      <c r="G245" s="8">
        <v>143.80000000000001</v>
      </c>
      <c r="H245" s="8">
        <v>147.1</v>
      </c>
      <c r="I245" s="8">
        <v>126</v>
      </c>
      <c r="J245" s="8">
        <v>146.19999999999999</v>
      </c>
      <c r="K245" s="8">
        <v>191.4</v>
      </c>
      <c r="L245" s="8">
        <v>136.19999999999999</v>
      </c>
      <c r="M245" s="8">
        <v>113.8</v>
      </c>
      <c r="N245" s="8">
        <v>147.30000000000001</v>
      </c>
      <c r="O245" s="8">
        <v>138.69999999999999</v>
      </c>
      <c r="P245" s="8">
        <v>157.69999999999999</v>
      </c>
      <c r="Q245" s="8">
        <v>150.9</v>
      </c>
      <c r="R245" s="8">
        <v>167.2</v>
      </c>
      <c r="S245" s="8">
        <v>152.30000000000001</v>
      </c>
      <c r="T245" s="8">
        <v>147</v>
      </c>
      <c r="U245" s="8">
        <v>151.5</v>
      </c>
      <c r="V245" s="8">
        <v>139.26</v>
      </c>
      <c r="W245" s="8">
        <v>148.4</v>
      </c>
      <c r="X245" s="8">
        <v>150.9</v>
      </c>
      <c r="Y245" s="8">
        <v>154.30000000000001</v>
      </c>
      <c r="Z245" s="8">
        <v>132.1</v>
      </c>
      <c r="AA245" s="8">
        <v>149.1</v>
      </c>
      <c r="AB245" s="8">
        <v>160.80000000000001</v>
      </c>
      <c r="AC245" s="8">
        <v>140.6</v>
      </c>
      <c r="AD245" s="8">
        <v>146.1</v>
      </c>
      <c r="AE245" s="8">
        <v>149.9</v>
      </c>
    </row>
    <row r="246" spans="1:31" hidden="1" x14ac:dyDescent="0.35">
      <c r="A246" s="7" t="s">
        <v>33</v>
      </c>
      <c r="B246" s="7">
        <v>2019</v>
      </c>
      <c r="C246" s="7" t="s">
        <v>45</v>
      </c>
      <c r="D246" s="7" t="str">
        <f t="shared" si="3"/>
        <v>2019 November</v>
      </c>
      <c r="E246" s="8">
        <v>144.1</v>
      </c>
      <c r="F246" s="8">
        <v>162.4</v>
      </c>
      <c r="G246" s="8">
        <v>148.4</v>
      </c>
      <c r="H246" s="8">
        <v>145.9</v>
      </c>
      <c r="I246" s="8">
        <v>121.5</v>
      </c>
      <c r="J246" s="8">
        <v>148.80000000000001</v>
      </c>
      <c r="K246" s="8">
        <v>215.7</v>
      </c>
      <c r="L246" s="8">
        <v>134.6</v>
      </c>
      <c r="M246" s="8">
        <v>115</v>
      </c>
      <c r="N246" s="8">
        <v>146.30000000000001</v>
      </c>
      <c r="O246" s="8">
        <v>130.5</v>
      </c>
      <c r="P246" s="8">
        <v>157.19999999999999</v>
      </c>
      <c r="Q246" s="8">
        <v>153.6</v>
      </c>
      <c r="R246" s="8">
        <v>169.9</v>
      </c>
      <c r="S246" s="8">
        <v>146.30000000000001</v>
      </c>
      <c r="T246" s="8">
        <v>132.6</v>
      </c>
      <c r="U246" s="8">
        <v>144.19999999999999</v>
      </c>
      <c r="V246" s="8">
        <v>153.5</v>
      </c>
      <c r="W246" s="8">
        <v>132.19999999999999</v>
      </c>
      <c r="X246" s="8">
        <v>139.1</v>
      </c>
      <c r="Y246" s="8">
        <v>142.80000000000001</v>
      </c>
      <c r="Z246" s="8">
        <v>121.7</v>
      </c>
      <c r="AA246" s="8">
        <v>136.69999999999999</v>
      </c>
      <c r="AB246" s="8">
        <v>151.80000000000001</v>
      </c>
      <c r="AC246" s="8">
        <v>139.80000000000001</v>
      </c>
      <c r="AD246" s="8">
        <v>136.30000000000001</v>
      </c>
      <c r="AE246" s="8">
        <v>147</v>
      </c>
    </row>
    <row r="247" spans="1:31" hidden="1" x14ac:dyDescent="0.35">
      <c r="A247" s="7" t="s">
        <v>34</v>
      </c>
      <c r="B247" s="7">
        <v>2019</v>
      </c>
      <c r="C247" s="7" t="s">
        <v>45</v>
      </c>
      <c r="D247" s="7" t="str">
        <f t="shared" si="3"/>
        <v>2019 November</v>
      </c>
      <c r="E247" s="8">
        <v>142.5</v>
      </c>
      <c r="F247" s="8">
        <v>163.19999999999999</v>
      </c>
      <c r="G247" s="8">
        <v>145.6</v>
      </c>
      <c r="H247" s="8">
        <v>146.69999999999999</v>
      </c>
      <c r="I247" s="8">
        <v>124.3</v>
      </c>
      <c r="J247" s="8">
        <v>147.4</v>
      </c>
      <c r="K247" s="8">
        <v>199.6</v>
      </c>
      <c r="L247" s="8">
        <v>135.69999999999999</v>
      </c>
      <c r="M247" s="8">
        <v>114.2</v>
      </c>
      <c r="N247" s="8">
        <v>147</v>
      </c>
      <c r="O247" s="8">
        <v>135.30000000000001</v>
      </c>
      <c r="P247" s="8">
        <v>157.5</v>
      </c>
      <c r="Q247" s="8">
        <v>151.9</v>
      </c>
      <c r="R247" s="8">
        <v>167.9</v>
      </c>
      <c r="S247" s="8">
        <v>149.9</v>
      </c>
      <c r="T247" s="8">
        <v>141</v>
      </c>
      <c r="U247" s="8">
        <v>148.6</v>
      </c>
      <c r="V247" s="8">
        <v>153.5</v>
      </c>
      <c r="W247" s="8">
        <v>142.30000000000001</v>
      </c>
      <c r="X247" s="8">
        <v>145.30000000000001</v>
      </c>
      <c r="Y247" s="8">
        <v>149.9</v>
      </c>
      <c r="Z247" s="8">
        <v>126.6</v>
      </c>
      <c r="AA247" s="8">
        <v>142.1</v>
      </c>
      <c r="AB247" s="8">
        <v>155.5</v>
      </c>
      <c r="AC247" s="8">
        <v>140.30000000000001</v>
      </c>
      <c r="AD247" s="8">
        <v>141.30000000000001</v>
      </c>
      <c r="AE247" s="8">
        <v>148.6</v>
      </c>
    </row>
    <row r="248" spans="1:31" hidden="1" x14ac:dyDescent="0.35">
      <c r="A248" s="7" t="s">
        <v>30</v>
      </c>
      <c r="B248" s="7">
        <v>2019</v>
      </c>
      <c r="C248" s="7" t="s">
        <v>46</v>
      </c>
      <c r="D248" s="7" t="str">
        <f t="shared" si="3"/>
        <v>2019 December</v>
      </c>
      <c r="E248" s="8">
        <v>142.80000000000001</v>
      </c>
      <c r="F248" s="8">
        <v>165.3</v>
      </c>
      <c r="G248" s="8">
        <v>149.5</v>
      </c>
      <c r="H248" s="8">
        <v>148.69999999999999</v>
      </c>
      <c r="I248" s="8">
        <v>127.5</v>
      </c>
      <c r="J248" s="8">
        <v>144.30000000000001</v>
      </c>
      <c r="K248" s="8">
        <v>209.5</v>
      </c>
      <c r="L248" s="8">
        <v>138.80000000000001</v>
      </c>
      <c r="M248" s="8">
        <v>113.6</v>
      </c>
      <c r="N248" s="8">
        <v>149.1</v>
      </c>
      <c r="O248" s="8">
        <v>139.30000000000001</v>
      </c>
      <c r="P248" s="8">
        <v>158.30000000000001</v>
      </c>
      <c r="Q248" s="8">
        <v>154.30000000000001</v>
      </c>
      <c r="R248" s="8">
        <v>167.8</v>
      </c>
      <c r="S248" s="8">
        <v>152.6</v>
      </c>
      <c r="T248" s="8">
        <v>147.30000000000001</v>
      </c>
      <c r="U248" s="8">
        <v>151.9</v>
      </c>
      <c r="V248" s="8">
        <v>139.26</v>
      </c>
      <c r="W248" s="8">
        <v>149.9</v>
      </c>
      <c r="X248" s="8">
        <v>151.19999999999999</v>
      </c>
      <c r="Y248" s="8">
        <v>154.80000000000001</v>
      </c>
      <c r="Z248" s="8">
        <v>135</v>
      </c>
      <c r="AA248" s="8">
        <v>149.5</v>
      </c>
      <c r="AB248" s="8">
        <v>161.1</v>
      </c>
      <c r="AC248" s="8">
        <v>140.6</v>
      </c>
      <c r="AD248" s="8">
        <v>147.1</v>
      </c>
      <c r="AE248" s="8">
        <v>152.30000000000001</v>
      </c>
    </row>
    <row r="249" spans="1:31" hidden="1" x14ac:dyDescent="0.35">
      <c r="A249" s="7" t="s">
        <v>33</v>
      </c>
      <c r="B249" s="7">
        <v>2019</v>
      </c>
      <c r="C249" s="7" t="s">
        <v>46</v>
      </c>
      <c r="D249" s="7" t="str">
        <f t="shared" si="3"/>
        <v>2019 December</v>
      </c>
      <c r="E249" s="8">
        <v>144.9</v>
      </c>
      <c r="F249" s="8">
        <v>164.5</v>
      </c>
      <c r="G249" s="8">
        <v>153.69999999999999</v>
      </c>
      <c r="H249" s="8">
        <v>147.5</v>
      </c>
      <c r="I249" s="8">
        <v>122.7</v>
      </c>
      <c r="J249" s="8">
        <v>147.19999999999999</v>
      </c>
      <c r="K249" s="8">
        <v>231.5</v>
      </c>
      <c r="L249" s="8">
        <v>137.19999999999999</v>
      </c>
      <c r="M249" s="8">
        <v>114.7</v>
      </c>
      <c r="N249" s="8">
        <v>148</v>
      </c>
      <c r="O249" s="8">
        <v>130.80000000000001</v>
      </c>
      <c r="P249" s="8">
        <v>157.69999999999999</v>
      </c>
      <c r="Q249" s="8">
        <v>156.30000000000001</v>
      </c>
      <c r="R249" s="8">
        <v>170.4</v>
      </c>
      <c r="S249" s="8">
        <v>146.80000000000001</v>
      </c>
      <c r="T249" s="8">
        <v>132.80000000000001</v>
      </c>
      <c r="U249" s="8">
        <v>144.6</v>
      </c>
      <c r="V249" s="8">
        <v>152.80000000000001</v>
      </c>
      <c r="W249" s="8">
        <v>133.6</v>
      </c>
      <c r="X249" s="8">
        <v>139.80000000000001</v>
      </c>
      <c r="Y249" s="8">
        <v>143.19999999999999</v>
      </c>
      <c r="Z249" s="8">
        <v>125.2</v>
      </c>
      <c r="AA249" s="8">
        <v>136.80000000000001</v>
      </c>
      <c r="AB249" s="8">
        <v>151.9</v>
      </c>
      <c r="AC249" s="8">
        <v>140.19999999999999</v>
      </c>
      <c r="AD249" s="8">
        <v>137.69999999999999</v>
      </c>
      <c r="AE249" s="8">
        <v>148.30000000000001</v>
      </c>
    </row>
    <row r="250" spans="1:31" hidden="1" x14ac:dyDescent="0.35">
      <c r="A250" s="7" t="s">
        <v>34</v>
      </c>
      <c r="B250" s="7">
        <v>2019</v>
      </c>
      <c r="C250" s="7" t="s">
        <v>46</v>
      </c>
      <c r="D250" s="7" t="str">
        <f t="shared" si="3"/>
        <v>2019 December</v>
      </c>
      <c r="E250" s="8">
        <v>143.5</v>
      </c>
      <c r="F250" s="8">
        <v>165</v>
      </c>
      <c r="G250" s="8">
        <v>151.1</v>
      </c>
      <c r="H250" s="8">
        <v>148.30000000000001</v>
      </c>
      <c r="I250" s="8">
        <v>125.7</v>
      </c>
      <c r="J250" s="8">
        <v>145.69999999999999</v>
      </c>
      <c r="K250" s="8">
        <v>217</v>
      </c>
      <c r="L250" s="8">
        <v>138.30000000000001</v>
      </c>
      <c r="M250" s="8">
        <v>114</v>
      </c>
      <c r="N250" s="8">
        <v>148.69999999999999</v>
      </c>
      <c r="O250" s="8">
        <v>135.80000000000001</v>
      </c>
      <c r="P250" s="8">
        <v>158</v>
      </c>
      <c r="Q250" s="8">
        <v>155</v>
      </c>
      <c r="R250" s="8">
        <v>168.5</v>
      </c>
      <c r="S250" s="8">
        <v>150.30000000000001</v>
      </c>
      <c r="T250" s="8">
        <v>141.30000000000001</v>
      </c>
      <c r="U250" s="8">
        <v>149</v>
      </c>
      <c r="V250" s="8">
        <v>152.80000000000001</v>
      </c>
      <c r="W250" s="8">
        <v>143.69999999999999</v>
      </c>
      <c r="X250" s="8">
        <v>145.80000000000001</v>
      </c>
      <c r="Y250" s="8">
        <v>150.4</v>
      </c>
      <c r="Z250" s="8">
        <v>129.80000000000001</v>
      </c>
      <c r="AA250" s="8">
        <v>142.30000000000001</v>
      </c>
      <c r="AB250" s="8">
        <v>155.69999999999999</v>
      </c>
      <c r="AC250" s="8">
        <v>140.4</v>
      </c>
      <c r="AD250" s="8">
        <v>142.5</v>
      </c>
      <c r="AE250" s="8">
        <v>150.4</v>
      </c>
    </row>
    <row r="251" spans="1:31" hidden="1" x14ac:dyDescent="0.35">
      <c r="A251" s="7" t="s">
        <v>30</v>
      </c>
      <c r="B251" s="7">
        <v>2020</v>
      </c>
      <c r="C251" s="7" t="s">
        <v>31</v>
      </c>
      <c r="D251" s="7" t="str">
        <f t="shared" si="3"/>
        <v>2020 January</v>
      </c>
      <c r="E251" s="8">
        <v>143.69999999999999</v>
      </c>
      <c r="F251" s="8">
        <v>167.3</v>
      </c>
      <c r="G251" s="8">
        <v>153.5</v>
      </c>
      <c r="H251" s="8">
        <v>150.5</v>
      </c>
      <c r="I251" s="8">
        <v>132</v>
      </c>
      <c r="J251" s="8">
        <v>142.19999999999999</v>
      </c>
      <c r="K251" s="8">
        <v>191.5</v>
      </c>
      <c r="L251" s="8">
        <v>141.1</v>
      </c>
      <c r="M251" s="8">
        <v>113.8</v>
      </c>
      <c r="N251" s="8">
        <v>151.6</v>
      </c>
      <c r="O251" s="8">
        <v>139.69999999999999</v>
      </c>
      <c r="P251" s="8">
        <v>158.69999999999999</v>
      </c>
      <c r="Q251" s="8">
        <v>153</v>
      </c>
      <c r="R251" s="8">
        <v>168.6</v>
      </c>
      <c r="S251" s="8">
        <v>152.80000000000001</v>
      </c>
      <c r="T251" s="8">
        <v>147.4</v>
      </c>
      <c r="U251" s="8">
        <v>152.1</v>
      </c>
      <c r="V251" s="8">
        <v>139.26</v>
      </c>
      <c r="W251" s="8">
        <v>150.4</v>
      </c>
      <c r="X251" s="8">
        <v>151.69999999999999</v>
      </c>
      <c r="Y251" s="8">
        <v>155.69999999999999</v>
      </c>
      <c r="Z251" s="8">
        <v>136.30000000000001</v>
      </c>
      <c r="AA251" s="8">
        <v>150.1</v>
      </c>
      <c r="AB251" s="8">
        <v>161.69999999999999</v>
      </c>
      <c r="AC251" s="8">
        <v>142.5</v>
      </c>
      <c r="AD251" s="8">
        <v>148.1</v>
      </c>
      <c r="AE251" s="8">
        <v>151.9</v>
      </c>
    </row>
    <row r="252" spans="1:31" hidden="1" x14ac:dyDescent="0.35">
      <c r="A252" s="7" t="s">
        <v>33</v>
      </c>
      <c r="B252" s="7">
        <v>2020</v>
      </c>
      <c r="C252" s="7" t="s">
        <v>31</v>
      </c>
      <c r="D252" s="7" t="str">
        <f t="shared" si="3"/>
        <v>2020 January</v>
      </c>
      <c r="E252" s="8">
        <v>145.6</v>
      </c>
      <c r="F252" s="8">
        <v>167.6</v>
      </c>
      <c r="G252" s="8">
        <v>157</v>
      </c>
      <c r="H252" s="8">
        <v>149.30000000000001</v>
      </c>
      <c r="I252" s="8">
        <v>126.3</v>
      </c>
      <c r="J252" s="8">
        <v>144.4</v>
      </c>
      <c r="K252" s="8">
        <v>207.8</v>
      </c>
      <c r="L252" s="8">
        <v>139.1</v>
      </c>
      <c r="M252" s="8">
        <v>114.8</v>
      </c>
      <c r="N252" s="8">
        <v>149.5</v>
      </c>
      <c r="O252" s="8">
        <v>131.1</v>
      </c>
      <c r="P252" s="8">
        <v>158.5</v>
      </c>
      <c r="Q252" s="8">
        <v>154.4</v>
      </c>
      <c r="R252" s="8">
        <v>170.8</v>
      </c>
      <c r="S252" s="8">
        <v>147</v>
      </c>
      <c r="T252" s="8">
        <v>133.19999999999999</v>
      </c>
      <c r="U252" s="8">
        <v>144.9</v>
      </c>
      <c r="V252" s="8">
        <v>153.9</v>
      </c>
      <c r="W252" s="8">
        <v>135.1</v>
      </c>
      <c r="X252" s="8">
        <v>140.1</v>
      </c>
      <c r="Y252" s="8">
        <v>143.80000000000001</v>
      </c>
      <c r="Z252" s="8">
        <v>126.1</v>
      </c>
      <c r="AA252" s="8">
        <v>137.19999999999999</v>
      </c>
      <c r="AB252" s="8">
        <v>152.1</v>
      </c>
      <c r="AC252" s="8">
        <v>142.1</v>
      </c>
      <c r="AD252" s="8">
        <v>138.4</v>
      </c>
      <c r="AE252" s="8">
        <v>148.19999999999999</v>
      </c>
    </row>
    <row r="253" spans="1:31" hidden="1" x14ac:dyDescent="0.35">
      <c r="A253" s="7" t="s">
        <v>34</v>
      </c>
      <c r="B253" s="7">
        <v>2020</v>
      </c>
      <c r="C253" s="7" t="s">
        <v>31</v>
      </c>
      <c r="D253" s="7" t="str">
        <f t="shared" si="3"/>
        <v>2020 January</v>
      </c>
      <c r="E253" s="8">
        <v>144.30000000000001</v>
      </c>
      <c r="F253" s="8">
        <v>167.4</v>
      </c>
      <c r="G253" s="8">
        <v>154.9</v>
      </c>
      <c r="H253" s="8">
        <v>150.1</v>
      </c>
      <c r="I253" s="8">
        <v>129.9</v>
      </c>
      <c r="J253" s="8">
        <v>143.19999999999999</v>
      </c>
      <c r="K253" s="8">
        <v>197</v>
      </c>
      <c r="L253" s="8">
        <v>140.4</v>
      </c>
      <c r="M253" s="8">
        <v>114.1</v>
      </c>
      <c r="N253" s="8">
        <v>150.9</v>
      </c>
      <c r="O253" s="8">
        <v>136.1</v>
      </c>
      <c r="P253" s="8">
        <v>158.6</v>
      </c>
      <c r="Q253" s="8">
        <v>153.5</v>
      </c>
      <c r="R253" s="8">
        <v>169.2</v>
      </c>
      <c r="S253" s="8">
        <v>150.5</v>
      </c>
      <c r="T253" s="8">
        <v>141.5</v>
      </c>
      <c r="U253" s="8">
        <v>149.19999999999999</v>
      </c>
      <c r="V253" s="8">
        <v>153.9</v>
      </c>
      <c r="W253" s="8">
        <v>144.6</v>
      </c>
      <c r="X253" s="8">
        <v>146.19999999999999</v>
      </c>
      <c r="Y253" s="8">
        <v>151.19999999999999</v>
      </c>
      <c r="Z253" s="8">
        <v>130.9</v>
      </c>
      <c r="AA253" s="8">
        <v>142.80000000000001</v>
      </c>
      <c r="AB253" s="8">
        <v>156.1</v>
      </c>
      <c r="AC253" s="8">
        <v>142.30000000000001</v>
      </c>
      <c r="AD253" s="8">
        <v>143.4</v>
      </c>
      <c r="AE253" s="8">
        <v>150.19999999999999</v>
      </c>
    </row>
    <row r="254" spans="1:31" hidden="1" x14ac:dyDescent="0.35">
      <c r="A254" s="7" t="s">
        <v>30</v>
      </c>
      <c r="B254" s="7">
        <v>2020</v>
      </c>
      <c r="C254" s="7" t="s">
        <v>35</v>
      </c>
      <c r="D254" s="7" t="str">
        <f t="shared" si="3"/>
        <v>2020 February</v>
      </c>
      <c r="E254" s="8">
        <v>144.19999999999999</v>
      </c>
      <c r="F254" s="8">
        <v>167.5</v>
      </c>
      <c r="G254" s="8">
        <v>150.9</v>
      </c>
      <c r="H254" s="8">
        <v>150.9</v>
      </c>
      <c r="I254" s="8">
        <v>133.69999999999999</v>
      </c>
      <c r="J254" s="8">
        <v>140.69999999999999</v>
      </c>
      <c r="K254" s="8">
        <v>165.1</v>
      </c>
      <c r="L254" s="8">
        <v>141.80000000000001</v>
      </c>
      <c r="M254" s="8">
        <v>113.1</v>
      </c>
      <c r="N254" s="8">
        <v>152.80000000000001</v>
      </c>
      <c r="O254" s="8">
        <v>140.1</v>
      </c>
      <c r="P254" s="8">
        <v>159.19999999999999</v>
      </c>
      <c r="Q254" s="8">
        <v>149.80000000000001</v>
      </c>
      <c r="R254" s="8">
        <v>169.4</v>
      </c>
      <c r="S254" s="8">
        <v>153</v>
      </c>
      <c r="T254" s="8">
        <v>147.5</v>
      </c>
      <c r="U254" s="8">
        <v>152.30000000000001</v>
      </c>
      <c r="V254" s="8">
        <v>139.26</v>
      </c>
      <c r="W254" s="8">
        <v>152.30000000000001</v>
      </c>
      <c r="X254" s="8">
        <v>151.80000000000001</v>
      </c>
      <c r="Y254" s="8">
        <v>156.19999999999999</v>
      </c>
      <c r="Z254" s="8">
        <v>136</v>
      </c>
      <c r="AA254" s="8">
        <v>150.4</v>
      </c>
      <c r="AB254" s="8">
        <v>161.9</v>
      </c>
      <c r="AC254" s="8">
        <v>143.4</v>
      </c>
      <c r="AD254" s="8">
        <v>148.4</v>
      </c>
      <c r="AE254" s="8">
        <v>150.4</v>
      </c>
    </row>
    <row r="255" spans="1:31" hidden="1" x14ac:dyDescent="0.35">
      <c r="A255" s="7" t="s">
        <v>33</v>
      </c>
      <c r="B255" s="7">
        <v>2020</v>
      </c>
      <c r="C255" s="7" t="s">
        <v>35</v>
      </c>
      <c r="D255" s="7" t="str">
        <f t="shared" si="3"/>
        <v>2020 February</v>
      </c>
      <c r="E255" s="8">
        <v>146.19999999999999</v>
      </c>
      <c r="F255" s="8">
        <v>167.6</v>
      </c>
      <c r="G255" s="8">
        <v>153.1</v>
      </c>
      <c r="H255" s="8">
        <v>150.69999999999999</v>
      </c>
      <c r="I255" s="8">
        <v>127.4</v>
      </c>
      <c r="J255" s="8">
        <v>143.1</v>
      </c>
      <c r="K255" s="8">
        <v>181.7</v>
      </c>
      <c r="L255" s="8">
        <v>139.6</v>
      </c>
      <c r="M255" s="8">
        <v>114.6</v>
      </c>
      <c r="N255" s="8">
        <v>150.4</v>
      </c>
      <c r="O255" s="8">
        <v>131.5</v>
      </c>
      <c r="P255" s="8">
        <v>159</v>
      </c>
      <c r="Q255" s="8">
        <v>151.69999999999999</v>
      </c>
      <c r="R255" s="8">
        <v>172</v>
      </c>
      <c r="S255" s="8">
        <v>147.30000000000001</v>
      </c>
      <c r="T255" s="8">
        <v>133.5</v>
      </c>
      <c r="U255" s="8">
        <v>145.19999999999999</v>
      </c>
      <c r="V255" s="8">
        <v>154.80000000000001</v>
      </c>
      <c r="W255" s="8">
        <v>138.9</v>
      </c>
      <c r="X255" s="8">
        <v>140.4</v>
      </c>
      <c r="Y255" s="8">
        <v>144.4</v>
      </c>
      <c r="Z255" s="8">
        <v>125.2</v>
      </c>
      <c r="AA255" s="8">
        <v>137.69999999999999</v>
      </c>
      <c r="AB255" s="8">
        <v>152.19999999999999</v>
      </c>
      <c r="AC255" s="8">
        <v>143.5</v>
      </c>
      <c r="AD255" s="8">
        <v>138.4</v>
      </c>
      <c r="AE255" s="8">
        <v>147.69999999999999</v>
      </c>
    </row>
    <row r="256" spans="1:31" hidden="1" x14ac:dyDescent="0.35">
      <c r="A256" s="7" t="s">
        <v>34</v>
      </c>
      <c r="B256" s="7">
        <v>2020</v>
      </c>
      <c r="C256" s="7" t="s">
        <v>35</v>
      </c>
      <c r="D256" s="7" t="str">
        <f t="shared" si="3"/>
        <v>2020 February</v>
      </c>
      <c r="E256" s="8">
        <v>144.80000000000001</v>
      </c>
      <c r="F256" s="8">
        <v>167.5</v>
      </c>
      <c r="G256" s="8">
        <v>151.80000000000001</v>
      </c>
      <c r="H256" s="8">
        <v>150.80000000000001</v>
      </c>
      <c r="I256" s="8">
        <v>131.4</v>
      </c>
      <c r="J256" s="8">
        <v>141.80000000000001</v>
      </c>
      <c r="K256" s="8">
        <v>170.7</v>
      </c>
      <c r="L256" s="8">
        <v>141.1</v>
      </c>
      <c r="M256" s="8">
        <v>113.6</v>
      </c>
      <c r="N256" s="8">
        <v>152</v>
      </c>
      <c r="O256" s="8">
        <v>136.5</v>
      </c>
      <c r="P256" s="8">
        <v>159.1</v>
      </c>
      <c r="Q256" s="8">
        <v>150.5</v>
      </c>
      <c r="R256" s="8">
        <v>170.1</v>
      </c>
      <c r="S256" s="8">
        <v>150.80000000000001</v>
      </c>
      <c r="T256" s="8">
        <v>141.69999999999999</v>
      </c>
      <c r="U256" s="8">
        <v>149.5</v>
      </c>
      <c r="V256" s="8">
        <v>154.80000000000001</v>
      </c>
      <c r="W256" s="8">
        <v>147.19999999999999</v>
      </c>
      <c r="X256" s="8">
        <v>146.4</v>
      </c>
      <c r="Y256" s="8">
        <v>151.69999999999999</v>
      </c>
      <c r="Z256" s="8">
        <v>130.30000000000001</v>
      </c>
      <c r="AA256" s="8">
        <v>143.19999999999999</v>
      </c>
      <c r="AB256" s="8">
        <v>156.19999999999999</v>
      </c>
      <c r="AC256" s="8">
        <v>143.4</v>
      </c>
      <c r="AD256" s="8">
        <v>143.6</v>
      </c>
      <c r="AE256" s="8">
        <v>149.1</v>
      </c>
    </row>
    <row r="257" spans="1:31" hidden="1" x14ac:dyDescent="0.35">
      <c r="A257" s="7" t="s">
        <v>30</v>
      </c>
      <c r="B257" s="7">
        <v>2020</v>
      </c>
      <c r="C257" s="7" t="s">
        <v>36</v>
      </c>
      <c r="D257" s="7" t="str">
        <f t="shared" si="3"/>
        <v>2020 March</v>
      </c>
      <c r="E257" s="8">
        <v>144.4</v>
      </c>
      <c r="F257" s="8">
        <v>166.8</v>
      </c>
      <c r="G257" s="8">
        <v>147.6</v>
      </c>
      <c r="H257" s="8">
        <v>151.69999999999999</v>
      </c>
      <c r="I257" s="8">
        <v>133.30000000000001</v>
      </c>
      <c r="J257" s="8">
        <v>141.80000000000001</v>
      </c>
      <c r="K257" s="8">
        <v>152.30000000000001</v>
      </c>
      <c r="L257" s="8">
        <v>141.80000000000001</v>
      </c>
      <c r="M257" s="8">
        <v>112.6</v>
      </c>
      <c r="N257" s="8">
        <v>154</v>
      </c>
      <c r="O257" s="8">
        <v>140.1</v>
      </c>
      <c r="P257" s="8">
        <v>160</v>
      </c>
      <c r="Q257" s="8">
        <v>148.19999999999999</v>
      </c>
      <c r="R257" s="8">
        <v>170.5</v>
      </c>
      <c r="S257" s="8">
        <v>153.4</v>
      </c>
      <c r="T257" s="8">
        <v>147.6</v>
      </c>
      <c r="U257" s="8">
        <v>152.5</v>
      </c>
      <c r="V257" s="8">
        <v>139.26</v>
      </c>
      <c r="W257" s="8">
        <v>153.4</v>
      </c>
      <c r="X257" s="8">
        <v>151.5</v>
      </c>
      <c r="Y257" s="8">
        <v>156.69999999999999</v>
      </c>
      <c r="Z257" s="8">
        <v>135.80000000000001</v>
      </c>
      <c r="AA257" s="8">
        <v>151.19999999999999</v>
      </c>
      <c r="AB257" s="8">
        <v>161.19999999999999</v>
      </c>
      <c r="AC257" s="8">
        <v>145.1</v>
      </c>
      <c r="AD257" s="8">
        <v>148.6</v>
      </c>
      <c r="AE257" s="8">
        <v>149.80000000000001</v>
      </c>
    </row>
    <row r="258" spans="1:31" hidden="1" x14ac:dyDescent="0.35">
      <c r="A258" s="7" t="s">
        <v>33</v>
      </c>
      <c r="B258" s="7">
        <v>2020</v>
      </c>
      <c r="C258" s="7" t="s">
        <v>36</v>
      </c>
      <c r="D258" s="7" t="str">
        <f t="shared" si="3"/>
        <v>2020 March</v>
      </c>
      <c r="E258" s="8">
        <v>146.5</v>
      </c>
      <c r="F258" s="8">
        <v>167.5</v>
      </c>
      <c r="G258" s="8">
        <v>148.9</v>
      </c>
      <c r="H258" s="8">
        <v>151.1</v>
      </c>
      <c r="I258" s="8">
        <v>127.5</v>
      </c>
      <c r="J258" s="8">
        <v>143.30000000000001</v>
      </c>
      <c r="K258" s="8">
        <v>167</v>
      </c>
      <c r="L258" s="8">
        <v>139.69999999999999</v>
      </c>
      <c r="M258" s="8">
        <v>114.4</v>
      </c>
      <c r="N258" s="8">
        <v>151.5</v>
      </c>
      <c r="O258" s="8">
        <v>131.9</v>
      </c>
      <c r="P258" s="8">
        <v>159.1</v>
      </c>
      <c r="Q258" s="8">
        <v>150.1</v>
      </c>
      <c r="R258" s="8">
        <v>173.3</v>
      </c>
      <c r="S258" s="8">
        <v>147.69999999999999</v>
      </c>
      <c r="T258" s="8">
        <v>133.80000000000001</v>
      </c>
      <c r="U258" s="8">
        <v>145.6</v>
      </c>
      <c r="V258" s="8">
        <v>154.5</v>
      </c>
      <c r="W258" s="8">
        <v>141.4</v>
      </c>
      <c r="X258" s="8">
        <v>140.80000000000001</v>
      </c>
      <c r="Y258" s="8">
        <v>145</v>
      </c>
      <c r="Z258" s="8">
        <v>124.6</v>
      </c>
      <c r="AA258" s="8">
        <v>137.9</v>
      </c>
      <c r="AB258" s="8">
        <v>152.5</v>
      </c>
      <c r="AC258" s="8">
        <v>145.30000000000001</v>
      </c>
      <c r="AD258" s="8">
        <v>138.69999999999999</v>
      </c>
      <c r="AE258" s="8">
        <v>147.30000000000001</v>
      </c>
    </row>
    <row r="259" spans="1:31" hidden="1" x14ac:dyDescent="0.35">
      <c r="A259" s="7" t="s">
        <v>34</v>
      </c>
      <c r="B259" s="7">
        <v>2020</v>
      </c>
      <c r="C259" s="7" t="s">
        <v>36</v>
      </c>
      <c r="D259" s="7" t="str">
        <f t="shared" ref="D259:D322" si="4">_xlfn.CONCAT(B259," ",C259)</f>
        <v>2020 March</v>
      </c>
      <c r="E259" s="8">
        <v>145.1</v>
      </c>
      <c r="F259" s="8">
        <v>167</v>
      </c>
      <c r="G259" s="8">
        <v>148.1</v>
      </c>
      <c r="H259" s="8">
        <v>151.5</v>
      </c>
      <c r="I259" s="8">
        <v>131.19999999999999</v>
      </c>
      <c r="J259" s="8">
        <v>142.5</v>
      </c>
      <c r="K259" s="8">
        <v>157.30000000000001</v>
      </c>
      <c r="L259" s="8">
        <v>141.1</v>
      </c>
      <c r="M259" s="8">
        <v>113.2</v>
      </c>
      <c r="N259" s="8">
        <v>153.19999999999999</v>
      </c>
      <c r="O259" s="8">
        <v>136.69999999999999</v>
      </c>
      <c r="P259" s="8">
        <v>159.6</v>
      </c>
      <c r="Q259" s="8">
        <v>148.9</v>
      </c>
      <c r="R259" s="8">
        <v>171.2</v>
      </c>
      <c r="S259" s="8">
        <v>151.19999999999999</v>
      </c>
      <c r="T259" s="8">
        <v>141.9</v>
      </c>
      <c r="U259" s="8">
        <v>149.80000000000001</v>
      </c>
      <c r="V259" s="8">
        <v>154.5</v>
      </c>
      <c r="W259" s="8">
        <v>148.9</v>
      </c>
      <c r="X259" s="8">
        <v>146.4</v>
      </c>
      <c r="Y259" s="8">
        <v>152.30000000000001</v>
      </c>
      <c r="Z259" s="8">
        <v>129.9</v>
      </c>
      <c r="AA259" s="8">
        <v>143.69999999999999</v>
      </c>
      <c r="AB259" s="8">
        <v>156.1</v>
      </c>
      <c r="AC259" s="8">
        <v>145.19999999999999</v>
      </c>
      <c r="AD259" s="8">
        <v>143.80000000000001</v>
      </c>
      <c r="AE259" s="8">
        <v>148.6</v>
      </c>
    </row>
    <row r="260" spans="1:31" hidden="1" x14ac:dyDescent="0.35">
      <c r="A260" s="7" t="s">
        <v>30</v>
      </c>
      <c r="B260" s="7">
        <v>2020</v>
      </c>
      <c r="C260" s="7" t="s">
        <v>37</v>
      </c>
      <c r="D260" s="7" t="str">
        <f t="shared" si="4"/>
        <v>2020 April</v>
      </c>
      <c r="E260" s="8">
        <v>147.19999999999999</v>
      </c>
      <c r="F260" s="8">
        <v>156.94</v>
      </c>
      <c r="G260" s="8">
        <v>146.9</v>
      </c>
      <c r="H260" s="8">
        <v>155.6</v>
      </c>
      <c r="I260" s="8">
        <v>137.1</v>
      </c>
      <c r="J260" s="8">
        <v>147.30000000000001</v>
      </c>
      <c r="K260" s="8">
        <v>162.69999999999999</v>
      </c>
      <c r="L260" s="8">
        <v>150.19999999999999</v>
      </c>
      <c r="M260" s="8">
        <v>119.8</v>
      </c>
      <c r="N260" s="8">
        <v>158.69999999999999</v>
      </c>
      <c r="O260" s="8">
        <v>139.19999999999999</v>
      </c>
      <c r="P260" s="8">
        <v>148.83000000000001</v>
      </c>
      <c r="Q260" s="8">
        <v>150.1</v>
      </c>
      <c r="R260" s="8">
        <v>155.13</v>
      </c>
      <c r="S260" s="8">
        <v>142.43</v>
      </c>
      <c r="T260" s="8">
        <v>135.77000000000001</v>
      </c>
      <c r="U260" s="8">
        <v>141.44999999999999</v>
      </c>
      <c r="V260" s="8">
        <v>139.26</v>
      </c>
      <c r="W260" s="8">
        <v>148.4</v>
      </c>
      <c r="X260" s="8">
        <v>136.49</v>
      </c>
      <c r="Y260" s="8">
        <v>154.30000000000001</v>
      </c>
      <c r="Z260" s="8">
        <v>126.98</v>
      </c>
      <c r="AA260" s="8">
        <v>133.69999999999999</v>
      </c>
      <c r="AB260" s="8">
        <v>140.94</v>
      </c>
      <c r="AC260" s="8">
        <v>133.06</v>
      </c>
      <c r="AD260" s="8">
        <v>134.02000000000001</v>
      </c>
      <c r="AE260" s="8">
        <v>139.35</v>
      </c>
    </row>
    <row r="261" spans="1:31" hidden="1" x14ac:dyDescent="0.35">
      <c r="A261" s="7" t="s">
        <v>33</v>
      </c>
      <c r="B261" s="7">
        <v>2020</v>
      </c>
      <c r="C261" s="7" t="s">
        <v>37</v>
      </c>
      <c r="D261" s="7" t="str">
        <f t="shared" si="4"/>
        <v>2020 April</v>
      </c>
      <c r="E261" s="8">
        <v>151.80000000000001</v>
      </c>
      <c r="F261" s="8">
        <v>156.25</v>
      </c>
      <c r="G261" s="8">
        <v>151.9</v>
      </c>
      <c r="H261" s="8">
        <v>155.5</v>
      </c>
      <c r="I261" s="8">
        <v>131.6</v>
      </c>
      <c r="J261" s="8">
        <v>152.9</v>
      </c>
      <c r="K261" s="8">
        <v>180</v>
      </c>
      <c r="L261" s="8">
        <v>150.80000000000001</v>
      </c>
      <c r="M261" s="8">
        <v>121.2</v>
      </c>
      <c r="N261" s="8">
        <v>154</v>
      </c>
      <c r="O261" s="8">
        <v>133.5</v>
      </c>
      <c r="P261" s="8">
        <v>149.08000000000001</v>
      </c>
      <c r="Q261" s="8">
        <v>153.5</v>
      </c>
      <c r="R261" s="8">
        <v>155.4</v>
      </c>
      <c r="S261" s="8">
        <v>142.63999999999999</v>
      </c>
      <c r="T261" s="8">
        <v>135.94</v>
      </c>
      <c r="U261" s="8">
        <v>141.65</v>
      </c>
      <c r="V261" s="8">
        <v>155.6</v>
      </c>
      <c r="W261" s="8">
        <v>137.1</v>
      </c>
      <c r="X261" s="8">
        <v>136.66999999999999</v>
      </c>
      <c r="Y261" s="8">
        <v>144.80000000000001</v>
      </c>
      <c r="Z261" s="8">
        <v>127.13</v>
      </c>
      <c r="AA261" s="8">
        <v>133.87</v>
      </c>
      <c r="AB261" s="8">
        <v>141.13</v>
      </c>
      <c r="AC261" s="8">
        <v>133.29</v>
      </c>
      <c r="AD261" s="8">
        <v>134.19999999999999</v>
      </c>
      <c r="AE261" s="8">
        <v>139.55000000000001</v>
      </c>
    </row>
    <row r="262" spans="1:31" hidden="1" x14ac:dyDescent="0.35">
      <c r="A262" s="7" t="s">
        <v>34</v>
      </c>
      <c r="B262" s="7">
        <v>2020</v>
      </c>
      <c r="C262" s="7" t="s">
        <v>37</v>
      </c>
      <c r="D262" s="7" t="str">
        <f t="shared" si="4"/>
        <v>2020 April</v>
      </c>
      <c r="E262" s="8">
        <v>148.69999999999999</v>
      </c>
      <c r="F262" s="8">
        <v>156.53</v>
      </c>
      <c r="G262" s="8">
        <v>148.80000000000001</v>
      </c>
      <c r="H262" s="8">
        <v>155.6</v>
      </c>
      <c r="I262" s="8">
        <v>135.1</v>
      </c>
      <c r="J262" s="8">
        <v>149.9</v>
      </c>
      <c r="K262" s="8">
        <v>168.6</v>
      </c>
      <c r="L262" s="8">
        <v>150.4</v>
      </c>
      <c r="M262" s="8">
        <v>120.3</v>
      </c>
      <c r="N262" s="8">
        <v>157.1</v>
      </c>
      <c r="O262" s="8">
        <v>136.80000000000001</v>
      </c>
      <c r="P262" s="8">
        <v>149.31</v>
      </c>
      <c r="Q262" s="8">
        <v>151.4</v>
      </c>
      <c r="R262" s="8">
        <v>155.66</v>
      </c>
      <c r="S262" s="8">
        <v>142.86000000000001</v>
      </c>
      <c r="T262" s="8">
        <v>136.13999999999999</v>
      </c>
      <c r="U262" s="8">
        <v>141.87</v>
      </c>
      <c r="V262" s="8">
        <v>155.6</v>
      </c>
      <c r="W262" s="8">
        <v>144.1</v>
      </c>
      <c r="X262" s="8">
        <v>136.86000000000001</v>
      </c>
      <c r="Y262" s="8">
        <v>150.69999999999999</v>
      </c>
      <c r="Z262" s="8">
        <v>127.3</v>
      </c>
      <c r="AA262" s="8">
        <v>134.06</v>
      </c>
      <c r="AB262" s="8">
        <v>141.33000000000001</v>
      </c>
      <c r="AC262" s="8">
        <v>133.5</v>
      </c>
      <c r="AD262" s="8">
        <v>134.4</v>
      </c>
      <c r="AE262" s="8">
        <v>139.75</v>
      </c>
    </row>
    <row r="263" spans="1:31" hidden="1" x14ac:dyDescent="0.35">
      <c r="A263" s="7" t="s">
        <v>30</v>
      </c>
      <c r="B263" s="7">
        <v>2020</v>
      </c>
      <c r="C263" s="7" t="s">
        <v>38</v>
      </c>
      <c r="D263" s="7" t="str">
        <f t="shared" si="4"/>
        <v>2020 May</v>
      </c>
      <c r="E263" s="8">
        <v>136.47999999999999</v>
      </c>
      <c r="F263" s="8">
        <v>156.94</v>
      </c>
      <c r="G263" s="8">
        <v>140.61000000000001</v>
      </c>
      <c r="H263" s="8">
        <v>140.11000000000001</v>
      </c>
      <c r="I263" s="8">
        <v>131.94</v>
      </c>
      <c r="J263" s="8">
        <v>140.66</v>
      </c>
      <c r="K263" s="8">
        <v>155.66</v>
      </c>
      <c r="L263" s="8">
        <v>141.24</v>
      </c>
      <c r="M263" s="8">
        <v>110.86</v>
      </c>
      <c r="N263" s="8">
        <v>144.13999999999999</v>
      </c>
      <c r="O263" s="8">
        <v>133.9</v>
      </c>
      <c r="P263" s="8">
        <v>148.83000000000001</v>
      </c>
      <c r="Q263" s="8">
        <v>142.30000000000001</v>
      </c>
      <c r="R263" s="8">
        <v>155.13</v>
      </c>
      <c r="S263" s="8">
        <v>142.43</v>
      </c>
      <c r="T263" s="8">
        <v>135.77000000000001</v>
      </c>
      <c r="U263" s="8">
        <v>141.44999999999999</v>
      </c>
      <c r="V263" s="8">
        <v>139.26</v>
      </c>
      <c r="W263" s="8">
        <v>136.26</v>
      </c>
      <c r="X263" s="8">
        <v>136.49</v>
      </c>
      <c r="Y263" s="8">
        <v>138.27000000000001</v>
      </c>
      <c r="Z263" s="8">
        <v>126.98</v>
      </c>
      <c r="AA263" s="8">
        <v>133.69999999999999</v>
      </c>
      <c r="AB263" s="8">
        <v>140.94</v>
      </c>
      <c r="AC263" s="8">
        <v>133.06</v>
      </c>
      <c r="AD263" s="8">
        <v>134.02000000000001</v>
      </c>
      <c r="AE263" s="8">
        <v>139.35</v>
      </c>
    </row>
    <row r="264" spans="1:31" hidden="1" x14ac:dyDescent="0.35">
      <c r="A264" s="7" t="s">
        <v>33</v>
      </c>
      <c r="B264" s="7">
        <v>2020</v>
      </c>
      <c r="C264" s="7" t="s">
        <v>38</v>
      </c>
      <c r="D264" s="7" t="str">
        <f t="shared" si="4"/>
        <v>2020 May</v>
      </c>
      <c r="E264" s="8">
        <v>136.66</v>
      </c>
      <c r="F264" s="8">
        <v>156.25</v>
      </c>
      <c r="G264" s="8">
        <v>140.80000000000001</v>
      </c>
      <c r="H264" s="8">
        <v>140.31</v>
      </c>
      <c r="I264" s="8">
        <v>132.09</v>
      </c>
      <c r="J264" s="8">
        <v>140.86000000000001</v>
      </c>
      <c r="K264" s="8">
        <v>155.88</v>
      </c>
      <c r="L264" s="8">
        <v>141.43</v>
      </c>
      <c r="M264" s="8">
        <v>110.9</v>
      </c>
      <c r="N264" s="8">
        <v>144.43</v>
      </c>
      <c r="O264" s="8">
        <v>134.07</v>
      </c>
      <c r="P264" s="8">
        <v>149.08000000000001</v>
      </c>
      <c r="Q264" s="8">
        <v>142.51</v>
      </c>
      <c r="R264" s="8">
        <v>155.4</v>
      </c>
      <c r="S264" s="8">
        <v>142.63999999999999</v>
      </c>
      <c r="T264" s="8">
        <v>135.94</v>
      </c>
      <c r="U264" s="8">
        <v>141.65</v>
      </c>
      <c r="V264" s="8">
        <v>139.26</v>
      </c>
      <c r="W264" s="8">
        <v>136.47</v>
      </c>
      <c r="X264" s="8">
        <v>136.66999999999999</v>
      </c>
      <c r="Y264" s="8">
        <v>138.47999999999999</v>
      </c>
      <c r="Z264" s="8">
        <v>127.13</v>
      </c>
      <c r="AA264" s="8">
        <v>133.87</v>
      </c>
      <c r="AB264" s="8">
        <v>141.13</v>
      </c>
      <c r="AC264" s="8">
        <v>133.29</v>
      </c>
      <c r="AD264" s="8">
        <v>134.19999999999999</v>
      </c>
      <c r="AE264" s="8">
        <v>139.55000000000001</v>
      </c>
    </row>
    <row r="265" spans="1:31" hidden="1" x14ac:dyDescent="0.35">
      <c r="A265" s="7" t="s">
        <v>34</v>
      </c>
      <c r="B265" s="7">
        <v>2020</v>
      </c>
      <c r="C265" s="7" t="s">
        <v>38</v>
      </c>
      <c r="D265" s="7" t="str">
        <f t="shared" si="4"/>
        <v>2020 May</v>
      </c>
      <c r="E265" s="8">
        <v>136.84</v>
      </c>
      <c r="F265" s="8">
        <v>156.53</v>
      </c>
      <c r="G265" s="8">
        <v>140.96</v>
      </c>
      <c r="H265" s="8">
        <v>140.52000000000001</v>
      </c>
      <c r="I265" s="8">
        <v>132.27000000000001</v>
      </c>
      <c r="J265" s="8">
        <v>141.05000000000001</v>
      </c>
      <c r="K265" s="8">
        <v>156.04</v>
      </c>
      <c r="L265" s="8">
        <v>141.62</v>
      </c>
      <c r="M265" s="8">
        <v>110.95</v>
      </c>
      <c r="N265" s="8">
        <v>144.75</v>
      </c>
      <c r="O265" s="8">
        <v>134.19999999999999</v>
      </c>
      <c r="P265" s="8">
        <v>149.31</v>
      </c>
      <c r="Q265" s="8">
        <v>142.71</v>
      </c>
      <c r="R265" s="8">
        <v>155.66</v>
      </c>
      <c r="S265" s="8">
        <v>142.86000000000001</v>
      </c>
      <c r="T265" s="8">
        <v>136.13999999999999</v>
      </c>
      <c r="U265" s="8">
        <v>141.87</v>
      </c>
      <c r="V265" s="8">
        <v>139.26</v>
      </c>
      <c r="W265" s="8">
        <v>136.68</v>
      </c>
      <c r="X265" s="8">
        <v>136.86000000000001</v>
      </c>
      <c r="Y265" s="8">
        <v>138.69999999999999</v>
      </c>
      <c r="Z265" s="8">
        <v>127.3</v>
      </c>
      <c r="AA265" s="8">
        <v>134.06</v>
      </c>
      <c r="AB265" s="8">
        <v>141.33000000000001</v>
      </c>
      <c r="AC265" s="8">
        <v>133.5</v>
      </c>
      <c r="AD265" s="8">
        <v>134.4</v>
      </c>
      <c r="AE265" s="8">
        <v>139.75</v>
      </c>
    </row>
    <row r="266" spans="1:31" hidden="1" x14ac:dyDescent="0.35">
      <c r="A266" s="7" t="s">
        <v>30</v>
      </c>
      <c r="B266" s="7">
        <v>2020</v>
      </c>
      <c r="C266" s="7" t="s">
        <v>39</v>
      </c>
      <c r="D266" s="7" t="str">
        <f t="shared" si="4"/>
        <v>2020 June</v>
      </c>
      <c r="E266" s="8">
        <v>148.19999999999999</v>
      </c>
      <c r="F266" s="8">
        <v>190.3</v>
      </c>
      <c r="G266" s="8">
        <v>149.4</v>
      </c>
      <c r="H266" s="8">
        <v>153.30000000000001</v>
      </c>
      <c r="I266" s="8">
        <v>138.19999999999999</v>
      </c>
      <c r="J266" s="8">
        <v>143.19999999999999</v>
      </c>
      <c r="K266" s="8">
        <v>148.9</v>
      </c>
      <c r="L266" s="8">
        <v>150.30000000000001</v>
      </c>
      <c r="M266" s="8">
        <v>113.2</v>
      </c>
      <c r="N266" s="8">
        <v>159.80000000000001</v>
      </c>
      <c r="O266" s="8">
        <v>142.1</v>
      </c>
      <c r="P266" s="8">
        <v>161.80000000000001</v>
      </c>
      <c r="Q266" s="8">
        <v>152.30000000000001</v>
      </c>
      <c r="R266" s="8">
        <v>182.4</v>
      </c>
      <c r="S266" s="8">
        <v>154.69999999999999</v>
      </c>
      <c r="T266" s="8">
        <v>150</v>
      </c>
      <c r="U266" s="8">
        <v>154.1</v>
      </c>
      <c r="V266" s="8">
        <v>139.26</v>
      </c>
      <c r="W266" s="8">
        <v>144.9</v>
      </c>
      <c r="X266" s="8">
        <v>151.69999999999999</v>
      </c>
      <c r="Y266" s="8">
        <v>158.19999999999999</v>
      </c>
      <c r="Z266" s="8">
        <v>141.4</v>
      </c>
      <c r="AA266" s="8">
        <v>153.19999999999999</v>
      </c>
      <c r="AB266" s="8">
        <v>161.80000000000001</v>
      </c>
      <c r="AC266" s="8">
        <v>151.19999999999999</v>
      </c>
      <c r="AD266" s="8">
        <v>151.69999999999999</v>
      </c>
      <c r="AE266" s="8">
        <v>152.69999999999999</v>
      </c>
    </row>
    <row r="267" spans="1:31" hidden="1" x14ac:dyDescent="0.35">
      <c r="A267" s="7" t="s">
        <v>33</v>
      </c>
      <c r="B267" s="7">
        <v>2020</v>
      </c>
      <c r="C267" s="7" t="s">
        <v>39</v>
      </c>
      <c r="D267" s="7" t="str">
        <f t="shared" si="4"/>
        <v>2020 June</v>
      </c>
      <c r="E267" s="8">
        <v>152.69999999999999</v>
      </c>
      <c r="F267" s="8">
        <v>197</v>
      </c>
      <c r="G267" s="8">
        <v>154.6</v>
      </c>
      <c r="H267" s="8">
        <v>153.4</v>
      </c>
      <c r="I267" s="8">
        <v>132.9</v>
      </c>
      <c r="J267" s="8">
        <v>151.80000000000001</v>
      </c>
      <c r="K267" s="8">
        <v>171.2</v>
      </c>
      <c r="L267" s="8">
        <v>152</v>
      </c>
      <c r="M267" s="8">
        <v>116.3</v>
      </c>
      <c r="N267" s="8">
        <v>158.80000000000001</v>
      </c>
      <c r="O267" s="8">
        <v>135.6</v>
      </c>
      <c r="P267" s="8">
        <v>161.69999999999999</v>
      </c>
      <c r="Q267" s="8">
        <v>157</v>
      </c>
      <c r="R267" s="8">
        <v>186.7</v>
      </c>
      <c r="S267" s="8">
        <v>149.1</v>
      </c>
      <c r="T267" s="8">
        <v>136.6</v>
      </c>
      <c r="U267" s="8">
        <v>147.19999999999999</v>
      </c>
      <c r="V267" s="8">
        <v>154.69999999999999</v>
      </c>
      <c r="W267" s="8">
        <v>137.1</v>
      </c>
      <c r="X267" s="8">
        <v>140.4</v>
      </c>
      <c r="Y267" s="8">
        <v>148.1</v>
      </c>
      <c r="Z267" s="8">
        <v>129.30000000000001</v>
      </c>
      <c r="AA267" s="8">
        <v>144.5</v>
      </c>
      <c r="AB267" s="8">
        <v>152.5</v>
      </c>
      <c r="AC267" s="8">
        <v>152.19999999999999</v>
      </c>
      <c r="AD267" s="8">
        <v>142</v>
      </c>
      <c r="AE267" s="8">
        <v>150.80000000000001</v>
      </c>
    </row>
    <row r="268" spans="1:31" hidden="1" x14ac:dyDescent="0.35">
      <c r="A268" s="7" t="s">
        <v>34</v>
      </c>
      <c r="B268" s="7">
        <v>2020</v>
      </c>
      <c r="C268" s="7" t="s">
        <v>39</v>
      </c>
      <c r="D268" s="7" t="str">
        <f t="shared" si="4"/>
        <v>2020 June</v>
      </c>
      <c r="E268" s="8">
        <v>149.6</v>
      </c>
      <c r="F268" s="8">
        <v>192.7</v>
      </c>
      <c r="G268" s="8">
        <v>151.4</v>
      </c>
      <c r="H268" s="8">
        <v>153.30000000000001</v>
      </c>
      <c r="I268" s="8">
        <v>136.30000000000001</v>
      </c>
      <c r="J268" s="8">
        <v>147.19999999999999</v>
      </c>
      <c r="K268" s="8">
        <v>156.5</v>
      </c>
      <c r="L268" s="8">
        <v>150.9</v>
      </c>
      <c r="M268" s="8">
        <v>114.2</v>
      </c>
      <c r="N268" s="8">
        <v>159.5</v>
      </c>
      <c r="O268" s="8">
        <v>139.4</v>
      </c>
      <c r="P268" s="8">
        <v>161.80000000000001</v>
      </c>
      <c r="Q268" s="8">
        <v>154</v>
      </c>
      <c r="R268" s="8">
        <v>183.5</v>
      </c>
      <c r="S268" s="8">
        <v>152.5</v>
      </c>
      <c r="T268" s="8">
        <v>144.4</v>
      </c>
      <c r="U268" s="8">
        <v>151.4</v>
      </c>
      <c r="V268" s="8">
        <v>154.69999999999999</v>
      </c>
      <c r="W268" s="8">
        <v>141.9</v>
      </c>
      <c r="X268" s="8">
        <v>146.4</v>
      </c>
      <c r="Y268" s="8">
        <v>154.4</v>
      </c>
      <c r="Z268" s="8">
        <v>135</v>
      </c>
      <c r="AA268" s="8">
        <v>148.30000000000001</v>
      </c>
      <c r="AB268" s="8">
        <v>156.4</v>
      </c>
      <c r="AC268" s="8">
        <v>151.6</v>
      </c>
      <c r="AD268" s="8">
        <v>147</v>
      </c>
      <c r="AE268" s="8">
        <v>151.80000000000001</v>
      </c>
    </row>
    <row r="269" spans="1:31" hidden="1" x14ac:dyDescent="0.35">
      <c r="A269" s="7" t="s">
        <v>30</v>
      </c>
      <c r="B269" s="7">
        <v>2020</v>
      </c>
      <c r="C269" s="7" t="s">
        <v>40</v>
      </c>
      <c r="D269" s="7" t="str">
        <f t="shared" si="4"/>
        <v>2020 July</v>
      </c>
      <c r="E269" s="8">
        <v>148.19999999999999</v>
      </c>
      <c r="F269" s="8">
        <v>190.3</v>
      </c>
      <c r="G269" s="8">
        <v>149.4</v>
      </c>
      <c r="H269" s="8">
        <v>153.30000000000001</v>
      </c>
      <c r="I269" s="8">
        <v>138.19999999999999</v>
      </c>
      <c r="J269" s="8">
        <v>143.19999999999999</v>
      </c>
      <c r="K269" s="8">
        <v>148.9</v>
      </c>
      <c r="L269" s="8">
        <v>150.30000000000001</v>
      </c>
      <c r="M269" s="8">
        <v>113.2</v>
      </c>
      <c r="N269" s="8">
        <v>159.80000000000001</v>
      </c>
      <c r="O269" s="8">
        <v>142.1</v>
      </c>
      <c r="P269" s="8">
        <v>161.80000000000001</v>
      </c>
      <c r="Q269" s="8">
        <v>152.30000000000001</v>
      </c>
      <c r="R269" s="8">
        <v>182.4</v>
      </c>
      <c r="S269" s="8">
        <v>154.69999999999999</v>
      </c>
      <c r="T269" s="8">
        <v>150</v>
      </c>
      <c r="U269" s="8">
        <v>154.1</v>
      </c>
      <c r="V269" s="8">
        <v>139.26</v>
      </c>
      <c r="W269" s="8">
        <v>144.9</v>
      </c>
      <c r="X269" s="8">
        <v>151.69999999999999</v>
      </c>
      <c r="Y269" s="8">
        <v>158.19999999999999</v>
      </c>
      <c r="Z269" s="8">
        <v>141.4</v>
      </c>
      <c r="AA269" s="8">
        <v>153.19999999999999</v>
      </c>
      <c r="AB269" s="8">
        <v>161.80000000000001</v>
      </c>
      <c r="AC269" s="8">
        <v>151.19999999999999</v>
      </c>
      <c r="AD269" s="8">
        <v>151.69999999999999</v>
      </c>
      <c r="AE269" s="8">
        <v>152.69999999999999</v>
      </c>
    </row>
    <row r="270" spans="1:31" hidden="1" x14ac:dyDescent="0.35">
      <c r="A270" s="7" t="s">
        <v>33</v>
      </c>
      <c r="B270" s="7">
        <v>2020</v>
      </c>
      <c r="C270" s="7" t="s">
        <v>40</v>
      </c>
      <c r="D270" s="7" t="str">
        <f t="shared" si="4"/>
        <v>2020 July</v>
      </c>
      <c r="E270" s="8">
        <v>152.69999999999999</v>
      </c>
      <c r="F270" s="8">
        <v>197</v>
      </c>
      <c r="G270" s="8">
        <v>154.6</v>
      </c>
      <c r="H270" s="8">
        <v>153.4</v>
      </c>
      <c r="I270" s="8">
        <v>132.9</v>
      </c>
      <c r="J270" s="8">
        <v>151.80000000000001</v>
      </c>
      <c r="K270" s="8">
        <v>171.2</v>
      </c>
      <c r="L270" s="8">
        <v>152</v>
      </c>
      <c r="M270" s="8">
        <v>116.3</v>
      </c>
      <c r="N270" s="8">
        <v>158.80000000000001</v>
      </c>
      <c r="O270" s="8">
        <v>135.6</v>
      </c>
      <c r="P270" s="8">
        <v>161.69999999999999</v>
      </c>
      <c r="Q270" s="8">
        <v>157</v>
      </c>
      <c r="R270" s="8">
        <v>186.7</v>
      </c>
      <c r="S270" s="8">
        <v>149.1</v>
      </c>
      <c r="T270" s="8">
        <v>136.6</v>
      </c>
      <c r="U270" s="8">
        <v>147.19999999999999</v>
      </c>
      <c r="V270" s="8">
        <v>154.69999999999999</v>
      </c>
      <c r="W270" s="8">
        <v>137.1</v>
      </c>
      <c r="X270" s="8">
        <v>140.4</v>
      </c>
      <c r="Y270" s="8">
        <v>148.1</v>
      </c>
      <c r="Z270" s="8">
        <v>129.30000000000001</v>
      </c>
      <c r="AA270" s="8">
        <v>144.5</v>
      </c>
      <c r="AB270" s="8">
        <v>152.5</v>
      </c>
      <c r="AC270" s="8">
        <v>152.19999999999999</v>
      </c>
      <c r="AD270" s="8">
        <v>142</v>
      </c>
      <c r="AE270" s="8">
        <v>150.80000000000001</v>
      </c>
    </row>
    <row r="271" spans="1:31" hidden="1" x14ac:dyDescent="0.35">
      <c r="A271" s="7" t="s">
        <v>34</v>
      </c>
      <c r="B271" s="7">
        <v>2020</v>
      </c>
      <c r="C271" s="7" t="s">
        <v>40</v>
      </c>
      <c r="D271" s="7" t="str">
        <f t="shared" si="4"/>
        <v>2020 July</v>
      </c>
      <c r="E271" s="8">
        <v>149.6</v>
      </c>
      <c r="F271" s="8">
        <v>192.7</v>
      </c>
      <c r="G271" s="8">
        <v>151.4</v>
      </c>
      <c r="H271" s="8">
        <v>153.30000000000001</v>
      </c>
      <c r="I271" s="8">
        <v>136.30000000000001</v>
      </c>
      <c r="J271" s="8">
        <v>147.19999999999999</v>
      </c>
      <c r="K271" s="8">
        <v>156.5</v>
      </c>
      <c r="L271" s="8">
        <v>150.9</v>
      </c>
      <c r="M271" s="8">
        <v>114.2</v>
      </c>
      <c r="N271" s="8">
        <v>159.5</v>
      </c>
      <c r="O271" s="8">
        <v>139.4</v>
      </c>
      <c r="P271" s="8">
        <v>161.80000000000001</v>
      </c>
      <c r="Q271" s="8">
        <v>154</v>
      </c>
      <c r="R271" s="8">
        <v>183.5</v>
      </c>
      <c r="S271" s="8">
        <v>152.5</v>
      </c>
      <c r="T271" s="8">
        <v>144.4</v>
      </c>
      <c r="U271" s="8">
        <v>151.4</v>
      </c>
      <c r="V271" s="8">
        <v>154.69999999999999</v>
      </c>
      <c r="W271" s="8">
        <v>141.9</v>
      </c>
      <c r="X271" s="8">
        <v>146.4</v>
      </c>
      <c r="Y271" s="8">
        <v>154.4</v>
      </c>
      <c r="Z271" s="8">
        <v>135</v>
      </c>
      <c r="AA271" s="8">
        <v>148.30000000000001</v>
      </c>
      <c r="AB271" s="8">
        <v>156.4</v>
      </c>
      <c r="AC271" s="8">
        <v>151.6</v>
      </c>
      <c r="AD271" s="8">
        <v>147</v>
      </c>
      <c r="AE271" s="8">
        <v>151.80000000000001</v>
      </c>
    </row>
    <row r="272" spans="1:31" hidden="1" x14ac:dyDescent="0.35">
      <c r="A272" s="7" t="s">
        <v>30</v>
      </c>
      <c r="B272" s="7">
        <v>2020</v>
      </c>
      <c r="C272" s="7" t="s">
        <v>41</v>
      </c>
      <c r="D272" s="7" t="str">
        <f t="shared" si="4"/>
        <v>2020 August</v>
      </c>
      <c r="E272" s="8">
        <v>147.6</v>
      </c>
      <c r="F272" s="8">
        <v>187.2</v>
      </c>
      <c r="G272" s="8">
        <v>148.4</v>
      </c>
      <c r="H272" s="8">
        <v>153.30000000000001</v>
      </c>
      <c r="I272" s="8">
        <v>139.80000000000001</v>
      </c>
      <c r="J272" s="8">
        <v>146.9</v>
      </c>
      <c r="K272" s="8">
        <v>171</v>
      </c>
      <c r="L272" s="8">
        <v>149.9</v>
      </c>
      <c r="M272" s="8">
        <v>114.2</v>
      </c>
      <c r="N272" s="8">
        <v>160</v>
      </c>
      <c r="O272" s="8">
        <v>143.5</v>
      </c>
      <c r="P272" s="8">
        <v>161.5</v>
      </c>
      <c r="Q272" s="8">
        <v>155.30000000000001</v>
      </c>
      <c r="R272" s="8">
        <v>180.9</v>
      </c>
      <c r="S272" s="8">
        <v>155.1</v>
      </c>
      <c r="T272" s="8">
        <v>149.30000000000001</v>
      </c>
      <c r="U272" s="8">
        <v>154.30000000000001</v>
      </c>
      <c r="V272" s="8">
        <v>139.26</v>
      </c>
      <c r="W272" s="8">
        <v>145.80000000000001</v>
      </c>
      <c r="X272" s="8">
        <v>151.9</v>
      </c>
      <c r="Y272" s="8">
        <v>158.80000000000001</v>
      </c>
      <c r="Z272" s="8">
        <v>143.6</v>
      </c>
      <c r="AA272" s="8">
        <v>152.19999999999999</v>
      </c>
      <c r="AB272" s="8">
        <v>162.69999999999999</v>
      </c>
      <c r="AC272" s="8">
        <v>153.6</v>
      </c>
      <c r="AD272" s="8">
        <v>153</v>
      </c>
      <c r="AE272" s="8">
        <v>154.69999999999999</v>
      </c>
    </row>
    <row r="273" spans="1:31" hidden="1" x14ac:dyDescent="0.35">
      <c r="A273" s="7" t="s">
        <v>33</v>
      </c>
      <c r="B273" s="7">
        <v>2020</v>
      </c>
      <c r="C273" s="7" t="s">
        <v>41</v>
      </c>
      <c r="D273" s="7" t="str">
        <f t="shared" si="4"/>
        <v>2020 August</v>
      </c>
      <c r="E273" s="8">
        <v>151.6</v>
      </c>
      <c r="F273" s="8">
        <v>197.8</v>
      </c>
      <c r="G273" s="8">
        <v>154.5</v>
      </c>
      <c r="H273" s="8">
        <v>153.4</v>
      </c>
      <c r="I273" s="8">
        <v>133.4</v>
      </c>
      <c r="J273" s="8">
        <v>154.5</v>
      </c>
      <c r="K273" s="8">
        <v>191.9</v>
      </c>
      <c r="L273" s="8">
        <v>151.30000000000001</v>
      </c>
      <c r="M273" s="8">
        <v>116.8</v>
      </c>
      <c r="N273" s="8">
        <v>160</v>
      </c>
      <c r="O273" s="8">
        <v>136.5</v>
      </c>
      <c r="P273" s="8">
        <v>163.30000000000001</v>
      </c>
      <c r="Q273" s="8">
        <v>159.9</v>
      </c>
      <c r="R273" s="8">
        <v>187.2</v>
      </c>
      <c r="S273" s="8">
        <v>150</v>
      </c>
      <c r="T273" s="8">
        <v>135.19999999999999</v>
      </c>
      <c r="U273" s="8">
        <v>147.80000000000001</v>
      </c>
      <c r="V273" s="8">
        <v>155.5</v>
      </c>
      <c r="W273" s="8">
        <v>138.30000000000001</v>
      </c>
      <c r="X273" s="8">
        <v>144.5</v>
      </c>
      <c r="Y273" s="8">
        <v>148.69999999999999</v>
      </c>
      <c r="Z273" s="8">
        <v>133.9</v>
      </c>
      <c r="AA273" s="8">
        <v>141.19999999999999</v>
      </c>
      <c r="AB273" s="8">
        <v>155.5</v>
      </c>
      <c r="AC273" s="8">
        <v>155.19999999999999</v>
      </c>
      <c r="AD273" s="8">
        <v>144.80000000000001</v>
      </c>
      <c r="AE273" s="8">
        <v>152.9</v>
      </c>
    </row>
    <row r="274" spans="1:31" hidden="1" x14ac:dyDescent="0.35">
      <c r="A274" s="7" t="s">
        <v>34</v>
      </c>
      <c r="B274" s="7">
        <v>2020</v>
      </c>
      <c r="C274" s="7" t="s">
        <v>41</v>
      </c>
      <c r="D274" s="7" t="str">
        <f t="shared" si="4"/>
        <v>2020 August</v>
      </c>
      <c r="E274" s="8">
        <v>148.9</v>
      </c>
      <c r="F274" s="8">
        <v>190.9</v>
      </c>
      <c r="G274" s="8">
        <v>150.80000000000001</v>
      </c>
      <c r="H274" s="8">
        <v>153.30000000000001</v>
      </c>
      <c r="I274" s="8">
        <v>137.4</v>
      </c>
      <c r="J274" s="8">
        <v>150.4</v>
      </c>
      <c r="K274" s="8">
        <v>178.1</v>
      </c>
      <c r="L274" s="8">
        <v>150.4</v>
      </c>
      <c r="M274" s="8">
        <v>115.1</v>
      </c>
      <c r="N274" s="8">
        <v>160</v>
      </c>
      <c r="O274" s="8">
        <v>140.6</v>
      </c>
      <c r="P274" s="8">
        <v>162.30000000000001</v>
      </c>
      <c r="Q274" s="8">
        <v>157</v>
      </c>
      <c r="R274" s="8">
        <v>182.6</v>
      </c>
      <c r="S274" s="8">
        <v>153.1</v>
      </c>
      <c r="T274" s="8">
        <v>143.4</v>
      </c>
      <c r="U274" s="8">
        <v>151.69999999999999</v>
      </c>
      <c r="V274" s="8">
        <v>155.5</v>
      </c>
      <c r="W274" s="8">
        <v>143</v>
      </c>
      <c r="X274" s="8">
        <v>148.4</v>
      </c>
      <c r="Y274" s="8">
        <v>155</v>
      </c>
      <c r="Z274" s="8">
        <v>138.5</v>
      </c>
      <c r="AA274" s="8">
        <v>146</v>
      </c>
      <c r="AB274" s="8">
        <v>158.5</v>
      </c>
      <c r="AC274" s="8">
        <v>154.30000000000001</v>
      </c>
      <c r="AD274" s="8">
        <v>149</v>
      </c>
      <c r="AE274" s="8">
        <v>153.9</v>
      </c>
    </row>
    <row r="275" spans="1:31" hidden="1" x14ac:dyDescent="0.35">
      <c r="A275" s="7" t="s">
        <v>30</v>
      </c>
      <c r="B275" s="7">
        <v>2020</v>
      </c>
      <c r="C275" s="7" t="s">
        <v>42</v>
      </c>
      <c r="D275" s="7" t="str">
        <f t="shared" si="4"/>
        <v>2020 September</v>
      </c>
      <c r="E275" s="8">
        <v>146.9</v>
      </c>
      <c r="F275" s="8">
        <v>183.9</v>
      </c>
      <c r="G275" s="8">
        <v>149.5</v>
      </c>
      <c r="H275" s="8">
        <v>153.4</v>
      </c>
      <c r="I275" s="8">
        <v>140.4</v>
      </c>
      <c r="J275" s="8">
        <v>147</v>
      </c>
      <c r="K275" s="8">
        <v>178.8</v>
      </c>
      <c r="L275" s="8">
        <v>149.30000000000001</v>
      </c>
      <c r="M275" s="8">
        <v>115.1</v>
      </c>
      <c r="N275" s="8">
        <v>160</v>
      </c>
      <c r="O275" s="8">
        <v>145.4</v>
      </c>
      <c r="P275" s="8">
        <v>161.6</v>
      </c>
      <c r="Q275" s="8">
        <v>156.1</v>
      </c>
      <c r="R275" s="8">
        <v>182.9</v>
      </c>
      <c r="S275" s="8">
        <v>155.4</v>
      </c>
      <c r="T275" s="8">
        <v>149.9</v>
      </c>
      <c r="U275" s="8">
        <v>154.6</v>
      </c>
      <c r="V275" s="8">
        <v>139.26</v>
      </c>
      <c r="W275" s="8">
        <v>146.4</v>
      </c>
      <c r="X275" s="8">
        <v>151.6</v>
      </c>
      <c r="Y275" s="8">
        <v>159.1</v>
      </c>
      <c r="Z275" s="8">
        <v>144.6</v>
      </c>
      <c r="AA275" s="8">
        <v>152.80000000000001</v>
      </c>
      <c r="AB275" s="8">
        <v>161.1</v>
      </c>
      <c r="AC275" s="8">
        <v>157.4</v>
      </c>
      <c r="AD275" s="8">
        <v>153.69999999999999</v>
      </c>
      <c r="AE275" s="8">
        <v>155.4</v>
      </c>
    </row>
    <row r="276" spans="1:31" hidden="1" x14ac:dyDescent="0.35">
      <c r="A276" s="7" t="s">
        <v>33</v>
      </c>
      <c r="B276" s="7">
        <v>2020</v>
      </c>
      <c r="C276" s="7" t="s">
        <v>42</v>
      </c>
      <c r="D276" s="7" t="str">
        <f t="shared" si="4"/>
        <v>2020 September</v>
      </c>
      <c r="E276" s="8">
        <v>151.5</v>
      </c>
      <c r="F276" s="8">
        <v>193.1</v>
      </c>
      <c r="G276" s="8">
        <v>157.30000000000001</v>
      </c>
      <c r="H276" s="8">
        <v>153.9</v>
      </c>
      <c r="I276" s="8">
        <v>134.4</v>
      </c>
      <c r="J276" s="8">
        <v>155.4</v>
      </c>
      <c r="K276" s="8">
        <v>202</v>
      </c>
      <c r="L276" s="8">
        <v>150.80000000000001</v>
      </c>
      <c r="M276" s="8">
        <v>118.9</v>
      </c>
      <c r="N276" s="8">
        <v>160.9</v>
      </c>
      <c r="O276" s="8">
        <v>137.69999999999999</v>
      </c>
      <c r="P276" s="8">
        <v>164.4</v>
      </c>
      <c r="Q276" s="8">
        <v>161.30000000000001</v>
      </c>
      <c r="R276" s="8">
        <v>188.7</v>
      </c>
      <c r="S276" s="8">
        <v>150.19999999999999</v>
      </c>
      <c r="T276" s="8">
        <v>136.30000000000001</v>
      </c>
      <c r="U276" s="8">
        <v>148.1</v>
      </c>
      <c r="V276" s="8">
        <v>156.30000000000001</v>
      </c>
      <c r="W276" s="8">
        <v>137.19999999999999</v>
      </c>
      <c r="X276" s="8">
        <v>145.4</v>
      </c>
      <c r="Y276" s="8">
        <v>150</v>
      </c>
      <c r="Z276" s="8">
        <v>135.1</v>
      </c>
      <c r="AA276" s="8">
        <v>141.80000000000001</v>
      </c>
      <c r="AB276" s="8">
        <v>154.9</v>
      </c>
      <c r="AC276" s="8">
        <v>159.80000000000001</v>
      </c>
      <c r="AD276" s="8">
        <v>146</v>
      </c>
      <c r="AE276" s="8">
        <v>154</v>
      </c>
    </row>
    <row r="277" spans="1:31" hidden="1" x14ac:dyDescent="0.35">
      <c r="A277" s="7" t="s">
        <v>34</v>
      </c>
      <c r="B277" s="7">
        <v>2020</v>
      </c>
      <c r="C277" s="7" t="s">
        <v>42</v>
      </c>
      <c r="D277" s="7" t="str">
        <f t="shared" si="4"/>
        <v>2020 September</v>
      </c>
      <c r="E277" s="8">
        <v>148.4</v>
      </c>
      <c r="F277" s="8">
        <v>187.1</v>
      </c>
      <c r="G277" s="8">
        <v>152.5</v>
      </c>
      <c r="H277" s="8">
        <v>153.6</v>
      </c>
      <c r="I277" s="8">
        <v>138.19999999999999</v>
      </c>
      <c r="J277" s="8">
        <v>150.9</v>
      </c>
      <c r="K277" s="8">
        <v>186.7</v>
      </c>
      <c r="L277" s="8">
        <v>149.80000000000001</v>
      </c>
      <c r="M277" s="8">
        <v>116.4</v>
      </c>
      <c r="N277" s="8">
        <v>160.30000000000001</v>
      </c>
      <c r="O277" s="8">
        <v>142.19999999999999</v>
      </c>
      <c r="P277" s="8">
        <v>162.9</v>
      </c>
      <c r="Q277" s="8">
        <v>158</v>
      </c>
      <c r="R277" s="8">
        <v>184.4</v>
      </c>
      <c r="S277" s="8">
        <v>153.4</v>
      </c>
      <c r="T277" s="8">
        <v>144.30000000000001</v>
      </c>
      <c r="U277" s="8">
        <v>152</v>
      </c>
      <c r="V277" s="8">
        <v>156.30000000000001</v>
      </c>
      <c r="W277" s="8">
        <v>142.9</v>
      </c>
      <c r="X277" s="8">
        <v>148.69999999999999</v>
      </c>
      <c r="Y277" s="8">
        <v>155.6</v>
      </c>
      <c r="Z277" s="8">
        <v>139.6</v>
      </c>
      <c r="AA277" s="8">
        <v>146.6</v>
      </c>
      <c r="AB277" s="8">
        <v>157.5</v>
      </c>
      <c r="AC277" s="8">
        <v>158.4</v>
      </c>
      <c r="AD277" s="8">
        <v>150</v>
      </c>
      <c r="AE277" s="8">
        <v>154.69999999999999</v>
      </c>
    </row>
    <row r="278" spans="1:31" hidden="1" x14ac:dyDescent="0.35">
      <c r="A278" s="7" t="s">
        <v>30</v>
      </c>
      <c r="B278" s="7">
        <v>2020</v>
      </c>
      <c r="C278" s="7" t="s">
        <v>43</v>
      </c>
      <c r="D278" s="7" t="str">
        <f t="shared" si="4"/>
        <v>2020 October</v>
      </c>
      <c r="E278" s="8">
        <v>146</v>
      </c>
      <c r="F278" s="8">
        <v>186.3</v>
      </c>
      <c r="G278" s="8">
        <v>159.19999999999999</v>
      </c>
      <c r="H278" s="8">
        <v>153.6</v>
      </c>
      <c r="I278" s="8">
        <v>142.6</v>
      </c>
      <c r="J278" s="8">
        <v>147.19999999999999</v>
      </c>
      <c r="K278" s="8">
        <v>200.6</v>
      </c>
      <c r="L278" s="8">
        <v>150.30000000000001</v>
      </c>
      <c r="M278" s="8">
        <v>115.3</v>
      </c>
      <c r="N278" s="8">
        <v>160.9</v>
      </c>
      <c r="O278" s="8">
        <v>147.4</v>
      </c>
      <c r="P278" s="8">
        <v>161.9</v>
      </c>
      <c r="Q278" s="8">
        <v>159.6</v>
      </c>
      <c r="R278" s="8">
        <v>182.7</v>
      </c>
      <c r="S278" s="8">
        <v>155.69999999999999</v>
      </c>
      <c r="T278" s="8">
        <v>150.6</v>
      </c>
      <c r="U278" s="8">
        <v>155</v>
      </c>
      <c r="V278" s="8">
        <v>139.26</v>
      </c>
      <c r="W278" s="8">
        <v>146.80000000000001</v>
      </c>
      <c r="X278" s="8">
        <v>152</v>
      </c>
      <c r="Y278" s="8">
        <v>159.5</v>
      </c>
      <c r="Z278" s="8">
        <v>146.4</v>
      </c>
      <c r="AA278" s="8">
        <v>152.4</v>
      </c>
      <c r="AB278" s="8">
        <v>162.5</v>
      </c>
      <c r="AC278" s="8">
        <v>156.19999999999999</v>
      </c>
      <c r="AD278" s="8">
        <v>154.30000000000001</v>
      </c>
      <c r="AE278" s="8">
        <v>157.5</v>
      </c>
    </row>
    <row r="279" spans="1:31" hidden="1" x14ac:dyDescent="0.35">
      <c r="A279" s="7" t="s">
        <v>33</v>
      </c>
      <c r="B279" s="7">
        <v>2020</v>
      </c>
      <c r="C279" s="7" t="s">
        <v>43</v>
      </c>
      <c r="D279" s="7" t="str">
        <f t="shared" si="4"/>
        <v>2020 October</v>
      </c>
      <c r="E279" s="8">
        <v>150.6</v>
      </c>
      <c r="F279" s="8">
        <v>193.7</v>
      </c>
      <c r="G279" s="8">
        <v>164.8</v>
      </c>
      <c r="H279" s="8">
        <v>153.69999999999999</v>
      </c>
      <c r="I279" s="8">
        <v>135.69999999999999</v>
      </c>
      <c r="J279" s="8">
        <v>155.69999999999999</v>
      </c>
      <c r="K279" s="8">
        <v>226</v>
      </c>
      <c r="L279" s="8">
        <v>152.19999999999999</v>
      </c>
      <c r="M279" s="8">
        <v>118.1</v>
      </c>
      <c r="N279" s="8">
        <v>161.30000000000001</v>
      </c>
      <c r="O279" s="8">
        <v>139.19999999999999</v>
      </c>
      <c r="P279" s="8">
        <v>164.8</v>
      </c>
      <c r="Q279" s="8">
        <v>164.4</v>
      </c>
      <c r="R279" s="8">
        <v>188.7</v>
      </c>
      <c r="S279" s="8">
        <v>150.5</v>
      </c>
      <c r="T279" s="8">
        <v>136.1</v>
      </c>
      <c r="U279" s="8">
        <v>148.30000000000001</v>
      </c>
      <c r="V279" s="8">
        <v>156.5</v>
      </c>
      <c r="W279" s="8">
        <v>137.1</v>
      </c>
      <c r="X279" s="8">
        <v>145.1</v>
      </c>
      <c r="Y279" s="8">
        <v>151</v>
      </c>
      <c r="Z279" s="8">
        <v>135.4</v>
      </c>
      <c r="AA279" s="8">
        <v>142</v>
      </c>
      <c r="AB279" s="8">
        <v>155.69999999999999</v>
      </c>
      <c r="AC279" s="8">
        <v>158.1</v>
      </c>
      <c r="AD279" s="8">
        <v>146.19999999999999</v>
      </c>
      <c r="AE279" s="8">
        <v>155.19999999999999</v>
      </c>
    </row>
    <row r="280" spans="1:31" hidden="1" x14ac:dyDescent="0.35">
      <c r="A280" s="7" t="s">
        <v>34</v>
      </c>
      <c r="B280" s="7">
        <v>2020</v>
      </c>
      <c r="C280" s="7" t="s">
        <v>43</v>
      </c>
      <c r="D280" s="7" t="str">
        <f t="shared" si="4"/>
        <v>2020 October</v>
      </c>
      <c r="E280" s="8">
        <v>147.5</v>
      </c>
      <c r="F280" s="8">
        <v>188.9</v>
      </c>
      <c r="G280" s="8">
        <v>161.4</v>
      </c>
      <c r="H280" s="8">
        <v>153.6</v>
      </c>
      <c r="I280" s="8">
        <v>140.1</v>
      </c>
      <c r="J280" s="8">
        <v>151.19999999999999</v>
      </c>
      <c r="K280" s="8">
        <v>209.2</v>
      </c>
      <c r="L280" s="8">
        <v>150.9</v>
      </c>
      <c r="M280" s="8">
        <v>116.2</v>
      </c>
      <c r="N280" s="8">
        <v>161</v>
      </c>
      <c r="O280" s="8">
        <v>144</v>
      </c>
      <c r="P280" s="8">
        <v>163.19999999999999</v>
      </c>
      <c r="Q280" s="8">
        <v>161.4</v>
      </c>
      <c r="R280" s="8">
        <v>184.3</v>
      </c>
      <c r="S280" s="8">
        <v>153.69999999999999</v>
      </c>
      <c r="T280" s="8">
        <v>144.6</v>
      </c>
      <c r="U280" s="8">
        <v>152.30000000000001</v>
      </c>
      <c r="V280" s="8">
        <v>156.5</v>
      </c>
      <c r="W280" s="8">
        <v>143.1</v>
      </c>
      <c r="X280" s="8">
        <v>148.69999999999999</v>
      </c>
      <c r="Y280" s="8">
        <v>156.30000000000001</v>
      </c>
      <c r="Z280" s="8">
        <v>140.6</v>
      </c>
      <c r="AA280" s="8">
        <v>146.5</v>
      </c>
      <c r="AB280" s="8">
        <v>158.5</v>
      </c>
      <c r="AC280" s="8">
        <v>157</v>
      </c>
      <c r="AD280" s="8">
        <v>150.4</v>
      </c>
      <c r="AE280" s="8">
        <v>156.4</v>
      </c>
    </row>
    <row r="281" spans="1:31" hidden="1" x14ac:dyDescent="0.35">
      <c r="A281" s="7" t="s">
        <v>30</v>
      </c>
      <c r="B281" s="7">
        <v>2020</v>
      </c>
      <c r="C281" s="7" t="s">
        <v>45</v>
      </c>
      <c r="D281" s="7" t="str">
        <f t="shared" si="4"/>
        <v>2020 November</v>
      </c>
      <c r="E281" s="8">
        <v>145.4</v>
      </c>
      <c r="F281" s="8">
        <v>188.6</v>
      </c>
      <c r="G281" s="8">
        <v>171.6</v>
      </c>
      <c r="H281" s="8">
        <v>153.80000000000001</v>
      </c>
      <c r="I281" s="8">
        <v>145.4</v>
      </c>
      <c r="J281" s="8">
        <v>146.5</v>
      </c>
      <c r="K281" s="8">
        <v>222.2</v>
      </c>
      <c r="L281" s="8">
        <v>155.9</v>
      </c>
      <c r="M281" s="8">
        <v>114.9</v>
      </c>
      <c r="N281" s="8">
        <v>162</v>
      </c>
      <c r="O281" s="8">
        <v>150</v>
      </c>
      <c r="P281" s="8">
        <v>162.69999999999999</v>
      </c>
      <c r="Q281" s="8">
        <v>163.4</v>
      </c>
      <c r="R281" s="8">
        <v>183.4</v>
      </c>
      <c r="S281" s="8">
        <v>156.30000000000001</v>
      </c>
      <c r="T281" s="8">
        <v>151</v>
      </c>
      <c r="U281" s="8">
        <v>155.5</v>
      </c>
      <c r="V281" s="8">
        <v>139.26</v>
      </c>
      <c r="W281" s="8">
        <v>147.5</v>
      </c>
      <c r="X281" s="8">
        <v>152.80000000000001</v>
      </c>
      <c r="Y281" s="8">
        <v>160.4</v>
      </c>
      <c r="Z281" s="8">
        <v>146.1</v>
      </c>
      <c r="AA281" s="8">
        <v>153.6</v>
      </c>
      <c r="AB281" s="8">
        <v>161.6</v>
      </c>
      <c r="AC281" s="8">
        <v>156.19999999999999</v>
      </c>
      <c r="AD281" s="8">
        <v>154.5</v>
      </c>
      <c r="AE281" s="8">
        <v>159.80000000000001</v>
      </c>
    </row>
    <row r="282" spans="1:31" hidden="1" x14ac:dyDescent="0.35">
      <c r="A282" s="7" t="s">
        <v>33</v>
      </c>
      <c r="B282" s="7">
        <v>2020</v>
      </c>
      <c r="C282" s="7" t="s">
        <v>45</v>
      </c>
      <c r="D282" s="7" t="str">
        <f t="shared" si="4"/>
        <v>2020 November</v>
      </c>
      <c r="E282" s="8">
        <v>149.69999999999999</v>
      </c>
      <c r="F282" s="8">
        <v>195.5</v>
      </c>
      <c r="G282" s="8">
        <v>176.9</v>
      </c>
      <c r="H282" s="8">
        <v>153.9</v>
      </c>
      <c r="I282" s="8">
        <v>138</v>
      </c>
      <c r="J282" s="8">
        <v>150.5</v>
      </c>
      <c r="K282" s="8">
        <v>245.3</v>
      </c>
      <c r="L282" s="8">
        <v>158.69999999999999</v>
      </c>
      <c r="M282" s="8">
        <v>117.2</v>
      </c>
      <c r="N282" s="8">
        <v>161.4</v>
      </c>
      <c r="O282" s="8">
        <v>141.5</v>
      </c>
      <c r="P282" s="8">
        <v>165.1</v>
      </c>
      <c r="Q282" s="8">
        <v>167</v>
      </c>
      <c r="R282" s="8">
        <v>188.8</v>
      </c>
      <c r="S282" s="8">
        <v>151.1</v>
      </c>
      <c r="T282" s="8">
        <v>136.4</v>
      </c>
      <c r="U282" s="8">
        <v>148.80000000000001</v>
      </c>
      <c r="V282" s="8">
        <v>158</v>
      </c>
      <c r="W282" s="8">
        <v>137.30000000000001</v>
      </c>
      <c r="X282" s="8">
        <v>145.1</v>
      </c>
      <c r="Y282" s="8">
        <v>152</v>
      </c>
      <c r="Z282" s="8">
        <v>135.19999999999999</v>
      </c>
      <c r="AA282" s="8">
        <v>144.4</v>
      </c>
      <c r="AB282" s="8">
        <v>156.4</v>
      </c>
      <c r="AC282" s="8">
        <v>157.9</v>
      </c>
      <c r="AD282" s="8">
        <v>146.6</v>
      </c>
      <c r="AE282" s="8">
        <v>156.69999999999999</v>
      </c>
    </row>
    <row r="283" spans="1:31" hidden="1" x14ac:dyDescent="0.35">
      <c r="A283" s="7" t="s">
        <v>34</v>
      </c>
      <c r="B283" s="7">
        <v>2020</v>
      </c>
      <c r="C283" s="7" t="s">
        <v>45</v>
      </c>
      <c r="D283" s="7" t="str">
        <f t="shared" si="4"/>
        <v>2020 November</v>
      </c>
      <c r="E283" s="8">
        <v>146.80000000000001</v>
      </c>
      <c r="F283" s="8">
        <v>191</v>
      </c>
      <c r="G283" s="8">
        <v>173.6</v>
      </c>
      <c r="H283" s="8">
        <v>153.80000000000001</v>
      </c>
      <c r="I283" s="8">
        <v>142.69999999999999</v>
      </c>
      <c r="J283" s="8">
        <v>148.4</v>
      </c>
      <c r="K283" s="8">
        <v>230</v>
      </c>
      <c r="L283" s="8">
        <v>156.80000000000001</v>
      </c>
      <c r="M283" s="8">
        <v>115.7</v>
      </c>
      <c r="N283" s="8">
        <v>161.80000000000001</v>
      </c>
      <c r="O283" s="8">
        <v>146.5</v>
      </c>
      <c r="P283" s="8">
        <v>163.80000000000001</v>
      </c>
      <c r="Q283" s="8">
        <v>164.7</v>
      </c>
      <c r="R283" s="8">
        <v>184.8</v>
      </c>
      <c r="S283" s="8">
        <v>154.30000000000001</v>
      </c>
      <c r="T283" s="8">
        <v>144.9</v>
      </c>
      <c r="U283" s="8">
        <v>152.80000000000001</v>
      </c>
      <c r="V283" s="8">
        <v>158</v>
      </c>
      <c r="W283" s="8">
        <v>143.6</v>
      </c>
      <c r="X283" s="8">
        <v>149.19999999999999</v>
      </c>
      <c r="Y283" s="8">
        <v>157.19999999999999</v>
      </c>
      <c r="Z283" s="8">
        <v>140.4</v>
      </c>
      <c r="AA283" s="8">
        <v>148.4</v>
      </c>
      <c r="AB283" s="8">
        <v>158.6</v>
      </c>
      <c r="AC283" s="8">
        <v>156.9</v>
      </c>
      <c r="AD283" s="8">
        <v>150.69999999999999</v>
      </c>
      <c r="AE283" s="8">
        <v>158.4</v>
      </c>
    </row>
    <row r="284" spans="1:31" hidden="1" x14ac:dyDescent="0.35">
      <c r="A284" s="7" t="s">
        <v>30</v>
      </c>
      <c r="B284" s="7">
        <v>2020</v>
      </c>
      <c r="C284" s="7" t="s">
        <v>46</v>
      </c>
      <c r="D284" s="7" t="str">
        <f t="shared" si="4"/>
        <v>2020 December</v>
      </c>
      <c r="E284" s="8">
        <v>144.6</v>
      </c>
      <c r="F284" s="8">
        <v>188.5</v>
      </c>
      <c r="G284" s="8">
        <v>173.4</v>
      </c>
      <c r="H284" s="8">
        <v>154</v>
      </c>
      <c r="I284" s="8">
        <v>150</v>
      </c>
      <c r="J284" s="8">
        <v>145.9</v>
      </c>
      <c r="K284" s="8">
        <v>225.2</v>
      </c>
      <c r="L284" s="8">
        <v>159.5</v>
      </c>
      <c r="M284" s="8">
        <v>114.4</v>
      </c>
      <c r="N284" s="8">
        <v>163.5</v>
      </c>
      <c r="O284" s="8">
        <v>153.4</v>
      </c>
      <c r="P284" s="8">
        <v>163.6</v>
      </c>
      <c r="Q284" s="8">
        <v>164.5</v>
      </c>
      <c r="R284" s="8">
        <v>183.6</v>
      </c>
      <c r="S284" s="8">
        <v>157</v>
      </c>
      <c r="T284" s="8">
        <v>151.6</v>
      </c>
      <c r="U284" s="8">
        <v>156.30000000000001</v>
      </c>
      <c r="V284" s="8">
        <v>139.26</v>
      </c>
      <c r="W284" s="8">
        <v>148.69999999999999</v>
      </c>
      <c r="X284" s="8">
        <v>153.4</v>
      </c>
      <c r="Y284" s="8">
        <v>161.6</v>
      </c>
      <c r="Z284" s="8">
        <v>146.4</v>
      </c>
      <c r="AA284" s="8">
        <v>153.9</v>
      </c>
      <c r="AB284" s="8">
        <v>162.9</v>
      </c>
      <c r="AC284" s="8">
        <v>156.6</v>
      </c>
      <c r="AD284" s="8">
        <v>155.19999999999999</v>
      </c>
      <c r="AE284" s="8">
        <v>160.69999999999999</v>
      </c>
    </row>
    <row r="285" spans="1:31" hidden="1" x14ac:dyDescent="0.35">
      <c r="A285" s="7" t="s">
        <v>33</v>
      </c>
      <c r="B285" s="7">
        <v>2020</v>
      </c>
      <c r="C285" s="7" t="s">
        <v>46</v>
      </c>
      <c r="D285" s="7" t="str">
        <f t="shared" si="4"/>
        <v>2020 December</v>
      </c>
      <c r="E285" s="8">
        <v>149</v>
      </c>
      <c r="F285" s="8">
        <v>195.7</v>
      </c>
      <c r="G285" s="8">
        <v>178.3</v>
      </c>
      <c r="H285" s="8">
        <v>154.19999999999999</v>
      </c>
      <c r="I285" s="8">
        <v>140.69999999999999</v>
      </c>
      <c r="J285" s="8">
        <v>149.69999999999999</v>
      </c>
      <c r="K285" s="8">
        <v>240.9</v>
      </c>
      <c r="L285" s="8">
        <v>161.5</v>
      </c>
      <c r="M285" s="8">
        <v>117.1</v>
      </c>
      <c r="N285" s="8">
        <v>161.9</v>
      </c>
      <c r="O285" s="8">
        <v>143.30000000000001</v>
      </c>
      <c r="P285" s="8">
        <v>166.1</v>
      </c>
      <c r="Q285" s="8">
        <v>167</v>
      </c>
      <c r="R285" s="8">
        <v>190.2</v>
      </c>
      <c r="S285" s="8">
        <v>151.9</v>
      </c>
      <c r="T285" s="8">
        <v>136.69999999999999</v>
      </c>
      <c r="U285" s="8">
        <v>149.6</v>
      </c>
      <c r="V285" s="8">
        <v>158.4</v>
      </c>
      <c r="W285" s="8">
        <v>137.9</v>
      </c>
      <c r="X285" s="8">
        <v>145.5</v>
      </c>
      <c r="Y285" s="8">
        <v>152.9</v>
      </c>
      <c r="Z285" s="8">
        <v>135.5</v>
      </c>
      <c r="AA285" s="8">
        <v>144.30000000000001</v>
      </c>
      <c r="AB285" s="8">
        <v>156.9</v>
      </c>
      <c r="AC285" s="8">
        <v>157.9</v>
      </c>
      <c r="AD285" s="8">
        <v>146.9</v>
      </c>
      <c r="AE285" s="8">
        <v>156.9</v>
      </c>
    </row>
    <row r="286" spans="1:31" hidden="1" x14ac:dyDescent="0.35">
      <c r="A286" s="7" t="s">
        <v>34</v>
      </c>
      <c r="B286" s="7">
        <v>2020</v>
      </c>
      <c r="C286" s="7" t="s">
        <v>46</v>
      </c>
      <c r="D286" s="7" t="str">
        <f t="shared" si="4"/>
        <v>2020 December</v>
      </c>
      <c r="E286" s="8">
        <v>146</v>
      </c>
      <c r="F286" s="8">
        <v>191</v>
      </c>
      <c r="G286" s="8">
        <v>175.3</v>
      </c>
      <c r="H286" s="8">
        <v>154.1</v>
      </c>
      <c r="I286" s="8">
        <v>146.6</v>
      </c>
      <c r="J286" s="8">
        <v>147.69999999999999</v>
      </c>
      <c r="K286" s="8">
        <v>230.5</v>
      </c>
      <c r="L286" s="8">
        <v>160.19999999999999</v>
      </c>
      <c r="M286" s="8">
        <v>115.3</v>
      </c>
      <c r="N286" s="8">
        <v>163</v>
      </c>
      <c r="O286" s="8">
        <v>149.19999999999999</v>
      </c>
      <c r="P286" s="8">
        <v>164.8</v>
      </c>
      <c r="Q286" s="8">
        <v>165.4</v>
      </c>
      <c r="R286" s="8">
        <v>185.4</v>
      </c>
      <c r="S286" s="8">
        <v>155</v>
      </c>
      <c r="T286" s="8">
        <v>145.4</v>
      </c>
      <c r="U286" s="8">
        <v>153.6</v>
      </c>
      <c r="V286" s="8">
        <v>158.4</v>
      </c>
      <c r="W286" s="8">
        <v>144.6</v>
      </c>
      <c r="X286" s="8">
        <v>149.69999999999999</v>
      </c>
      <c r="Y286" s="8">
        <v>158.30000000000001</v>
      </c>
      <c r="Z286" s="8">
        <v>140.69999999999999</v>
      </c>
      <c r="AA286" s="8">
        <v>148.5</v>
      </c>
      <c r="AB286" s="8">
        <v>159.4</v>
      </c>
      <c r="AC286" s="8">
        <v>157.1</v>
      </c>
      <c r="AD286" s="8">
        <v>151.19999999999999</v>
      </c>
      <c r="AE286" s="8">
        <v>158.9</v>
      </c>
    </row>
    <row r="287" spans="1:31" x14ac:dyDescent="0.35">
      <c r="A287" s="7" t="s">
        <v>30</v>
      </c>
      <c r="B287" s="7">
        <v>2021</v>
      </c>
      <c r="C287" s="7" t="s">
        <v>31</v>
      </c>
      <c r="D287" s="7" t="str">
        <f t="shared" si="4"/>
        <v>2021 January</v>
      </c>
      <c r="E287" s="8">
        <v>143.4</v>
      </c>
      <c r="F287" s="8">
        <v>187.5</v>
      </c>
      <c r="G287" s="8">
        <v>173.4</v>
      </c>
      <c r="H287" s="8">
        <v>154</v>
      </c>
      <c r="I287" s="8">
        <v>154.80000000000001</v>
      </c>
      <c r="J287" s="8">
        <v>147</v>
      </c>
      <c r="K287" s="8">
        <v>187.8</v>
      </c>
      <c r="L287" s="8">
        <v>159.5</v>
      </c>
      <c r="M287" s="8">
        <v>113.8</v>
      </c>
      <c r="N287" s="8">
        <v>164.5</v>
      </c>
      <c r="O287" s="8">
        <v>156.1</v>
      </c>
      <c r="P287" s="8">
        <v>164.3</v>
      </c>
      <c r="Q287" s="8">
        <v>159.6</v>
      </c>
      <c r="R287" s="8">
        <v>184.6</v>
      </c>
      <c r="S287" s="8">
        <v>157.5</v>
      </c>
      <c r="T287" s="8">
        <v>152.4</v>
      </c>
      <c r="U287" s="8">
        <v>156.80000000000001</v>
      </c>
      <c r="V287" s="8">
        <v>139.26</v>
      </c>
      <c r="W287" s="8">
        <v>150.9</v>
      </c>
      <c r="X287" s="8">
        <v>153.9</v>
      </c>
      <c r="Y287" s="8">
        <v>162.5</v>
      </c>
      <c r="Z287" s="8">
        <v>147.5</v>
      </c>
      <c r="AA287" s="8">
        <v>155.1</v>
      </c>
      <c r="AB287" s="8">
        <v>163.5</v>
      </c>
      <c r="AC287" s="8">
        <v>156.19999999999999</v>
      </c>
      <c r="AD287" s="8">
        <v>155.9</v>
      </c>
      <c r="AE287" s="8">
        <v>158.5</v>
      </c>
    </row>
    <row r="288" spans="1:31" x14ac:dyDescent="0.35">
      <c r="A288" s="7" t="s">
        <v>33</v>
      </c>
      <c r="B288" s="7">
        <v>2021</v>
      </c>
      <c r="C288" s="7" t="s">
        <v>31</v>
      </c>
      <c r="D288" s="7" t="str">
        <f t="shared" si="4"/>
        <v>2021 January</v>
      </c>
      <c r="E288" s="8">
        <v>148</v>
      </c>
      <c r="F288" s="8">
        <v>194.8</v>
      </c>
      <c r="G288" s="8">
        <v>178.4</v>
      </c>
      <c r="H288" s="8">
        <v>154.4</v>
      </c>
      <c r="I288" s="8">
        <v>144.1</v>
      </c>
      <c r="J288" s="8">
        <v>152.6</v>
      </c>
      <c r="K288" s="8">
        <v>206.8</v>
      </c>
      <c r="L288" s="8">
        <v>162.1</v>
      </c>
      <c r="M288" s="8">
        <v>116.3</v>
      </c>
      <c r="N288" s="8">
        <v>163</v>
      </c>
      <c r="O288" s="8">
        <v>145.9</v>
      </c>
      <c r="P288" s="8">
        <v>167.2</v>
      </c>
      <c r="Q288" s="8">
        <v>163.4</v>
      </c>
      <c r="R288" s="8">
        <v>191.8</v>
      </c>
      <c r="S288" s="8">
        <v>152.5</v>
      </c>
      <c r="T288" s="8">
        <v>137.30000000000001</v>
      </c>
      <c r="U288" s="8">
        <v>150.19999999999999</v>
      </c>
      <c r="V288" s="8">
        <v>157.69999999999999</v>
      </c>
      <c r="W288" s="8">
        <v>142.9</v>
      </c>
      <c r="X288" s="8">
        <v>145.69999999999999</v>
      </c>
      <c r="Y288" s="8">
        <v>154.1</v>
      </c>
      <c r="Z288" s="8">
        <v>136.9</v>
      </c>
      <c r="AA288" s="8">
        <v>145.4</v>
      </c>
      <c r="AB288" s="8">
        <v>156.1</v>
      </c>
      <c r="AC288" s="8">
        <v>157.69999999999999</v>
      </c>
      <c r="AD288" s="8">
        <v>147.6</v>
      </c>
      <c r="AE288" s="8">
        <v>156</v>
      </c>
    </row>
    <row r="289" spans="1:31" x14ac:dyDescent="0.35">
      <c r="A289" s="7" t="s">
        <v>34</v>
      </c>
      <c r="B289" s="7">
        <v>2021</v>
      </c>
      <c r="C289" s="7" t="s">
        <v>31</v>
      </c>
      <c r="D289" s="7" t="str">
        <f t="shared" si="4"/>
        <v>2021 January</v>
      </c>
      <c r="E289" s="8">
        <v>144.9</v>
      </c>
      <c r="F289" s="8">
        <v>190.1</v>
      </c>
      <c r="G289" s="8">
        <v>175.3</v>
      </c>
      <c r="H289" s="8">
        <v>154.1</v>
      </c>
      <c r="I289" s="8">
        <v>150.9</v>
      </c>
      <c r="J289" s="8">
        <v>149.6</v>
      </c>
      <c r="K289" s="8">
        <v>194.2</v>
      </c>
      <c r="L289" s="8">
        <v>160.4</v>
      </c>
      <c r="M289" s="8">
        <v>114.6</v>
      </c>
      <c r="N289" s="8">
        <v>164</v>
      </c>
      <c r="O289" s="8">
        <v>151.80000000000001</v>
      </c>
      <c r="P289" s="8">
        <v>165.6</v>
      </c>
      <c r="Q289" s="8">
        <v>161</v>
      </c>
      <c r="R289" s="8">
        <v>186.5</v>
      </c>
      <c r="S289" s="8">
        <v>155.5</v>
      </c>
      <c r="T289" s="8">
        <v>146.1</v>
      </c>
      <c r="U289" s="8">
        <v>154.19999999999999</v>
      </c>
      <c r="V289" s="8">
        <v>157.69999999999999</v>
      </c>
      <c r="W289" s="8">
        <v>147.9</v>
      </c>
      <c r="X289" s="8">
        <v>150</v>
      </c>
      <c r="Y289" s="8">
        <v>159.30000000000001</v>
      </c>
      <c r="Z289" s="8">
        <v>141.9</v>
      </c>
      <c r="AA289" s="8">
        <v>149.6</v>
      </c>
      <c r="AB289" s="8">
        <v>159.19999999999999</v>
      </c>
      <c r="AC289" s="8">
        <v>156.80000000000001</v>
      </c>
      <c r="AD289" s="8">
        <v>151.9</v>
      </c>
      <c r="AE289" s="8">
        <v>157.30000000000001</v>
      </c>
    </row>
    <row r="290" spans="1:31" x14ac:dyDescent="0.35">
      <c r="A290" s="7" t="s">
        <v>30</v>
      </c>
      <c r="B290" s="7">
        <v>2021</v>
      </c>
      <c r="C290" s="7" t="s">
        <v>35</v>
      </c>
      <c r="D290" s="7" t="str">
        <f t="shared" si="4"/>
        <v>2021 February</v>
      </c>
      <c r="E290" s="8">
        <v>142.80000000000001</v>
      </c>
      <c r="F290" s="8">
        <v>184</v>
      </c>
      <c r="G290" s="8">
        <v>168</v>
      </c>
      <c r="H290" s="8">
        <v>154.4</v>
      </c>
      <c r="I290" s="8">
        <v>163</v>
      </c>
      <c r="J290" s="8">
        <v>147.80000000000001</v>
      </c>
      <c r="K290" s="8">
        <v>149.69999999999999</v>
      </c>
      <c r="L290" s="8">
        <v>158.30000000000001</v>
      </c>
      <c r="M290" s="8">
        <v>111.8</v>
      </c>
      <c r="N290" s="8">
        <v>165</v>
      </c>
      <c r="O290" s="8">
        <v>160</v>
      </c>
      <c r="P290" s="8">
        <v>165.8</v>
      </c>
      <c r="Q290" s="8">
        <v>154.69999999999999</v>
      </c>
      <c r="R290" s="8">
        <v>186.5</v>
      </c>
      <c r="S290" s="8">
        <v>159.1</v>
      </c>
      <c r="T290" s="8">
        <v>153.9</v>
      </c>
      <c r="U290" s="8">
        <v>158.4</v>
      </c>
      <c r="V290" s="8">
        <v>139.26</v>
      </c>
      <c r="W290" s="8">
        <v>154.4</v>
      </c>
      <c r="X290" s="8">
        <v>154.80000000000001</v>
      </c>
      <c r="Y290" s="8">
        <v>164.3</v>
      </c>
      <c r="Z290" s="8">
        <v>150.19999999999999</v>
      </c>
      <c r="AA290" s="8">
        <v>157</v>
      </c>
      <c r="AB290" s="8">
        <v>163.6</v>
      </c>
      <c r="AC290" s="8">
        <v>155.19999999999999</v>
      </c>
      <c r="AD290" s="8">
        <v>157.19999999999999</v>
      </c>
      <c r="AE290" s="8">
        <v>156.69999999999999</v>
      </c>
    </row>
    <row r="291" spans="1:31" x14ac:dyDescent="0.35">
      <c r="A291" s="7" t="s">
        <v>33</v>
      </c>
      <c r="B291" s="7">
        <v>2021</v>
      </c>
      <c r="C291" s="7" t="s">
        <v>35</v>
      </c>
      <c r="D291" s="7" t="str">
        <f t="shared" si="4"/>
        <v>2021 February</v>
      </c>
      <c r="E291" s="8">
        <v>147.6</v>
      </c>
      <c r="F291" s="8">
        <v>191.2</v>
      </c>
      <c r="G291" s="8">
        <v>169.9</v>
      </c>
      <c r="H291" s="8">
        <v>155.1</v>
      </c>
      <c r="I291" s="8">
        <v>151.4</v>
      </c>
      <c r="J291" s="8">
        <v>154</v>
      </c>
      <c r="K291" s="8">
        <v>180.2</v>
      </c>
      <c r="L291" s="8">
        <v>159.80000000000001</v>
      </c>
      <c r="M291" s="8">
        <v>114.9</v>
      </c>
      <c r="N291" s="8">
        <v>162.5</v>
      </c>
      <c r="O291" s="8">
        <v>149.19999999999999</v>
      </c>
      <c r="P291" s="8">
        <v>169.4</v>
      </c>
      <c r="Q291" s="8">
        <v>160.80000000000001</v>
      </c>
      <c r="R291" s="8">
        <v>193.3</v>
      </c>
      <c r="S291" s="8">
        <v>154.19999999999999</v>
      </c>
      <c r="T291" s="8">
        <v>138.19999999999999</v>
      </c>
      <c r="U291" s="8">
        <v>151.80000000000001</v>
      </c>
      <c r="V291" s="8">
        <v>159.80000000000001</v>
      </c>
      <c r="W291" s="8">
        <v>149.1</v>
      </c>
      <c r="X291" s="8">
        <v>146.5</v>
      </c>
      <c r="Y291" s="8">
        <v>156.30000000000001</v>
      </c>
      <c r="Z291" s="8">
        <v>140.5</v>
      </c>
      <c r="AA291" s="8">
        <v>147.30000000000001</v>
      </c>
      <c r="AB291" s="8">
        <v>156.6</v>
      </c>
      <c r="AC291" s="8">
        <v>156.69999999999999</v>
      </c>
      <c r="AD291" s="8">
        <v>149.30000000000001</v>
      </c>
      <c r="AE291" s="8">
        <v>156.5</v>
      </c>
    </row>
    <row r="292" spans="1:31" x14ac:dyDescent="0.35">
      <c r="A292" s="7" t="s">
        <v>34</v>
      </c>
      <c r="B292" s="7">
        <v>2021</v>
      </c>
      <c r="C292" s="7" t="s">
        <v>35</v>
      </c>
      <c r="D292" s="7" t="str">
        <f t="shared" si="4"/>
        <v>2021 February</v>
      </c>
      <c r="E292" s="8">
        <v>144.30000000000001</v>
      </c>
      <c r="F292" s="8">
        <v>186.5</v>
      </c>
      <c r="G292" s="8">
        <v>168.7</v>
      </c>
      <c r="H292" s="8">
        <v>154.69999999999999</v>
      </c>
      <c r="I292" s="8">
        <v>158.69999999999999</v>
      </c>
      <c r="J292" s="8">
        <v>150.69999999999999</v>
      </c>
      <c r="K292" s="8">
        <v>160</v>
      </c>
      <c r="L292" s="8">
        <v>158.80000000000001</v>
      </c>
      <c r="M292" s="8">
        <v>112.8</v>
      </c>
      <c r="N292" s="8">
        <v>164.2</v>
      </c>
      <c r="O292" s="8">
        <v>155.5</v>
      </c>
      <c r="P292" s="8">
        <v>167.5</v>
      </c>
      <c r="Q292" s="8">
        <v>156.9</v>
      </c>
      <c r="R292" s="8">
        <v>188.3</v>
      </c>
      <c r="S292" s="8">
        <v>157.19999999999999</v>
      </c>
      <c r="T292" s="8">
        <v>147.4</v>
      </c>
      <c r="U292" s="8">
        <v>155.80000000000001</v>
      </c>
      <c r="V292" s="8">
        <v>159.80000000000001</v>
      </c>
      <c r="W292" s="8">
        <v>152.4</v>
      </c>
      <c r="X292" s="8">
        <v>150.9</v>
      </c>
      <c r="Y292" s="8">
        <v>161.30000000000001</v>
      </c>
      <c r="Z292" s="8">
        <v>145.1</v>
      </c>
      <c r="AA292" s="8">
        <v>151.5</v>
      </c>
      <c r="AB292" s="8">
        <v>159.5</v>
      </c>
      <c r="AC292" s="8">
        <v>155.80000000000001</v>
      </c>
      <c r="AD292" s="8">
        <v>153.4</v>
      </c>
      <c r="AE292" s="8">
        <v>156.6</v>
      </c>
    </row>
    <row r="293" spans="1:31" x14ac:dyDescent="0.35">
      <c r="A293" s="7" t="s">
        <v>30</v>
      </c>
      <c r="B293" s="7">
        <v>2021</v>
      </c>
      <c r="C293" s="7" t="s">
        <v>36</v>
      </c>
      <c r="D293" s="7" t="str">
        <f t="shared" si="4"/>
        <v>2021 March</v>
      </c>
      <c r="E293" s="8">
        <v>142.5</v>
      </c>
      <c r="F293" s="8">
        <v>189.4</v>
      </c>
      <c r="G293" s="8">
        <v>163.19999999999999</v>
      </c>
      <c r="H293" s="8">
        <v>154.5</v>
      </c>
      <c r="I293" s="8">
        <v>168.2</v>
      </c>
      <c r="J293" s="8">
        <v>150.5</v>
      </c>
      <c r="K293" s="8">
        <v>141</v>
      </c>
      <c r="L293" s="8">
        <v>159.19999999999999</v>
      </c>
      <c r="M293" s="8">
        <v>111.7</v>
      </c>
      <c r="N293" s="8">
        <v>164</v>
      </c>
      <c r="O293" s="8">
        <v>160.6</v>
      </c>
      <c r="P293" s="8">
        <v>166.4</v>
      </c>
      <c r="Q293" s="8">
        <v>154.5</v>
      </c>
      <c r="R293" s="8">
        <v>186.1</v>
      </c>
      <c r="S293" s="8">
        <v>159.6</v>
      </c>
      <c r="T293" s="8">
        <v>154.4</v>
      </c>
      <c r="U293" s="8">
        <v>158.9</v>
      </c>
      <c r="V293" s="8">
        <v>139.26</v>
      </c>
      <c r="W293" s="8">
        <v>156</v>
      </c>
      <c r="X293" s="8">
        <v>154.80000000000001</v>
      </c>
      <c r="Y293" s="8">
        <v>164.6</v>
      </c>
      <c r="Z293" s="8">
        <v>151.30000000000001</v>
      </c>
      <c r="AA293" s="8">
        <v>157.80000000000001</v>
      </c>
      <c r="AB293" s="8">
        <v>163.80000000000001</v>
      </c>
      <c r="AC293" s="8">
        <v>153.1</v>
      </c>
      <c r="AD293" s="8">
        <v>157.30000000000001</v>
      </c>
      <c r="AE293" s="8">
        <v>156.69999999999999</v>
      </c>
    </row>
    <row r="294" spans="1:31" x14ac:dyDescent="0.35">
      <c r="A294" s="7" t="s">
        <v>33</v>
      </c>
      <c r="B294" s="7">
        <v>2021</v>
      </c>
      <c r="C294" s="7" t="s">
        <v>36</v>
      </c>
      <c r="D294" s="7" t="str">
        <f t="shared" si="4"/>
        <v>2021 March</v>
      </c>
      <c r="E294" s="8">
        <v>147.5</v>
      </c>
      <c r="F294" s="8">
        <v>197.5</v>
      </c>
      <c r="G294" s="8">
        <v>164.7</v>
      </c>
      <c r="H294" s="8">
        <v>155.6</v>
      </c>
      <c r="I294" s="8">
        <v>156.4</v>
      </c>
      <c r="J294" s="8">
        <v>157.30000000000001</v>
      </c>
      <c r="K294" s="8">
        <v>166.1</v>
      </c>
      <c r="L294" s="8">
        <v>161.1</v>
      </c>
      <c r="M294" s="8">
        <v>114.3</v>
      </c>
      <c r="N294" s="8">
        <v>162.6</v>
      </c>
      <c r="O294" s="8">
        <v>150.69999999999999</v>
      </c>
      <c r="P294" s="8">
        <v>170.3</v>
      </c>
      <c r="Q294" s="8">
        <v>160.4</v>
      </c>
      <c r="R294" s="8">
        <v>193.5</v>
      </c>
      <c r="S294" s="8">
        <v>155.1</v>
      </c>
      <c r="T294" s="8">
        <v>138.69999999999999</v>
      </c>
      <c r="U294" s="8">
        <v>152.6</v>
      </c>
      <c r="V294" s="8">
        <v>159.9</v>
      </c>
      <c r="W294" s="8">
        <v>154.80000000000001</v>
      </c>
      <c r="X294" s="8">
        <v>147.19999999999999</v>
      </c>
      <c r="Y294" s="8">
        <v>156.9</v>
      </c>
      <c r="Z294" s="8">
        <v>141.69999999999999</v>
      </c>
      <c r="AA294" s="8">
        <v>148.6</v>
      </c>
      <c r="AB294" s="8">
        <v>157.6</v>
      </c>
      <c r="AC294" s="8">
        <v>154.9</v>
      </c>
      <c r="AD294" s="8">
        <v>150</v>
      </c>
      <c r="AE294" s="8">
        <v>156.9</v>
      </c>
    </row>
    <row r="295" spans="1:31" x14ac:dyDescent="0.35">
      <c r="A295" s="7" t="s">
        <v>34</v>
      </c>
      <c r="B295" s="7">
        <v>2021</v>
      </c>
      <c r="C295" s="7" t="s">
        <v>36</v>
      </c>
      <c r="D295" s="7" t="str">
        <f t="shared" si="4"/>
        <v>2021 March</v>
      </c>
      <c r="E295" s="8">
        <v>144.1</v>
      </c>
      <c r="F295" s="8">
        <v>192.2</v>
      </c>
      <c r="G295" s="8">
        <v>163.80000000000001</v>
      </c>
      <c r="H295" s="8">
        <v>154.9</v>
      </c>
      <c r="I295" s="8">
        <v>163.9</v>
      </c>
      <c r="J295" s="8">
        <v>153.69999999999999</v>
      </c>
      <c r="K295" s="8">
        <v>149.5</v>
      </c>
      <c r="L295" s="8">
        <v>159.80000000000001</v>
      </c>
      <c r="M295" s="8">
        <v>112.6</v>
      </c>
      <c r="N295" s="8">
        <v>163.5</v>
      </c>
      <c r="O295" s="8">
        <v>156.5</v>
      </c>
      <c r="P295" s="8">
        <v>168.2</v>
      </c>
      <c r="Q295" s="8">
        <v>156.69999999999999</v>
      </c>
      <c r="R295" s="8">
        <v>188.1</v>
      </c>
      <c r="S295" s="8">
        <v>157.80000000000001</v>
      </c>
      <c r="T295" s="8">
        <v>147.9</v>
      </c>
      <c r="U295" s="8">
        <v>156.4</v>
      </c>
      <c r="V295" s="8">
        <v>159.9</v>
      </c>
      <c r="W295" s="8">
        <v>155.5</v>
      </c>
      <c r="X295" s="8">
        <v>151.19999999999999</v>
      </c>
      <c r="Y295" s="8">
        <v>161.69999999999999</v>
      </c>
      <c r="Z295" s="8">
        <v>146.19999999999999</v>
      </c>
      <c r="AA295" s="8">
        <v>152.6</v>
      </c>
      <c r="AB295" s="8">
        <v>160.19999999999999</v>
      </c>
      <c r="AC295" s="8">
        <v>153.80000000000001</v>
      </c>
      <c r="AD295" s="8">
        <v>153.80000000000001</v>
      </c>
      <c r="AE295" s="8">
        <v>156.80000000000001</v>
      </c>
    </row>
    <row r="296" spans="1:31" x14ac:dyDescent="0.35">
      <c r="A296" s="7" t="s">
        <v>30</v>
      </c>
      <c r="B296" s="7">
        <v>2021</v>
      </c>
      <c r="C296" s="7" t="s">
        <v>37</v>
      </c>
      <c r="D296" s="7" t="str">
        <f t="shared" si="4"/>
        <v>2021 April</v>
      </c>
      <c r="E296" s="8">
        <v>142.69999999999999</v>
      </c>
      <c r="F296" s="8">
        <v>195.5</v>
      </c>
      <c r="G296" s="8">
        <v>163.4</v>
      </c>
      <c r="H296" s="8">
        <v>155</v>
      </c>
      <c r="I296" s="8">
        <v>175.2</v>
      </c>
      <c r="J296" s="8">
        <v>160.6</v>
      </c>
      <c r="K296" s="8">
        <v>135.1</v>
      </c>
      <c r="L296" s="8">
        <v>161.1</v>
      </c>
      <c r="M296" s="8">
        <v>112.2</v>
      </c>
      <c r="N296" s="8">
        <v>164.4</v>
      </c>
      <c r="O296" s="8">
        <v>161.9</v>
      </c>
      <c r="P296" s="8">
        <v>166.8</v>
      </c>
      <c r="Q296" s="8">
        <v>155.6</v>
      </c>
      <c r="R296" s="8">
        <v>186.8</v>
      </c>
      <c r="S296" s="8">
        <v>160.69999999999999</v>
      </c>
      <c r="T296" s="8">
        <v>155.1</v>
      </c>
      <c r="U296" s="8">
        <v>159.9</v>
      </c>
      <c r="V296" s="8">
        <v>139.26</v>
      </c>
      <c r="W296" s="8">
        <v>156</v>
      </c>
      <c r="X296" s="8">
        <v>155.5</v>
      </c>
      <c r="Y296" s="8">
        <v>165.3</v>
      </c>
      <c r="Z296" s="8">
        <v>151.69999999999999</v>
      </c>
      <c r="AA296" s="8">
        <v>158.6</v>
      </c>
      <c r="AB296" s="8">
        <v>164.1</v>
      </c>
      <c r="AC296" s="8">
        <v>154.6</v>
      </c>
      <c r="AD296" s="8">
        <v>158</v>
      </c>
      <c r="AE296" s="8">
        <v>157.6</v>
      </c>
    </row>
    <row r="297" spans="1:31" x14ac:dyDescent="0.35">
      <c r="A297" s="7" t="s">
        <v>33</v>
      </c>
      <c r="B297" s="7">
        <v>2021</v>
      </c>
      <c r="C297" s="7" t="s">
        <v>37</v>
      </c>
      <c r="D297" s="7" t="str">
        <f t="shared" si="4"/>
        <v>2021 April</v>
      </c>
      <c r="E297" s="8">
        <v>147.6</v>
      </c>
      <c r="F297" s="8">
        <v>202.5</v>
      </c>
      <c r="G297" s="8">
        <v>166.4</v>
      </c>
      <c r="H297" s="8">
        <v>156</v>
      </c>
      <c r="I297" s="8">
        <v>161.4</v>
      </c>
      <c r="J297" s="8">
        <v>168.8</v>
      </c>
      <c r="K297" s="8">
        <v>161.6</v>
      </c>
      <c r="L297" s="8">
        <v>162.80000000000001</v>
      </c>
      <c r="M297" s="8">
        <v>114.8</v>
      </c>
      <c r="N297" s="8">
        <v>162.80000000000001</v>
      </c>
      <c r="O297" s="8">
        <v>151.5</v>
      </c>
      <c r="P297" s="8">
        <v>171.4</v>
      </c>
      <c r="Q297" s="8">
        <v>162</v>
      </c>
      <c r="R297" s="8">
        <v>194.4</v>
      </c>
      <c r="S297" s="8">
        <v>155.9</v>
      </c>
      <c r="T297" s="8">
        <v>139.30000000000001</v>
      </c>
      <c r="U297" s="8">
        <v>153.4</v>
      </c>
      <c r="V297" s="8">
        <v>161.4</v>
      </c>
      <c r="W297" s="8">
        <v>154.9</v>
      </c>
      <c r="X297" s="8">
        <v>147.6</v>
      </c>
      <c r="Y297" s="8">
        <v>157.5</v>
      </c>
      <c r="Z297" s="8">
        <v>142.1</v>
      </c>
      <c r="AA297" s="8">
        <v>149.1</v>
      </c>
      <c r="AB297" s="8">
        <v>157.6</v>
      </c>
      <c r="AC297" s="8">
        <v>156.6</v>
      </c>
      <c r="AD297" s="8">
        <v>150.5</v>
      </c>
      <c r="AE297" s="8">
        <v>158</v>
      </c>
    </row>
    <row r="298" spans="1:31" x14ac:dyDescent="0.35">
      <c r="A298" s="7" t="s">
        <v>34</v>
      </c>
      <c r="B298" s="7">
        <v>2021</v>
      </c>
      <c r="C298" s="7" t="s">
        <v>37</v>
      </c>
      <c r="D298" s="7" t="str">
        <f t="shared" si="4"/>
        <v>2021 April</v>
      </c>
      <c r="E298" s="8">
        <v>144.30000000000001</v>
      </c>
      <c r="F298" s="8">
        <v>198</v>
      </c>
      <c r="G298" s="8">
        <v>164.6</v>
      </c>
      <c r="H298" s="8">
        <v>155.4</v>
      </c>
      <c r="I298" s="8">
        <v>170.1</v>
      </c>
      <c r="J298" s="8">
        <v>164.4</v>
      </c>
      <c r="K298" s="8">
        <v>144.1</v>
      </c>
      <c r="L298" s="8">
        <v>161.69999999999999</v>
      </c>
      <c r="M298" s="8">
        <v>113.1</v>
      </c>
      <c r="N298" s="8">
        <v>163.9</v>
      </c>
      <c r="O298" s="8">
        <v>157.6</v>
      </c>
      <c r="P298" s="8">
        <v>168.9</v>
      </c>
      <c r="Q298" s="8">
        <v>158</v>
      </c>
      <c r="R298" s="8">
        <v>188.8</v>
      </c>
      <c r="S298" s="8">
        <v>158.80000000000001</v>
      </c>
      <c r="T298" s="8">
        <v>148.5</v>
      </c>
      <c r="U298" s="8">
        <v>157.30000000000001</v>
      </c>
      <c r="V298" s="8">
        <v>161.4</v>
      </c>
      <c r="W298" s="8">
        <v>155.6</v>
      </c>
      <c r="X298" s="8">
        <v>151.80000000000001</v>
      </c>
      <c r="Y298" s="8">
        <v>162.30000000000001</v>
      </c>
      <c r="Z298" s="8">
        <v>146.6</v>
      </c>
      <c r="AA298" s="8">
        <v>153.19999999999999</v>
      </c>
      <c r="AB298" s="8">
        <v>160.30000000000001</v>
      </c>
      <c r="AC298" s="8">
        <v>155.4</v>
      </c>
      <c r="AD298" s="8">
        <v>154.4</v>
      </c>
      <c r="AE298" s="8">
        <v>157.80000000000001</v>
      </c>
    </row>
    <row r="299" spans="1:31" x14ac:dyDescent="0.35">
      <c r="A299" s="7" t="s">
        <v>30</v>
      </c>
      <c r="B299" s="7">
        <v>2021</v>
      </c>
      <c r="C299" s="7" t="s">
        <v>38</v>
      </c>
      <c r="D299" s="7" t="str">
        <f t="shared" si="4"/>
        <v>2021 May</v>
      </c>
      <c r="E299" s="8">
        <v>145.1</v>
      </c>
      <c r="F299" s="8">
        <v>198.5</v>
      </c>
      <c r="G299" s="8">
        <v>168.6</v>
      </c>
      <c r="H299" s="8">
        <v>155.80000000000001</v>
      </c>
      <c r="I299" s="8">
        <v>184.4</v>
      </c>
      <c r="J299" s="8">
        <v>162.30000000000001</v>
      </c>
      <c r="K299" s="8">
        <v>138.4</v>
      </c>
      <c r="L299" s="8">
        <v>165.1</v>
      </c>
      <c r="M299" s="8">
        <v>114.3</v>
      </c>
      <c r="N299" s="8">
        <v>169.7</v>
      </c>
      <c r="O299" s="8">
        <v>164.6</v>
      </c>
      <c r="P299" s="8">
        <v>169.8</v>
      </c>
      <c r="Q299" s="8">
        <v>158.69999999999999</v>
      </c>
      <c r="R299" s="8">
        <v>189.6</v>
      </c>
      <c r="S299" s="8">
        <v>165.3</v>
      </c>
      <c r="T299" s="8">
        <v>160.6</v>
      </c>
      <c r="U299" s="8">
        <v>164.5</v>
      </c>
      <c r="V299" s="8">
        <v>139.26</v>
      </c>
      <c r="W299" s="8">
        <v>161.69999999999999</v>
      </c>
      <c r="X299" s="8">
        <v>158.80000000000001</v>
      </c>
      <c r="Y299" s="8">
        <v>169.1</v>
      </c>
      <c r="Z299" s="8">
        <v>153.19999999999999</v>
      </c>
      <c r="AA299" s="8">
        <v>160</v>
      </c>
      <c r="AB299" s="8">
        <v>167.6</v>
      </c>
      <c r="AC299" s="8">
        <v>159.30000000000001</v>
      </c>
      <c r="AD299" s="8">
        <v>161.1</v>
      </c>
      <c r="AE299" s="8">
        <v>161.1</v>
      </c>
    </row>
    <row r="300" spans="1:31" x14ac:dyDescent="0.35">
      <c r="A300" s="7" t="s">
        <v>33</v>
      </c>
      <c r="B300" s="7">
        <v>2021</v>
      </c>
      <c r="C300" s="7" t="s">
        <v>38</v>
      </c>
      <c r="D300" s="7" t="str">
        <f t="shared" si="4"/>
        <v>2021 May</v>
      </c>
      <c r="E300" s="8">
        <v>148.80000000000001</v>
      </c>
      <c r="F300" s="8">
        <v>204.3</v>
      </c>
      <c r="G300" s="8">
        <v>173</v>
      </c>
      <c r="H300" s="8">
        <v>156.5</v>
      </c>
      <c r="I300" s="8">
        <v>168.8</v>
      </c>
      <c r="J300" s="8">
        <v>172.5</v>
      </c>
      <c r="K300" s="8">
        <v>166.5</v>
      </c>
      <c r="L300" s="8">
        <v>165.9</v>
      </c>
      <c r="M300" s="8">
        <v>115.9</v>
      </c>
      <c r="N300" s="8">
        <v>165.2</v>
      </c>
      <c r="O300" s="8">
        <v>152</v>
      </c>
      <c r="P300" s="8">
        <v>171.1</v>
      </c>
      <c r="Q300" s="8">
        <v>164.2</v>
      </c>
      <c r="R300" s="8">
        <v>198.2</v>
      </c>
      <c r="S300" s="8">
        <v>156.5</v>
      </c>
      <c r="T300" s="8">
        <v>140.19999999999999</v>
      </c>
      <c r="U300" s="8">
        <v>154.1</v>
      </c>
      <c r="V300" s="8">
        <v>161.6</v>
      </c>
      <c r="W300" s="8">
        <v>155.5</v>
      </c>
      <c r="X300" s="8">
        <v>150.1</v>
      </c>
      <c r="Y300" s="8">
        <v>160.4</v>
      </c>
      <c r="Z300" s="8">
        <v>145</v>
      </c>
      <c r="AA300" s="8">
        <v>152.6</v>
      </c>
      <c r="AB300" s="8">
        <v>156.6</v>
      </c>
      <c r="AC300" s="8">
        <v>157.5</v>
      </c>
      <c r="AD300" s="8">
        <v>152.30000000000001</v>
      </c>
      <c r="AE300" s="8">
        <v>159.5</v>
      </c>
    </row>
    <row r="301" spans="1:31" x14ac:dyDescent="0.35">
      <c r="A301" s="7" t="s">
        <v>34</v>
      </c>
      <c r="B301" s="7">
        <v>2021</v>
      </c>
      <c r="C301" s="7" t="s">
        <v>38</v>
      </c>
      <c r="D301" s="7" t="str">
        <f t="shared" si="4"/>
        <v>2021 May</v>
      </c>
      <c r="E301" s="8">
        <v>146.30000000000001</v>
      </c>
      <c r="F301" s="8">
        <v>200.5</v>
      </c>
      <c r="G301" s="8">
        <v>170.3</v>
      </c>
      <c r="H301" s="8">
        <v>156.1</v>
      </c>
      <c r="I301" s="8">
        <v>178.7</v>
      </c>
      <c r="J301" s="8">
        <v>167.1</v>
      </c>
      <c r="K301" s="8">
        <v>147.9</v>
      </c>
      <c r="L301" s="8">
        <v>165.4</v>
      </c>
      <c r="M301" s="8">
        <v>114.8</v>
      </c>
      <c r="N301" s="8">
        <v>168.2</v>
      </c>
      <c r="O301" s="8">
        <v>159.30000000000001</v>
      </c>
      <c r="P301" s="8">
        <v>170.4</v>
      </c>
      <c r="Q301" s="8">
        <v>160.69999999999999</v>
      </c>
      <c r="R301" s="8">
        <v>191.9</v>
      </c>
      <c r="S301" s="8">
        <v>161.80000000000001</v>
      </c>
      <c r="T301" s="8">
        <v>152.1</v>
      </c>
      <c r="U301" s="8">
        <v>160.4</v>
      </c>
      <c r="V301" s="8">
        <v>161.6</v>
      </c>
      <c r="W301" s="8">
        <v>159.4</v>
      </c>
      <c r="X301" s="8">
        <v>154.69999999999999</v>
      </c>
      <c r="Y301" s="8">
        <v>165.8</v>
      </c>
      <c r="Z301" s="8">
        <v>148.9</v>
      </c>
      <c r="AA301" s="8">
        <v>155.80000000000001</v>
      </c>
      <c r="AB301" s="8">
        <v>161.19999999999999</v>
      </c>
      <c r="AC301" s="8">
        <v>158.6</v>
      </c>
      <c r="AD301" s="8">
        <v>156.80000000000001</v>
      </c>
      <c r="AE301" s="8">
        <v>160.4</v>
      </c>
    </row>
    <row r="302" spans="1:31" x14ac:dyDescent="0.35">
      <c r="A302" s="7" t="s">
        <v>30</v>
      </c>
      <c r="B302" s="7">
        <v>2021</v>
      </c>
      <c r="C302" s="7" t="s">
        <v>39</v>
      </c>
      <c r="D302" s="7" t="str">
        <f t="shared" si="4"/>
        <v>2021 June</v>
      </c>
      <c r="E302" s="8">
        <v>145.6</v>
      </c>
      <c r="F302" s="8">
        <v>200.1</v>
      </c>
      <c r="G302" s="8">
        <v>179.3</v>
      </c>
      <c r="H302" s="8">
        <v>156.1</v>
      </c>
      <c r="I302" s="8">
        <v>190.4</v>
      </c>
      <c r="J302" s="8">
        <v>158.6</v>
      </c>
      <c r="K302" s="8">
        <v>144.69999999999999</v>
      </c>
      <c r="L302" s="8">
        <v>165.5</v>
      </c>
      <c r="M302" s="8">
        <v>114.6</v>
      </c>
      <c r="N302" s="8">
        <v>170</v>
      </c>
      <c r="O302" s="8">
        <v>165.5</v>
      </c>
      <c r="P302" s="8">
        <v>171.7</v>
      </c>
      <c r="Q302" s="8">
        <v>160.5</v>
      </c>
      <c r="R302" s="8">
        <v>189.1</v>
      </c>
      <c r="S302" s="8">
        <v>165.3</v>
      </c>
      <c r="T302" s="8">
        <v>159.9</v>
      </c>
      <c r="U302" s="8">
        <v>164.6</v>
      </c>
      <c r="V302" s="8">
        <v>139.26</v>
      </c>
      <c r="W302" s="8">
        <v>162.1</v>
      </c>
      <c r="X302" s="8">
        <v>159.19999999999999</v>
      </c>
      <c r="Y302" s="8">
        <v>169.7</v>
      </c>
      <c r="Z302" s="8">
        <v>154.19999999999999</v>
      </c>
      <c r="AA302" s="8">
        <v>160.4</v>
      </c>
      <c r="AB302" s="8">
        <v>166.8</v>
      </c>
      <c r="AC302" s="8">
        <v>159.4</v>
      </c>
      <c r="AD302" s="8">
        <v>161.5</v>
      </c>
      <c r="AE302" s="8">
        <v>162.1</v>
      </c>
    </row>
    <row r="303" spans="1:31" x14ac:dyDescent="0.35">
      <c r="A303" s="7" t="s">
        <v>33</v>
      </c>
      <c r="B303" s="7">
        <v>2021</v>
      </c>
      <c r="C303" s="7" t="s">
        <v>39</v>
      </c>
      <c r="D303" s="7" t="str">
        <f t="shared" si="4"/>
        <v>2021 June</v>
      </c>
      <c r="E303" s="8">
        <v>149.19999999999999</v>
      </c>
      <c r="F303" s="8">
        <v>205.5</v>
      </c>
      <c r="G303" s="8">
        <v>182.8</v>
      </c>
      <c r="H303" s="8">
        <v>156.5</v>
      </c>
      <c r="I303" s="8">
        <v>172.2</v>
      </c>
      <c r="J303" s="8">
        <v>171.5</v>
      </c>
      <c r="K303" s="8">
        <v>176.2</v>
      </c>
      <c r="L303" s="8">
        <v>166.9</v>
      </c>
      <c r="M303" s="8">
        <v>116.1</v>
      </c>
      <c r="N303" s="8">
        <v>165.5</v>
      </c>
      <c r="O303" s="8">
        <v>152.30000000000001</v>
      </c>
      <c r="P303" s="8">
        <v>173.3</v>
      </c>
      <c r="Q303" s="8">
        <v>166.2</v>
      </c>
      <c r="R303" s="8">
        <v>195.6</v>
      </c>
      <c r="S303" s="8">
        <v>157.30000000000001</v>
      </c>
      <c r="T303" s="8">
        <v>140.5</v>
      </c>
      <c r="U303" s="8">
        <v>154.80000000000001</v>
      </c>
      <c r="V303" s="8">
        <v>160.5</v>
      </c>
      <c r="W303" s="8">
        <v>156.1</v>
      </c>
      <c r="X303" s="8">
        <v>149.80000000000001</v>
      </c>
      <c r="Y303" s="8">
        <v>160.80000000000001</v>
      </c>
      <c r="Z303" s="8">
        <v>147.5</v>
      </c>
      <c r="AA303" s="8">
        <v>150.69999999999999</v>
      </c>
      <c r="AB303" s="8">
        <v>158.1</v>
      </c>
      <c r="AC303" s="8">
        <v>158</v>
      </c>
      <c r="AD303" s="8">
        <v>153.4</v>
      </c>
      <c r="AE303" s="8">
        <v>160.4</v>
      </c>
    </row>
    <row r="304" spans="1:31" x14ac:dyDescent="0.35">
      <c r="A304" s="7" t="s">
        <v>34</v>
      </c>
      <c r="B304" s="7">
        <v>2021</v>
      </c>
      <c r="C304" s="7" t="s">
        <v>39</v>
      </c>
      <c r="D304" s="7" t="str">
        <f t="shared" si="4"/>
        <v>2021 June</v>
      </c>
      <c r="E304" s="8">
        <v>146.69999999999999</v>
      </c>
      <c r="F304" s="8">
        <v>202</v>
      </c>
      <c r="G304" s="8">
        <v>180.7</v>
      </c>
      <c r="H304" s="8">
        <v>156.19999999999999</v>
      </c>
      <c r="I304" s="8">
        <v>183.7</v>
      </c>
      <c r="J304" s="8">
        <v>164.6</v>
      </c>
      <c r="K304" s="8">
        <v>155.4</v>
      </c>
      <c r="L304" s="8">
        <v>166</v>
      </c>
      <c r="M304" s="8">
        <v>115.1</v>
      </c>
      <c r="N304" s="8">
        <v>168.5</v>
      </c>
      <c r="O304" s="8">
        <v>160</v>
      </c>
      <c r="P304" s="8">
        <v>172.4</v>
      </c>
      <c r="Q304" s="8">
        <v>162.6</v>
      </c>
      <c r="R304" s="8">
        <v>190.8</v>
      </c>
      <c r="S304" s="8">
        <v>162.19999999999999</v>
      </c>
      <c r="T304" s="8">
        <v>151.80000000000001</v>
      </c>
      <c r="U304" s="8">
        <v>160.69999999999999</v>
      </c>
      <c r="V304" s="8">
        <v>160.5</v>
      </c>
      <c r="W304" s="8">
        <v>159.80000000000001</v>
      </c>
      <c r="X304" s="8">
        <v>154.80000000000001</v>
      </c>
      <c r="Y304" s="8">
        <v>166.3</v>
      </c>
      <c r="Z304" s="8">
        <v>150.69999999999999</v>
      </c>
      <c r="AA304" s="8">
        <v>154.9</v>
      </c>
      <c r="AB304" s="8">
        <v>161.69999999999999</v>
      </c>
      <c r="AC304" s="8">
        <v>158.80000000000001</v>
      </c>
      <c r="AD304" s="8">
        <v>157.6</v>
      </c>
      <c r="AE304" s="8">
        <v>161.30000000000001</v>
      </c>
    </row>
    <row r="305" spans="1:31" x14ac:dyDescent="0.35">
      <c r="A305" s="7" t="s">
        <v>30</v>
      </c>
      <c r="B305" s="7">
        <v>2021</v>
      </c>
      <c r="C305" s="7" t="s">
        <v>40</v>
      </c>
      <c r="D305" s="7" t="str">
        <f t="shared" si="4"/>
        <v>2021 July</v>
      </c>
      <c r="E305" s="8">
        <v>145.1</v>
      </c>
      <c r="F305" s="8">
        <v>204.5</v>
      </c>
      <c r="G305" s="8">
        <v>180.4</v>
      </c>
      <c r="H305" s="8">
        <v>157.1</v>
      </c>
      <c r="I305" s="8">
        <v>188.7</v>
      </c>
      <c r="J305" s="8">
        <v>157.69999999999999</v>
      </c>
      <c r="K305" s="8">
        <v>152.80000000000001</v>
      </c>
      <c r="L305" s="8">
        <v>163.6</v>
      </c>
      <c r="M305" s="8">
        <v>113.9</v>
      </c>
      <c r="N305" s="8">
        <v>169.7</v>
      </c>
      <c r="O305" s="8">
        <v>166.2</v>
      </c>
      <c r="P305" s="8">
        <v>171</v>
      </c>
      <c r="Q305" s="8">
        <v>161.69999999999999</v>
      </c>
      <c r="R305" s="8">
        <v>189.7</v>
      </c>
      <c r="S305" s="8">
        <v>166</v>
      </c>
      <c r="T305" s="8">
        <v>161.1</v>
      </c>
      <c r="U305" s="8">
        <v>165.3</v>
      </c>
      <c r="V305" s="8">
        <v>139.26</v>
      </c>
      <c r="W305" s="8">
        <v>162.5</v>
      </c>
      <c r="X305" s="8">
        <v>160.30000000000001</v>
      </c>
      <c r="Y305" s="8">
        <v>170.4</v>
      </c>
      <c r="Z305" s="8">
        <v>157.1</v>
      </c>
      <c r="AA305" s="8">
        <v>160.69999999999999</v>
      </c>
      <c r="AB305" s="8">
        <v>167.2</v>
      </c>
      <c r="AC305" s="8">
        <v>160.4</v>
      </c>
      <c r="AD305" s="8">
        <v>162.80000000000001</v>
      </c>
      <c r="AE305" s="8">
        <v>163.19999999999999</v>
      </c>
    </row>
    <row r="306" spans="1:31" x14ac:dyDescent="0.35">
      <c r="A306" s="7" t="s">
        <v>33</v>
      </c>
      <c r="B306" s="7">
        <v>2021</v>
      </c>
      <c r="C306" s="7" t="s">
        <v>40</v>
      </c>
      <c r="D306" s="7" t="str">
        <f t="shared" si="4"/>
        <v>2021 July</v>
      </c>
      <c r="E306" s="8">
        <v>149.1</v>
      </c>
      <c r="F306" s="8">
        <v>210.9</v>
      </c>
      <c r="G306" s="8">
        <v>185</v>
      </c>
      <c r="H306" s="8">
        <v>158.19999999999999</v>
      </c>
      <c r="I306" s="8">
        <v>170.6</v>
      </c>
      <c r="J306" s="8">
        <v>170.9</v>
      </c>
      <c r="K306" s="8">
        <v>186.4</v>
      </c>
      <c r="L306" s="8">
        <v>164.7</v>
      </c>
      <c r="M306" s="8">
        <v>115.7</v>
      </c>
      <c r="N306" s="8">
        <v>165.5</v>
      </c>
      <c r="O306" s="8">
        <v>153.4</v>
      </c>
      <c r="P306" s="8">
        <v>173.5</v>
      </c>
      <c r="Q306" s="8">
        <v>167.9</v>
      </c>
      <c r="R306" s="8">
        <v>195.5</v>
      </c>
      <c r="S306" s="8">
        <v>157.9</v>
      </c>
      <c r="T306" s="8">
        <v>141.9</v>
      </c>
      <c r="U306" s="8">
        <v>155.5</v>
      </c>
      <c r="V306" s="8">
        <v>161.5</v>
      </c>
      <c r="W306" s="8">
        <v>157.69999999999999</v>
      </c>
      <c r="X306" s="8">
        <v>150.69999999999999</v>
      </c>
      <c r="Y306" s="8">
        <v>161.5</v>
      </c>
      <c r="Z306" s="8">
        <v>149.5</v>
      </c>
      <c r="AA306" s="8">
        <v>151.19999999999999</v>
      </c>
      <c r="AB306" s="8">
        <v>160.30000000000001</v>
      </c>
      <c r="AC306" s="8">
        <v>159.6</v>
      </c>
      <c r="AD306" s="8">
        <v>155</v>
      </c>
      <c r="AE306" s="8">
        <v>161.80000000000001</v>
      </c>
    </row>
    <row r="307" spans="1:31" x14ac:dyDescent="0.35">
      <c r="A307" s="7" t="s">
        <v>34</v>
      </c>
      <c r="B307" s="7">
        <v>2021</v>
      </c>
      <c r="C307" s="7" t="s">
        <v>40</v>
      </c>
      <c r="D307" s="7" t="str">
        <f t="shared" si="4"/>
        <v>2021 July</v>
      </c>
      <c r="E307" s="8">
        <v>146.4</v>
      </c>
      <c r="F307" s="8">
        <v>206.8</v>
      </c>
      <c r="G307" s="8">
        <v>182.2</v>
      </c>
      <c r="H307" s="8">
        <v>157.5</v>
      </c>
      <c r="I307" s="8">
        <v>182.1</v>
      </c>
      <c r="J307" s="8">
        <v>163.9</v>
      </c>
      <c r="K307" s="8">
        <v>164.2</v>
      </c>
      <c r="L307" s="8">
        <v>164</v>
      </c>
      <c r="M307" s="8">
        <v>114.5</v>
      </c>
      <c r="N307" s="8">
        <v>168.3</v>
      </c>
      <c r="O307" s="8">
        <v>160.9</v>
      </c>
      <c r="P307" s="8">
        <v>172.2</v>
      </c>
      <c r="Q307" s="8">
        <v>164</v>
      </c>
      <c r="R307" s="8">
        <v>191.2</v>
      </c>
      <c r="S307" s="8">
        <v>162.80000000000001</v>
      </c>
      <c r="T307" s="8">
        <v>153.1</v>
      </c>
      <c r="U307" s="8">
        <v>161.4</v>
      </c>
      <c r="V307" s="8">
        <v>161.5</v>
      </c>
      <c r="W307" s="8">
        <v>160.69999999999999</v>
      </c>
      <c r="X307" s="8">
        <v>155.80000000000001</v>
      </c>
      <c r="Y307" s="8">
        <v>167</v>
      </c>
      <c r="Z307" s="8">
        <v>153.1</v>
      </c>
      <c r="AA307" s="8">
        <v>155.30000000000001</v>
      </c>
      <c r="AB307" s="8">
        <v>163.19999999999999</v>
      </c>
      <c r="AC307" s="8">
        <v>160.1</v>
      </c>
      <c r="AD307" s="8">
        <v>159</v>
      </c>
      <c r="AE307" s="8">
        <v>162.5</v>
      </c>
    </row>
    <row r="308" spans="1:31" x14ac:dyDescent="0.35">
      <c r="A308" s="7" t="s">
        <v>30</v>
      </c>
      <c r="B308" s="7">
        <v>2021</v>
      </c>
      <c r="C308" s="7" t="s">
        <v>41</v>
      </c>
      <c r="D308" s="7" t="str">
        <f t="shared" si="4"/>
        <v>2021 August</v>
      </c>
      <c r="E308" s="8">
        <v>144.9</v>
      </c>
      <c r="F308" s="8">
        <v>202.3</v>
      </c>
      <c r="G308" s="8">
        <v>176.5</v>
      </c>
      <c r="H308" s="8">
        <v>157.5</v>
      </c>
      <c r="I308" s="8">
        <v>190.9</v>
      </c>
      <c r="J308" s="8">
        <v>155.69999999999999</v>
      </c>
      <c r="K308" s="8">
        <v>153.9</v>
      </c>
      <c r="L308" s="8">
        <v>162.80000000000001</v>
      </c>
      <c r="M308" s="8">
        <v>115.2</v>
      </c>
      <c r="N308" s="8">
        <v>169.8</v>
      </c>
      <c r="O308" s="8">
        <v>167.6</v>
      </c>
      <c r="P308" s="8">
        <v>171.9</v>
      </c>
      <c r="Q308" s="8">
        <v>161.80000000000001</v>
      </c>
      <c r="R308" s="8">
        <v>190.2</v>
      </c>
      <c r="S308" s="8">
        <v>167</v>
      </c>
      <c r="T308" s="8">
        <v>162.6</v>
      </c>
      <c r="U308" s="8">
        <v>166.3</v>
      </c>
      <c r="V308" s="8">
        <v>139.26</v>
      </c>
      <c r="W308" s="8">
        <v>163.1</v>
      </c>
      <c r="X308" s="8">
        <v>160.9</v>
      </c>
      <c r="Y308" s="8">
        <v>171.1</v>
      </c>
      <c r="Z308" s="8">
        <v>157.69999999999999</v>
      </c>
      <c r="AA308" s="8">
        <v>161.1</v>
      </c>
      <c r="AB308" s="8">
        <v>167.5</v>
      </c>
      <c r="AC308" s="8">
        <v>160.30000000000001</v>
      </c>
      <c r="AD308" s="8">
        <v>163.30000000000001</v>
      </c>
      <c r="AE308" s="8">
        <v>163.6</v>
      </c>
    </row>
    <row r="309" spans="1:31" x14ac:dyDescent="0.35">
      <c r="A309" s="7" t="s">
        <v>33</v>
      </c>
      <c r="B309" s="7">
        <v>2021</v>
      </c>
      <c r="C309" s="7" t="s">
        <v>41</v>
      </c>
      <c r="D309" s="7" t="str">
        <f t="shared" si="4"/>
        <v>2021 August</v>
      </c>
      <c r="E309" s="8">
        <v>149.30000000000001</v>
      </c>
      <c r="F309" s="8">
        <v>207.4</v>
      </c>
      <c r="G309" s="8">
        <v>174.1</v>
      </c>
      <c r="H309" s="8">
        <v>159.19999999999999</v>
      </c>
      <c r="I309" s="8">
        <v>175</v>
      </c>
      <c r="J309" s="8">
        <v>161.30000000000001</v>
      </c>
      <c r="K309" s="8">
        <v>183.3</v>
      </c>
      <c r="L309" s="8">
        <v>164.5</v>
      </c>
      <c r="M309" s="8">
        <v>120.4</v>
      </c>
      <c r="N309" s="8">
        <v>166.2</v>
      </c>
      <c r="O309" s="8">
        <v>154.80000000000001</v>
      </c>
      <c r="P309" s="8">
        <v>175.1</v>
      </c>
      <c r="Q309" s="8">
        <v>167.3</v>
      </c>
      <c r="R309" s="8">
        <v>196.5</v>
      </c>
      <c r="S309" s="8">
        <v>159.80000000000001</v>
      </c>
      <c r="T309" s="8">
        <v>143.6</v>
      </c>
      <c r="U309" s="8">
        <v>157.30000000000001</v>
      </c>
      <c r="V309" s="8">
        <v>162.1</v>
      </c>
      <c r="W309" s="8">
        <v>160.69999999999999</v>
      </c>
      <c r="X309" s="8">
        <v>153.19999999999999</v>
      </c>
      <c r="Y309" s="8">
        <v>162.80000000000001</v>
      </c>
      <c r="Z309" s="8">
        <v>150.4</v>
      </c>
      <c r="AA309" s="8">
        <v>153.69999999999999</v>
      </c>
      <c r="AB309" s="8">
        <v>160.4</v>
      </c>
      <c r="AC309" s="8">
        <v>159.6</v>
      </c>
      <c r="AD309" s="8">
        <v>156</v>
      </c>
      <c r="AE309" s="8">
        <v>162.30000000000001</v>
      </c>
    </row>
    <row r="310" spans="1:31" x14ac:dyDescent="0.35">
      <c r="A310" s="7" t="s">
        <v>34</v>
      </c>
      <c r="B310" s="7">
        <v>2021</v>
      </c>
      <c r="C310" s="7" t="s">
        <v>41</v>
      </c>
      <c r="D310" s="7" t="str">
        <f t="shared" si="4"/>
        <v>2021 August</v>
      </c>
      <c r="E310" s="8">
        <v>146.6</v>
      </c>
      <c r="F310" s="8">
        <v>204</v>
      </c>
      <c r="G310" s="8">
        <v>172.8</v>
      </c>
      <c r="H310" s="8">
        <v>158.4</v>
      </c>
      <c r="I310" s="8">
        <v>188</v>
      </c>
      <c r="J310" s="8">
        <v>156.80000000000001</v>
      </c>
      <c r="K310" s="8">
        <v>162.19999999999999</v>
      </c>
      <c r="L310" s="8">
        <v>164.1</v>
      </c>
      <c r="M310" s="8">
        <v>119.7</v>
      </c>
      <c r="N310" s="8">
        <v>168.8</v>
      </c>
      <c r="O310" s="8">
        <v>162.69999999999999</v>
      </c>
      <c r="P310" s="8">
        <v>173.9</v>
      </c>
      <c r="Q310" s="8">
        <v>164</v>
      </c>
      <c r="R310" s="8">
        <v>192.1</v>
      </c>
      <c r="S310" s="8">
        <v>164.5</v>
      </c>
      <c r="T310" s="8">
        <v>155.30000000000001</v>
      </c>
      <c r="U310" s="8">
        <v>163.19999999999999</v>
      </c>
      <c r="V310" s="8">
        <v>162.1</v>
      </c>
      <c r="W310" s="8">
        <v>162.6</v>
      </c>
      <c r="X310" s="8">
        <v>157.5</v>
      </c>
      <c r="Y310" s="8">
        <v>168.4</v>
      </c>
      <c r="Z310" s="8">
        <v>154</v>
      </c>
      <c r="AA310" s="8">
        <v>157.6</v>
      </c>
      <c r="AB310" s="8">
        <v>163.80000000000001</v>
      </c>
      <c r="AC310" s="8">
        <v>160</v>
      </c>
      <c r="AD310" s="8">
        <v>160</v>
      </c>
      <c r="AE310" s="8">
        <v>163.19999999999999</v>
      </c>
    </row>
    <row r="311" spans="1:31" x14ac:dyDescent="0.35">
      <c r="A311" s="7" t="s">
        <v>30</v>
      </c>
      <c r="B311" s="7">
        <v>2021</v>
      </c>
      <c r="C311" s="7" t="s">
        <v>42</v>
      </c>
      <c r="D311" s="7" t="str">
        <f t="shared" si="4"/>
        <v>2021 September</v>
      </c>
      <c r="E311" s="8">
        <v>145.4</v>
      </c>
      <c r="F311" s="8">
        <v>202.1</v>
      </c>
      <c r="G311" s="8">
        <v>172</v>
      </c>
      <c r="H311" s="8">
        <v>158</v>
      </c>
      <c r="I311" s="8">
        <v>195.5</v>
      </c>
      <c r="J311" s="8">
        <v>152.69999999999999</v>
      </c>
      <c r="K311" s="8">
        <v>151.4</v>
      </c>
      <c r="L311" s="8">
        <v>163.9</v>
      </c>
      <c r="M311" s="8">
        <v>119.3</v>
      </c>
      <c r="N311" s="8">
        <v>170.1</v>
      </c>
      <c r="O311" s="8">
        <v>168.3</v>
      </c>
      <c r="P311" s="8">
        <v>172.8</v>
      </c>
      <c r="Q311" s="8">
        <v>162.1</v>
      </c>
      <c r="R311" s="8">
        <v>190.5</v>
      </c>
      <c r="S311" s="8">
        <v>167.7</v>
      </c>
      <c r="T311" s="8">
        <v>163.6</v>
      </c>
      <c r="U311" s="8">
        <v>167.1</v>
      </c>
      <c r="V311" s="8">
        <v>139.26</v>
      </c>
      <c r="W311" s="8">
        <v>163.69999999999999</v>
      </c>
      <c r="X311" s="8">
        <v>161.30000000000001</v>
      </c>
      <c r="Y311" s="8">
        <v>171.9</v>
      </c>
      <c r="Z311" s="8">
        <v>157.80000000000001</v>
      </c>
      <c r="AA311" s="8">
        <v>162.69999999999999</v>
      </c>
      <c r="AB311" s="8">
        <v>168.5</v>
      </c>
      <c r="AC311" s="8">
        <v>160.19999999999999</v>
      </c>
      <c r="AD311" s="8">
        <v>163.80000000000001</v>
      </c>
      <c r="AE311" s="8">
        <v>164</v>
      </c>
    </row>
    <row r="312" spans="1:31" x14ac:dyDescent="0.35">
      <c r="A312" s="7" t="s">
        <v>33</v>
      </c>
      <c r="B312" s="7">
        <v>2021</v>
      </c>
      <c r="C312" s="7" t="s">
        <v>42</v>
      </c>
      <c r="D312" s="7" t="str">
        <f t="shared" si="4"/>
        <v>2021 September</v>
      </c>
      <c r="E312" s="8">
        <v>149.30000000000001</v>
      </c>
      <c r="F312" s="8">
        <v>207.4</v>
      </c>
      <c r="G312" s="8">
        <v>174.1</v>
      </c>
      <c r="H312" s="8">
        <v>159.1</v>
      </c>
      <c r="I312" s="8">
        <v>175</v>
      </c>
      <c r="J312" s="8">
        <v>161.19999999999999</v>
      </c>
      <c r="K312" s="8">
        <v>183.5</v>
      </c>
      <c r="L312" s="8">
        <v>164.5</v>
      </c>
      <c r="M312" s="8">
        <v>120.4</v>
      </c>
      <c r="N312" s="8">
        <v>166.2</v>
      </c>
      <c r="O312" s="8">
        <v>154.80000000000001</v>
      </c>
      <c r="P312" s="8">
        <v>175.1</v>
      </c>
      <c r="Q312" s="8">
        <v>167.3</v>
      </c>
      <c r="R312" s="8">
        <v>196.5</v>
      </c>
      <c r="S312" s="8">
        <v>159.80000000000001</v>
      </c>
      <c r="T312" s="8">
        <v>143.6</v>
      </c>
      <c r="U312" s="8">
        <v>157.4</v>
      </c>
      <c r="V312" s="8">
        <v>162.1</v>
      </c>
      <c r="W312" s="8">
        <v>160.80000000000001</v>
      </c>
      <c r="X312" s="8">
        <v>153.30000000000001</v>
      </c>
      <c r="Y312" s="8">
        <v>162.80000000000001</v>
      </c>
      <c r="Z312" s="8">
        <v>150.5</v>
      </c>
      <c r="AA312" s="8">
        <v>153.9</v>
      </c>
      <c r="AB312" s="8">
        <v>160.30000000000001</v>
      </c>
      <c r="AC312" s="8">
        <v>159.6</v>
      </c>
      <c r="AD312" s="8">
        <v>156</v>
      </c>
      <c r="AE312" s="8">
        <v>162.30000000000001</v>
      </c>
    </row>
    <row r="313" spans="1:31" x14ac:dyDescent="0.35">
      <c r="A313" s="7" t="s">
        <v>34</v>
      </c>
      <c r="B313" s="7">
        <v>2021</v>
      </c>
      <c r="C313" s="7" t="s">
        <v>42</v>
      </c>
      <c r="D313" s="7" t="str">
        <f t="shared" si="4"/>
        <v>2021 September</v>
      </c>
      <c r="E313" s="8">
        <v>146.6</v>
      </c>
      <c r="F313" s="8">
        <v>204</v>
      </c>
      <c r="G313" s="8">
        <v>172.8</v>
      </c>
      <c r="H313" s="8">
        <v>158.4</v>
      </c>
      <c r="I313" s="8">
        <v>188</v>
      </c>
      <c r="J313" s="8">
        <v>156.69999999999999</v>
      </c>
      <c r="K313" s="8">
        <v>162.30000000000001</v>
      </c>
      <c r="L313" s="8">
        <v>164.1</v>
      </c>
      <c r="M313" s="8">
        <v>119.7</v>
      </c>
      <c r="N313" s="8">
        <v>168.8</v>
      </c>
      <c r="O313" s="8">
        <v>162.69999999999999</v>
      </c>
      <c r="P313" s="8">
        <v>173.9</v>
      </c>
      <c r="Q313" s="8">
        <v>164</v>
      </c>
      <c r="R313" s="8">
        <v>192.1</v>
      </c>
      <c r="S313" s="8">
        <v>164.6</v>
      </c>
      <c r="T313" s="8">
        <v>155.30000000000001</v>
      </c>
      <c r="U313" s="8">
        <v>163.30000000000001</v>
      </c>
      <c r="V313" s="8">
        <v>162.1</v>
      </c>
      <c r="W313" s="8">
        <v>162.6</v>
      </c>
      <c r="X313" s="8">
        <v>157.5</v>
      </c>
      <c r="Y313" s="8">
        <v>168.4</v>
      </c>
      <c r="Z313" s="8">
        <v>154</v>
      </c>
      <c r="AA313" s="8">
        <v>157.69999999999999</v>
      </c>
      <c r="AB313" s="8">
        <v>163.69999999999999</v>
      </c>
      <c r="AC313" s="8">
        <v>160</v>
      </c>
      <c r="AD313" s="8">
        <v>160</v>
      </c>
      <c r="AE313" s="8">
        <v>163.19999999999999</v>
      </c>
    </row>
    <row r="314" spans="1:31" x14ac:dyDescent="0.35">
      <c r="A314" s="7" t="s">
        <v>30</v>
      </c>
      <c r="B314" s="7">
        <v>2021</v>
      </c>
      <c r="C314" s="7" t="s">
        <v>43</v>
      </c>
      <c r="D314" s="7" t="str">
        <f t="shared" si="4"/>
        <v>2021 October</v>
      </c>
      <c r="E314" s="8">
        <v>146.1</v>
      </c>
      <c r="F314" s="8">
        <v>202.5</v>
      </c>
      <c r="G314" s="8">
        <v>170.1</v>
      </c>
      <c r="H314" s="8">
        <v>158.4</v>
      </c>
      <c r="I314" s="8">
        <v>198.8</v>
      </c>
      <c r="J314" s="8">
        <v>152.6</v>
      </c>
      <c r="K314" s="8">
        <v>170.4</v>
      </c>
      <c r="L314" s="8">
        <v>165.2</v>
      </c>
      <c r="M314" s="8">
        <v>121.6</v>
      </c>
      <c r="N314" s="8">
        <v>170.6</v>
      </c>
      <c r="O314" s="8">
        <v>168.8</v>
      </c>
      <c r="P314" s="8">
        <v>173.6</v>
      </c>
      <c r="Q314" s="8">
        <v>165.5</v>
      </c>
      <c r="R314" s="8">
        <v>191.2</v>
      </c>
      <c r="S314" s="8">
        <v>168.9</v>
      </c>
      <c r="T314" s="8">
        <v>164.8</v>
      </c>
      <c r="U314" s="8">
        <v>168.3</v>
      </c>
      <c r="V314" s="8">
        <v>139.26</v>
      </c>
      <c r="W314" s="8">
        <v>165.5</v>
      </c>
      <c r="X314" s="8">
        <v>162</v>
      </c>
      <c r="Y314" s="8">
        <v>172.5</v>
      </c>
      <c r="Z314" s="8">
        <v>159.5</v>
      </c>
      <c r="AA314" s="8">
        <v>163.19999999999999</v>
      </c>
      <c r="AB314" s="8">
        <v>169</v>
      </c>
      <c r="AC314" s="8">
        <v>161.1</v>
      </c>
      <c r="AD314" s="8">
        <v>164.7</v>
      </c>
      <c r="AE314" s="8">
        <v>166.3</v>
      </c>
    </row>
    <row r="315" spans="1:31" x14ac:dyDescent="0.35">
      <c r="A315" s="7" t="s">
        <v>33</v>
      </c>
      <c r="B315" s="7">
        <v>2021</v>
      </c>
      <c r="C315" s="7" t="s">
        <v>43</v>
      </c>
      <c r="D315" s="7" t="str">
        <f t="shared" si="4"/>
        <v>2021 October</v>
      </c>
      <c r="E315" s="8">
        <v>150.1</v>
      </c>
      <c r="F315" s="8">
        <v>208.4</v>
      </c>
      <c r="G315" s="8">
        <v>173</v>
      </c>
      <c r="H315" s="8">
        <v>159.19999999999999</v>
      </c>
      <c r="I315" s="8">
        <v>176.6</v>
      </c>
      <c r="J315" s="8">
        <v>159.30000000000001</v>
      </c>
      <c r="K315" s="8">
        <v>214.4</v>
      </c>
      <c r="L315" s="8">
        <v>165.3</v>
      </c>
      <c r="M315" s="8">
        <v>122.5</v>
      </c>
      <c r="N315" s="8">
        <v>166.8</v>
      </c>
      <c r="O315" s="8">
        <v>155.4</v>
      </c>
      <c r="P315" s="8">
        <v>175.9</v>
      </c>
      <c r="Q315" s="8">
        <v>171.5</v>
      </c>
      <c r="R315" s="8">
        <v>197</v>
      </c>
      <c r="S315" s="8">
        <v>160.80000000000001</v>
      </c>
      <c r="T315" s="8">
        <v>144.4</v>
      </c>
      <c r="U315" s="8">
        <v>158.30000000000001</v>
      </c>
      <c r="V315" s="8">
        <v>163.6</v>
      </c>
      <c r="W315" s="8">
        <v>162.19999999999999</v>
      </c>
      <c r="X315" s="8">
        <v>154.30000000000001</v>
      </c>
      <c r="Y315" s="8">
        <v>163.5</v>
      </c>
      <c r="Z315" s="8">
        <v>152.19999999999999</v>
      </c>
      <c r="AA315" s="8">
        <v>155.1</v>
      </c>
      <c r="AB315" s="8">
        <v>160.30000000000001</v>
      </c>
      <c r="AC315" s="8">
        <v>160.30000000000001</v>
      </c>
      <c r="AD315" s="8">
        <v>157</v>
      </c>
      <c r="AE315" s="8">
        <v>164.6</v>
      </c>
    </row>
    <row r="316" spans="1:31" x14ac:dyDescent="0.35">
      <c r="A316" s="7" t="s">
        <v>34</v>
      </c>
      <c r="B316" s="7">
        <v>2021</v>
      </c>
      <c r="C316" s="7" t="s">
        <v>43</v>
      </c>
      <c r="D316" s="7" t="str">
        <f t="shared" si="4"/>
        <v>2021 October</v>
      </c>
      <c r="E316" s="8">
        <v>147.4</v>
      </c>
      <c r="F316" s="8">
        <v>204.6</v>
      </c>
      <c r="G316" s="8">
        <v>171.2</v>
      </c>
      <c r="H316" s="8">
        <v>158.69999999999999</v>
      </c>
      <c r="I316" s="8">
        <v>190.6</v>
      </c>
      <c r="J316" s="8">
        <v>155.69999999999999</v>
      </c>
      <c r="K316" s="8">
        <v>185.3</v>
      </c>
      <c r="L316" s="8">
        <v>165.2</v>
      </c>
      <c r="M316" s="8">
        <v>121.9</v>
      </c>
      <c r="N316" s="8">
        <v>169.3</v>
      </c>
      <c r="O316" s="8">
        <v>163.19999999999999</v>
      </c>
      <c r="P316" s="8">
        <v>174.7</v>
      </c>
      <c r="Q316" s="8">
        <v>167.7</v>
      </c>
      <c r="R316" s="8">
        <v>192.7</v>
      </c>
      <c r="S316" s="8">
        <v>165.7</v>
      </c>
      <c r="T316" s="8">
        <v>156.30000000000001</v>
      </c>
      <c r="U316" s="8">
        <v>164.3</v>
      </c>
      <c r="V316" s="8">
        <v>163.6</v>
      </c>
      <c r="W316" s="8">
        <v>164.2</v>
      </c>
      <c r="X316" s="8">
        <v>158.4</v>
      </c>
      <c r="Y316" s="8">
        <v>169.1</v>
      </c>
      <c r="Z316" s="8">
        <v>155.69999999999999</v>
      </c>
      <c r="AA316" s="8">
        <v>158.6</v>
      </c>
      <c r="AB316" s="8">
        <v>163.9</v>
      </c>
      <c r="AC316" s="8">
        <v>160.80000000000001</v>
      </c>
      <c r="AD316" s="8">
        <v>161</v>
      </c>
      <c r="AE316" s="8">
        <v>165.5</v>
      </c>
    </row>
    <row r="317" spans="1:31" x14ac:dyDescent="0.35">
      <c r="A317" s="7" t="s">
        <v>30</v>
      </c>
      <c r="B317" s="7">
        <v>2021</v>
      </c>
      <c r="C317" s="7" t="s">
        <v>45</v>
      </c>
      <c r="D317" s="7" t="str">
        <f t="shared" si="4"/>
        <v>2021 November</v>
      </c>
      <c r="E317" s="8">
        <v>146.9</v>
      </c>
      <c r="F317" s="8">
        <v>199.8</v>
      </c>
      <c r="G317" s="8">
        <v>171.5</v>
      </c>
      <c r="H317" s="8">
        <v>159.1</v>
      </c>
      <c r="I317" s="8">
        <v>198.4</v>
      </c>
      <c r="J317" s="8">
        <v>153.19999999999999</v>
      </c>
      <c r="K317" s="8">
        <v>183.9</v>
      </c>
      <c r="L317" s="8">
        <v>165.4</v>
      </c>
      <c r="M317" s="8">
        <v>122.1</v>
      </c>
      <c r="N317" s="8">
        <v>170.8</v>
      </c>
      <c r="O317" s="8">
        <v>169.1</v>
      </c>
      <c r="P317" s="8">
        <v>174.3</v>
      </c>
      <c r="Q317" s="8">
        <v>167.5</v>
      </c>
      <c r="R317" s="8">
        <v>191.4</v>
      </c>
      <c r="S317" s="8">
        <v>170.4</v>
      </c>
      <c r="T317" s="8">
        <v>166</v>
      </c>
      <c r="U317" s="8">
        <v>169.8</v>
      </c>
      <c r="V317" s="8">
        <v>139.26</v>
      </c>
      <c r="W317" s="8">
        <v>165.3</v>
      </c>
      <c r="X317" s="8">
        <v>162.9</v>
      </c>
      <c r="Y317" s="8">
        <v>173.4</v>
      </c>
      <c r="Z317" s="8">
        <v>158.9</v>
      </c>
      <c r="AA317" s="8">
        <v>163.80000000000001</v>
      </c>
      <c r="AB317" s="8">
        <v>169.3</v>
      </c>
      <c r="AC317" s="8">
        <v>162.4</v>
      </c>
      <c r="AD317" s="8">
        <v>165.2</v>
      </c>
      <c r="AE317" s="8">
        <v>167.6</v>
      </c>
    </row>
    <row r="318" spans="1:31" x14ac:dyDescent="0.35">
      <c r="A318" s="7" t="s">
        <v>33</v>
      </c>
      <c r="B318" s="7">
        <v>2021</v>
      </c>
      <c r="C318" s="7" t="s">
        <v>45</v>
      </c>
      <c r="D318" s="7" t="str">
        <f t="shared" si="4"/>
        <v>2021 November</v>
      </c>
      <c r="E318" s="8">
        <v>151</v>
      </c>
      <c r="F318" s="8">
        <v>204.9</v>
      </c>
      <c r="G318" s="8">
        <v>175.4</v>
      </c>
      <c r="H318" s="8">
        <v>159.6</v>
      </c>
      <c r="I318" s="8">
        <v>175.8</v>
      </c>
      <c r="J318" s="8">
        <v>160.30000000000001</v>
      </c>
      <c r="K318" s="8">
        <v>229.1</v>
      </c>
      <c r="L318" s="8">
        <v>165.1</v>
      </c>
      <c r="M318" s="8">
        <v>123.1</v>
      </c>
      <c r="N318" s="8">
        <v>167.2</v>
      </c>
      <c r="O318" s="8">
        <v>156.1</v>
      </c>
      <c r="P318" s="8">
        <v>176.8</v>
      </c>
      <c r="Q318" s="8">
        <v>173.5</v>
      </c>
      <c r="R318" s="8">
        <v>197</v>
      </c>
      <c r="S318" s="8">
        <v>162.30000000000001</v>
      </c>
      <c r="T318" s="8">
        <v>145.30000000000001</v>
      </c>
      <c r="U318" s="8">
        <v>159.69999999999999</v>
      </c>
      <c r="V318" s="8">
        <v>164.2</v>
      </c>
      <c r="W318" s="8">
        <v>161.6</v>
      </c>
      <c r="X318" s="8">
        <v>155.19999999999999</v>
      </c>
      <c r="Y318" s="8">
        <v>164.2</v>
      </c>
      <c r="Z318" s="8">
        <v>151.19999999999999</v>
      </c>
      <c r="AA318" s="8">
        <v>156.69999999999999</v>
      </c>
      <c r="AB318" s="8">
        <v>160.80000000000001</v>
      </c>
      <c r="AC318" s="8">
        <v>161.80000000000001</v>
      </c>
      <c r="AD318" s="8">
        <v>157.30000000000001</v>
      </c>
      <c r="AE318" s="8">
        <v>165.6</v>
      </c>
    </row>
    <row r="319" spans="1:31" x14ac:dyDescent="0.35">
      <c r="A319" s="7" t="s">
        <v>34</v>
      </c>
      <c r="B319" s="7">
        <v>2021</v>
      </c>
      <c r="C319" s="7" t="s">
        <v>45</v>
      </c>
      <c r="D319" s="7" t="str">
        <f t="shared" si="4"/>
        <v>2021 November</v>
      </c>
      <c r="E319" s="8">
        <v>148.19999999999999</v>
      </c>
      <c r="F319" s="8">
        <v>201.6</v>
      </c>
      <c r="G319" s="8">
        <v>173</v>
      </c>
      <c r="H319" s="8">
        <v>159.30000000000001</v>
      </c>
      <c r="I319" s="8">
        <v>190.1</v>
      </c>
      <c r="J319" s="8">
        <v>156.5</v>
      </c>
      <c r="K319" s="8">
        <v>199.2</v>
      </c>
      <c r="L319" s="8">
        <v>165.3</v>
      </c>
      <c r="M319" s="8">
        <v>122.4</v>
      </c>
      <c r="N319" s="8">
        <v>169.6</v>
      </c>
      <c r="O319" s="8">
        <v>163.69999999999999</v>
      </c>
      <c r="P319" s="8">
        <v>175.5</v>
      </c>
      <c r="Q319" s="8">
        <v>169.7</v>
      </c>
      <c r="R319" s="8">
        <v>192.9</v>
      </c>
      <c r="S319" s="8">
        <v>167.2</v>
      </c>
      <c r="T319" s="8">
        <v>157.4</v>
      </c>
      <c r="U319" s="8">
        <v>165.8</v>
      </c>
      <c r="V319" s="8">
        <v>164.2</v>
      </c>
      <c r="W319" s="8">
        <v>163.9</v>
      </c>
      <c r="X319" s="8">
        <v>159.30000000000001</v>
      </c>
      <c r="Y319" s="8">
        <v>169.9</v>
      </c>
      <c r="Z319" s="8">
        <v>154.80000000000001</v>
      </c>
      <c r="AA319" s="8">
        <v>159.80000000000001</v>
      </c>
      <c r="AB319" s="8">
        <v>164.3</v>
      </c>
      <c r="AC319" s="8">
        <v>162.19999999999999</v>
      </c>
      <c r="AD319" s="8">
        <v>161.4</v>
      </c>
      <c r="AE319" s="8">
        <v>166.7</v>
      </c>
    </row>
    <row r="320" spans="1:31" x14ac:dyDescent="0.35">
      <c r="A320" s="7" t="s">
        <v>30</v>
      </c>
      <c r="B320" s="7">
        <v>2021</v>
      </c>
      <c r="C320" s="7" t="s">
        <v>46</v>
      </c>
      <c r="D320" s="7" t="str">
        <f t="shared" si="4"/>
        <v>2021 December</v>
      </c>
      <c r="E320" s="8">
        <v>147.4</v>
      </c>
      <c r="F320" s="8">
        <v>197</v>
      </c>
      <c r="G320" s="8">
        <v>176.5</v>
      </c>
      <c r="H320" s="8">
        <v>159.80000000000001</v>
      </c>
      <c r="I320" s="8">
        <v>195.8</v>
      </c>
      <c r="J320" s="8">
        <v>152</v>
      </c>
      <c r="K320" s="8">
        <v>172.3</v>
      </c>
      <c r="L320" s="8">
        <v>164.5</v>
      </c>
      <c r="M320" s="8">
        <v>120.6</v>
      </c>
      <c r="N320" s="8">
        <v>171.7</v>
      </c>
      <c r="O320" s="8">
        <v>169.7</v>
      </c>
      <c r="P320" s="8">
        <v>175.1</v>
      </c>
      <c r="Q320" s="8">
        <v>165.8</v>
      </c>
      <c r="R320" s="8">
        <v>190.8</v>
      </c>
      <c r="S320" s="8">
        <v>171.8</v>
      </c>
      <c r="T320" s="8">
        <v>167.3</v>
      </c>
      <c r="U320" s="8">
        <v>171.2</v>
      </c>
      <c r="V320" s="8">
        <v>139.26</v>
      </c>
      <c r="W320" s="8">
        <v>165.6</v>
      </c>
      <c r="X320" s="8">
        <v>163.9</v>
      </c>
      <c r="Y320" s="8">
        <v>174</v>
      </c>
      <c r="Z320" s="8">
        <v>160.1</v>
      </c>
      <c r="AA320" s="8">
        <v>164.5</v>
      </c>
      <c r="AB320" s="8">
        <v>169.7</v>
      </c>
      <c r="AC320" s="8">
        <v>162.80000000000001</v>
      </c>
      <c r="AD320" s="8">
        <v>166</v>
      </c>
      <c r="AE320" s="8">
        <v>167</v>
      </c>
    </row>
    <row r="321" spans="1:31" x14ac:dyDescent="0.35">
      <c r="A321" s="7" t="s">
        <v>33</v>
      </c>
      <c r="B321" s="7">
        <v>2021</v>
      </c>
      <c r="C321" s="7" t="s">
        <v>46</v>
      </c>
      <c r="D321" s="7" t="str">
        <f t="shared" si="4"/>
        <v>2021 December</v>
      </c>
      <c r="E321" s="8">
        <v>151.6</v>
      </c>
      <c r="F321" s="8">
        <v>202.2</v>
      </c>
      <c r="G321" s="8">
        <v>180</v>
      </c>
      <c r="H321" s="8">
        <v>160</v>
      </c>
      <c r="I321" s="8">
        <v>173.5</v>
      </c>
      <c r="J321" s="8">
        <v>158.30000000000001</v>
      </c>
      <c r="K321" s="8">
        <v>219.5</v>
      </c>
      <c r="L321" s="8">
        <v>164.2</v>
      </c>
      <c r="M321" s="8">
        <v>121.9</v>
      </c>
      <c r="N321" s="8">
        <v>168.2</v>
      </c>
      <c r="O321" s="8">
        <v>156.5</v>
      </c>
      <c r="P321" s="8">
        <v>178.2</v>
      </c>
      <c r="Q321" s="8">
        <v>172.2</v>
      </c>
      <c r="R321" s="8">
        <v>196.8</v>
      </c>
      <c r="S321" s="8">
        <v>163.30000000000001</v>
      </c>
      <c r="T321" s="8">
        <v>146.69999999999999</v>
      </c>
      <c r="U321" s="8">
        <v>160.69999999999999</v>
      </c>
      <c r="V321" s="8">
        <v>163.4</v>
      </c>
      <c r="W321" s="8">
        <v>161.69999999999999</v>
      </c>
      <c r="X321" s="8">
        <v>156</v>
      </c>
      <c r="Y321" s="8">
        <v>165.1</v>
      </c>
      <c r="Z321" s="8">
        <v>151.80000000000001</v>
      </c>
      <c r="AA321" s="8">
        <v>157.6</v>
      </c>
      <c r="AB321" s="8">
        <v>160.6</v>
      </c>
      <c r="AC321" s="8">
        <v>162.4</v>
      </c>
      <c r="AD321" s="8">
        <v>157.80000000000001</v>
      </c>
      <c r="AE321" s="8">
        <v>165.2</v>
      </c>
    </row>
    <row r="322" spans="1:31" x14ac:dyDescent="0.35">
      <c r="A322" s="7" t="s">
        <v>34</v>
      </c>
      <c r="B322" s="7">
        <v>2021</v>
      </c>
      <c r="C322" s="7" t="s">
        <v>46</v>
      </c>
      <c r="D322" s="7" t="str">
        <f t="shared" si="4"/>
        <v>2021 December</v>
      </c>
      <c r="E322" s="8">
        <v>148.69999999999999</v>
      </c>
      <c r="F322" s="8">
        <v>198.8</v>
      </c>
      <c r="G322" s="8">
        <v>177.9</v>
      </c>
      <c r="H322" s="8">
        <v>159.9</v>
      </c>
      <c r="I322" s="8">
        <v>187.6</v>
      </c>
      <c r="J322" s="8">
        <v>154.9</v>
      </c>
      <c r="K322" s="8">
        <v>188.3</v>
      </c>
      <c r="L322" s="8">
        <v>164.4</v>
      </c>
      <c r="M322" s="8">
        <v>121</v>
      </c>
      <c r="N322" s="8">
        <v>170.5</v>
      </c>
      <c r="O322" s="8">
        <v>164.2</v>
      </c>
      <c r="P322" s="8">
        <v>176.5</v>
      </c>
      <c r="Q322" s="8">
        <v>168.2</v>
      </c>
      <c r="R322" s="8">
        <v>192.4</v>
      </c>
      <c r="S322" s="8">
        <v>168.5</v>
      </c>
      <c r="T322" s="8">
        <v>158.69999999999999</v>
      </c>
      <c r="U322" s="8">
        <v>167</v>
      </c>
      <c r="V322" s="8">
        <v>163.4</v>
      </c>
      <c r="W322" s="8">
        <v>164.1</v>
      </c>
      <c r="X322" s="8">
        <v>160.19999999999999</v>
      </c>
      <c r="Y322" s="8">
        <v>170.6</v>
      </c>
      <c r="Z322" s="8">
        <v>155.69999999999999</v>
      </c>
      <c r="AA322" s="8">
        <v>160.6</v>
      </c>
      <c r="AB322" s="8">
        <v>164.4</v>
      </c>
      <c r="AC322" s="8">
        <v>162.6</v>
      </c>
      <c r="AD322" s="8">
        <v>162</v>
      </c>
      <c r="AE322" s="8">
        <v>166.2</v>
      </c>
    </row>
    <row r="323" spans="1:31" x14ac:dyDescent="0.35">
      <c r="A323" s="7" t="s">
        <v>30</v>
      </c>
      <c r="B323" s="7">
        <v>2022</v>
      </c>
      <c r="C323" s="7" t="s">
        <v>31</v>
      </c>
      <c r="D323" s="7" t="str">
        <f t="shared" ref="D323:D373" si="5">_xlfn.CONCAT(B323," ",C323)</f>
        <v>2022 January</v>
      </c>
      <c r="E323" s="8">
        <v>148.30000000000001</v>
      </c>
      <c r="F323" s="8">
        <v>196.9</v>
      </c>
      <c r="G323" s="8">
        <v>178</v>
      </c>
      <c r="H323" s="8">
        <v>160.5</v>
      </c>
      <c r="I323" s="8">
        <v>192.6</v>
      </c>
      <c r="J323" s="8">
        <v>151.19999999999999</v>
      </c>
      <c r="K323" s="8">
        <v>159.19999999999999</v>
      </c>
      <c r="L323" s="8">
        <v>164</v>
      </c>
      <c r="M323" s="8">
        <v>119.3</v>
      </c>
      <c r="N323" s="8">
        <v>173.3</v>
      </c>
      <c r="O323" s="8">
        <v>169.8</v>
      </c>
      <c r="P323" s="8">
        <v>175.8</v>
      </c>
      <c r="Q323" s="8">
        <v>164.1</v>
      </c>
      <c r="R323" s="8">
        <v>190.7</v>
      </c>
      <c r="S323" s="8">
        <v>173.2</v>
      </c>
      <c r="T323" s="8">
        <v>169.3</v>
      </c>
      <c r="U323" s="8">
        <v>172.7</v>
      </c>
      <c r="V323" s="8">
        <v>139.26</v>
      </c>
      <c r="W323" s="8">
        <v>165.8</v>
      </c>
      <c r="X323" s="8">
        <v>164.9</v>
      </c>
      <c r="Y323" s="8">
        <v>174.7</v>
      </c>
      <c r="Z323" s="8">
        <v>160.80000000000001</v>
      </c>
      <c r="AA323" s="8">
        <v>164.9</v>
      </c>
      <c r="AB323" s="8">
        <v>169.9</v>
      </c>
      <c r="AC323" s="8">
        <v>163.19999999999999</v>
      </c>
      <c r="AD323" s="8">
        <v>166.6</v>
      </c>
      <c r="AE323" s="8">
        <v>166.4</v>
      </c>
    </row>
    <row r="324" spans="1:31" x14ac:dyDescent="0.35">
      <c r="A324" s="7" t="s">
        <v>33</v>
      </c>
      <c r="B324" s="7">
        <v>2022</v>
      </c>
      <c r="C324" s="7" t="s">
        <v>31</v>
      </c>
      <c r="D324" s="7" t="str">
        <f t="shared" si="5"/>
        <v>2022 January</v>
      </c>
      <c r="E324" s="8">
        <v>152.19999999999999</v>
      </c>
      <c r="F324" s="8">
        <v>202.1</v>
      </c>
      <c r="G324" s="8">
        <v>180.1</v>
      </c>
      <c r="H324" s="8">
        <v>160.4</v>
      </c>
      <c r="I324" s="8">
        <v>171</v>
      </c>
      <c r="J324" s="8">
        <v>156.5</v>
      </c>
      <c r="K324" s="8">
        <v>203.6</v>
      </c>
      <c r="L324" s="8">
        <v>163.80000000000001</v>
      </c>
      <c r="M324" s="8">
        <v>121.3</v>
      </c>
      <c r="N324" s="8">
        <v>169.8</v>
      </c>
      <c r="O324" s="8">
        <v>156.6</v>
      </c>
      <c r="P324" s="8">
        <v>179</v>
      </c>
      <c r="Q324" s="8">
        <v>170.3</v>
      </c>
      <c r="R324" s="8">
        <v>196.4</v>
      </c>
      <c r="S324" s="8">
        <v>164.7</v>
      </c>
      <c r="T324" s="8">
        <v>148.5</v>
      </c>
      <c r="U324" s="8">
        <v>162.19999999999999</v>
      </c>
      <c r="V324" s="8">
        <v>164.5</v>
      </c>
      <c r="W324" s="8">
        <v>161.6</v>
      </c>
      <c r="X324" s="8">
        <v>156.80000000000001</v>
      </c>
      <c r="Y324" s="8">
        <v>166.1</v>
      </c>
      <c r="Z324" s="8">
        <v>152.69999999999999</v>
      </c>
      <c r="AA324" s="8">
        <v>158.4</v>
      </c>
      <c r="AB324" s="8">
        <v>161</v>
      </c>
      <c r="AC324" s="8">
        <v>162.80000000000001</v>
      </c>
      <c r="AD324" s="8">
        <v>158.6</v>
      </c>
      <c r="AE324" s="8">
        <v>165</v>
      </c>
    </row>
    <row r="325" spans="1:31" x14ac:dyDescent="0.35">
      <c r="A325" s="7" t="s">
        <v>34</v>
      </c>
      <c r="B325" s="7">
        <v>2022</v>
      </c>
      <c r="C325" s="7" t="s">
        <v>31</v>
      </c>
      <c r="D325" s="7" t="str">
        <f t="shared" si="5"/>
        <v>2022 January</v>
      </c>
      <c r="E325" s="8">
        <v>149.5</v>
      </c>
      <c r="F325" s="8">
        <v>198.7</v>
      </c>
      <c r="G325" s="8">
        <v>178.8</v>
      </c>
      <c r="H325" s="8">
        <v>160.5</v>
      </c>
      <c r="I325" s="8">
        <v>184.7</v>
      </c>
      <c r="J325" s="8">
        <v>153.69999999999999</v>
      </c>
      <c r="K325" s="8">
        <v>174.3</v>
      </c>
      <c r="L325" s="8">
        <v>163.9</v>
      </c>
      <c r="M325" s="8">
        <v>120</v>
      </c>
      <c r="N325" s="8">
        <v>172.1</v>
      </c>
      <c r="O325" s="8">
        <v>164.3</v>
      </c>
      <c r="P325" s="8">
        <v>177.3</v>
      </c>
      <c r="Q325" s="8">
        <v>166.4</v>
      </c>
      <c r="R325" s="8">
        <v>192.2</v>
      </c>
      <c r="S325" s="8">
        <v>169.9</v>
      </c>
      <c r="T325" s="8">
        <v>160.69999999999999</v>
      </c>
      <c r="U325" s="8">
        <v>168.5</v>
      </c>
      <c r="V325" s="8">
        <v>164.5</v>
      </c>
      <c r="W325" s="8">
        <v>164.2</v>
      </c>
      <c r="X325" s="8">
        <v>161.1</v>
      </c>
      <c r="Y325" s="8">
        <v>171.4</v>
      </c>
      <c r="Z325" s="8">
        <v>156.5</v>
      </c>
      <c r="AA325" s="8">
        <v>161.19999999999999</v>
      </c>
      <c r="AB325" s="8">
        <v>164.7</v>
      </c>
      <c r="AC325" s="8">
        <v>163</v>
      </c>
      <c r="AD325" s="8">
        <v>162.69999999999999</v>
      </c>
      <c r="AE325" s="8">
        <v>165.7</v>
      </c>
    </row>
    <row r="326" spans="1:31" x14ac:dyDescent="0.35">
      <c r="A326" s="7" t="s">
        <v>30</v>
      </c>
      <c r="B326" s="7">
        <v>2022</v>
      </c>
      <c r="C326" s="7" t="s">
        <v>35</v>
      </c>
      <c r="D326" s="7" t="str">
        <f t="shared" si="5"/>
        <v>2022 February</v>
      </c>
      <c r="E326" s="8">
        <v>148.80000000000001</v>
      </c>
      <c r="F326" s="8">
        <v>198.1</v>
      </c>
      <c r="G326" s="8">
        <v>175.5</v>
      </c>
      <c r="H326" s="8">
        <v>160.69999999999999</v>
      </c>
      <c r="I326" s="8">
        <v>192.6</v>
      </c>
      <c r="J326" s="8">
        <v>151.4</v>
      </c>
      <c r="K326" s="8">
        <v>155.19999999999999</v>
      </c>
      <c r="L326" s="8">
        <v>163.9</v>
      </c>
      <c r="M326" s="8">
        <v>118.1</v>
      </c>
      <c r="N326" s="8">
        <v>175.4</v>
      </c>
      <c r="O326" s="8">
        <v>170.5</v>
      </c>
      <c r="P326" s="8">
        <v>176.3</v>
      </c>
      <c r="Q326" s="8">
        <v>163.9</v>
      </c>
      <c r="R326" s="8">
        <v>191.5</v>
      </c>
      <c r="S326" s="8">
        <v>174.1</v>
      </c>
      <c r="T326" s="8">
        <v>171</v>
      </c>
      <c r="U326" s="8">
        <v>173.7</v>
      </c>
      <c r="V326" s="8">
        <v>139.26</v>
      </c>
      <c r="W326" s="8">
        <v>167.4</v>
      </c>
      <c r="X326" s="8">
        <v>165.7</v>
      </c>
      <c r="Y326" s="8">
        <v>175.3</v>
      </c>
      <c r="Z326" s="8">
        <v>161.19999999999999</v>
      </c>
      <c r="AA326" s="8">
        <v>165.5</v>
      </c>
      <c r="AB326" s="8">
        <v>170.3</v>
      </c>
      <c r="AC326" s="8">
        <v>164.5</v>
      </c>
      <c r="AD326" s="8">
        <v>167.3</v>
      </c>
      <c r="AE326" s="8">
        <v>166.7</v>
      </c>
    </row>
    <row r="327" spans="1:31" x14ac:dyDescent="0.35">
      <c r="A327" s="7" t="s">
        <v>33</v>
      </c>
      <c r="B327" s="7">
        <v>2022</v>
      </c>
      <c r="C327" s="7" t="s">
        <v>35</v>
      </c>
      <c r="D327" s="7" t="str">
        <f t="shared" si="5"/>
        <v>2022 February</v>
      </c>
      <c r="E327" s="8">
        <v>152.5</v>
      </c>
      <c r="F327" s="8">
        <v>205.2</v>
      </c>
      <c r="G327" s="8">
        <v>176.4</v>
      </c>
      <c r="H327" s="8">
        <v>160.6</v>
      </c>
      <c r="I327" s="8">
        <v>171.5</v>
      </c>
      <c r="J327" s="8">
        <v>156.4</v>
      </c>
      <c r="K327" s="8">
        <v>198</v>
      </c>
      <c r="L327" s="8">
        <v>163.19999999999999</v>
      </c>
      <c r="M327" s="8">
        <v>120.6</v>
      </c>
      <c r="N327" s="8">
        <v>172.2</v>
      </c>
      <c r="O327" s="8">
        <v>156.69999999999999</v>
      </c>
      <c r="P327" s="8">
        <v>180</v>
      </c>
      <c r="Q327" s="8">
        <v>170.2</v>
      </c>
      <c r="R327" s="8">
        <v>196.5</v>
      </c>
      <c r="S327" s="8">
        <v>165.7</v>
      </c>
      <c r="T327" s="8">
        <v>150.4</v>
      </c>
      <c r="U327" s="8">
        <v>163.4</v>
      </c>
      <c r="V327" s="8">
        <v>165.5</v>
      </c>
      <c r="W327" s="8">
        <v>163</v>
      </c>
      <c r="X327" s="8">
        <v>157.4</v>
      </c>
      <c r="Y327" s="8">
        <v>167.2</v>
      </c>
      <c r="Z327" s="8">
        <v>153.1</v>
      </c>
      <c r="AA327" s="8">
        <v>159.5</v>
      </c>
      <c r="AB327" s="8">
        <v>162</v>
      </c>
      <c r="AC327" s="8">
        <v>164.2</v>
      </c>
      <c r="AD327" s="8">
        <v>159.4</v>
      </c>
      <c r="AE327" s="8">
        <v>165.5</v>
      </c>
    </row>
    <row r="328" spans="1:31" x14ac:dyDescent="0.35">
      <c r="A328" s="7" t="s">
        <v>34</v>
      </c>
      <c r="B328" s="7">
        <v>2022</v>
      </c>
      <c r="C328" s="7" t="s">
        <v>35</v>
      </c>
      <c r="D328" s="7" t="str">
        <f t="shared" si="5"/>
        <v>2022 February</v>
      </c>
      <c r="E328" s="8">
        <v>150</v>
      </c>
      <c r="F328" s="8">
        <v>200.6</v>
      </c>
      <c r="G328" s="8">
        <v>175.8</v>
      </c>
      <c r="H328" s="8">
        <v>160.69999999999999</v>
      </c>
      <c r="I328" s="8">
        <v>184.9</v>
      </c>
      <c r="J328" s="8">
        <v>153.69999999999999</v>
      </c>
      <c r="K328" s="8">
        <v>169.7</v>
      </c>
      <c r="L328" s="8">
        <v>163.69999999999999</v>
      </c>
      <c r="M328" s="8">
        <v>118.9</v>
      </c>
      <c r="N328" s="8">
        <v>174.3</v>
      </c>
      <c r="O328" s="8">
        <v>164.7</v>
      </c>
      <c r="P328" s="8">
        <v>178</v>
      </c>
      <c r="Q328" s="8">
        <v>166.2</v>
      </c>
      <c r="R328" s="8">
        <v>192.8</v>
      </c>
      <c r="S328" s="8">
        <v>170.8</v>
      </c>
      <c r="T328" s="8">
        <v>162.4</v>
      </c>
      <c r="U328" s="8">
        <v>169.6</v>
      </c>
      <c r="V328" s="8">
        <v>165.5</v>
      </c>
      <c r="W328" s="8">
        <v>165.7</v>
      </c>
      <c r="X328" s="8">
        <v>161.80000000000001</v>
      </c>
      <c r="Y328" s="8">
        <v>172.2</v>
      </c>
      <c r="Z328" s="8">
        <v>156.9</v>
      </c>
      <c r="AA328" s="8">
        <v>162.1</v>
      </c>
      <c r="AB328" s="8">
        <v>165.4</v>
      </c>
      <c r="AC328" s="8">
        <v>164.4</v>
      </c>
      <c r="AD328" s="8">
        <v>163.5</v>
      </c>
      <c r="AE328" s="8">
        <v>166.1</v>
      </c>
    </row>
    <row r="329" spans="1:31" x14ac:dyDescent="0.35">
      <c r="A329" s="7" t="s">
        <v>30</v>
      </c>
      <c r="B329" s="7">
        <v>2022</v>
      </c>
      <c r="C329" s="7" t="s">
        <v>36</v>
      </c>
      <c r="D329" s="7" t="str">
        <f t="shared" si="5"/>
        <v>2022 March</v>
      </c>
      <c r="E329" s="8">
        <v>150.19999999999999</v>
      </c>
      <c r="F329" s="8">
        <v>208</v>
      </c>
      <c r="G329" s="8">
        <v>167.9</v>
      </c>
      <c r="H329" s="8">
        <v>162</v>
      </c>
      <c r="I329" s="8">
        <v>203.1</v>
      </c>
      <c r="J329" s="8">
        <v>155.9</v>
      </c>
      <c r="K329" s="8">
        <v>155.80000000000001</v>
      </c>
      <c r="L329" s="8">
        <v>164.2</v>
      </c>
      <c r="M329" s="8">
        <v>118.1</v>
      </c>
      <c r="N329" s="8">
        <v>178.7</v>
      </c>
      <c r="O329" s="8">
        <v>171.2</v>
      </c>
      <c r="P329" s="8">
        <v>177.4</v>
      </c>
      <c r="Q329" s="8">
        <v>166.6</v>
      </c>
      <c r="R329" s="8">
        <v>192.3</v>
      </c>
      <c r="S329" s="8">
        <v>175.4</v>
      </c>
      <c r="T329" s="8">
        <v>173.2</v>
      </c>
      <c r="U329" s="8">
        <v>175.1</v>
      </c>
      <c r="V329" s="8">
        <v>139.26</v>
      </c>
      <c r="W329" s="8">
        <v>168.9</v>
      </c>
      <c r="X329" s="8">
        <v>166.5</v>
      </c>
      <c r="Y329" s="8">
        <v>176</v>
      </c>
      <c r="Z329" s="8">
        <v>162</v>
      </c>
      <c r="AA329" s="8">
        <v>166.6</v>
      </c>
      <c r="AB329" s="8">
        <v>170.6</v>
      </c>
      <c r="AC329" s="8">
        <v>167.4</v>
      </c>
      <c r="AD329" s="8">
        <v>168.3</v>
      </c>
      <c r="AE329" s="8">
        <v>168.7</v>
      </c>
    </row>
    <row r="330" spans="1:31" x14ac:dyDescent="0.35">
      <c r="A330" s="7" t="s">
        <v>33</v>
      </c>
      <c r="B330" s="7">
        <v>2022</v>
      </c>
      <c r="C330" s="7" t="s">
        <v>36</v>
      </c>
      <c r="D330" s="7" t="str">
        <f t="shared" si="5"/>
        <v>2022 March</v>
      </c>
      <c r="E330" s="8">
        <v>153.69999999999999</v>
      </c>
      <c r="F330" s="8">
        <v>215.8</v>
      </c>
      <c r="G330" s="8">
        <v>167.7</v>
      </c>
      <c r="H330" s="8">
        <v>162.6</v>
      </c>
      <c r="I330" s="8">
        <v>180</v>
      </c>
      <c r="J330" s="8">
        <v>159.6</v>
      </c>
      <c r="K330" s="8">
        <v>188.4</v>
      </c>
      <c r="L330" s="8">
        <v>163.4</v>
      </c>
      <c r="M330" s="8">
        <v>120.3</v>
      </c>
      <c r="N330" s="8">
        <v>174.7</v>
      </c>
      <c r="O330" s="8">
        <v>157.1</v>
      </c>
      <c r="P330" s="8">
        <v>181.5</v>
      </c>
      <c r="Q330" s="8">
        <v>171.5</v>
      </c>
      <c r="R330" s="8">
        <v>197.5</v>
      </c>
      <c r="S330" s="8">
        <v>167.1</v>
      </c>
      <c r="T330" s="8">
        <v>152.6</v>
      </c>
      <c r="U330" s="8">
        <v>164.9</v>
      </c>
      <c r="V330" s="8">
        <v>165.3</v>
      </c>
      <c r="W330" s="8">
        <v>164.5</v>
      </c>
      <c r="X330" s="8">
        <v>158.6</v>
      </c>
      <c r="Y330" s="8">
        <v>168.2</v>
      </c>
      <c r="Z330" s="8">
        <v>154.19999999999999</v>
      </c>
      <c r="AA330" s="8">
        <v>160.80000000000001</v>
      </c>
      <c r="AB330" s="8">
        <v>162.69999999999999</v>
      </c>
      <c r="AC330" s="8">
        <v>166.8</v>
      </c>
      <c r="AD330" s="8">
        <v>160.6</v>
      </c>
      <c r="AE330" s="8">
        <v>166.5</v>
      </c>
    </row>
    <row r="331" spans="1:31" x14ac:dyDescent="0.35">
      <c r="A331" s="7" t="s">
        <v>34</v>
      </c>
      <c r="B331" s="7">
        <v>2022</v>
      </c>
      <c r="C331" s="7" t="s">
        <v>36</v>
      </c>
      <c r="D331" s="7" t="str">
        <f t="shared" si="5"/>
        <v>2022 March</v>
      </c>
      <c r="E331" s="8">
        <v>151.30000000000001</v>
      </c>
      <c r="F331" s="8">
        <v>210.7</v>
      </c>
      <c r="G331" s="8">
        <v>167.8</v>
      </c>
      <c r="H331" s="8">
        <v>162.19999999999999</v>
      </c>
      <c r="I331" s="8">
        <v>194.6</v>
      </c>
      <c r="J331" s="8">
        <v>157.6</v>
      </c>
      <c r="K331" s="8">
        <v>166.9</v>
      </c>
      <c r="L331" s="8">
        <v>163.9</v>
      </c>
      <c r="M331" s="8">
        <v>118.8</v>
      </c>
      <c r="N331" s="8">
        <v>177.4</v>
      </c>
      <c r="O331" s="8">
        <v>165.3</v>
      </c>
      <c r="P331" s="8">
        <v>179.3</v>
      </c>
      <c r="Q331" s="8">
        <v>168.4</v>
      </c>
      <c r="R331" s="8">
        <v>193.7</v>
      </c>
      <c r="S331" s="8">
        <v>172.1</v>
      </c>
      <c r="T331" s="8">
        <v>164.6</v>
      </c>
      <c r="U331" s="8">
        <v>171.1</v>
      </c>
      <c r="V331" s="8">
        <v>165.3</v>
      </c>
      <c r="W331" s="8">
        <v>167.2</v>
      </c>
      <c r="X331" s="8">
        <v>162.80000000000001</v>
      </c>
      <c r="Y331" s="8">
        <v>173</v>
      </c>
      <c r="Z331" s="8">
        <v>157.9</v>
      </c>
      <c r="AA331" s="8">
        <v>163.30000000000001</v>
      </c>
      <c r="AB331" s="8">
        <v>166</v>
      </c>
      <c r="AC331" s="8">
        <v>167.2</v>
      </c>
      <c r="AD331" s="8">
        <v>164.6</v>
      </c>
      <c r="AE331" s="8">
        <v>167.7</v>
      </c>
    </row>
    <row r="332" spans="1:31" x14ac:dyDescent="0.35">
      <c r="A332" s="7" t="s">
        <v>30</v>
      </c>
      <c r="B332" s="7">
        <v>2022</v>
      </c>
      <c r="C332" s="7" t="s">
        <v>37</v>
      </c>
      <c r="D332" s="7" t="str">
        <f t="shared" si="5"/>
        <v>2022 April</v>
      </c>
      <c r="E332" s="8">
        <v>151.80000000000001</v>
      </c>
      <c r="F332" s="8">
        <v>209.7</v>
      </c>
      <c r="G332" s="8">
        <v>164.5</v>
      </c>
      <c r="H332" s="8">
        <v>163.80000000000001</v>
      </c>
      <c r="I332" s="8">
        <v>207.4</v>
      </c>
      <c r="J332" s="8">
        <v>169.7</v>
      </c>
      <c r="K332" s="8">
        <v>153.6</v>
      </c>
      <c r="L332" s="8">
        <v>165.1</v>
      </c>
      <c r="M332" s="8">
        <v>118.2</v>
      </c>
      <c r="N332" s="8">
        <v>182.9</v>
      </c>
      <c r="O332" s="8">
        <v>172.4</v>
      </c>
      <c r="P332" s="8">
        <v>178.9</v>
      </c>
      <c r="Q332" s="8">
        <v>168.6</v>
      </c>
      <c r="R332" s="8">
        <v>192.8</v>
      </c>
      <c r="S332" s="8">
        <v>177.5</v>
      </c>
      <c r="T332" s="8">
        <v>175.1</v>
      </c>
      <c r="U332" s="8">
        <v>177.1</v>
      </c>
      <c r="V332" s="8">
        <v>139.26</v>
      </c>
      <c r="W332" s="8">
        <v>173.3</v>
      </c>
      <c r="X332" s="8">
        <v>167.7</v>
      </c>
      <c r="Y332" s="8">
        <v>177</v>
      </c>
      <c r="Z332" s="8">
        <v>166.2</v>
      </c>
      <c r="AA332" s="8">
        <v>167.2</v>
      </c>
      <c r="AB332" s="8">
        <v>170.9</v>
      </c>
      <c r="AC332" s="8">
        <v>169</v>
      </c>
      <c r="AD332" s="8">
        <v>170.2</v>
      </c>
      <c r="AE332" s="8">
        <v>170.8</v>
      </c>
    </row>
    <row r="333" spans="1:31" x14ac:dyDescent="0.35">
      <c r="A333" s="7" t="s">
        <v>33</v>
      </c>
      <c r="B333" s="7">
        <v>2022</v>
      </c>
      <c r="C333" s="7" t="s">
        <v>37</v>
      </c>
      <c r="D333" s="7" t="str">
        <f t="shared" si="5"/>
        <v>2022 April</v>
      </c>
      <c r="E333" s="8">
        <v>155.4</v>
      </c>
      <c r="F333" s="8">
        <v>215.8</v>
      </c>
      <c r="G333" s="8">
        <v>164.6</v>
      </c>
      <c r="H333" s="8">
        <v>164.2</v>
      </c>
      <c r="I333" s="8">
        <v>186</v>
      </c>
      <c r="J333" s="8">
        <v>175.9</v>
      </c>
      <c r="K333" s="8">
        <v>190.7</v>
      </c>
      <c r="L333" s="8">
        <v>164</v>
      </c>
      <c r="M333" s="8">
        <v>120.5</v>
      </c>
      <c r="N333" s="8">
        <v>178</v>
      </c>
      <c r="O333" s="8">
        <v>157.5</v>
      </c>
      <c r="P333" s="8">
        <v>183.3</v>
      </c>
      <c r="Q333" s="8">
        <v>174.5</v>
      </c>
      <c r="R333" s="8">
        <v>197.1</v>
      </c>
      <c r="S333" s="8">
        <v>168.4</v>
      </c>
      <c r="T333" s="8">
        <v>154.5</v>
      </c>
      <c r="U333" s="8">
        <v>166.3</v>
      </c>
      <c r="V333" s="8">
        <v>167</v>
      </c>
      <c r="W333" s="8">
        <v>170.5</v>
      </c>
      <c r="X333" s="8">
        <v>159.80000000000001</v>
      </c>
      <c r="Y333" s="8">
        <v>169</v>
      </c>
      <c r="Z333" s="8">
        <v>159.30000000000001</v>
      </c>
      <c r="AA333" s="8">
        <v>162.19999999999999</v>
      </c>
      <c r="AB333" s="8">
        <v>164</v>
      </c>
      <c r="AC333" s="8">
        <v>168.4</v>
      </c>
      <c r="AD333" s="8">
        <v>163.1</v>
      </c>
      <c r="AE333" s="8">
        <v>169.2</v>
      </c>
    </row>
    <row r="334" spans="1:31" x14ac:dyDescent="0.35">
      <c r="A334" s="7" t="s">
        <v>34</v>
      </c>
      <c r="B334" s="7">
        <v>2022</v>
      </c>
      <c r="C334" s="7" t="s">
        <v>37</v>
      </c>
      <c r="D334" s="7" t="str">
        <f t="shared" si="5"/>
        <v>2022 April</v>
      </c>
      <c r="E334" s="8">
        <v>152.9</v>
      </c>
      <c r="F334" s="8">
        <v>211.8</v>
      </c>
      <c r="G334" s="8">
        <v>164.5</v>
      </c>
      <c r="H334" s="8">
        <v>163.9</v>
      </c>
      <c r="I334" s="8">
        <v>199.5</v>
      </c>
      <c r="J334" s="8">
        <v>172.6</v>
      </c>
      <c r="K334" s="8">
        <v>166.2</v>
      </c>
      <c r="L334" s="8">
        <v>164.7</v>
      </c>
      <c r="M334" s="8">
        <v>119</v>
      </c>
      <c r="N334" s="8">
        <v>181.3</v>
      </c>
      <c r="O334" s="8">
        <v>166.2</v>
      </c>
      <c r="P334" s="8">
        <v>180.9</v>
      </c>
      <c r="Q334" s="8">
        <v>170.8</v>
      </c>
      <c r="R334" s="8">
        <v>193.9</v>
      </c>
      <c r="S334" s="8">
        <v>173.9</v>
      </c>
      <c r="T334" s="8">
        <v>166.5</v>
      </c>
      <c r="U334" s="8">
        <v>172.8</v>
      </c>
      <c r="V334" s="8">
        <v>167</v>
      </c>
      <c r="W334" s="8">
        <v>172.2</v>
      </c>
      <c r="X334" s="8">
        <v>164</v>
      </c>
      <c r="Y334" s="8">
        <v>174</v>
      </c>
      <c r="Z334" s="8">
        <v>162.6</v>
      </c>
      <c r="AA334" s="8">
        <v>164.4</v>
      </c>
      <c r="AB334" s="8">
        <v>166.9</v>
      </c>
      <c r="AC334" s="8">
        <v>168.8</v>
      </c>
      <c r="AD334" s="8">
        <v>166.8</v>
      </c>
      <c r="AE334" s="8">
        <v>170.1</v>
      </c>
    </row>
    <row r="335" spans="1:31" x14ac:dyDescent="0.35">
      <c r="A335" s="7" t="s">
        <v>30</v>
      </c>
      <c r="B335" s="7">
        <v>2022</v>
      </c>
      <c r="C335" s="7" t="s">
        <v>38</v>
      </c>
      <c r="D335" s="7" t="str">
        <f t="shared" si="5"/>
        <v>2022 May</v>
      </c>
      <c r="E335" s="8">
        <v>152.9</v>
      </c>
      <c r="F335" s="8">
        <v>214.7</v>
      </c>
      <c r="G335" s="8">
        <v>161.4</v>
      </c>
      <c r="H335" s="8">
        <v>164.6</v>
      </c>
      <c r="I335" s="8">
        <v>209.9</v>
      </c>
      <c r="J335" s="8">
        <v>168</v>
      </c>
      <c r="K335" s="8">
        <v>160.4</v>
      </c>
      <c r="L335" s="8">
        <v>165</v>
      </c>
      <c r="M335" s="8">
        <v>118.9</v>
      </c>
      <c r="N335" s="8">
        <v>186.6</v>
      </c>
      <c r="O335" s="8">
        <v>173.2</v>
      </c>
      <c r="P335" s="8">
        <v>180.4</v>
      </c>
      <c r="Q335" s="8">
        <v>170.8</v>
      </c>
      <c r="R335" s="8">
        <v>192.9</v>
      </c>
      <c r="S335" s="8">
        <v>179.3</v>
      </c>
      <c r="T335" s="8">
        <v>177.2</v>
      </c>
      <c r="U335" s="8">
        <v>179</v>
      </c>
      <c r="V335" s="8">
        <v>139.26</v>
      </c>
      <c r="W335" s="8">
        <v>175.3</v>
      </c>
      <c r="X335" s="8">
        <v>168.9</v>
      </c>
      <c r="Y335" s="8">
        <v>177.7</v>
      </c>
      <c r="Z335" s="8">
        <v>167.1</v>
      </c>
      <c r="AA335" s="8">
        <v>167.6</v>
      </c>
      <c r="AB335" s="8">
        <v>171.8</v>
      </c>
      <c r="AC335" s="8">
        <v>168.5</v>
      </c>
      <c r="AD335" s="8">
        <v>170.9</v>
      </c>
      <c r="AE335" s="8">
        <v>172.5</v>
      </c>
    </row>
    <row r="336" spans="1:31" x14ac:dyDescent="0.35">
      <c r="A336" s="7" t="s">
        <v>33</v>
      </c>
      <c r="B336" s="7">
        <v>2022</v>
      </c>
      <c r="C336" s="7" t="s">
        <v>38</v>
      </c>
      <c r="D336" s="7" t="str">
        <f t="shared" si="5"/>
        <v>2022 May</v>
      </c>
      <c r="E336" s="8">
        <v>156.69999999999999</v>
      </c>
      <c r="F336" s="8">
        <v>221.2</v>
      </c>
      <c r="G336" s="8">
        <v>164.1</v>
      </c>
      <c r="H336" s="8">
        <v>165.4</v>
      </c>
      <c r="I336" s="8">
        <v>189.5</v>
      </c>
      <c r="J336" s="8">
        <v>174.5</v>
      </c>
      <c r="K336" s="8">
        <v>203.2</v>
      </c>
      <c r="L336" s="8">
        <v>164.1</v>
      </c>
      <c r="M336" s="8">
        <v>121.2</v>
      </c>
      <c r="N336" s="8">
        <v>181.4</v>
      </c>
      <c r="O336" s="8">
        <v>158.5</v>
      </c>
      <c r="P336" s="8">
        <v>184.9</v>
      </c>
      <c r="Q336" s="8">
        <v>177.5</v>
      </c>
      <c r="R336" s="8">
        <v>197.5</v>
      </c>
      <c r="S336" s="8">
        <v>170</v>
      </c>
      <c r="T336" s="8">
        <v>155.9</v>
      </c>
      <c r="U336" s="8">
        <v>167.8</v>
      </c>
      <c r="V336" s="8">
        <v>167.5</v>
      </c>
      <c r="W336" s="8">
        <v>173.5</v>
      </c>
      <c r="X336" s="8">
        <v>161.1</v>
      </c>
      <c r="Y336" s="8">
        <v>170.1</v>
      </c>
      <c r="Z336" s="8">
        <v>159.4</v>
      </c>
      <c r="AA336" s="8">
        <v>163.19999999999999</v>
      </c>
      <c r="AB336" s="8">
        <v>165.2</v>
      </c>
      <c r="AC336" s="8">
        <v>168.2</v>
      </c>
      <c r="AD336" s="8">
        <v>163.80000000000001</v>
      </c>
      <c r="AE336" s="8">
        <v>170.8</v>
      </c>
    </row>
    <row r="337" spans="1:31" x14ac:dyDescent="0.35">
      <c r="A337" s="7" t="s">
        <v>34</v>
      </c>
      <c r="B337" s="7">
        <v>2022</v>
      </c>
      <c r="C337" s="7" t="s">
        <v>38</v>
      </c>
      <c r="D337" s="7" t="str">
        <f t="shared" si="5"/>
        <v>2022 May</v>
      </c>
      <c r="E337" s="8">
        <v>154.1</v>
      </c>
      <c r="F337" s="8">
        <v>217</v>
      </c>
      <c r="G337" s="8">
        <v>162.4</v>
      </c>
      <c r="H337" s="8">
        <v>164.9</v>
      </c>
      <c r="I337" s="8">
        <v>202.4</v>
      </c>
      <c r="J337" s="8">
        <v>171</v>
      </c>
      <c r="K337" s="8">
        <v>174.9</v>
      </c>
      <c r="L337" s="8">
        <v>164.7</v>
      </c>
      <c r="M337" s="8">
        <v>119.7</v>
      </c>
      <c r="N337" s="8">
        <v>184.9</v>
      </c>
      <c r="O337" s="8">
        <v>167.1</v>
      </c>
      <c r="P337" s="8">
        <v>182.5</v>
      </c>
      <c r="Q337" s="8">
        <v>173.3</v>
      </c>
      <c r="R337" s="8">
        <v>194.1</v>
      </c>
      <c r="S337" s="8">
        <v>175.6</v>
      </c>
      <c r="T337" s="8">
        <v>168.4</v>
      </c>
      <c r="U337" s="8">
        <v>174.6</v>
      </c>
      <c r="V337" s="8">
        <v>167.5</v>
      </c>
      <c r="W337" s="8">
        <v>174.6</v>
      </c>
      <c r="X337" s="8">
        <v>165.2</v>
      </c>
      <c r="Y337" s="8">
        <v>174.8</v>
      </c>
      <c r="Z337" s="8">
        <v>163</v>
      </c>
      <c r="AA337" s="8">
        <v>165.1</v>
      </c>
      <c r="AB337" s="8">
        <v>167.9</v>
      </c>
      <c r="AC337" s="8">
        <v>168.4</v>
      </c>
      <c r="AD337" s="8">
        <v>167.5</v>
      </c>
      <c r="AE337" s="8">
        <v>171.7</v>
      </c>
    </row>
    <row r="338" spans="1:31" x14ac:dyDescent="0.35">
      <c r="A338" s="7" t="s">
        <v>30</v>
      </c>
      <c r="B338" s="7">
        <v>2022</v>
      </c>
      <c r="C338" s="7" t="s">
        <v>39</v>
      </c>
      <c r="D338" s="7" t="str">
        <f t="shared" si="5"/>
        <v>2022 June</v>
      </c>
      <c r="E338" s="8">
        <v>153.80000000000001</v>
      </c>
      <c r="F338" s="8">
        <v>217.2</v>
      </c>
      <c r="G338" s="8">
        <v>169.6</v>
      </c>
      <c r="H338" s="8">
        <v>165.4</v>
      </c>
      <c r="I338" s="8">
        <v>208.1</v>
      </c>
      <c r="J338" s="8">
        <v>165.8</v>
      </c>
      <c r="K338" s="8">
        <v>167.3</v>
      </c>
      <c r="L338" s="8">
        <v>164.6</v>
      </c>
      <c r="M338" s="8">
        <v>119.1</v>
      </c>
      <c r="N338" s="8">
        <v>188.9</v>
      </c>
      <c r="O338" s="8">
        <v>174.2</v>
      </c>
      <c r="P338" s="8">
        <v>181.9</v>
      </c>
      <c r="Q338" s="8">
        <v>172.4</v>
      </c>
      <c r="R338" s="8">
        <v>192.9</v>
      </c>
      <c r="S338" s="8">
        <v>180.7</v>
      </c>
      <c r="T338" s="8">
        <v>178.7</v>
      </c>
      <c r="U338" s="8">
        <v>180.4</v>
      </c>
      <c r="V338" s="8">
        <v>139.26</v>
      </c>
      <c r="W338" s="8">
        <v>176.7</v>
      </c>
      <c r="X338" s="8">
        <v>170.3</v>
      </c>
      <c r="Y338" s="8">
        <v>178.2</v>
      </c>
      <c r="Z338" s="8">
        <v>165.5</v>
      </c>
      <c r="AA338" s="8">
        <v>168</v>
      </c>
      <c r="AB338" s="8">
        <v>172.6</v>
      </c>
      <c r="AC338" s="8">
        <v>169.5</v>
      </c>
      <c r="AD338" s="8">
        <v>171</v>
      </c>
      <c r="AE338" s="8">
        <v>173.6</v>
      </c>
    </row>
    <row r="339" spans="1:31" x14ac:dyDescent="0.35">
      <c r="A339" s="7" t="s">
        <v>33</v>
      </c>
      <c r="B339" s="7">
        <v>2022</v>
      </c>
      <c r="C339" s="7" t="s">
        <v>39</v>
      </c>
      <c r="D339" s="7" t="str">
        <f t="shared" si="5"/>
        <v>2022 June</v>
      </c>
      <c r="E339" s="8">
        <v>157.5</v>
      </c>
      <c r="F339" s="8">
        <v>223.4</v>
      </c>
      <c r="G339" s="8">
        <v>172.8</v>
      </c>
      <c r="H339" s="8">
        <v>166.4</v>
      </c>
      <c r="I339" s="8">
        <v>188.6</v>
      </c>
      <c r="J339" s="8">
        <v>174.1</v>
      </c>
      <c r="K339" s="8">
        <v>211.5</v>
      </c>
      <c r="L339" s="8">
        <v>163.6</v>
      </c>
      <c r="M339" s="8">
        <v>121.4</v>
      </c>
      <c r="N339" s="8">
        <v>183.5</v>
      </c>
      <c r="O339" s="8">
        <v>159.1</v>
      </c>
      <c r="P339" s="8">
        <v>186.3</v>
      </c>
      <c r="Q339" s="8">
        <v>179.3</v>
      </c>
      <c r="R339" s="8">
        <v>198.3</v>
      </c>
      <c r="S339" s="8">
        <v>171.6</v>
      </c>
      <c r="T339" s="8">
        <v>157.4</v>
      </c>
      <c r="U339" s="8">
        <v>169.4</v>
      </c>
      <c r="V339" s="8">
        <v>166.8</v>
      </c>
      <c r="W339" s="8">
        <v>174.9</v>
      </c>
      <c r="X339" s="8">
        <v>162.1</v>
      </c>
      <c r="Y339" s="8">
        <v>170.9</v>
      </c>
      <c r="Z339" s="8">
        <v>157.19999999999999</v>
      </c>
      <c r="AA339" s="8">
        <v>164.1</v>
      </c>
      <c r="AB339" s="8">
        <v>166.5</v>
      </c>
      <c r="AC339" s="8">
        <v>169.2</v>
      </c>
      <c r="AD339" s="8">
        <v>163.80000000000001</v>
      </c>
      <c r="AE339" s="8">
        <v>171.4</v>
      </c>
    </row>
    <row r="340" spans="1:31" x14ac:dyDescent="0.35">
      <c r="A340" s="7" t="s">
        <v>34</v>
      </c>
      <c r="B340" s="7">
        <v>2022</v>
      </c>
      <c r="C340" s="7" t="s">
        <v>39</v>
      </c>
      <c r="D340" s="7" t="str">
        <f t="shared" si="5"/>
        <v>2022 June</v>
      </c>
      <c r="E340" s="8">
        <v>155</v>
      </c>
      <c r="F340" s="8">
        <v>219.4</v>
      </c>
      <c r="G340" s="8">
        <v>170.8</v>
      </c>
      <c r="H340" s="8">
        <v>165.8</v>
      </c>
      <c r="I340" s="8">
        <v>200.9</v>
      </c>
      <c r="J340" s="8">
        <v>169.7</v>
      </c>
      <c r="K340" s="8">
        <v>182.3</v>
      </c>
      <c r="L340" s="8">
        <v>164.3</v>
      </c>
      <c r="M340" s="8">
        <v>119.9</v>
      </c>
      <c r="N340" s="8">
        <v>187.1</v>
      </c>
      <c r="O340" s="8">
        <v>167.9</v>
      </c>
      <c r="P340" s="8">
        <v>183.9</v>
      </c>
      <c r="Q340" s="8">
        <v>174.9</v>
      </c>
      <c r="R340" s="8">
        <v>194.3</v>
      </c>
      <c r="S340" s="8">
        <v>177.1</v>
      </c>
      <c r="T340" s="8">
        <v>169.9</v>
      </c>
      <c r="U340" s="8">
        <v>176</v>
      </c>
      <c r="V340" s="8">
        <v>166.8</v>
      </c>
      <c r="W340" s="8">
        <v>176</v>
      </c>
      <c r="X340" s="8">
        <v>166.4</v>
      </c>
      <c r="Y340" s="8">
        <v>175.4</v>
      </c>
      <c r="Z340" s="8">
        <v>161.1</v>
      </c>
      <c r="AA340" s="8">
        <v>165.8</v>
      </c>
      <c r="AB340" s="8">
        <v>169</v>
      </c>
      <c r="AC340" s="8">
        <v>169.4</v>
      </c>
      <c r="AD340" s="8">
        <v>167.5</v>
      </c>
      <c r="AE340" s="8">
        <v>172.6</v>
      </c>
    </row>
    <row r="341" spans="1:31" x14ac:dyDescent="0.35">
      <c r="A341" s="7" t="s">
        <v>30</v>
      </c>
      <c r="B341" s="7">
        <v>2022</v>
      </c>
      <c r="C341" s="7" t="s">
        <v>40</v>
      </c>
      <c r="D341" s="7" t="str">
        <f t="shared" si="5"/>
        <v>2022 July</v>
      </c>
      <c r="E341" s="8">
        <v>155.19999999999999</v>
      </c>
      <c r="F341" s="8">
        <v>210.8</v>
      </c>
      <c r="G341" s="8">
        <v>174.3</v>
      </c>
      <c r="H341" s="8">
        <v>166.3</v>
      </c>
      <c r="I341" s="8">
        <v>202.2</v>
      </c>
      <c r="J341" s="8">
        <v>169.6</v>
      </c>
      <c r="K341" s="8">
        <v>168.6</v>
      </c>
      <c r="L341" s="8">
        <v>164.4</v>
      </c>
      <c r="M341" s="8">
        <v>119.2</v>
      </c>
      <c r="N341" s="8">
        <v>191.8</v>
      </c>
      <c r="O341" s="8">
        <v>174.5</v>
      </c>
      <c r="P341" s="8">
        <v>183.1</v>
      </c>
      <c r="Q341" s="8">
        <v>172.5</v>
      </c>
      <c r="R341" s="8">
        <v>193.2</v>
      </c>
      <c r="S341" s="8">
        <v>182</v>
      </c>
      <c r="T341" s="8">
        <v>180.3</v>
      </c>
      <c r="U341" s="8">
        <v>181.7</v>
      </c>
      <c r="V341" s="8">
        <v>139.26</v>
      </c>
      <c r="W341" s="8">
        <v>179.6</v>
      </c>
      <c r="X341" s="8">
        <v>171.3</v>
      </c>
      <c r="Y341" s="8">
        <v>178.8</v>
      </c>
      <c r="Z341" s="8">
        <v>166.3</v>
      </c>
      <c r="AA341" s="8">
        <v>168.6</v>
      </c>
      <c r="AB341" s="8">
        <v>174.7</v>
      </c>
      <c r="AC341" s="8">
        <v>169.7</v>
      </c>
      <c r="AD341" s="8">
        <v>171.8</v>
      </c>
      <c r="AE341" s="8">
        <v>174.3</v>
      </c>
    </row>
    <row r="342" spans="1:31" x14ac:dyDescent="0.35">
      <c r="A342" s="7" t="s">
        <v>33</v>
      </c>
      <c r="B342" s="7">
        <v>2022</v>
      </c>
      <c r="C342" s="7" t="s">
        <v>40</v>
      </c>
      <c r="D342" s="7" t="str">
        <f t="shared" si="5"/>
        <v>2022 July</v>
      </c>
      <c r="E342" s="8">
        <v>159.30000000000001</v>
      </c>
      <c r="F342" s="8">
        <v>217.1</v>
      </c>
      <c r="G342" s="8">
        <v>176.6</v>
      </c>
      <c r="H342" s="8">
        <v>167.1</v>
      </c>
      <c r="I342" s="8">
        <v>184.8</v>
      </c>
      <c r="J342" s="8">
        <v>179.5</v>
      </c>
      <c r="K342" s="8">
        <v>208.5</v>
      </c>
      <c r="L342" s="8">
        <v>164</v>
      </c>
      <c r="M342" s="8">
        <v>121.5</v>
      </c>
      <c r="N342" s="8">
        <v>186.3</v>
      </c>
      <c r="O342" s="8">
        <v>159.80000000000001</v>
      </c>
      <c r="P342" s="8">
        <v>187.7</v>
      </c>
      <c r="Q342" s="8">
        <v>179.4</v>
      </c>
      <c r="R342" s="8">
        <v>198.6</v>
      </c>
      <c r="S342" s="8">
        <v>172.7</v>
      </c>
      <c r="T342" s="8">
        <v>158.69999999999999</v>
      </c>
      <c r="U342" s="8">
        <v>170.6</v>
      </c>
      <c r="V342" s="8">
        <v>167.8</v>
      </c>
      <c r="W342" s="8">
        <v>179.5</v>
      </c>
      <c r="X342" s="8">
        <v>163.1</v>
      </c>
      <c r="Y342" s="8">
        <v>171.7</v>
      </c>
      <c r="Z342" s="8">
        <v>157.4</v>
      </c>
      <c r="AA342" s="8">
        <v>164.6</v>
      </c>
      <c r="AB342" s="8">
        <v>169.1</v>
      </c>
      <c r="AC342" s="8">
        <v>169.8</v>
      </c>
      <c r="AD342" s="8">
        <v>164.7</v>
      </c>
      <c r="AE342" s="8">
        <v>172.3</v>
      </c>
    </row>
    <row r="343" spans="1:31" x14ac:dyDescent="0.35">
      <c r="A343" s="7" t="s">
        <v>34</v>
      </c>
      <c r="B343" s="7">
        <v>2022</v>
      </c>
      <c r="C343" s="7" t="s">
        <v>40</v>
      </c>
      <c r="D343" s="7" t="str">
        <f t="shared" si="5"/>
        <v>2022 July</v>
      </c>
      <c r="E343" s="8">
        <v>156.5</v>
      </c>
      <c r="F343" s="8">
        <v>213</v>
      </c>
      <c r="G343" s="8">
        <v>175.2</v>
      </c>
      <c r="H343" s="8">
        <v>166.6</v>
      </c>
      <c r="I343" s="8">
        <v>195.8</v>
      </c>
      <c r="J343" s="8">
        <v>174.2</v>
      </c>
      <c r="K343" s="8">
        <v>182.1</v>
      </c>
      <c r="L343" s="8">
        <v>164.3</v>
      </c>
      <c r="M343" s="8">
        <v>120</v>
      </c>
      <c r="N343" s="8">
        <v>190</v>
      </c>
      <c r="O343" s="8">
        <v>168.4</v>
      </c>
      <c r="P343" s="8">
        <v>185.2</v>
      </c>
      <c r="Q343" s="8">
        <v>175</v>
      </c>
      <c r="R343" s="8">
        <v>194.6</v>
      </c>
      <c r="S343" s="8">
        <v>178.3</v>
      </c>
      <c r="T343" s="8">
        <v>171.3</v>
      </c>
      <c r="U343" s="8">
        <v>177.3</v>
      </c>
      <c r="V343" s="8">
        <v>167.8</v>
      </c>
      <c r="W343" s="8">
        <v>179.6</v>
      </c>
      <c r="X343" s="8">
        <v>167.4</v>
      </c>
      <c r="Y343" s="8">
        <v>176.1</v>
      </c>
      <c r="Z343" s="8">
        <v>161.6</v>
      </c>
      <c r="AA343" s="8">
        <v>166.3</v>
      </c>
      <c r="AB343" s="8">
        <v>171.4</v>
      </c>
      <c r="AC343" s="8">
        <v>169.7</v>
      </c>
      <c r="AD343" s="8">
        <v>168.4</v>
      </c>
      <c r="AE343" s="8">
        <v>173.4</v>
      </c>
    </row>
    <row r="344" spans="1:31" x14ac:dyDescent="0.35">
      <c r="A344" s="7" t="s">
        <v>30</v>
      </c>
      <c r="B344" s="7">
        <v>2022</v>
      </c>
      <c r="C344" s="7" t="s">
        <v>41</v>
      </c>
      <c r="D344" s="7" t="str">
        <f t="shared" si="5"/>
        <v>2022 August</v>
      </c>
      <c r="E344" s="8">
        <v>159.5</v>
      </c>
      <c r="F344" s="8">
        <v>204.1</v>
      </c>
      <c r="G344" s="8">
        <v>168.3</v>
      </c>
      <c r="H344" s="8">
        <v>167.9</v>
      </c>
      <c r="I344" s="8">
        <v>198.1</v>
      </c>
      <c r="J344" s="8">
        <v>169.2</v>
      </c>
      <c r="K344" s="8">
        <v>173.1</v>
      </c>
      <c r="L344" s="8">
        <v>167.1</v>
      </c>
      <c r="M344" s="8">
        <v>120.2</v>
      </c>
      <c r="N344" s="8">
        <v>195.6</v>
      </c>
      <c r="O344" s="8">
        <v>174.8</v>
      </c>
      <c r="P344" s="8">
        <v>184</v>
      </c>
      <c r="Q344" s="8">
        <v>173.9</v>
      </c>
      <c r="R344" s="8">
        <v>193.7</v>
      </c>
      <c r="S344" s="8">
        <v>183.2</v>
      </c>
      <c r="T344" s="8">
        <v>181.7</v>
      </c>
      <c r="U344" s="8">
        <v>183</v>
      </c>
      <c r="V344" s="8">
        <v>139.26</v>
      </c>
      <c r="W344" s="8">
        <v>179.1</v>
      </c>
      <c r="X344" s="8">
        <v>172.3</v>
      </c>
      <c r="Y344" s="8">
        <v>179.4</v>
      </c>
      <c r="Z344" s="8">
        <v>166.6</v>
      </c>
      <c r="AA344" s="8">
        <v>169.3</v>
      </c>
      <c r="AB344" s="8">
        <v>175.7</v>
      </c>
      <c r="AC344" s="8">
        <v>171.1</v>
      </c>
      <c r="AD344" s="8">
        <v>172.6</v>
      </c>
      <c r="AE344" s="8">
        <v>175.3</v>
      </c>
    </row>
    <row r="345" spans="1:31" x14ac:dyDescent="0.35">
      <c r="A345" s="7" t="s">
        <v>33</v>
      </c>
      <c r="B345" s="7">
        <v>2022</v>
      </c>
      <c r="C345" s="7" t="s">
        <v>41</v>
      </c>
      <c r="D345" s="7" t="str">
        <f t="shared" si="5"/>
        <v>2022 August</v>
      </c>
      <c r="E345" s="8">
        <v>162.1</v>
      </c>
      <c r="F345" s="8">
        <v>210.9</v>
      </c>
      <c r="G345" s="8">
        <v>170.6</v>
      </c>
      <c r="H345" s="8">
        <v>168.4</v>
      </c>
      <c r="I345" s="8">
        <v>182.5</v>
      </c>
      <c r="J345" s="8">
        <v>177.1</v>
      </c>
      <c r="K345" s="8">
        <v>213.1</v>
      </c>
      <c r="L345" s="8">
        <v>167.3</v>
      </c>
      <c r="M345" s="8">
        <v>122.2</v>
      </c>
      <c r="N345" s="8">
        <v>189.7</v>
      </c>
      <c r="O345" s="8">
        <v>160.5</v>
      </c>
      <c r="P345" s="8">
        <v>188.9</v>
      </c>
      <c r="Q345" s="8">
        <v>180.4</v>
      </c>
      <c r="R345" s="8">
        <v>198.7</v>
      </c>
      <c r="S345" s="8">
        <v>173.7</v>
      </c>
      <c r="T345" s="8">
        <v>160</v>
      </c>
      <c r="U345" s="8">
        <v>171.6</v>
      </c>
      <c r="V345" s="8">
        <v>169</v>
      </c>
      <c r="W345" s="8">
        <v>178.4</v>
      </c>
      <c r="X345" s="8">
        <v>164.2</v>
      </c>
      <c r="Y345" s="8">
        <v>172.6</v>
      </c>
      <c r="Z345" s="8">
        <v>157.69999999999999</v>
      </c>
      <c r="AA345" s="8">
        <v>165.1</v>
      </c>
      <c r="AB345" s="8">
        <v>169.9</v>
      </c>
      <c r="AC345" s="8">
        <v>171.4</v>
      </c>
      <c r="AD345" s="8">
        <v>165.4</v>
      </c>
      <c r="AE345" s="8">
        <v>173.1</v>
      </c>
    </row>
    <row r="346" spans="1:31" x14ac:dyDescent="0.35">
      <c r="A346" s="7" t="s">
        <v>34</v>
      </c>
      <c r="B346" s="7">
        <v>2022</v>
      </c>
      <c r="C346" s="7" t="s">
        <v>41</v>
      </c>
      <c r="D346" s="7" t="str">
        <f t="shared" si="5"/>
        <v>2022 August</v>
      </c>
      <c r="E346" s="8">
        <v>160.30000000000001</v>
      </c>
      <c r="F346" s="8">
        <v>206.5</v>
      </c>
      <c r="G346" s="8">
        <v>169.2</v>
      </c>
      <c r="H346" s="8">
        <v>168.1</v>
      </c>
      <c r="I346" s="8">
        <v>192.4</v>
      </c>
      <c r="J346" s="8">
        <v>172.9</v>
      </c>
      <c r="K346" s="8">
        <v>186.7</v>
      </c>
      <c r="L346" s="8">
        <v>167.2</v>
      </c>
      <c r="M346" s="8">
        <v>120.9</v>
      </c>
      <c r="N346" s="8">
        <v>193.6</v>
      </c>
      <c r="O346" s="8">
        <v>168.8</v>
      </c>
      <c r="P346" s="8">
        <v>186.3</v>
      </c>
      <c r="Q346" s="8">
        <v>176.3</v>
      </c>
      <c r="R346" s="8">
        <v>195</v>
      </c>
      <c r="S346" s="8">
        <v>179.5</v>
      </c>
      <c r="T346" s="8">
        <v>172.7</v>
      </c>
      <c r="U346" s="8">
        <v>178.5</v>
      </c>
      <c r="V346" s="8">
        <v>169</v>
      </c>
      <c r="W346" s="8">
        <v>178.8</v>
      </c>
      <c r="X346" s="8">
        <v>168.5</v>
      </c>
      <c r="Y346" s="8">
        <v>176.8</v>
      </c>
      <c r="Z346" s="8">
        <v>161.9</v>
      </c>
      <c r="AA346" s="8">
        <v>166.9</v>
      </c>
      <c r="AB346" s="8">
        <v>172.3</v>
      </c>
      <c r="AC346" s="8">
        <v>171.2</v>
      </c>
      <c r="AD346" s="8">
        <v>169.1</v>
      </c>
      <c r="AE346" s="8">
        <v>174.3</v>
      </c>
    </row>
    <row r="347" spans="1:31" x14ac:dyDescent="0.35">
      <c r="A347" s="7" t="s">
        <v>30</v>
      </c>
      <c r="B347" s="7">
        <v>2022</v>
      </c>
      <c r="C347" s="7" t="s">
        <v>42</v>
      </c>
      <c r="D347" s="7" t="str">
        <f t="shared" si="5"/>
        <v>2022 September</v>
      </c>
      <c r="E347" s="8">
        <v>162.9</v>
      </c>
      <c r="F347" s="8">
        <v>206.7</v>
      </c>
      <c r="G347" s="8">
        <v>169</v>
      </c>
      <c r="H347" s="8">
        <v>169.5</v>
      </c>
      <c r="I347" s="8">
        <v>194.1</v>
      </c>
      <c r="J347" s="8">
        <v>164.1</v>
      </c>
      <c r="K347" s="8">
        <v>176.9</v>
      </c>
      <c r="L347" s="8">
        <v>169</v>
      </c>
      <c r="M347" s="8">
        <v>120.8</v>
      </c>
      <c r="N347" s="8">
        <v>199.1</v>
      </c>
      <c r="O347" s="8">
        <v>175.4</v>
      </c>
      <c r="P347" s="8">
        <v>184.8</v>
      </c>
      <c r="Q347" s="8">
        <v>175.5</v>
      </c>
      <c r="R347" s="8">
        <v>194.5</v>
      </c>
      <c r="S347" s="8">
        <v>184.7</v>
      </c>
      <c r="T347" s="8">
        <v>183.3</v>
      </c>
      <c r="U347" s="8">
        <v>184.5</v>
      </c>
      <c r="V347" s="8">
        <v>139.26</v>
      </c>
      <c r="W347" s="8">
        <v>179.7</v>
      </c>
      <c r="X347" s="8">
        <v>173.6</v>
      </c>
      <c r="Y347" s="8">
        <v>180.2</v>
      </c>
      <c r="Z347" s="8">
        <v>166.9</v>
      </c>
      <c r="AA347" s="8">
        <v>170</v>
      </c>
      <c r="AB347" s="8">
        <v>176.2</v>
      </c>
      <c r="AC347" s="8">
        <v>170.8</v>
      </c>
      <c r="AD347" s="8">
        <v>173.1</v>
      </c>
      <c r="AE347" s="8">
        <v>176.4</v>
      </c>
    </row>
    <row r="348" spans="1:31" x14ac:dyDescent="0.35">
      <c r="A348" s="7" t="s">
        <v>33</v>
      </c>
      <c r="B348" s="7">
        <v>2022</v>
      </c>
      <c r="C348" s="7" t="s">
        <v>42</v>
      </c>
      <c r="D348" s="7" t="str">
        <f t="shared" si="5"/>
        <v>2022 September</v>
      </c>
      <c r="E348" s="8">
        <v>164.9</v>
      </c>
      <c r="F348" s="8">
        <v>213.7</v>
      </c>
      <c r="G348" s="8">
        <v>170.9</v>
      </c>
      <c r="H348" s="8">
        <v>170.1</v>
      </c>
      <c r="I348" s="8">
        <v>179.3</v>
      </c>
      <c r="J348" s="8">
        <v>167.5</v>
      </c>
      <c r="K348" s="8">
        <v>220.8</v>
      </c>
      <c r="L348" s="8">
        <v>169.2</v>
      </c>
      <c r="M348" s="8">
        <v>123.1</v>
      </c>
      <c r="N348" s="8">
        <v>193.6</v>
      </c>
      <c r="O348" s="8">
        <v>161.1</v>
      </c>
      <c r="P348" s="8">
        <v>190.4</v>
      </c>
      <c r="Q348" s="8">
        <v>181.8</v>
      </c>
      <c r="R348" s="8">
        <v>199.7</v>
      </c>
      <c r="S348" s="8">
        <v>175</v>
      </c>
      <c r="T348" s="8">
        <v>161.69999999999999</v>
      </c>
      <c r="U348" s="8">
        <v>173</v>
      </c>
      <c r="V348" s="8">
        <v>169.5</v>
      </c>
      <c r="W348" s="8">
        <v>179.2</v>
      </c>
      <c r="X348" s="8">
        <v>165</v>
      </c>
      <c r="Y348" s="8">
        <v>173.8</v>
      </c>
      <c r="Z348" s="8">
        <v>158.19999999999999</v>
      </c>
      <c r="AA348" s="8">
        <v>165.8</v>
      </c>
      <c r="AB348" s="8">
        <v>170.9</v>
      </c>
      <c r="AC348" s="8">
        <v>171.1</v>
      </c>
      <c r="AD348" s="8">
        <v>166.1</v>
      </c>
      <c r="AE348" s="8">
        <v>174.1</v>
      </c>
    </row>
    <row r="349" spans="1:31" x14ac:dyDescent="0.35">
      <c r="A349" s="7" t="s">
        <v>34</v>
      </c>
      <c r="B349" s="7">
        <v>2022</v>
      </c>
      <c r="C349" s="7" t="s">
        <v>42</v>
      </c>
      <c r="D349" s="7" t="str">
        <f t="shared" si="5"/>
        <v>2022 September</v>
      </c>
      <c r="E349" s="8">
        <v>163.5</v>
      </c>
      <c r="F349" s="8">
        <v>209.2</v>
      </c>
      <c r="G349" s="8">
        <v>169.7</v>
      </c>
      <c r="H349" s="8">
        <v>169.7</v>
      </c>
      <c r="I349" s="8">
        <v>188.7</v>
      </c>
      <c r="J349" s="8">
        <v>165.7</v>
      </c>
      <c r="K349" s="8">
        <v>191.8</v>
      </c>
      <c r="L349" s="8">
        <v>169.1</v>
      </c>
      <c r="M349" s="8">
        <v>121.6</v>
      </c>
      <c r="N349" s="8">
        <v>197.3</v>
      </c>
      <c r="O349" s="8">
        <v>169.4</v>
      </c>
      <c r="P349" s="8">
        <v>187.4</v>
      </c>
      <c r="Q349" s="8">
        <v>177.8</v>
      </c>
      <c r="R349" s="8">
        <v>195.9</v>
      </c>
      <c r="S349" s="8">
        <v>180.9</v>
      </c>
      <c r="T349" s="8">
        <v>174.3</v>
      </c>
      <c r="U349" s="8">
        <v>179.9</v>
      </c>
      <c r="V349" s="8">
        <v>169.5</v>
      </c>
      <c r="W349" s="8">
        <v>179.5</v>
      </c>
      <c r="X349" s="8">
        <v>169.5</v>
      </c>
      <c r="Y349" s="8">
        <v>177.8</v>
      </c>
      <c r="Z349" s="8">
        <v>162.30000000000001</v>
      </c>
      <c r="AA349" s="8">
        <v>167.6</v>
      </c>
      <c r="AB349" s="8">
        <v>173.1</v>
      </c>
      <c r="AC349" s="8">
        <v>170.9</v>
      </c>
      <c r="AD349" s="8">
        <v>169.7</v>
      </c>
      <c r="AE349" s="8">
        <v>175.3</v>
      </c>
    </row>
    <row r="350" spans="1:31" x14ac:dyDescent="0.35">
      <c r="A350" s="7" t="s">
        <v>30</v>
      </c>
      <c r="B350" s="7">
        <v>2022</v>
      </c>
      <c r="C350" s="7" t="s">
        <v>43</v>
      </c>
      <c r="D350" s="7" t="str">
        <f t="shared" si="5"/>
        <v>2022 October</v>
      </c>
      <c r="E350" s="8">
        <v>164.7</v>
      </c>
      <c r="F350" s="8">
        <v>208.8</v>
      </c>
      <c r="G350" s="8">
        <v>170.3</v>
      </c>
      <c r="H350" s="8">
        <v>170.9</v>
      </c>
      <c r="I350" s="8">
        <v>191.6</v>
      </c>
      <c r="J350" s="8">
        <v>162.19999999999999</v>
      </c>
      <c r="K350" s="8">
        <v>184.8</v>
      </c>
      <c r="L350" s="8">
        <v>169.7</v>
      </c>
      <c r="M350" s="8">
        <v>121.1</v>
      </c>
      <c r="N350" s="8">
        <v>201.6</v>
      </c>
      <c r="O350" s="8">
        <v>175.8</v>
      </c>
      <c r="P350" s="8">
        <v>185.6</v>
      </c>
      <c r="Q350" s="8">
        <v>177.4</v>
      </c>
      <c r="R350" s="8">
        <v>194.9</v>
      </c>
      <c r="S350" s="8">
        <v>186.1</v>
      </c>
      <c r="T350" s="8">
        <v>184.4</v>
      </c>
      <c r="U350" s="8">
        <v>185.9</v>
      </c>
      <c r="V350" s="8">
        <v>139.26</v>
      </c>
      <c r="W350" s="8">
        <v>180.8</v>
      </c>
      <c r="X350" s="8">
        <v>174.4</v>
      </c>
      <c r="Y350" s="8">
        <v>181.2</v>
      </c>
      <c r="Z350" s="8">
        <v>167.4</v>
      </c>
      <c r="AA350" s="8">
        <v>170.6</v>
      </c>
      <c r="AB350" s="8">
        <v>176.5</v>
      </c>
      <c r="AC350" s="8">
        <v>172</v>
      </c>
      <c r="AD350" s="8">
        <v>173.9</v>
      </c>
      <c r="AE350" s="8">
        <v>177.9</v>
      </c>
    </row>
    <row r="351" spans="1:31" x14ac:dyDescent="0.35">
      <c r="A351" s="7" t="s">
        <v>33</v>
      </c>
      <c r="B351" s="7">
        <v>2022</v>
      </c>
      <c r="C351" s="7" t="s">
        <v>43</v>
      </c>
      <c r="D351" s="7" t="str">
        <f t="shared" si="5"/>
        <v>2022 October</v>
      </c>
      <c r="E351" s="8">
        <v>166.4</v>
      </c>
      <c r="F351" s="8">
        <v>214.9</v>
      </c>
      <c r="G351" s="8">
        <v>171.9</v>
      </c>
      <c r="H351" s="8">
        <v>171</v>
      </c>
      <c r="I351" s="8">
        <v>177.7</v>
      </c>
      <c r="J351" s="8">
        <v>165.7</v>
      </c>
      <c r="K351" s="8">
        <v>228.6</v>
      </c>
      <c r="L351" s="8">
        <v>169.9</v>
      </c>
      <c r="M351" s="8">
        <v>123.4</v>
      </c>
      <c r="N351" s="8">
        <v>196.4</v>
      </c>
      <c r="O351" s="8">
        <v>161.6</v>
      </c>
      <c r="P351" s="8">
        <v>191.5</v>
      </c>
      <c r="Q351" s="8">
        <v>183.3</v>
      </c>
      <c r="R351" s="8">
        <v>200.1</v>
      </c>
      <c r="S351" s="8">
        <v>175.5</v>
      </c>
      <c r="T351" s="8">
        <v>162.6</v>
      </c>
      <c r="U351" s="8">
        <v>173.6</v>
      </c>
      <c r="V351" s="8">
        <v>171.2</v>
      </c>
      <c r="W351" s="8">
        <v>180</v>
      </c>
      <c r="X351" s="8">
        <v>166</v>
      </c>
      <c r="Y351" s="8">
        <v>174.7</v>
      </c>
      <c r="Z351" s="8">
        <v>158.80000000000001</v>
      </c>
      <c r="AA351" s="8">
        <v>166.3</v>
      </c>
      <c r="AB351" s="8">
        <v>171.2</v>
      </c>
      <c r="AC351" s="8">
        <v>172.3</v>
      </c>
      <c r="AD351" s="8">
        <v>166.8</v>
      </c>
      <c r="AE351" s="8">
        <v>175.3</v>
      </c>
    </row>
    <row r="352" spans="1:31" x14ac:dyDescent="0.35">
      <c r="A352" s="7" t="s">
        <v>34</v>
      </c>
      <c r="B352" s="7">
        <v>2022</v>
      </c>
      <c r="C352" s="7" t="s">
        <v>43</v>
      </c>
      <c r="D352" s="7" t="str">
        <f t="shared" si="5"/>
        <v>2022 October</v>
      </c>
      <c r="E352" s="8">
        <v>165.2</v>
      </c>
      <c r="F352" s="8">
        <v>210.9</v>
      </c>
      <c r="G352" s="8">
        <v>170.9</v>
      </c>
      <c r="H352" s="8">
        <v>170.9</v>
      </c>
      <c r="I352" s="8">
        <v>186.5</v>
      </c>
      <c r="J352" s="8">
        <v>163.80000000000001</v>
      </c>
      <c r="K352" s="8">
        <v>199.7</v>
      </c>
      <c r="L352" s="8">
        <v>169.8</v>
      </c>
      <c r="M352" s="8">
        <v>121.9</v>
      </c>
      <c r="N352" s="8">
        <v>199.9</v>
      </c>
      <c r="O352" s="8">
        <v>169.9</v>
      </c>
      <c r="P352" s="8">
        <v>188.3</v>
      </c>
      <c r="Q352" s="8">
        <v>179.6</v>
      </c>
      <c r="R352" s="8">
        <v>196.3</v>
      </c>
      <c r="S352" s="8">
        <v>181.9</v>
      </c>
      <c r="T352" s="8">
        <v>175.3</v>
      </c>
      <c r="U352" s="8">
        <v>181</v>
      </c>
      <c r="V352" s="8">
        <v>171.2</v>
      </c>
      <c r="W352" s="8">
        <v>180.5</v>
      </c>
      <c r="X352" s="8">
        <v>170.4</v>
      </c>
      <c r="Y352" s="8">
        <v>178.7</v>
      </c>
      <c r="Z352" s="8">
        <v>162.9</v>
      </c>
      <c r="AA352" s="8">
        <v>168.2</v>
      </c>
      <c r="AB352" s="8">
        <v>173.4</v>
      </c>
      <c r="AC352" s="8">
        <v>172.1</v>
      </c>
      <c r="AD352" s="8">
        <v>170.5</v>
      </c>
      <c r="AE352" s="8">
        <v>176.7</v>
      </c>
    </row>
    <row r="353" spans="1:31" x14ac:dyDescent="0.35">
      <c r="A353" s="7" t="s">
        <v>30</v>
      </c>
      <c r="B353" s="7">
        <v>2022</v>
      </c>
      <c r="C353" s="7" t="s">
        <v>45</v>
      </c>
      <c r="D353" s="7" t="str">
        <f t="shared" si="5"/>
        <v>2022 November</v>
      </c>
      <c r="E353" s="8">
        <v>166.9</v>
      </c>
      <c r="F353" s="8">
        <v>207.2</v>
      </c>
      <c r="G353" s="8">
        <v>180.2</v>
      </c>
      <c r="H353" s="8">
        <v>172.3</v>
      </c>
      <c r="I353" s="8">
        <v>194</v>
      </c>
      <c r="J353" s="8">
        <v>159.1</v>
      </c>
      <c r="K353" s="8">
        <v>171.6</v>
      </c>
      <c r="L353" s="8">
        <v>170.2</v>
      </c>
      <c r="M353" s="8">
        <v>121.5</v>
      </c>
      <c r="N353" s="8">
        <v>204.8</v>
      </c>
      <c r="O353" s="8">
        <v>176.4</v>
      </c>
      <c r="P353" s="8">
        <v>186.9</v>
      </c>
      <c r="Q353" s="8">
        <v>176.6</v>
      </c>
      <c r="R353" s="8">
        <v>195.5</v>
      </c>
      <c r="S353" s="8">
        <v>187.2</v>
      </c>
      <c r="T353" s="8">
        <v>185.2</v>
      </c>
      <c r="U353" s="8">
        <v>186.9</v>
      </c>
      <c r="V353" s="8">
        <v>139.26</v>
      </c>
      <c r="W353" s="8">
        <v>181.9</v>
      </c>
      <c r="X353" s="8">
        <v>175.5</v>
      </c>
      <c r="Y353" s="8">
        <v>182.3</v>
      </c>
      <c r="Z353" s="8">
        <v>167.5</v>
      </c>
      <c r="AA353" s="8">
        <v>170.8</v>
      </c>
      <c r="AB353" s="8">
        <v>176.9</v>
      </c>
      <c r="AC353" s="8">
        <v>173.4</v>
      </c>
      <c r="AD353" s="8">
        <v>174.6</v>
      </c>
      <c r="AE353" s="8">
        <v>177.8</v>
      </c>
    </row>
    <row r="354" spans="1:31" x14ac:dyDescent="0.35">
      <c r="A354" s="7" t="s">
        <v>33</v>
      </c>
      <c r="B354" s="7">
        <v>2022</v>
      </c>
      <c r="C354" s="7" t="s">
        <v>45</v>
      </c>
      <c r="D354" s="7" t="str">
        <f t="shared" si="5"/>
        <v>2022 November</v>
      </c>
      <c r="E354" s="8">
        <v>168.4</v>
      </c>
      <c r="F354" s="8">
        <v>213.4</v>
      </c>
      <c r="G354" s="8">
        <v>183.2</v>
      </c>
      <c r="H354" s="8">
        <v>172.3</v>
      </c>
      <c r="I354" s="8">
        <v>180</v>
      </c>
      <c r="J354" s="8">
        <v>162.6</v>
      </c>
      <c r="K354" s="8">
        <v>205.5</v>
      </c>
      <c r="L354" s="8">
        <v>171</v>
      </c>
      <c r="M354" s="8">
        <v>123.4</v>
      </c>
      <c r="N354" s="8">
        <v>198.8</v>
      </c>
      <c r="O354" s="8">
        <v>162.1</v>
      </c>
      <c r="P354" s="8">
        <v>192.4</v>
      </c>
      <c r="Q354" s="8">
        <v>181.3</v>
      </c>
      <c r="R354" s="8">
        <v>200.6</v>
      </c>
      <c r="S354" s="8">
        <v>176.7</v>
      </c>
      <c r="T354" s="8">
        <v>163.5</v>
      </c>
      <c r="U354" s="8">
        <v>174.7</v>
      </c>
      <c r="V354" s="8">
        <v>171.8</v>
      </c>
      <c r="W354" s="8">
        <v>180.3</v>
      </c>
      <c r="X354" s="8">
        <v>166.9</v>
      </c>
      <c r="Y354" s="8">
        <v>175.8</v>
      </c>
      <c r="Z354" s="8">
        <v>158.9</v>
      </c>
      <c r="AA354" s="8">
        <v>166.7</v>
      </c>
      <c r="AB354" s="8">
        <v>171.5</v>
      </c>
      <c r="AC354" s="8">
        <v>173.8</v>
      </c>
      <c r="AD354" s="8">
        <v>167.4</v>
      </c>
      <c r="AE354" s="8">
        <v>174.1</v>
      </c>
    </row>
    <row r="355" spans="1:31" x14ac:dyDescent="0.35">
      <c r="A355" s="7" t="s">
        <v>34</v>
      </c>
      <c r="B355" s="7">
        <v>2022</v>
      </c>
      <c r="C355" s="7" t="s">
        <v>45</v>
      </c>
      <c r="D355" s="7" t="str">
        <f t="shared" si="5"/>
        <v>2022 November</v>
      </c>
      <c r="E355" s="8">
        <v>167.4</v>
      </c>
      <c r="F355" s="8">
        <v>209.4</v>
      </c>
      <c r="G355" s="8">
        <v>181.4</v>
      </c>
      <c r="H355" s="8">
        <v>172.3</v>
      </c>
      <c r="I355" s="8">
        <v>188.9</v>
      </c>
      <c r="J355" s="8">
        <v>160.69999999999999</v>
      </c>
      <c r="K355" s="8">
        <v>183.1</v>
      </c>
      <c r="L355" s="8">
        <v>170.5</v>
      </c>
      <c r="M355" s="8">
        <v>122.1</v>
      </c>
      <c r="N355" s="8">
        <v>202.8</v>
      </c>
      <c r="O355" s="8">
        <v>170.4</v>
      </c>
      <c r="P355" s="8">
        <v>189.5</v>
      </c>
      <c r="Q355" s="8">
        <v>178.3</v>
      </c>
      <c r="R355" s="8">
        <v>196.9</v>
      </c>
      <c r="S355" s="8">
        <v>183.1</v>
      </c>
      <c r="T355" s="8">
        <v>176.2</v>
      </c>
      <c r="U355" s="8">
        <v>182.1</v>
      </c>
      <c r="V355" s="8">
        <v>171.8</v>
      </c>
      <c r="W355" s="8">
        <v>181.3</v>
      </c>
      <c r="X355" s="8">
        <v>171.4</v>
      </c>
      <c r="Y355" s="8">
        <v>179.8</v>
      </c>
      <c r="Z355" s="8">
        <v>163</v>
      </c>
      <c r="AA355" s="8">
        <v>168.5</v>
      </c>
      <c r="AB355" s="8">
        <v>173.7</v>
      </c>
      <c r="AC355" s="8">
        <v>173.6</v>
      </c>
      <c r="AD355" s="8">
        <v>171.1</v>
      </c>
      <c r="AE355" s="8">
        <v>176.5</v>
      </c>
    </row>
    <row r="356" spans="1:31" x14ac:dyDescent="0.35">
      <c r="A356" s="7" t="s">
        <v>30</v>
      </c>
      <c r="B356" s="7">
        <v>2022</v>
      </c>
      <c r="C356" s="7" t="s">
        <v>46</v>
      </c>
      <c r="D356" s="7" t="str">
        <f t="shared" si="5"/>
        <v>2022 December</v>
      </c>
      <c r="E356" s="8">
        <v>168.8</v>
      </c>
      <c r="F356" s="8">
        <v>206.9</v>
      </c>
      <c r="G356" s="8">
        <v>189.1</v>
      </c>
      <c r="H356" s="8">
        <v>173.4</v>
      </c>
      <c r="I356" s="8">
        <v>193.9</v>
      </c>
      <c r="J356" s="8">
        <v>156.69999999999999</v>
      </c>
      <c r="K356" s="8">
        <v>150.19999999999999</v>
      </c>
      <c r="L356" s="8">
        <v>170.5</v>
      </c>
      <c r="M356" s="8">
        <v>121.2</v>
      </c>
      <c r="N356" s="8">
        <v>207.5</v>
      </c>
      <c r="O356" s="8">
        <v>176.8</v>
      </c>
      <c r="P356" s="8">
        <v>187.7</v>
      </c>
      <c r="Q356" s="8">
        <v>174.4</v>
      </c>
      <c r="R356" s="8">
        <v>195.9</v>
      </c>
      <c r="S356" s="8">
        <v>188.1</v>
      </c>
      <c r="T356" s="8">
        <v>185.9</v>
      </c>
      <c r="U356" s="8">
        <v>187.8</v>
      </c>
      <c r="V356" s="8">
        <v>139.26</v>
      </c>
      <c r="W356" s="8">
        <v>182.8</v>
      </c>
      <c r="X356" s="8">
        <v>176.4</v>
      </c>
      <c r="Y356" s="8">
        <v>183.5</v>
      </c>
      <c r="Z356" s="8">
        <v>167.8</v>
      </c>
      <c r="AA356" s="8">
        <v>171.2</v>
      </c>
      <c r="AB356" s="8">
        <v>177.3</v>
      </c>
      <c r="AC356" s="8">
        <v>175.7</v>
      </c>
      <c r="AD356" s="8">
        <v>175.5</v>
      </c>
      <c r="AE356" s="8">
        <v>177.1</v>
      </c>
    </row>
    <row r="357" spans="1:31" x14ac:dyDescent="0.35">
      <c r="A357" s="7" t="s">
        <v>33</v>
      </c>
      <c r="B357" s="7">
        <v>2022</v>
      </c>
      <c r="C357" s="7" t="s">
        <v>46</v>
      </c>
      <c r="D357" s="7" t="str">
        <f t="shared" si="5"/>
        <v>2022 December</v>
      </c>
      <c r="E357" s="8">
        <v>170.2</v>
      </c>
      <c r="F357" s="8">
        <v>212.9</v>
      </c>
      <c r="G357" s="8">
        <v>191.9</v>
      </c>
      <c r="H357" s="8">
        <v>173.9</v>
      </c>
      <c r="I357" s="8">
        <v>179.1</v>
      </c>
      <c r="J357" s="8">
        <v>159.5</v>
      </c>
      <c r="K357" s="8">
        <v>178.7</v>
      </c>
      <c r="L357" s="8">
        <v>171.3</v>
      </c>
      <c r="M357" s="8">
        <v>123.1</v>
      </c>
      <c r="N357" s="8">
        <v>200.5</v>
      </c>
      <c r="O357" s="8">
        <v>162.80000000000001</v>
      </c>
      <c r="P357" s="8">
        <v>193.3</v>
      </c>
      <c r="Q357" s="8">
        <v>178.6</v>
      </c>
      <c r="R357" s="8">
        <v>201.1</v>
      </c>
      <c r="S357" s="8">
        <v>177.7</v>
      </c>
      <c r="T357" s="8">
        <v>164.5</v>
      </c>
      <c r="U357" s="8">
        <v>175.7</v>
      </c>
      <c r="V357" s="8">
        <v>170.7</v>
      </c>
      <c r="W357" s="8">
        <v>180.6</v>
      </c>
      <c r="X357" s="8">
        <v>167.3</v>
      </c>
      <c r="Y357" s="8">
        <v>177.2</v>
      </c>
      <c r="Z357" s="8">
        <v>159.4</v>
      </c>
      <c r="AA357" s="8">
        <v>167.1</v>
      </c>
      <c r="AB357" s="8">
        <v>171.8</v>
      </c>
      <c r="AC357" s="8">
        <v>176</v>
      </c>
      <c r="AD357" s="8">
        <v>168.2</v>
      </c>
      <c r="AE357" s="8">
        <v>174.1</v>
      </c>
    </row>
    <row r="358" spans="1:31" x14ac:dyDescent="0.35">
      <c r="A358" s="7" t="s">
        <v>34</v>
      </c>
      <c r="B358" s="7">
        <v>2022</v>
      </c>
      <c r="C358" s="7" t="s">
        <v>46</v>
      </c>
      <c r="D358" s="7" t="str">
        <f t="shared" si="5"/>
        <v>2022 December</v>
      </c>
      <c r="E358" s="8">
        <v>169.2</v>
      </c>
      <c r="F358" s="8">
        <v>209</v>
      </c>
      <c r="G358" s="8">
        <v>190.2</v>
      </c>
      <c r="H358" s="8">
        <v>173.6</v>
      </c>
      <c r="I358" s="8">
        <v>188.5</v>
      </c>
      <c r="J358" s="8">
        <v>158</v>
      </c>
      <c r="K358" s="8">
        <v>159.9</v>
      </c>
      <c r="L358" s="8">
        <v>170.8</v>
      </c>
      <c r="M358" s="8">
        <v>121.8</v>
      </c>
      <c r="N358" s="8">
        <v>205.2</v>
      </c>
      <c r="O358" s="8">
        <v>171</v>
      </c>
      <c r="P358" s="8">
        <v>190.3</v>
      </c>
      <c r="Q358" s="8">
        <v>175.9</v>
      </c>
      <c r="R358" s="8">
        <v>197.3</v>
      </c>
      <c r="S358" s="8">
        <v>184</v>
      </c>
      <c r="T358" s="8">
        <v>177</v>
      </c>
      <c r="U358" s="8">
        <v>183</v>
      </c>
      <c r="V358" s="8">
        <v>170.7</v>
      </c>
      <c r="W358" s="8">
        <v>182</v>
      </c>
      <c r="X358" s="8">
        <v>172.1</v>
      </c>
      <c r="Y358" s="8">
        <v>181.1</v>
      </c>
      <c r="Z358" s="8">
        <v>163.4</v>
      </c>
      <c r="AA358" s="8">
        <v>168.9</v>
      </c>
      <c r="AB358" s="8">
        <v>174.1</v>
      </c>
      <c r="AC358" s="8">
        <v>175.8</v>
      </c>
      <c r="AD358" s="8">
        <v>172</v>
      </c>
      <c r="AE358" s="8">
        <v>175.7</v>
      </c>
    </row>
    <row r="359" spans="1:31" x14ac:dyDescent="0.35">
      <c r="A359" s="7" t="s">
        <v>30</v>
      </c>
      <c r="B359" s="7">
        <v>2023</v>
      </c>
      <c r="C359" s="7" t="s">
        <v>31</v>
      </c>
      <c r="D359" s="7" t="str">
        <f t="shared" si="5"/>
        <v>2023 January</v>
      </c>
      <c r="E359" s="8">
        <v>174</v>
      </c>
      <c r="F359" s="8">
        <v>208.3</v>
      </c>
      <c r="G359" s="8">
        <v>192.9</v>
      </c>
      <c r="H359" s="8">
        <v>174.3</v>
      </c>
      <c r="I359" s="8">
        <v>192.6</v>
      </c>
      <c r="J359" s="8">
        <v>156.30000000000001</v>
      </c>
      <c r="K359" s="8">
        <v>142.9</v>
      </c>
      <c r="L359" s="8">
        <v>170.7</v>
      </c>
      <c r="M359" s="8">
        <v>120.3</v>
      </c>
      <c r="N359" s="8">
        <v>210.5</v>
      </c>
      <c r="O359" s="8">
        <v>176.9</v>
      </c>
      <c r="P359" s="8">
        <v>188.5</v>
      </c>
      <c r="Q359" s="8">
        <v>175</v>
      </c>
      <c r="R359" s="8">
        <v>196.9</v>
      </c>
      <c r="S359" s="8">
        <v>189</v>
      </c>
      <c r="T359" s="8">
        <v>186.3</v>
      </c>
      <c r="U359" s="8">
        <v>188.6</v>
      </c>
      <c r="V359" s="8">
        <v>139.26</v>
      </c>
      <c r="W359" s="8">
        <v>183.2</v>
      </c>
      <c r="X359" s="8">
        <v>177.2</v>
      </c>
      <c r="Y359" s="8">
        <v>184.7</v>
      </c>
      <c r="Z359" s="8">
        <v>168.2</v>
      </c>
      <c r="AA359" s="8">
        <v>171.8</v>
      </c>
      <c r="AB359" s="8">
        <v>177.8</v>
      </c>
      <c r="AC359" s="8">
        <v>178.4</v>
      </c>
      <c r="AD359" s="8">
        <v>176.5</v>
      </c>
      <c r="AE359" s="8">
        <v>177.8</v>
      </c>
    </row>
    <row r="360" spans="1:31" x14ac:dyDescent="0.35">
      <c r="A360" s="7" t="s">
        <v>33</v>
      </c>
      <c r="B360" s="7">
        <v>2023</v>
      </c>
      <c r="C360" s="7" t="s">
        <v>31</v>
      </c>
      <c r="D360" s="7" t="str">
        <f t="shared" si="5"/>
        <v>2023 January</v>
      </c>
      <c r="E360" s="8">
        <v>173.3</v>
      </c>
      <c r="F360" s="8">
        <v>215.2</v>
      </c>
      <c r="G360" s="8">
        <v>197</v>
      </c>
      <c r="H360" s="8">
        <v>175.2</v>
      </c>
      <c r="I360" s="8">
        <v>178</v>
      </c>
      <c r="J360" s="8">
        <v>160.5</v>
      </c>
      <c r="K360" s="8">
        <v>175.3</v>
      </c>
      <c r="L360" s="8">
        <v>171.2</v>
      </c>
      <c r="M360" s="8">
        <v>122.7</v>
      </c>
      <c r="N360" s="8">
        <v>204.3</v>
      </c>
      <c r="O360" s="8">
        <v>163.69999999999999</v>
      </c>
      <c r="P360" s="8">
        <v>194.3</v>
      </c>
      <c r="Q360" s="8">
        <v>179.5</v>
      </c>
      <c r="R360" s="8">
        <v>201.6</v>
      </c>
      <c r="S360" s="8">
        <v>178.7</v>
      </c>
      <c r="T360" s="8">
        <v>165.3</v>
      </c>
      <c r="U360" s="8">
        <v>176.6</v>
      </c>
      <c r="V360" s="8">
        <v>172.1</v>
      </c>
      <c r="W360" s="8">
        <v>180.1</v>
      </c>
      <c r="X360" s="8">
        <v>168</v>
      </c>
      <c r="Y360" s="8">
        <v>178.5</v>
      </c>
      <c r="Z360" s="8">
        <v>159.5</v>
      </c>
      <c r="AA360" s="8">
        <v>167.8</v>
      </c>
      <c r="AB360" s="8">
        <v>171.8</v>
      </c>
      <c r="AC360" s="8">
        <v>178.8</v>
      </c>
      <c r="AD360" s="8">
        <v>168.9</v>
      </c>
      <c r="AE360" s="8">
        <v>174.9</v>
      </c>
    </row>
    <row r="361" spans="1:31" x14ac:dyDescent="0.35">
      <c r="A361" s="7" t="s">
        <v>34</v>
      </c>
      <c r="B361" s="7">
        <v>2023</v>
      </c>
      <c r="C361" s="7" t="s">
        <v>31</v>
      </c>
      <c r="D361" s="7" t="str">
        <f t="shared" si="5"/>
        <v>2023 January</v>
      </c>
      <c r="E361" s="8">
        <v>173.8</v>
      </c>
      <c r="F361" s="8">
        <v>210.7</v>
      </c>
      <c r="G361" s="8">
        <v>194.5</v>
      </c>
      <c r="H361" s="8">
        <v>174.6</v>
      </c>
      <c r="I361" s="8">
        <v>187.2</v>
      </c>
      <c r="J361" s="8">
        <v>158.30000000000001</v>
      </c>
      <c r="K361" s="8">
        <v>153.9</v>
      </c>
      <c r="L361" s="8">
        <v>170.9</v>
      </c>
      <c r="M361" s="8">
        <v>121.1</v>
      </c>
      <c r="N361" s="8">
        <v>208.4</v>
      </c>
      <c r="O361" s="8">
        <v>171.4</v>
      </c>
      <c r="P361" s="8">
        <v>191.2</v>
      </c>
      <c r="Q361" s="8">
        <v>176.7</v>
      </c>
      <c r="R361" s="8">
        <v>198.2</v>
      </c>
      <c r="S361" s="8">
        <v>184.9</v>
      </c>
      <c r="T361" s="8">
        <v>177.6</v>
      </c>
      <c r="U361" s="8">
        <v>183.8</v>
      </c>
      <c r="V361" s="8">
        <v>172.1</v>
      </c>
      <c r="W361" s="8">
        <v>182</v>
      </c>
      <c r="X361" s="8">
        <v>172.9</v>
      </c>
      <c r="Y361" s="8">
        <v>182.3</v>
      </c>
      <c r="Z361" s="8">
        <v>163.6</v>
      </c>
      <c r="AA361" s="8">
        <v>169.5</v>
      </c>
      <c r="AB361" s="8">
        <v>174.3</v>
      </c>
      <c r="AC361" s="8">
        <v>178.6</v>
      </c>
      <c r="AD361" s="8">
        <v>172.8</v>
      </c>
      <c r="AE361" s="8">
        <v>176.5</v>
      </c>
    </row>
    <row r="362" spans="1:31" x14ac:dyDescent="0.35">
      <c r="A362" s="7" t="s">
        <v>30</v>
      </c>
      <c r="B362" s="7">
        <v>2023</v>
      </c>
      <c r="C362" s="7" t="s">
        <v>35</v>
      </c>
      <c r="D362" s="7" t="str">
        <f t="shared" si="5"/>
        <v>2023 February</v>
      </c>
      <c r="E362" s="8">
        <v>174.2</v>
      </c>
      <c r="F362" s="8">
        <v>205.2</v>
      </c>
      <c r="G362" s="8">
        <v>173.9</v>
      </c>
      <c r="H362" s="8">
        <v>177</v>
      </c>
      <c r="I362" s="8">
        <v>183.4</v>
      </c>
      <c r="J362" s="8">
        <v>167.2</v>
      </c>
      <c r="K362" s="8">
        <v>140.9</v>
      </c>
      <c r="L362" s="8">
        <v>170.4</v>
      </c>
      <c r="M362" s="8">
        <v>119.1</v>
      </c>
      <c r="N362" s="8">
        <v>212.1</v>
      </c>
      <c r="O362" s="8">
        <v>177.6</v>
      </c>
      <c r="P362" s="8">
        <v>189.9</v>
      </c>
      <c r="Q362" s="8">
        <v>174.8</v>
      </c>
      <c r="R362" s="8">
        <v>198.3</v>
      </c>
      <c r="S362" s="8">
        <v>190</v>
      </c>
      <c r="T362" s="8">
        <v>187</v>
      </c>
      <c r="U362" s="8">
        <v>189.6</v>
      </c>
      <c r="V362" s="8">
        <v>139.26</v>
      </c>
      <c r="W362" s="8">
        <v>181.6</v>
      </c>
      <c r="X362" s="8">
        <v>178.6</v>
      </c>
      <c r="Y362" s="8">
        <v>186.6</v>
      </c>
      <c r="Z362" s="8">
        <v>169</v>
      </c>
      <c r="AA362" s="8">
        <v>172.8</v>
      </c>
      <c r="AB362" s="8">
        <v>178.5</v>
      </c>
      <c r="AC362" s="8">
        <v>180.7</v>
      </c>
      <c r="AD362" s="8">
        <v>177.9</v>
      </c>
      <c r="AE362" s="8">
        <v>178</v>
      </c>
    </row>
    <row r="363" spans="1:31" x14ac:dyDescent="0.35">
      <c r="A363" s="7" t="s">
        <v>33</v>
      </c>
      <c r="B363" s="7">
        <v>2023</v>
      </c>
      <c r="C363" s="7" t="s">
        <v>35</v>
      </c>
      <c r="D363" s="7" t="str">
        <f t="shared" si="5"/>
        <v>2023 February</v>
      </c>
      <c r="E363" s="8">
        <v>174.7</v>
      </c>
      <c r="F363" s="8">
        <v>212.2</v>
      </c>
      <c r="G363" s="8">
        <v>177.2</v>
      </c>
      <c r="H363" s="8">
        <v>177.9</v>
      </c>
      <c r="I363" s="8">
        <v>172.2</v>
      </c>
      <c r="J363" s="8">
        <v>172.1</v>
      </c>
      <c r="K363" s="8">
        <v>175.8</v>
      </c>
      <c r="L363" s="8">
        <v>172.2</v>
      </c>
      <c r="M363" s="8">
        <v>121.9</v>
      </c>
      <c r="N363" s="8">
        <v>204.8</v>
      </c>
      <c r="O363" s="8">
        <v>164.9</v>
      </c>
      <c r="P363" s="8">
        <v>196.6</v>
      </c>
      <c r="Q363" s="8">
        <v>180.7</v>
      </c>
      <c r="R363" s="8">
        <v>202.7</v>
      </c>
      <c r="S363" s="8">
        <v>180.3</v>
      </c>
      <c r="T363" s="8">
        <v>167</v>
      </c>
      <c r="U363" s="8">
        <v>178.2</v>
      </c>
      <c r="V363" s="8">
        <v>173.5</v>
      </c>
      <c r="W363" s="8">
        <v>182.8</v>
      </c>
      <c r="X363" s="8">
        <v>169.2</v>
      </c>
      <c r="Y363" s="8">
        <v>180.8</v>
      </c>
      <c r="Z363" s="8">
        <v>159.80000000000001</v>
      </c>
      <c r="AA363" s="8">
        <v>168.4</v>
      </c>
      <c r="AB363" s="8">
        <v>172.5</v>
      </c>
      <c r="AC363" s="8">
        <v>181.4</v>
      </c>
      <c r="AD363" s="8">
        <v>170</v>
      </c>
      <c r="AE363" s="8">
        <v>176.3</v>
      </c>
    </row>
    <row r="364" spans="1:31" x14ac:dyDescent="0.35">
      <c r="A364" s="7" t="s">
        <v>34</v>
      </c>
      <c r="B364" s="7">
        <v>2023</v>
      </c>
      <c r="C364" s="7" t="s">
        <v>35</v>
      </c>
      <c r="D364" s="7" t="str">
        <f t="shared" si="5"/>
        <v>2023 February</v>
      </c>
      <c r="E364" s="8">
        <v>174.4</v>
      </c>
      <c r="F364" s="8">
        <v>207.7</v>
      </c>
      <c r="G364" s="8">
        <v>175.2</v>
      </c>
      <c r="H364" s="8">
        <v>177.3</v>
      </c>
      <c r="I364" s="8">
        <v>179.3</v>
      </c>
      <c r="J364" s="8">
        <v>169.5</v>
      </c>
      <c r="K364" s="8">
        <v>152.69999999999999</v>
      </c>
      <c r="L364" s="8">
        <v>171</v>
      </c>
      <c r="M364" s="8">
        <v>120</v>
      </c>
      <c r="N364" s="8">
        <v>209.7</v>
      </c>
      <c r="O364" s="8">
        <v>172.3</v>
      </c>
      <c r="P364" s="8">
        <v>193</v>
      </c>
      <c r="Q364" s="8">
        <v>177</v>
      </c>
      <c r="R364" s="8">
        <v>199.5</v>
      </c>
      <c r="S364" s="8">
        <v>186.2</v>
      </c>
      <c r="T364" s="8">
        <v>178.7</v>
      </c>
      <c r="U364" s="8">
        <v>185.1</v>
      </c>
      <c r="V364" s="8">
        <v>173.5</v>
      </c>
      <c r="W364" s="8">
        <v>182.1</v>
      </c>
      <c r="X364" s="8">
        <v>174.2</v>
      </c>
      <c r="Y364" s="8">
        <v>184.4</v>
      </c>
      <c r="Z364" s="8">
        <v>164.2</v>
      </c>
      <c r="AA364" s="8">
        <v>170.3</v>
      </c>
      <c r="AB364" s="8">
        <v>175</v>
      </c>
      <c r="AC364" s="8">
        <v>181</v>
      </c>
      <c r="AD364" s="8">
        <v>174.1</v>
      </c>
      <c r="AE364" s="8">
        <v>177.2</v>
      </c>
    </row>
    <row r="365" spans="1:31" x14ac:dyDescent="0.35">
      <c r="A365" s="7" t="s">
        <v>30</v>
      </c>
      <c r="B365" s="7">
        <v>2023</v>
      </c>
      <c r="C365" s="7" t="s">
        <v>36</v>
      </c>
      <c r="D365" s="7" t="str">
        <f t="shared" si="5"/>
        <v>2023 March</v>
      </c>
      <c r="E365" s="8">
        <v>174.3</v>
      </c>
      <c r="F365" s="8">
        <v>205.2</v>
      </c>
      <c r="G365" s="8">
        <v>173.9</v>
      </c>
      <c r="H365" s="8">
        <v>177</v>
      </c>
      <c r="I365" s="8">
        <v>183.3</v>
      </c>
      <c r="J365" s="8">
        <v>167.2</v>
      </c>
      <c r="K365" s="8">
        <v>140.9</v>
      </c>
      <c r="L365" s="8">
        <v>170.5</v>
      </c>
      <c r="M365" s="8">
        <v>119.1</v>
      </c>
      <c r="N365" s="8">
        <v>212.1</v>
      </c>
      <c r="O365" s="8">
        <v>177.6</v>
      </c>
      <c r="P365" s="8">
        <v>189.9</v>
      </c>
      <c r="Q365" s="8">
        <v>174.8</v>
      </c>
      <c r="R365" s="8">
        <v>198.4</v>
      </c>
      <c r="S365" s="8">
        <v>190</v>
      </c>
      <c r="T365" s="8">
        <v>187</v>
      </c>
      <c r="U365" s="8">
        <v>189.6</v>
      </c>
      <c r="V365" s="8">
        <v>139.26</v>
      </c>
      <c r="W365" s="8">
        <v>181.4</v>
      </c>
      <c r="X365" s="8">
        <v>178.6</v>
      </c>
      <c r="Y365" s="8">
        <v>186.6</v>
      </c>
      <c r="Z365" s="8">
        <v>169</v>
      </c>
      <c r="AA365" s="8">
        <v>172.8</v>
      </c>
      <c r="AB365" s="8">
        <v>178.5</v>
      </c>
      <c r="AC365" s="8">
        <v>180.7</v>
      </c>
      <c r="AD365" s="8">
        <v>177.9</v>
      </c>
      <c r="AE365" s="8">
        <v>178</v>
      </c>
    </row>
    <row r="366" spans="1:31" x14ac:dyDescent="0.35">
      <c r="A366" s="7" t="s">
        <v>33</v>
      </c>
      <c r="B366" s="7">
        <v>2023</v>
      </c>
      <c r="C366" s="7" t="s">
        <v>36</v>
      </c>
      <c r="D366" s="7" t="str">
        <f t="shared" si="5"/>
        <v>2023 March</v>
      </c>
      <c r="E366" s="8">
        <v>174.7</v>
      </c>
      <c r="F366" s="8">
        <v>212.2</v>
      </c>
      <c r="G366" s="8">
        <v>177.2</v>
      </c>
      <c r="H366" s="8">
        <v>177.9</v>
      </c>
      <c r="I366" s="8">
        <v>172.2</v>
      </c>
      <c r="J366" s="8">
        <v>172.1</v>
      </c>
      <c r="K366" s="8">
        <v>175.9</v>
      </c>
      <c r="L366" s="8">
        <v>172.2</v>
      </c>
      <c r="M366" s="8">
        <v>121.9</v>
      </c>
      <c r="N366" s="8">
        <v>204.8</v>
      </c>
      <c r="O366" s="8">
        <v>164.9</v>
      </c>
      <c r="P366" s="8">
        <v>196.6</v>
      </c>
      <c r="Q366" s="8">
        <v>180.8</v>
      </c>
      <c r="R366" s="8">
        <v>202.7</v>
      </c>
      <c r="S366" s="8">
        <v>180.2</v>
      </c>
      <c r="T366" s="8">
        <v>167</v>
      </c>
      <c r="U366" s="8">
        <v>178.2</v>
      </c>
      <c r="V366" s="8">
        <v>173.5</v>
      </c>
      <c r="W366" s="8">
        <v>182.6</v>
      </c>
      <c r="X366" s="8">
        <v>169.2</v>
      </c>
      <c r="Y366" s="8">
        <v>180.8</v>
      </c>
      <c r="Z366" s="8">
        <v>159.80000000000001</v>
      </c>
      <c r="AA366" s="8">
        <v>168.4</v>
      </c>
      <c r="AB366" s="8">
        <v>172.5</v>
      </c>
      <c r="AC366" s="8">
        <v>181.5</v>
      </c>
      <c r="AD366" s="8">
        <v>170</v>
      </c>
      <c r="AE366" s="8">
        <v>176.3</v>
      </c>
    </row>
    <row r="367" spans="1:31" x14ac:dyDescent="0.35">
      <c r="A367" s="7" t="s">
        <v>34</v>
      </c>
      <c r="B367" s="7">
        <v>2023</v>
      </c>
      <c r="C367" s="7" t="s">
        <v>36</v>
      </c>
      <c r="D367" s="7" t="str">
        <f t="shared" si="5"/>
        <v>2023 March</v>
      </c>
      <c r="E367" s="8">
        <v>174.4</v>
      </c>
      <c r="F367" s="8">
        <v>207.7</v>
      </c>
      <c r="G367" s="8">
        <v>175.2</v>
      </c>
      <c r="H367" s="8">
        <v>177.3</v>
      </c>
      <c r="I367" s="8">
        <v>179.2</v>
      </c>
      <c r="J367" s="8">
        <v>169.5</v>
      </c>
      <c r="K367" s="8">
        <v>152.80000000000001</v>
      </c>
      <c r="L367" s="8">
        <v>171.1</v>
      </c>
      <c r="M367" s="8">
        <v>120</v>
      </c>
      <c r="N367" s="8">
        <v>209.7</v>
      </c>
      <c r="O367" s="8">
        <v>172.3</v>
      </c>
      <c r="P367" s="8">
        <v>193</v>
      </c>
      <c r="Q367" s="8">
        <v>177</v>
      </c>
      <c r="R367" s="8">
        <v>199.5</v>
      </c>
      <c r="S367" s="8">
        <v>186.1</v>
      </c>
      <c r="T367" s="8">
        <v>178.7</v>
      </c>
      <c r="U367" s="8">
        <v>185.1</v>
      </c>
      <c r="V367" s="8">
        <v>173.5</v>
      </c>
      <c r="W367" s="8">
        <v>181.9</v>
      </c>
      <c r="X367" s="8">
        <v>174.2</v>
      </c>
      <c r="Y367" s="8">
        <v>184.4</v>
      </c>
      <c r="Z367" s="8">
        <v>164.2</v>
      </c>
      <c r="AA367" s="8">
        <v>170.3</v>
      </c>
      <c r="AB367" s="8">
        <v>175</v>
      </c>
      <c r="AC367" s="8">
        <v>181</v>
      </c>
      <c r="AD367" s="8">
        <v>174.1</v>
      </c>
      <c r="AE367" s="8">
        <v>177.2</v>
      </c>
    </row>
    <row r="368" spans="1:31" x14ac:dyDescent="0.35">
      <c r="A368" s="7" t="s">
        <v>30</v>
      </c>
      <c r="B368" s="7">
        <v>2023</v>
      </c>
      <c r="C368" s="7" t="s">
        <v>37</v>
      </c>
      <c r="D368" s="7" t="str">
        <f t="shared" si="5"/>
        <v>2023 April</v>
      </c>
      <c r="E368" s="8">
        <v>173.3</v>
      </c>
      <c r="F368" s="8">
        <v>206.9</v>
      </c>
      <c r="G368" s="8">
        <v>167.9</v>
      </c>
      <c r="H368" s="8">
        <v>178.2</v>
      </c>
      <c r="I368" s="8">
        <v>178.5</v>
      </c>
      <c r="J368" s="8">
        <v>173.7</v>
      </c>
      <c r="K368" s="8">
        <v>142.80000000000001</v>
      </c>
      <c r="L368" s="8">
        <v>172.8</v>
      </c>
      <c r="M368" s="8">
        <v>120.4</v>
      </c>
      <c r="N368" s="8">
        <v>215.5</v>
      </c>
      <c r="O368" s="8">
        <v>178.2</v>
      </c>
      <c r="P368" s="8">
        <v>190.5</v>
      </c>
      <c r="Q368" s="8">
        <v>175.5</v>
      </c>
      <c r="R368" s="8">
        <v>199.5</v>
      </c>
      <c r="S368" s="8">
        <v>190.7</v>
      </c>
      <c r="T368" s="8">
        <v>187.3</v>
      </c>
      <c r="U368" s="8">
        <v>190.2</v>
      </c>
      <c r="V368" s="8">
        <v>139.26</v>
      </c>
      <c r="W368" s="8">
        <v>181.5</v>
      </c>
      <c r="X368" s="8">
        <v>179.1</v>
      </c>
      <c r="Y368" s="8">
        <v>187.2</v>
      </c>
      <c r="Z368" s="8">
        <v>169.4</v>
      </c>
      <c r="AA368" s="8">
        <v>173.2</v>
      </c>
      <c r="AB368" s="8">
        <v>179.4</v>
      </c>
      <c r="AC368" s="8">
        <v>183.8</v>
      </c>
      <c r="AD368" s="8">
        <v>178.9</v>
      </c>
      <c r="AE368" s="8">
        <v>178.8</v>
      </c>
    </row>
    <row r="369" spans="1:31" x14ac:dyDescent="0.35">
      <c r="A369" s="7" t="s">
        <v>33</v>
      </c>
      <c r="B369" s="7">
        <v>2023</v>
      </c>
      <c r="C369" s="7" t="s">
        <v>37</v>
      </c>
      <c r="D369" s="7" t="str">
        <f t="shared" si="5"/>
        <v>2023 April</v>
      </c>
      <c r="E369" s="8">
        <v>174.8</v>
      </c>
      <c r="F369" s="8">
        <v>213.7</v>
      </c>
      <c r="G369" s="8">
        <v>172.4</v>
      </c>
      <c r="H369" s="8">
        <v>178.8</v>
      </c>
      <c r="I369" s="8">
        <v>168.7</v>
      </c>
      <c r="J369" s="8">
        <v>179.2</v>
      </c>
      <c r="K369" s="8">
        <v>179.9</v>
      </c>
      <c r="L369" s="8">
        <v>174.7</v>
      </c>
      <c r="M369" s="8">
        <v>123.1</v>
      </c>
      <c r="N369" s="8">
        <v>207.8</v>
      </c>
      <c r="O369" s="8">
        <v>165.5</v>
      </c>
      <c r="P369" s="8">
        <v>197</v>
      </c>
      <c r="Q369" s="8">
        <v>182.1</v>
      </c>
      <c r="R369" s="8">
        <v>203.5</v>
      </c>
      <c r="S369" s="8">
        <v>181</v>
      </c>
      <c r="T369" s="8">
        <v>167.7</v>
      </c>
      <c r="U369" s="8">
        <v>178.9</v>
      </c>
      <c r="V369" s="8">
        <v>175.2</v>
      </c>
      <c r="W369" s="8">
        <v>182.1</v>
      </c>
      <c r="X369" s="8">
        <v>169.6</v>
      </c>
      <c r="Y369" s="8">
        <v>181.5</v>
      </c>
      <c r="Z369" s="8">
        <v>160.1</v>
      </c>
      <c r="AA369" s="8">
        <v>168.8</v>
      </c>
      <c r="AB369" s="8">
        <v>174.2</v>
      </c>
      <c r="AC369" s="8">
        <v>184.4</v>
      </c>
      <c r="AD369" s="8">
        <v>170.9</v>
      </c>
      <c r="AE369" s="8">
        <v>177.4</v>
      </c>
    </row>
    <row r="370" spans="1:31" x14ac:dyDescent="0.35">
      <c r="A370" s="7" t="s">
        <v>34</v>
      </c>
      <c r="B370" s="7">
        <v>2023</v>
      </c>
      <c r="C370" s="7" t="s">
        <v>37</v>
      </c>
      <c r="D370" s="7" t="str">
        <f t="shared" si="5"/>
        <v>2023 April</v>
      </c>
      <c r="E370" s="8">
        <v>173.8</v>
      </c>
      <c r="F370" s="8">
        <v>209.3</v>
      </c>
      <c r="G370" s="8">
        <v>169.6</v>
      </c>
      <c r="H370" s="8">
        <v>178.4</v>
      </c>
      <c r="I370" s="8">
        <v>174.9</v>
      </c>
      <c r="J370" s="8">
        <v>176.3</v>
      </c>
      <c r="K370" s="8">
        <v>155.4</v>
      </c>
      <c r="L370" s="8">
        <v>173.4</v>
      </c>
      <c r="M370" s="8">
        <v>121.3</v>
      </c>
      <c r="N370" s="8">
        <v>212.9</v>
      </c>
      <c r="O370" s="8">
        <v>172.9</v>
      </c>
      <c r="P370" s="8">
        <v>193.5</v>
      </c>
      <c r="Q370" s="8">
        <v>177.9</v>
      </c>
      <c r="R370" s="8">
        <v>200.6</v>
      </c>
      <c r="S370" s="8">
        <v>186.9</v>
      </c>
      <c r="T370" s="8">
        <v>179.2</v>
      </c>
      <c r="U370" s="8">
        <v>185.7</v>
      </c>
      <c r="V370" s="8">
        <v>175.2</v>
      </c>
      <c r="W370" s="8">
        <v>181.7</v>
      </c>
      <c r="X370" s="8">
        <v>174.6</v>
      </c>
      <c r="Y370" s="8">
        <v>185</v>
      </c>
      <c r="Z370" s="8">
        <v>164.5</v>
      </c>
      <c r="AA370" s="8">
        <v>170.7</v>
      </c>
      <c r="AB370" s="8">
        <v>176.4</v>
      </c>
      <c r="AC370" s="8">
        <v>184</v>
      </c>
      <c r="AD370" s="8">
        <v>175</v>
      </c>
      <c r="AE370" s="8">
        <v>178.1</v>
      </c>
    </row>
    <row r="371" spans="1:31" x14ac:dyDescent="0.35">
      <c r="A371" s="7" t="s">
        <v>30</v>
      </c>
      <c r="B371" s="7">
        <v>2023</v>
      </c>
      <c r="C371" s="7" t="s">
        <v>38</v>
      </c>
      <c r="D371" s="7" t="str">
        <f t="shared" si="5"/>
        <v>2023 May</v>
      </c>
      <c r="E371" s="8">
        <v>173.2</v>
      </c>
      <c r="F371" s="8">
        <v>211.5</v>
      </c>
      <c r="G371" s="8">
        <v>171</v>
      </c>
      <c r="H371" s="8">
        <v>179.6</v>
      </c>
      <c r="I371" s="8">
        <v>173.3</v>
      </c>
      <c r="J371" s="8">
        <v>169</v>
      </c>
      <c r="K371" s="8">
        <v>148.69999999999999</v>
      </c>
      <c r="L371" s="8">
        <v>174.9</v>
      </c>
      <c r="M371" s="8">
        <v>121.9</v>
      </c>
      <c r="N371" s="8">
        <v>221</v>
      </c>
      <c r="O371" s="8">
        <v>178.7</v>
      </c>
      <c r="P371" s="8">
        <v>191.1</v>
      </c>
      <c r="Q371" s="8">
        <v>176.8</v>
      </c>
      <c r="R371" s="8">
        <v>199.9</v>
      </c>
      <c r="S371" s="8">
        <v>191.2</v>
      </c>
      <c r="T371" s="8">
        <v>187.9</v>
      </c>
      <c r="U371" s="8">
        <v>190.8</v>
      </c>
      <c r="V371" s="8">
        <v>139.26</v>
      </c>
      <c r="W371" s="8">
        <v>182.5</v>
      </c>
      <c r="X371" s="8">
        <v>179.8</v>
      </c>
      <c r="Y371" s="8">
        <v>187.8</v>
      </c>
      <c r="Z371" s="8">
        <v>169.7</v>
      </c>
      <c r="AA371" s="8">
        <v>173.8</v>
      </c>
      <c r="AB371" s="8">
        <v>180.3</v>
      </c>
      <c r="AC371" s="8">
        <v>184.9</v>
      </c>
      <c r="AD371" s="8">
        <v>179.5</v>
      </c>
      <c r="AE371" s="8">
        <v>179.8</v>
      </c>
    </row>
    <row r="372" spans="1:31" x14ac:dyDescent="0.35">
      <c r="A372" s="7" t="s">
        <v>33</v>
      </c>
      <c r="B372" s="7">
        <v>2023</v>
      </c>
      <c r="C372" s="7" t="s">
        <v>38</v>
      </c>
      <c r="D372" s="7" t="str">
        <f t="shared" si="5"/>
        <v>2023 May</v>
      </c>
      <c r="E372" s="8">
        <v>174.7</v>
      </c>
      <c r="F372" s="8">
        <v>219.4</v>
      </c>
      <c r="G372" s="8">
        <v>176.7</v>
      </c>
      <c r="H372" s="8">
        <v>179.4</v>
      </c>
      <c r="I372" s="8">
        <v>164.4</v>
      </c>
      <c r="J372" s="8">
        <v>175.8</v>
      </c>
      <c r="K372" s="8">
        <v>185</v>
      </c>
      <c r="L372" s="8">
        <v>176.9</v>
      </c>
      <c r="M372" s="8">
        <v>124.2</v>
      </c>
      <c r="N372" s="8">
        <v>211.9</v>
      </c>
      <c r="O372" s="8">
        <v>165.9</v>
      </c>
      <c r="P372" s="8">
        <v>197.7</v>
      </c>
      <c r="Q372" s="8">
        <v>183.1</v>
      </c>
      <c r="R372" s="8">
        <v>204.2</v>
      </c>
      <c r="S372" s="8">
        <v>181.3</v>
      </c>
      <c r="T372" s="8">
        <v>168.1</v>
      </c>
      <c r="U372" s="8">
        <v>179.3</v>
      </c>
      <c r="V372" s="8">
        <v>175.6</v>
      </c>
      <c r="W372" s="8">
        <v>183.4</v>
      </c>
      <c r="X372" s="8">
        <v>170.1</v>
      </c>
      <c r="Y372" s="8">
        <v>182.2</v>
      </c>
      <c r="Z372" s="8">
        <v>160.4</v>
      </c>
      <c r="AA372" s="8">
        <v>169.2</v>
      </c>
      <c r="AB372" s="8">
        <v>174.8</v>
      </c>
      <c r="AC372" s="8">
        <v>185.6</v>
      </c>
      <c r="AD372" s="8">
        <v>171.6</v>
      </c>
      <c r="AE372" s="8">
        <v>178.2</v>
      </c>
    </row>
    <row r="373" spans="1:31" x14ac:dyDescent="0.35">
      <c r="A373" s="7" t="s">
        <v>34</v>
      </c>
      <c r="B373" s="7">
        <v>2023</v>
      </c>
      <c r="C373" s="7" t="s">
        <v>38</v>
      </c>
      <c r="D373" s="7" t="str">
        <f t="shared" si="5"/>
        <v>2023 May</v>
      </c>
      <c r="E373" s="8">
        <v>173.7</v>
      </c>
      <c r="F373" s="8">
        <v>214.3</v>
      </c>
      <c r="G373" s="8">
        <v>173.2</v>
      </c>
      <c r="H373" s="8">
        <v>179.5</v>
      </c>
      <c r="I373" s="8">
        <v>170</v>
      </c>
      <c r="J373" s="8">
        <v>172.2</v>
      </c>
      <c r="K373" s="8">
        <v>161</v>
      </c>
      <c r="L373" s="8">
        <v>175.6</v>
      </c>
      <c r="M373" s="8">
        <v>122.7</v>
      </c>
      <c r="N373" s="8">
        <v>218</v>
      </c>
      <c r="O373" s="8">
        <v>173.4</v>
      </c>
      <c r="P373" s="8">
        <v>194.2</v>
      </c>
      <c r="Q373" s="8">
        <v>179.1</v>
      </c>
      <c r="R373" s="8">
        <v>201</v>
      </c>
      <c r="S373" s="8">
        <v>187.3</v>
      </c>
      <c r="T373" s="8">
        <v>179.7</v>
      </c>
      <c r="U373" s="8">
        <v>186.2</v>
      </c>
      <c r="V373" s="8">
        <v>175.6</v>
      </c>
      <c r="W373" s="8">
        <v>182.8</v>
      </c>
      <c r="X373" s="8">
        <v>175.2</v>
      </c>
      <c r="Y373" s="8">
        <v>185.7</v>
      </c>
      <c r="Z373" s="8">
        <v>164.8</v>
      </c>
      <c r="AA373" s="8">
        <v>171.2</v>
      </c>
      <c r="AB373" s="8">
        <v>177.1</v>
      </c>
      <c r="AC373" s="8">
        <v>185.2</v>
      </c>
      <c r="AD373" s="8">
        <v>175.7</v>
      </c>
      <c r="AE373" s="8">
        <v>179.1</v>
      </c>
    </row>
  </sheetData>
  <autoFilter ref="A1:AE373" xr:uid="{E667AB66-004A-4C8D-A18F-20175D6539EF}">
    <filterColumn colId="1">
      <filters>
        <filter val="2021"/>
        <filter val="2022"/>
        <filter val="202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32"/>
  <sheetViews>
    <sheetView tabSelected="1" topLeftCell="A13" workbookViewId="0">
      <selection activeCell="B34" sqref="B34"/>
    </sheetView>
  </sheetViews>
  <sheetFormatPr defaultRowHeight="14.5" x14ac:dyDescent="0.35"/>
  <cols>
    <col min="2" max="2" width="31.6328125" customWidth="1"/>
    <col min="3" max="3" width="16.81640625" customWidth="1"/>
    <col min="4" max="4" width="15.90625" customWidth="1"/>
    <col min="5" max="5" width="25.26953125" customWidth="1"/>
  </cols>
  <sheetData>
    <row r="2" spans="2:5" x14ac:dyDescent="0.35">
      <c r="B2" s="1" t="s">
        <v>83</v>
      </c>
      <c r="C2" s="1" t="s">
        <v>84</v>
      </c>
      <c r="D2" s="1" t="s">
        <v>85</v>
      </c>
      <c r="E2" s="1" t="s">
        <v>57</v>
      </c>
    </row>
    <row r="3" spans="2:5" x14ac:dyDescent="0.35">
      <c r="B3" t="s">
        <v>0</v>
      </c>
      <c r="C3" t="s">
        <v>86</v>
      </c>
      <c r="D3" t="s">
        <v>90</v>
      </c>
    </row>
    <row r="4" spans="2:5" x14ac:dyDescent="0.35">
      <c r="B4" t="s">
        <v>1</v>
      </c>
      <c r="C4" t="s">
        <v>87</v>
      </c>
      <c r="D4" t="s">
        <v>92</v>
      </c>
    </row>
    <row r="5" spans="2:5" x14ac:dyDescent="0.35">
      <c r="B5" t="s">
        <v>2</v>
      </c>
      <c r="C5" t="s">
        <v>88</v>
      </c>
      <c r="D5" t="s">
        <v>92</v>
      </c>
    </row>
    <row r="6" spans="2:5" x14ac:dyDescent="0.35">
      <c r="B6" t="s">
        <v>3</v>
      </c>
      <c r="C6" t="s">
        <v>89</v>
      </c>
      <c r="D6" t="s">
        <v>91</v>
      </c>
      <c r="E6" s="1" t="s">
        <v>80</v>
      </c>
    </row>
    <row r="7" spans="2:5" x14ac:dyDescent="0.35">
      <c r="B7" t="s">
        <v>4</v>
      </c>
      <c r="C7" t="s">
        <v>89</v>
      </c>
      <c r="D7" t="s">
        <v>91</v>
      </c>
      <c r="E7" s="1" t="s">
        <v>80</v>
      </c>
    </row>
    <row r="8" spans="2:5" x14ac:dyDescent="0.35">
      <c r="B8" t="s">
        <v>5</v>
      </c>
      <c r="C8" t="s">
        <v>89</v>
      </c>
      <c r="D8" t="s">
        <v>91</v>
      </c>
      <c r="E8" s="1" t="s">
        <v>80</v>
      </c>
    </row>
    <row r="9" spans="2:5" x14ac:dyDescent="0.35">
      <c r="B9" t="s">
        <v>6</v>
      </c>
      <c r="C9" t="s">
        <v>89</v>
      </c>
      <c r="D9" t="s">
        <v>91</v>
      </c>
      <c r="E9" s="1" t="s">
        <v>80</v>
      </c>
    </row>
    <row r="10" spans="2:5" x14ac:dyDescent="0.35">
      <c r="B10" t="s">
        <v>7</v>
      </c>
      <c r="C10" t="s">
        <v>89</v>
      </c>
      <c r="D10" t="s">
        <v>91</v>
      </c>
      <c r="E10" s="1" t="s">
        <v>80</v>
      </c>
    </row>
    <row r="11" spans="2:5" x14ac:dyDescent="0.35">
      <c r="B11" t="s">
        <v>8</v>
      </c>
      <c r="C11" t="s">
        <v>89</v>
      </c>
      <c r="D11" t="s">
        <v>91</v>
      </c>
      <c r="E11" s="1" t="s">
        <v>80</v>
      </c>
    </row>
    <row r="12" spans="2:5" x14ac:dyDescent="0.35">
      <c r="B12" t="s">
        <v>9</v>
      </c>
      <c r="C12" t="s">
        <v>89</v>
      </c>
      <c r="D12" t="s">
        <v>91</v>
      </c>
      <c r="E12" s="1" t="s">
        <v>80</v>
      </c>
    </row>
    <row r="13" spans="2:5" x14ac:dyDescent="0.35">
      <c r="B13" t="s">
        <v>10</v>
      </c>
      <c r="C13" t="s">
        <v>89</v>
      </c>
      <c r="D13" t="s">
        <v>91</v>
      </c>
      <c r="E13" s="1" t="s">
        <v>80</v>
      </c>
    </row>
    <row r="14" spans="2:5" x14ac:dyDescent="0.35">
      <c r="B14" t="s">
        <v>11</v>
      </c>
      <c r="C14" t="s">
        <v>89</v>
      </c>
      <c r="D14" t="s">
        <v>91</v>
      </c>
      <c r="E14" s="1" t="s">
        <v>80</v>
      </c>
    </row>
    <row r="15" spans="2:5" x14ac:dyDescent="0.35">
      <c r="B15" t="s">
        <v>12</v>
      </c>
      <c r="C15" t="s">
        <v>89</v>
      </c>
      <c r="D15" t="s">
        <v>91</v>
      </c>
      <c r="E15" s="1" t="s">
        <v>80</v>
      </c>
    </row>
    <row r="16" spans="2:5" x14ac:dyDescent="0.35">
      <c r="B16" t="s">
        <v>13</v>
      </c>
      <c r="C16" t="s">
        <v>89</v>
      </c>
      <c r="D16" t="s">
        <v>91</v>
      </c>
      <c r="E16" s="1" t="s">
        <v>81</v>
      </c>
    </row>
    <row r="17" spans="2:5" x14ac:dyDescent="0.35">
      <c r="B17" t="s">
        <v>14</v>
      </c>
      <c r="C17" t="s">
        <v>89</v>
      </c>
      <c r="D17" t="s">
        <v>91</v>
      </c>
      <c r="E17" s="1" t="s">
        <v>80</v>
      </c>
    </row>
    <row r="18" spans="2:5" x14ac:dyDescent="0.35">
      <c r="B18" t="s">
        <v>15</v>
      </c>
      <c r="C18" t="s">
        <v>89</v>
      </c>
      <c r="D18" t="s">
        <v>91</v>
      </c>
      <c r="E18" s="1" t="s">
        <v>80</v>
      </c>
    </row>
    <row r="19" spans="2:5" x14ac:dyDescent="0.35">
      <c r="B19" t="s">
        <v>16</v>
      </c>
      <c r="C19" t="s">
        <v>89</v>
      </c>
      <c r="D19" t="s">
        <v>91</v>
      </c>
      <c r="E19" s="1" t="s">
        <v>81</v>
      </c>
    </row>
    <row r="20" spans="2:5" x14ac:dyDescent="0.35">
      <c r="B20" t="s">
        <v>17</v>
      </c>
      <c r="C20" t="s">
        <v>89</v>
      </c>
      <c r="D20" t="s">
        <v>91</v>
      </c>
      <c r="E20" s="1" t="s">
        <v>17</v>
      </c>
    </row>
    <row r="21" spans="2:5" x14ac:dyDescent="0.35">
      <c r="B21" t="s">
        <v>18</v>
      </c>
      <c r="C21" t="s">
        <v>89</v>
      </c>
      <c r="D21" t="s">
        <v>91</v>
      </c>
      <c r="E21" s="1" t="s">
        <v>17</v>
      </c>
    </row>
    <row r="22" spans="2:5" x14ac:dyDescent="0.35">
      <c r="B22" t="s">
        <v>19</v>
      </c>
      <c r="C22" t="s">
        <v>89</v>
      </c>
      <c r="D22" t="s">
        <v>91</v>
      </c>
      <c r="E22" s="1" t="s">
        <v>17</v>
      </c>
    </row>
    <row r="23" spans="2:5" x14ac:dyDescent="0.35">
      <c r="B23" t="s">
        <v>20</v>
      </c>
      <c r="C23" t="s">
        <v>89</v>
      </c>
      <c r="D23" t="s">
        <v>91</v>
      </c>
      <c r="E23" s="1" t="s">
        <v>20</v>
      </c>
    </row>
    <row r="24" spans="2:5" x14ac:dyDescent="0.35">
      <c r="B24" t="s">
        <v>21</v>
      </c>
      <c r="C24" t="s">
        <v>89</v>
      </c>
      <c r="D24" t="s">
        <v>91</v>
      </c>
      <c r="E24" s="1" t="s">
        <v>21</v>
      </c>
    </row>
    <row r="25" spans="2:5" x14ac:dyDescent="0.35">
      <c r="B25" t="s">
        <v>22</v>
      </c>
      <c r="C25" t="s">
        <v>89</v>
      </c>
      <c r="D25" t="s">
        <v>91</v>
      </c>
      <c r="E25" s="1" t="s">
        <v>20</v>
      </c>
    </row>
    <row r="26" spans="2:5" x14ac:dyDescent="0.35">
      <c r="B26" t="s">
        <v>23</v>
      </c>
      <c r="C26" t="s">
        <v>89</v>
      </c>
      <c r="D26" t="s">
        <v>91</v>
      </c>
      <c r="E26" s="1" t="s">
        <v>23</v>
      </c>
    </row>
    <row r="27" spans="2:5" x14ac:dyDescent="0.35">
      <c r="B27" t="s">
        <v>24</v>
      </c>
      <c r="C27" t="s">
        <v>89</v>
      </c>
      <c r="D27" t="s">
        <v>91</v>
      </c>
      <c r="E27" s="1" t="s">
        <v>95</v>
      </c>
    </row>
    <row r="28" spans="2:5" x14ac:dyDescent="0.35">
      <c r="B28" t="s">
        <v>25</v>
      </c>
      <c r="C28" t="s">
        <v>89</v>
      </c>
      <c r="D28" t="s">
        <v>91</v>
      </c>
      <c r="E28" s="1" t="s">
        <v>81</v>
      </c>
    </row>
    <row r="29" spans="2:5" x14ac:dyDescent="0.35">
      <c r="B29" t="s">
        <v>26</v>
      </c>
      <c r="C29" t="s">
        <v>89</v>
      </c>
      <c r="D29" t="s">
        <v>91</v>
      </c>
      <c r="E29" s="1" t="s">
        <v>26</v>
      </c>
    </row>
    <row r="30" spans="2:5" x14ac:dyDescent="0.35">
      <c r="B30" t="s">
        <v>27</v>
      </c>
      <c r="C30" t="s">
        <v>89</v>
      </c>
      <c r="D30" t="s">
        <v>91</v>
      </c>
      <c r="E30" s="1" t="s">
        <v>81</v>
      </c>
    </row>
    <row r="31" spans="2:5" x14ac:dyDescent="0.35">
      <c r="B31" t="s">
        <v>28</v>
      </c>
      <c r="C31" t="s">
        <v>89</v>
      </c>
      <c r="D31" t="s">
        <v>91</v>
      </c>
      <c r="E31" s="1" t="s">
        <v>82</v>
      </c>
    </row>
    <row r="32" spans="2:5" x14ac:dyDescent="0.35">
      <c r="B32" t="s">
        <v>29</v>
      </c>
      <c r="C32" t="s">
        <v>89</v>
      </c>
      <c r="D32" t="s">
        <v>91</v>
      </c>
      <c r="E32" s="1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87AD-151E-44CC-8101-524023BC056D}">
  <dimension ref="A1:O373"/>
  <sheetViews>
    <sheetView workbookViewId="0">
      <selection activeCell="F2" sqref="F2"/>
    </sheetView>
  </sheetViews>
  <sheetFormatPr defaultRowHeight="14.5" x14ac:dyDescent="0.35"/>
  <cols>
    <col min="1" max="1" width="11.453125" customWidth="1"/>
    <col min="3" max="4" width="12" customWidth="1"/>
    <col min="5" max="5" width="8.81640625" customWidth="1"/>
    <col min="6" max="6" width="10" customWidth="1"/>
    <col min="9" max="9" width="12.54296875" customWidth="1"/>
    <col min="11" max="11" width="27" customWidth="1"/>
    <col min="12" max="12" width="9.81640625" customWidth="1"/>
    <col min="13" max="13" width="11" customWidth="1"/>
    <col min="14" max="14" width="19.7265625" customWidth="1"/>
    <col min="15" max="15" width="20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157</v>
      </c>
      <c r="E1" t="s">
        <v>80</v>
      </c>
      <c r="F1" t="s">
        <v>81</v>
      </c>
      <c r="G1" t="s">
        <v>17</v>
      </c>
      <c r="H1" t="s">
        <v>20</v>
      </c>
      <c r="I1" t="s">
        <v>97</v>
      </c>
      <c r="J1" t="s">
        <v>23</v>
      </c>
      <c r="K1" t="s">
        <v>98</v>
      </c>
      <c r="L1" t="s">
        <v>26</v>
      </c>
      <c r="M1" t="s">
        <v>82</v>
      </c>
      <c r="N1" t="s">
        <v>96</v>
      </c>
      <c r="O1" t="s">
        <v>156</v>
      </c>
    </row>
    <row r="2" spans="1:15" x14ac:dyDescent="0.35">
      <c r="A2" t="s">
        <v>30</v>
      </c>
      <c r="B2">
        <v>2013</v>
      </c>
      <c r="C2" t="s">
        <v>31</v>
      </c>
      <c r="D2" t="str">
        <f>_xlfn.CONCAT(B2," ",C2)</f>
        <v>2013 January</v>
      </c>
      <c r="E2" s="4">
        <f>SUM('Working Sheet'!E2:N2,'Working Sheet'!P2:Q2)</f>
        <v>1266.8999999999999</v>
      </c>
      <c r="F2" s="4">
        <f>SUM('Working Sheet'!O2,'Working Sheet'!R2,'Working Sheet'!AA2,'Working Sheet'!AC2)</f>
        <v>417.99999999999994</v>
      </c>
      <c r="G2" s="4">
        <f>SUM('Working Sheet'!S2,'Working Sheet'!T2,'Working Sheet'!U2)</f>
        <v>318.70000000000005</v>
      </c>
      <c r="H2" s="4">
        <f>SUM('Working Sheet'!V2,'Working Sheet'!X2)</f>
        <v>244.06</v>
      </c>
      <c r="I2" s="4">
        <f>SUM('Working Sheet'!W2)</f>
        <v>105.5</v>
      </c>
      <c r="J2" s="4">
        <f>SUM('Working Sheet'!Y2)</f>
        <v>104</v>
      </c>
      <c r="K2" s="4">
        <f>SUM('Working Sheet'!Z2)</f>
        <v>103.3</v>
      </c>
      <c r="L2" s="4">
        <f>SUM('Working Sheet'!AB2)</f>
        <v>103.8</v>
      </c>
      <c r="M2" s="4">
        <f>SUM('Working Sheet'!AD2)</f>
        <v>104</v>
      </c>
      <c r="N2" s="4">
        <f>SUM('Working Sheet'!AE2)</f>
        <v>105.1</v>
      </c>
      <c r="O2" s="4">
        <f>SUM(H2:I2,K2,L2,M2)</f>
        <v>660.66</v>
      </c>
    </row>
    <row r="3" spans="1:15" x14ac:dyDescent="0.35">
      <c r="A3" t="s">
        <v>33</v>
      </c>
      <c r="B3">
        <v>2013</v>
      </c>
      <c r="C3" t="s">
        <v>31</v>
      </c>
      <c r="D3" t="str">
        <f t="shared" ref="D3:D66" si="0">_xlfn.CONCAT(B3," ",C3)</f>
        <v>2013 January</v>
      </c>
      <c r="E3" s="4">
        <f>SUM('Working Sheet'!E3:N3,'Working Sheet'!P3:Q3)</f>
        <v>1271.3000000000002</v>
      </c>
      <c r="F3" s="4">
        <f>SUM('Working Sheet'!O3,'Working Sheet'!R3,'Working Sheet'!AA3,'Working Sheet'!AC3)</f>
        <v>417.50000000000006</v>
      </c>
      <c r="G3" s="4">
        <f>SUM('Working Sheet'!S3,'Working Sheet'!T3,'Working Sheet'!U3)</f>
        <v>316.7</v>
      </c>
      <c r="H3" s="4">
        <f>SUM('Working Sheet'!V3,'Working Sheet'!X3)</f>
        <v>205.1</v>
      </c>
      <c r="I3" s="4">
        <f>SUM('Working Sheet'!W3)</f>
        <v>105.4</v>
      </c>
      <c r="J3" s="4">
        <f>SUM('Working Sheet'!Y3)</f>
        <v>104.1</v>
      </c>
      <c r="K3" s="4">
        <f>SUM('Working Sheet'!Z3)</f>
        <v>103.2</v>
      </c>
      <c r="L3" s="4">
        <f>SUM('Working Sheet'!AB3)</f>
        <v>103.5</v>
      </c>
      <c r="M3" s="4">
        <f>SUM('Working Sheet'!AD3)</f>
        <v>103.7</v>
      </c>
      <c r="N3" s="4">
        <f>SUM('Working Sheet'!AE3)</f>
        <v>104</v>
      </c>
      <c r="O3" s="4">
        <f t="shared" ref="O3:O66" si="1">SUM(H3:I3,K3,L3,M3)</f>
        <v>620.90000000000009</v>
      </c>
    </row>
    <row r="4" spans="1:15" x14ac:dyDescent="0.35">
      <c r="A4" t="s">
        <v>34</v>
      </c>
      <c r="B4">
        <v>2013</v>
      </c>
      <c r="C4" t="s">
        <v>31</v>
      </c>
      <c r="D4" t="str">
        <f t="shared" si="0"/>
        <v>2013 January</v>
      </c>
      <c r="E4" s="4">
        <f>SUM('Working Sheet'!E4:N4,'Working Sheet'!P4:Q4)</f>
        <v>1268.4000000000001</v>
      </c>
      <c r="F4" s="4">
        <f>SUM('Working Sheet'!O4,'Working Sheet'!R4,'Working Sheet'!AA4,'Working Sheet'!AC4)</f>
        <v>417.6</v>
      </c>
      <c r="G4" s="4">
        <f>SUM('Working Sheet'!S4,'Working Sheet'!T4,'Working Sheet'!U4)</f>
        <v>318</v>
      </c>
      <c r="H4" s="4">
        <f>SUM('Working Sheet'!V4,'Working Sheet'!X4)</f>
        <v>205.1</v>
      </c>
      <c r="I4" s="4">
        <f>SUM('Working Sheet'!W4)</f>
        <v>105.5</v>
      </c>
      <c r="J4" s="4">
        <f>SUM('Working Sheet'!Y4)</f>
        <v>104</v>
      </c>
      <c r="K4" s="4">
        <f>SUM('Working Sheet'!Z4)</f>
        <v>103.2</v>
      </c>
      <c r="L4" s="4">
        <f>SUM('Working Sheet'!AB4)</f>
        <v>103.6</v>
      </c>
      <c r="M4" s="4">
        <f>SUM('Working Sheet'!AD4)</f>
        <v>103.9</v>
      </c>
      <c r="N4" s="4">
        <f>SUM('Working Sheet'!AE4)</f>
        <v>104.6</v>
      </c>
      <c r="O4" s="4">
        <f t="shared" si="1"/>
        <v>621.29999999999995</v>
      </c>
    </row>
    <row r="5" spans="1:15" x14ac:dyDescent="0.35">
      <c r="A5" t="s">
        <v>30</v>
      </c>
      <c r="B5">
        <v>2013</v>
      </c>
      <c r="C5" t="s">
        <v>35</v>
      </c>
      <c r="D5" t="str">
        <f t="shared" si="0"/>
        <v>2013 February</v>
      </c>
      <c r="E5" s="4">
        <f>SUM('Working Sheet'!E5:N5,'Working Sheet'!P5:Q5)</f>
        <v>1275.3</v>
      </c>
      <c r="F5" s="4">
        <f>SUM('Working Sheet'!O5,'Working Sheet'!R5,'Working Sheet'!AA5,'Working Sheet'!AC5)</f>
        <v>419.29999999999995</v>
      </c>
      <c r="G5" s="4">
        <f>SUM('Working Sheet'!S5,'Working Sheet'!T5,'Working Sheet'!U5)</f>
        <v>320.39999999999998</v>
      </c>
      <c r="H5" s="4">
        <f>SUM('Working Sheet'!V5,'Working Sheet'!X5)</f>
        <v>244.45999999999998</v>
      </c>
      <c r="I5" s="4">
        <f>SUM('Working Sheet'!W5)</f>
        <v>106.2</v>
      </c>
      <c r="J5" s="4">
        <f>SUM('Working Sheet'!Y5)</f>
        <v>104.4</v>
      </c>
      <c r="K5" s="4">
        <f>SUM('Working Sheet'!Z5)</f>
        <v>103.9</v>
      </c>
      <c r="L5" s="4">
        <f>SUM('Working Sheet'!AB5)</f>
        <v>104.1</v>
      </c>
      <c r="M5" s="4">
        <f>SUM('Working Sheet'!AD5)</f>
        <v>104.4</v>
      </c>
      <c r="N5" s="4">
        <f>SUM('Working Sheet'!AE5)</f>
        <v>105.8</v>
      </c>
      <c r="O5" s="4">
        <f t="shared" si="1"/>
        <v>663.06</v>
      </c>
    </row>
    <row r="6" spans="1:15" x14ac:dyDescent="0.35">
      <c r="A6" t="s">
        <v>33</v>
      </c>
      <c r="B6">
        <v>2013</v>
      </c>
      <c r="C6" t="s">
        <v>35</v>
      </c>
      <c r="D6" t="str">
        <f t="shared" si="0"/>
        <v>2013 February</v>
      </c>
      <c r="E6" s="4">
        <f>SUM('Working Sheet'!E6:N6,'Working Sheet'!P6:Q6)</f>
        <v>1284.6000000000001</v>
      </c>
      <c r="F6" s="4">
        <f>SUM('Working Sheet'!O6,'Working Sheet'!R6,'Working Sheet'!AA6,'Working Sheet'!AC6)</f>
        <v>419.6</v>
      </c>
      <c r="G6" s="4">
        <f>SUM('Working Sheet'!S6,'Working Sheet'!T6,'Working Sheet'!U6)</f>
        <v>318.5</v>
      </c>
      <c r="H6" s="4">
        <f>SUM('Working Sheet'!V6,'Working Sheet'!X6)</f>
        <v>205.60000000000002</v>
      </c>
      <c r="I6" s="4">
        <f>SUM('Working Sheet'!W6)</f>
        <v>105.7</v>
      </c>
      <c r="J6" s="4">
        <f>SUM('Working Sheet'!Y6)</f>
        <v>104.7</v>
      </c>
      <c r="K6" s="4">
        <f>SUM('Working Sheet'!Z6)</f>
        <v>104.4</v>
      </c>
      <c r="L6" s="4">
        <f>SUM('Working Sheet'!AB6)</f>
        <v>103.7</v>
      </c>
      <c r="M6" s="4">
        <f>SUM('Working Sheet'!AD6)</f>
        <v>104.3</v>
      </c>
      <c r="N6" s="4">
        <f>SUM('Working Sheet'!AE6)</f>
        <v>104.7</v>
      </c>
      <c r="O6" s="4">
        <f t="shared" si="1"/>
        <v>623.70000000000005</v>
      </c>
    </row>
    <row r="7" spans="1:15" x14ac:dyDescent="0.35">
      <c r="A7" t="s">
        <v>34</v>
      </c>
      <c r="B7">
        <v>2013</v>
      </c>
      <c r="C7" t="s">
        <v>35</v>
      </c>
      <c r="D7" t="str">
        <f t="shared" si="0"/>
        <v>2013 February</v>
      </c>
      <c r="E7" s="4">
        <f>SUM('Working Sheet'!E7:N7,'Working Sheet'!P7:Q7)</f>
        <v>1278.7</v>
      </c>
      <c r="F7" s="4">
        <f>SUM('Working Sheet'!O7,'Working Sheet'!R7,'Working Sheet'!AA7,'Working Sheet'!AC7)</f>
        <v>419.29999999999995</v>
      </c>
      <c r="G7" s="4">
        <f>SUM('Working Sheet'!S7,'Working Sheet'!T7,'Working Sheet'!U7)</f>
        <v>319.7</v>
      </c>
      <c r="H7" s="4">
        <f>SUM('Working Sheet'!V7,'Working Sheet'!X7)</f>
        <v>205.60000000000002</v>
      </c>
      <c r="I7" s="4">
        <f>SUM('Working Sheet'!W7)</f>
        <v>106</v>
      </c>
      <c r="J7" s="4">
        <f>SUM('Working Sheet'!Y7)</f>
        <v>104.5</v>
      </c>
      <c r="K7" s="4">
        <f>SUM('Working Sheet'!Z7)</f>
        <v>104.2</v>
      </c>
      <c r="L7" s="4">
        <f>SUM('Working Sheet'!AB7)</f>
        <v>103.9</v>
      </c>
      <c r="M7" s="4">
        <f>SUM('Working Sheet'!AD7)</f>
        <v>104.4</v>
      </c>
      <c r="N7" s="4">
        <f>SUM('Working Sheet'!AE7)</f>
        <v>105.3</v>
      </c>
      <c r="O7" s="4">
        <f t="shared" si="1"/>
        <v>624.1</v>
      </c>
    </row>
    <row r="8" spans="1:15" x14ac:dyDescent="0.35">
      <c r="A8" t="s">
        <v>30</v>
      </c>
      <c r="B8">
        <v>2013</v>
      </c>
      <c r="C8" t="s">
        <v>36</v>
      </c>
      <c r="D8" t="str">
        <f t="shared" si="0"/>
        <v>2013 March</v>
      </c>
      <c r="E8" s="4">
        <f>SUM('Working Sheet'!E8:N8,'Working Sheet'!P8:Q8)</f>
        <v>1276.6000000000001</v>
      </c>
      <c r="F8" s="4">
        <f>SUM('Working Sheet'!O8,'Working Sheet'!R8,'Working Sheet'!AA8,'Working Sheet'!AC8)</f>
        <v>420.40000000000003</v>
      </c>
      <c r="G8" s="4">
        <f>SUM('Working Sheet'!S8,'Working Sheet'!T8,'Working Sheet'!U8)</f>
        <v>321.89999999999998</v>
      </c>
      <c r="H8" s="4">
        <f>SUM('Working Sheet'!V8,'Working Sheet'!X8)</f>
        <v>244.85999999999999</v>
      </c>
      <c r="I8" s="4">
        <f>SUM('Working Sheet'!W8)</f>
        <v>106.1</v>
      </c>
      <c r="J8" s="4">
        <f>SUM('Working Sheet'!Y8)</f>
        <v>104.7</v>
      </c>
      <c r="K8" s="4">
        <f>SUM('Working Sheet'!Z8)</f>
        <v>104.6</v>
      </c>
      <c r="L8" s="4">
        <f>SUM('Working Sheet'!AB8)</f>
        <v>104.3</v>
      </c>
      <c r="M8" s="4">
        <f>SUM('Working Sheet'!AD8)</f>
        <v>104.6</v>
      </c>
      <c r="N8" s="4">
        <f>SUM('Working Sheet'!AE8)</f>
        <v>106</v>
      </c>
      <c r="O8" s="4">
        <f t="shared" si="1"/>
        <v>664.45999999999992</v>
      </c>
    </row>
    <row r="9" spans="1:15" x14ac:dyDescent="0.35">
      <c r="A9" t="s">
        <v>33</v>
      </c>
      <c r="B9">
        <v>2013</v>
      </c>
      <c r="C9" t="s">
        <v>36</v>
      </c>
      <c r="D9" t="str">
        <f t="shared" si="0"/>
        <v>2013 March</v>
      </c>
      <c r="E9" s="4">
        <f>SUM('Working Sheet'!E9:N9,'Working Sheet'!P9:Q9)</f>
        <v>1279.8</v>
      </c>
      <c r="F9" s="4">
        <f>SUM('Working Sheet'!O9,'Working Sheet'!R9,'Working Sheet'!AA9,'Working Sheet'!AC9)</f>
        <v>421.5</v>
      </c>
      <c r="G9" s="4">
        <f>SUM('Working Sheet'!S9,'Working Sheet'!T9,'Working Sheet'!U9)</f>
        <v>320.2</v>
      </c>
      <c r="H9" s="4">
        <f>SUM('Working Sheet'!V9,'Working Sheet'!X9)</f>
        <v>206.10000000000002</v>
      </c>
      <c r="I9" s="4">
        <f>SUM('Working Sheet'!W9)</f>
        <v>106</v>
      </c>
      <c r="J9" s="4">
        <f>SUM('Working Sheet'!Y9)</f>
        <v>105.2</v>
      </c>
      <c r="K9" s="4">
        <f>SUM('Working Sheet'!Z9)</f>
        <v>105.5</v>
      </c>
      <c r="L9" s="4">
        <f>SUM('Working Sheet'!AB9)</f>
        <v>103.8</v>
      </c>
      <c r="M9" s="4">
        <f>SUM('Working Sheet'!AD9)</f>
        <v>104.9</v>
      </c>
      <c r="N9" s="4">
        <f>SUM('Working Sheet'!AE9)</f>
        <v>105</v>
      </c>
      <c r="O9" s="4">
        <f t="shared" si="1"/>
        <v>626.29999999999995</v>
      </c>
    </row>
    <row r="10" spans="1:15" x14ac:dyDescent="0.35">
      <c r="A10" t="s">
        <v>34</v>
      </c>
      <c r="B10">
        <v>2013</v>
      </c>
      <c r="C10" t="s">
        <v>36</v>
      </c>
      <c r="D10" t="str">
        <f t="shared" si="0"/>
        <v>2013 March</v>
      </c>
      <c r="E10" s="4">
        <f>SUM('Working Sheet'!E10:N10,'Working Sheet'!P10:Q10)</f>
        <v>1277.8000000000002</v>
      </c>
      <c r="F10" s="4">
        <f>SUM('Working Sheet'!O10,'Working Sheet'!R10,'Working Sheet'!AA10,'Working Sheet'!AC10)</f>
        <v>420.8</v>
      </c>
      <c r="G10" s="4">
        <f>SUM('Working Sheet'!S10,'Working Sheet'!T10,'Working Sheet'!U10)</f>
        <v>321.2</v>
      </c>
      <c r="H10" s="4">
        <f>SUM('Working Sheet'!V10,'Working Sheet'!X10)</f>
        <v>206</v>
      </c>
      <c r="I10" s="4">
        <f>SUM('Working Sheet'!W10)</f>
        <v>106.1</v>
      </c>
      <c r="J10" s="4">
        <f>SUM('Working Sheet'!Y10)</f>
        <v>104.9</v>
      </c>
      <c r="K10" s="4">
        <f>SUM('Working Sheet'!Z10)</f>
        <v>105.1</v>
      </c>
      <c r="L10" s="4">
        <f>SUM('Working Sheet'!AB10)</f>
        <v>104</v>
      </c>
      <c r="M10" s="4">
        <f>SUM('Working Sheet'!AD10)</f>
        <v>104.7</v>
      </c>
      <c r="N10" s="4">
        <f>SUM('Working Sheet'!AE10)</f>
        <v>105.5</v>
      </c>
      <c r="O10" s="4">
        <f t="shared" si="1"/>
        <v>625.90000000000009</v>
      </c>
    </row>
    <row r="11" spans="1:15" x14ac:dyDescent="0.35">
      <c r="A11" t="s">
        <v>30</v>
      </c>
      <c r="B11">
        <v>2013</v>
      </c>
      <c r="C11" t="s">
        <v>37</v>
      </c>
      <c r="D11" t="str">
        <f t="shared" si="0"/>
        <v>2013 April</v>
      </c>
      <c r="E11" s="4">
        <f>SUM('Working Sheet'!E11:N11,'Working Sheet'!P11:Q11)</f>
        <v>1279.3</v>
      </c>
      <c r="F11" s="4">
        <f>SUM('Working Sheet'!O11,'Working Sheet'!R11,'Working Sheet'!AA11,'Working Sheet'!AC11)</f>
        <v>420.8</v>
      </c>
      <c r="G11" s="4">
        <f>SUM('Working Sheet'!S11,'Working Sheet'!T11,'Working Sheet'!U11)</f>
        <v>323.5</v>
      </c>
      <c r="H11" s="4">
        <f>SUM('Working Sheet'!V11,'Working Sheet'!X11)</f>
        <v>245.35999999999999</v>
      </c>
      <c r="I11" s="4">
        <f>SUM('Working Sheet'!W11)</f>
        <v>106.5</v>
      </c>
      <c r="J11" s="4">
        <f>SUM('Working Sheet'!Y11)</f>
        <v>105.1</v>
      </c>
      <c r="K11" s="4">
        <f>SUM('Working Sheet'!Z11)</f>
        <v>104.4</v>
      </c>
      <c r="L11" s="4">
        <f>SUM('Working Sheet'!AB11)</f>
        <v>104.8</v>
      </c>
      <c r="M11" s="4">
        <f>SUM('Working Sheet'!AD11)</f>
        <v>104.6</v>
      </c>
      <c r="N11" s="4">
        <f>SUM('Working Sheet'!AE11)</f>
        <v>106.4</v>
      </c>
      <c r="O11" s="4">
        <f t="shared" si="1"/>
        <v>665.66</v>
      </c>
    </row>
    <row r="12" spans="1:15" x14ac:dyDescent="0.35">
      <c r="A12" t="s">
        <v>33</v>
      </c>
      <c r="B12">
        <v>2013</v>
      </c>
      <c r="C12" t="s">
        <v>37</v>
      </c>
      <c r="D12" t="str">
        <f t="shared" si="0"/>
        <v>2013 April</v>
      </c>
      <c r="E12" s="4">
        <f>SUM('Working Sheet'!E12:N12,'Working Sheet'!P12:Q12)</f>
        <v>1289.4999999999998</v>
      </c>
      <c r="F12" s="4">
        <f>SUM('Working Sheet'!O12,'Working Sheet'!R12,'Working Sheet'!AA12,'Working Sheet'!AC12)</f>
        <v>423.9</v>
      </c>
      <c r="G12" s="4">
        <f>SUM('Working Sheet'!S12,'Working Sheet'!T12,'Working Sheet'!U12)</f>
        <v>322</v>
      </c>
      <c r="H12" s="4">
        <f>SUM('Working Sheet'!V12,'Working Sheet'!X12)</f>
        <v>207</v>
      </c>
      <c r="I12" s="4">
        <f>SUM('Working Sheet'!W12)</f>
        <v>106.4</v>
      </c>
      <c r="J12" s="4">
        <f>SUM('Working Sheet'!Y12)</f>
        <v>105.7</v>
      </c>
      <c r="K12" s="4">
        <f>SUM('Working Sheet'!Z12)</f>
        <v>105</v>
      </c>
      <c r="L12" s="4">
        <f>SUM('Working Sheet'!AB12)</f>
        <v>105.2</v>
      </c>
      <c r="M12" s="4">
        <f>SUM('Working Sheet'!AD12)</f>
        <v>105.1</v>
      </c>
      <c r="N12" s="4">
        <f>SUM('Working Sheet'!AE12)</f>
        <v>105.7</v>
      </c>
      <c r="O12" s="4">
        <f t="shared" si="1"/>
        <v>628.70000000000005</v>
      </c>
    </row>
    <row r="13" spans="1:15" x14ac:dyDescent="0.35">
      <c r="A13" t="s">
        <v>34</v>
      </c>
      <c r="B13">
        <v>2013</v>
      </c>
      <c r="C13" t="s">
        <v>37</v>
      </c>
      <c r="D13" t="str">
        <f t="shared" si="0"/>
        <v>2013 April</v>
      </c>
      <c r="E13" s="4">
        <f>SUM('Working Sheet'!E13:N13,'Working Sheet'!P13:Q13)</f>
        <v>1283</v>
      </c>
      <c r="F13" s="4">
        <f>SUM('Working Sheet'!O13,'Working Sheet'!R13,'Working Sheet'!AA13,'Working Sheet'!AC13)</f>
        <v>421.79999999999995</v>
      </c>
      <c r="G13" s="4">
        <f>SUM('Working Sheet'!S13,'Working Sheet'!T13,'Working Sheet'!U13)</f>
        <v>322.89999999999998</v>
      </c>
      <c r="H13" s="4">
        <f>SUM('Working Sheet'!V13,'Working Sheet'!X13)</f>
        <v>206.8</v>
      </c>
      <c r="I13" s="4">
        <f>SUM('Working Sheet'!W13)</f>
        <v>106.5</v>
      </c>
      <c r="J13" s="4">
        <f>SUM('Working Sheet'!Y13)</f>
        <v>105.3</v>
      </c>
      <c r="K13" s="4">
        <f>SUM('Working Sheet'!Z13)</f>
        <v>104.7</v>
      </c>
      <c r="L13" s="4">
        <f>SUM('Working Sheet'!AB13)</f>
        <v>105</v>
      </c>
      <c r="M13" s="4">
        <f>SUM('Working Sheet'!AD13)</f>
        <v>104.8</v>
      </c>
      <c r="N13" s="4">
        <f>SUM('Working Sheet'!AE13)</f>
        <v>106.1</v>
      </c>
      <c r="O13" s="4">
        <f t="shared" si="1"/>
        <v>627.79999999999995</v>
      </c>
    </row>
    <row r="14" spans="1:15" x14ac:dyDescent="0.35">
      <c r="A14" t="s">
        <v>30</v>
      </c>
      <c r="B14">
        <v>2013</v>
      </c>
      <c r="C14" t="s">
        <v>38</v>
      </c>
      <c r="D14" t="str">
        <f t="shared" si="0"/>
        <v>2013 May</v>
      </c>
      <c r="E14" s="4">
        <f>SUM('Working Sheet'!E14:N14,'Working Sheet'!P14:Q14)</f>
        <v>1286.5999999999999</v>
      </c>
      <c r="F14" s="4">
        <f>SUM('Working Sheet'!O14,'Working Sheet'!R14,'Working Sheet'!AA14,'Working Sheet'!AC14)</f>
        <v>422.6</v>
      </c>
      <c r="G14" s="4">
        <f>SUM('Working Sheet'!S14,'Working Sheet'!T14,'Working Sheet'!U14)</f>
        <v>325.29999999999995</v>
      </c>
      <c r="H14" s="4">
        <f>SUM('Working Sheet'!V14,'Working Sheet'!X14)</f>
        <v>246.06</v>
      </c>
      <c r="I14" s="4">
        <f>SUM('Working Sheet'!W14)</f>
        <v>107.5</v>
      </c>
      <c r="J14" s="4">
        <f>SUM('Working Sheet'!Y14)</f>
        <v>105.7</v>
      </c>
      <c r="K14" s="4">
        <f>SUM('Working Sheet'!Z14)</f>
        <v>104.1</v>
      </c>
      <c r="L14" s="4">
        <f>SUM('Working Sheet'!AB14)</f>
        <v>105.5</v>
      </c>
      <c r="M14" s="4">
        <f>SUM('Working Sheet'!AD14)</f>
        <v>104.8</v>
      </c>
      <c r="N14" s="4">
        <f>SUM('Working Sheet'!AE14)</f>
        <v>107.2</v>
      </c>
      <c r="O14" s="4">
        <f t="shared" si="1"/>
        <v>667.95999999999992</v>
      </c>
    </row>
    <row r="15" spans="1:15" x14ac:dyDescent="0.35">
      <c r="A15" t="s">
        <v>33</v>
      </c>
      <c r="B15">
        <v>2013</v>
      </c>
      <c r="C15" t="s">
        <v>38</v>
      </c>
      <c r="D15" t="str">
        <f t="shared" si="0"/>
        <v>2013 May</v>
      </c>
      <c r="E15" s="4">
        <f>SUM('Working Sheet'!E15:N15,'Working Sheet'!P15:Q15)</f>
        <v>1308.0999999999999</v>
      </c>
      <c r="F15" s="4">
        <f>SUM('Working Sheet'!O15,'Working Sheet'!R15,'Working Sheet'!AA15,'Working Sheet'!AC15)</f>
        <v>426.1</v>
      </c>
      <c r="G15" s="4">
        <f>SUM('Working Sheet'!S15,'Working Sheet'!T15,'Working Sheet'!U15)</f>
        <v>323.5</v>
      </c>
      <c r="H15" s="4">
        <f>SUM('Working Sheet'!V15,'Working Sheet'!X15)</f>
        <v>207.6</v>
      </c>
      <c r="I15" s="4">
        <f>SUM('Working Sheet'!W15)</f>
        <v>107.2</v>
      </c>
      <c r="J15" s="4">
        <f>SUM('Working Sheet'!Y15)</f>
        <v>106.2</v>
      </c>
      <c r="K15" s="4">
        <f>SUM('Working Sheet'!Z15)</f>
        <v>103.9</v>
      </c>
      <c r="L15" s="4">
        <f>SUM('Working Sheet'!AB15)</f>
        <v>105.7</v>
      </c>
      <c r="M15" s="4">
        <f>SUM('Working Sheet'!AD15)</f>
        <v>104.9</v>
      </c>
      <c r="N15" s="4">
        <f>SUM('Working Sheet'!AE15)</f>
        <v>106.6</v>
      </c>
      <c r="O15" s="4">
        <f t="shared" si="1"/>
        <v>629.30000000000007</v>
      </c>
    </row>
    <row r="16" spans="1:15" x14ac:dyDescent="0.35">
      <c r="A16" t="s">
        <v>34</v>
      </c>
      <c r="B16">
        <v>2013</v>
      </c>
      <c r="C16" t="s">
        <v>38</v>
      </c>
      <c r="D16" t="str">
        <f t="shared" si="0"/>
        <v>2013 May</v>
      </c>
      <c r="E16" s="4">
        <f>SUM('Working Sheet'!E16:N16,'Working Sheet'!P16:Q16)</f>
        <v>1294.0999999999999</v>
      </c>
      <c r="F16" s="4">
        <f>SUM('Working Sheet'!O16,'Working Sheet'!R16,'Working Sheet'!AA16,'Working Sheet'!AC16)</f>
        <v>423.8</v>
      </c>
      <c r="G16" s="4">
        <f>SUM('Working Sheet'!S16,'Working Sheet'!T16,'Working Sheet'!U16)</f>
        <v>324.60000000000002</v>
      </c>
      <c r="H16" s="4">
        <f>SUM('Working Sheet'!V16,'Working Sheet'!X16)</f>
        <v>207.4</v>
      </c>
      <c r="I16" s="4">
        <f>SUM('Working Sheet'!W16)</f>
        <v>107.4</v>
      </c>
      <c r="J16" s="4">
        <f>SUM('Working Sheet'!Y16)</f>
        <v>105.9</v>
      </c>
      <c r="K16" s="4">
        <f>SUM('Working Sheet'!Z16)</f>
        <v>104</v>
      </c>
      <c r="L16" s="4">
        <f>SUM('Working Sheet'!AB16)</f>
        <v>105.6</v>
      </c>
      <c r="M16" s="4">
        <f>SUM('Working Sheet'!AD16)</f>
        <v>104.8</v>
      </c>
      <c r="N16" s="4">
        <f>SUM('Working Sheet'!AE16)</f>
        <v>106.9</v>
      </c>
      <c r="O16" s="4">
        <f t="shared" si="1"/>
        <v>629.19999999999993</v>
      </c>
    </row>
    <row r="17" spans="1:15" x14ac:dyDescent="0.35">
      <c r="A17" t="s">
        <v>30</v>
      </c>
      <c r="B17">
        <v>2013</v>
      </c>
      <c r="C17" t="s">
        <v>39</v>
      </c>
      <c r="D17" t="str">
        <f t="shared" si="0"/>
        <v>2013 June</v>
      </c>
      <c r="E17" s="4">
        <f>SUM('Working Sheet'!E17:N17,'Working Sheet'!P17:Q17)</f>
        <v>1311.8</v>
      </c>
      <c r="F17" s="4">
        <f>SUM('Working Sheet'!O17,'Working Sheet'!R17,'Working Sheet'!AA17,'Working Sheet'!AC17)</f>
        <v>425.29999999999995</v>
      </c>
      <c r="G17" s="4">
        <f>SUM('Working Sheet'!S17,'Working Sheet'!T17,'Working Sheet'!U17)</f>
        <v>328</v>
      </c>
      <c r="H17" s="4">
        <f>SUM('Working Sheet'!V17,'Working Sheet'!X17)</f>
        <v>246.76</v>
      </c>
      <c r="I17" s="4">
        <f>SUM('Working Sheet'!W17)</f>
        <v>108.5</v>
      </c>
      <c r="J17" s="4">
        <f>SUM('Working Sheet'!Y17)</f>
        <v>106.3</v>
      </c>
      <c r="K17" s="4">
        <f>SUM('Working Sheet'!Z17)</f>
        <v>105</v>
      </c>
      <c r="L17" s="4">
        <f>SUM('Working Sheet'!AB17)</f>
        <v>106.5</v>
      </c>
      <c r="M17" s="4">
        <f>SUM('Working Sheet'!AD17)</f>
        <v>105.5</v>
      </c>
      <c r="N17" s="4">
        <f>SUM('Working Sheet'!AE17)</f>
        <v>108.9</v>
      </c>
      <c r="O17" s="4">
        <f t="shared" si="1"/>
        <v>672.26</v>
      </c>
    </row>
    <row r="18" spans="1:15" x14ac:dyDescent="0.35">
      <c r="A18" t="s">
        <v>33</v>
      </c>
      <c r="B18">
        <v>2013</v>
      </c>
      <c r="C18" t="s">
        <v>39</v>
      </c>
      <c r="D18" t="str">
        <f t="shared" si="0"/>
        <v>2013 June</v>
      </c>
      <c r="E18" s="4">
        <f>SUM('Working Sheet'!E18:N18,'Working Sheet'!P18:Q18)</f>
        <v>1354.6000000000001</v>
      </c>
      <c r="F18" s="4">
        <f>SUM('Working Sheet'!O18,'Working Sheet'!R18,'Working Sheet'!AA18,'Working Sheet'!AC18)</f>
        <v>429.40000000000003</v>
      </c>
      <c r="G18" s="4">
        <f>SUM('Working Sheet'!S18,'Working Sheet'!T18,'Working Sheet'!U18)</f>
        <v>325.3</v>
      </c>
      <c r="H18" s="4">
        <f>SUM('Working Sheet'!V18,'Working Sheet'!X18)</f>
        <v>214.3</v>
      </c>
      <c r="I18" s="4">
        <f>SUM('Working Sheet'!W18)</f>
        <v>108</v>
      </c>
      <c r="J18" s="4">
        <f>SUM('Working Sheet'!Y18)</f>
        <v>106.5</v>
      </c>
      <c r="K18" s="4">
        <f>SUM('Working Sheet'!Z18)</f>
        <v>105.2</v>
      </c>
      <c r="L18" s="4">
        <f>SUM('Working Sheet'!AB18)</f>
        <v>108.1</v>
      </c>
      <c r="M18" s="4">
        <f>SUM('Working Sheet'!AD18)</f>
        <v>106.1</v>
      </c>
      <c r="N18" s="4">
        <f>SUM('Working Sheet'!AE18)</f>
        <v>109.7</v>
      </c>
      <c r="O18" s="4">
        <f t="shared" si="1"/>
        <v>641.70000000000005</v>
      </c>
    </row>
    <row r="19" spans="1:15" x14ac:dyDescent="0.35">
      <c r="A19" t="s">
        <v>34</v>
      </c>
      <c r="B19">
        <v>2013</v>
      </c>
      <c r="C19" t="s">
        <v>39</v>
      </c>
      <c r="D19" t="str">
        <f t="shared" si="0"/>
        <v>2013 June</v>
      </c>
      <c r="E19" s="4">
        <f>SUM('Working Sheet'!E19:N19,'Working Sheet'!P19:Q19)</f>
        <v>1327</v>
      </c>
      <c r="F19" s="4">
        <f>SUM('Working Sheet'!O19,'Working Sheet'!R19,'Working Sheet'!AA19,'Working Sheet'!AC19)</f>
        <v>426.7</v>
      </c>
      <c r="G19" s="4">
        <f>SUM('Working Sheet'!S19,'Working Sheet'!T19,'Working Sheet'!U19)</f>
        <v>326.89999999999998</v>
      </c>
      <c r="H19" s="4">
        <f>SUM('Working Sheet'!V19,'Working Sheet'!X19)</f>
        <v>214.2</v>
      </c>
      <c r="I19" s="4">
        <f>SUM('Working Sheet'!W19)</f>
        <v>108.3</v>
      </c>
      <c r="J19" s="4">
        <f>SUM('Working Sheet'!Y19)</f>
        <v>106.4</v>
      </c>
      <c r="K19" s="4">
        <f>SUM('Working Sheet'!Z19)</f>
        <v>105.1</v>
      </c>
      <c r="L19" s="4">
        <f>SUM('Working Sheet'!AB19)</f>
        <v>107.4</v>
      </c>
      <c r="M19" s="4">
        <f>SUM('Working Sheet'!AD19)</f>
        <v>105.8</v>
      </c>
      <c r="N19" s="4">
        <f>SUM('Working Sheet'!AE19)</f>
        <v>109.3</v>
      </c>
      <c r="O19" s="4">
        <f t="shared" si="1"/>
        <v>640.79999999999995</v>
      </c>
    </row>
    <row r="20" spans="1:15" x14ac:dyDescent="0.35">
      <c r="A20" t="s">
        <v>30</v>
      </c>
      <c r="B20">
        <v>2013</v>
      </c>
      <c r="C20" t="s">
        <v>40</v>
      </c>
      <c r="D20" t="str">
        <f t="shared" si="0"/>
        <v>2013 July</v>
      </c>
      <c r="E20" s="4">
        <f>SUM('Working Sheet'!E20:N20,'Working Sheet'!P20:Q20)</f>
        <v>1336.7999999999997</v>
      </c>
      <c r="F20" s="4">
        <f>SUM('Working Sheet'!O20,'Working Sheet'!R20,'Working Sheet'!AA20,'Working Sheet'!AC20)</f>
        <v>427.79999999999995</v>
      </c>
      <c r="G20" s="4">
        <f>SUM('Working Sheet'!S20,'Working Sheet'!T20,'Working Sheet'!U20)</f>
        <v>330.3</v>
      </c>
      <c r="H20" s="4">
        <f>SUM('Working Sheet'!V20,'Working Sheet'!X20)</f>
        <v>247.56</v>
      </c>
      <c r="I20" s="4">
        <f>SUM('Working Sheet'!W20)</f>
        <v>109.5</v>
      </c>
      <c r="J20" s="4">
        <f>SUM('Working Sheet'!Y20)</f>
        <v>106.9</v>
      </c>
      <c r="K20" s="4">
        <f>SUM('Working Sheet'!Z20)</f>
        <v>106.8</v>
      </c>
      <c r="L20" s="4">
        <f>SUM('Working Sheet'!AB20)</f>
        <v>107.8</v>
      </c>
      <c r="M20" s="4">
        <f>SUM('Working Sheet'!AD20)</f>
        <v>106.5</v>
      </c>
      <c r="N20" s="4">
        <f>SUM('Working Sheet'!AE20)</f>
        <v>110.7</v>
      </c>
      <c r="O20" s="4">
        <f t="shared" si="1"/>
        <v>678.16</v>
      </c>
    </row>
    <row r="21" spans="1:15" x14ac:dyDescent="0.35">
      <c r="A21" t="s">
        <v>33</v>
      </c>
      <c r="B21">
        <v>2013</v>
      </c>
      <c r="C21" t="s">
        <v>40</v>
      </c>
      <c r="D21" t="str">
        <f t="shared" si="0"/>
        <v>2013 July</v>
      </c>
      <c r="E21" s="4">
        <f>SUM('Working Sheet'!E21:N21,'Working Sheet'!P21:Q21)</f>
        <v>1379</v>
      </c>
      <c r="F21" s="4">
        <f>SUM('Working Sheet'!O21,'Working Sheet'!R21,'Working Sheet'!AA21,'Working Sheet'!AC21)</f>
        <v>431.2</v>
      </c>
      <c r="G21" s="4">
        <f>SUM('Working Sheet'!S21,'Working Sheet'!T21,'Working Sheet'!U21)</f>
        <v>327.10000000000002</v>
      </c>
      <c r="H21" s="4">
        <f>SUM('Working Sheet'!V21,'Working Sheet'!X21)</f>
        <v>215.8</v>
      </c>
      <c r="I21" s="4">
        <f>SUM('Working Sheet'!W21)</f>
        <v>108.6</v>
      </c>
      <c r="J21" s="4">
        <f>SUM('Working Sheet'!Y21)</f>
        <v>107.1</v>
      </c>
      <c r="K21" s="4">
        <f>SUM('Working Sheet'!Z21)</f>
        <v>107.3</v>
      </c>
      <c r="L21" s="4">
        <f>SUM('Working Sheet'!AB21)</f>
        <v>110.1</v>
      </c>
      <c r="M21" s="4">
        <f>SUM('Working Sheet'!AD21)</f>
        <v>107.3</v>
      </c>
      <c r="N21" s="4">
        <f>SUM('Working Sheet'!AE21)</f>
        <v>111.4</v>
      </c>
      <c r="O21" s="4">
        <f t="shared" si="1"/>
        <v>649.09999999999991</v>
      </c>
    </row>
    <row r="22" spans="1:15" x14ac:dyDescent="0.35">
      <c r="A22" t="s">
        <v>34</v>
      </c>
      <c r="B22">
        <v>2013</v>
      </c>
      <c r="C22" t="s">
        <v>40</v>
      </c>
      <c r="D22" t="str">
        <f t="shared" si="0"/>
        <v>2013 July</v>
      </c>
      <c r="E22" s="4">
        <f>SUM('Working Sheet'!E22:N22,'Working Sheet'!P22:Q22)</f>
        <v>1351.8</v>
      </c>
      <c r="F22" s="4">
        <f>SUM('Working Sheet'!O22,'Working Sheet'!R22,'Working Sheet'!AA22,'Working Sheet'!AC22)</f>
        <v>428.8</v>
      </c>
      <c r="G22" s="4">
        <f>SUM('Working Sheet'!S22,'Working Sheet'!T22,'Working Sheet'!U22)</f>
        <v>329</v>
      </c>
      <c r="H22" s="4">
        <f>SUM('Working Sheet'!V22,'Working Sheet'!X22)</f>
        <v>215.9</v>
      </c>
      <c r="I22" s="4">
        <f>SUM('Working Sheet'!W22)</f>
        <v>109.2</v>
      </c>
      <c r="J22" s="4">
        <f>SUM('Working Sheet'!Y22)</f>
        <v>107</v>
      </c>
      <c r="K22" s="4">
        <f>SUM('Working Sheet'!Z22)</f>
        <v>107.1</v>
      </c>
      <c r="L22" s="4">
        <f>SUM('Working Sheet'!AB22)</f>
        <v>109.1</v>
      </c>
      <c r="M22" s="4">
        <f>SUM('Working Sheet'!AD22)</f>
        <v>106.9</v>
      </c>
      <c r="N22" s="4">
        <f>SUM('Working Sheet'!AE22)</f>
        <v>111</v>
      </c>
      <c r="O22" s="4">
        <f t="shared" si="1"/>
        <v>648.20000000000005</v>
      </c>
    </row>
    <row r="23" spans="1:15" x14ac:dyDescent="0.35">
      <c r="A23" t="s">
        <v>30</v>
      </c>
      <c r="B23">
        <v>2013</v>
      </c>
      <c r="C23" t="s">
        <v>41</v>
      </c>
      <c r="D23" t="str">
        <f t="shared" si="0"/>
        <v>2013 August</v>
      </c>
      <c r="E23" s="4">
        <f>SUM('Working Sheet'!E23:N23,'Working Sheet'!P23:Q23)</f>
        <v>1352.8</v>
      </c>
      <c r="F23" s="4">
        <f>SUM('Working Sheet'!O23,'Working Sheet'!R23,'Working Sheet'!AA23,'Working Sheet'!AC23)</f>
        <v>432.2</v>
      </c>
      <c r="G23" s="4">
        <f>SUM('Working Sheet'!S23,'Working Sheet'!T23,'Working Sheet'!U23)</f>
        <v>332.6</v>
      </c>
      <c r="H23" s="4">
        <f>SUM('Working Sheet'!V23,'Working Sheet'!X23)</f>
        <v>247.95999999999998</v>
      </c>
      <c r="I23" s="4">
        <f>SUM('Working Sheet'!W23)</f>
        <v>109.9</v>
      </c>
      <c r="J23" s="4">
        <f>SUM('Working Sheet'!Y23)</f>
        <v>107.5</v>
      </c>
      <c r="K23" s="4">
        <f>SUM('Working Sheet'!Z23)</f>
        <v>107.8</v>
      </c>
      <c r="L23" s="4">
        <f>SUM('Working Sheet'!AB23)</f>
        <v>108.7</v>
      </c>
      <c r="M23" s="4">
        <f>SUM('Working Sheet'!AD23)</f>
        <v>107.5</v>
      </c>
      <c r="N23" s="4">
        <f>SUM('Working Sheet'!AE23)</f>
        <v>112.1</v>
      </c>
      <c r="O23" s="4">
        <f t="shared" si="1"/>
        <v>681.86</v>
      </c>
    </row>
    <row r="24" spans="1:15" x14ac:dyDescent="0.35">
      <c r="A24" t="s">
        <v>33</v>
      </c>
      <c r="B24">
        <v>2013</v>
      </c>
      <c r="C24" t="s">
        <v>41</v>
      </c>
      <c r="D24" t="str">
        <f t="shared" si="0"/>
        <v>2013 August</v>
      </c>
      <c r="E24" s="4">
        <f>SUM('Working Sheet'!E24:N24,'Working Sheet'!P24:Q24)</f>
        <v>1395.2</v>
      </c>
      <c r="F24" s="4">
        <f>SUM('Working Sheet'!O24,'Working Sheet'!R24,'Working Sheet'!AA24,'Working Sheet'!AC24)</f>
        <v>435.8</v>
      </c>
      <c r="G24" s="4">
        <f>SUM('Working Sheet'!S24,'Working Sheet'!T24,'Working Sheet'!U24)</f>
        <v>329.09999999999997</v>
      </c>
      <c r="H24" s="4">
        <f>SUM('Working Sheet'!V24,'Working Sheet'!X24)</f>
        <v>217.60000000000002</v>
      </c>
      <c r="I24" s="4">
        <f>SUM('Working Sheet'!W24)</f>
        <v>109.3</v>
      </c>
      <c r="J24" s="4">
        <f>SUM('Working Sheet'!Y24)</f>
        <v>107.6</v>
      </c>
      <c r="K24" s="4">
        <f>SUM('Working Sheet'!Z24)</f>
        <v>108.1</v>
      </c>
      <c r="L24" s="4">
        <f>SUM('Working Sheet'!AB24)</f>
        <v>110.8</v>
      </c>
      <c r="M24" s="4">
        <f>SUM('Working Sheet'!AD24)</f>
        <v>108.3</v>
      </c>
      <c r="N24" s="4">
        <f>SUM('Working Sheet'!AE24)</f>
        <v>112.7</v>
      </c>
      <c r="O24" s="4">
        <f t="shared" si="1"/>
        <v>654.09999999999991</v>
      </c>
    </row>
    <row r="25" spans="1:15" x14ac:dyDescent="0.35">
      <c r="A25" t="s">
        <v>34</v>
      </c>
      <c r="B25">
        <v>2013</v>
      </c>
      <c r="C25" t="s">
        <v>41</v>
      </c>
      <c r="D25" t="str">
        <f t="shared" si="0"/>
        <v>2013 August</v>
      </c>
      <c r="E25" s="4">
        <f>SUM('Working Sheet'!E25:N25,'Working Sheet'!P25:Q25)</f>
        <v>1367.2</v>
      </c>
      <c r="F25" s="4">
        <f>SUM('Working Sheet'!O25,'Working Sheet'!R25,'Working Sheet'!AA25,'Working Sheet'!AC25)</f>
        <v>433.4</v>
      </c>
      <c r="G25" s="4">
        <f>SUM('Working Sheet'!S25,'Working Sheet'!T25,'Working Sheet'!U25)</f>
        <v>331.1</v>
      </c>
      <c r="H25" s="4">
        <f>SUM('Working Sheet'!V25,'Working Sheet'!X25)</f>
        <v>217.60000000000002</v>
      </c>
      <c r="I25" s="4">
        <f>SUM('Working Sheet'!W25)</f>
        <v>109.7</v>
      </c>
      <c r="J25" s="4">
        <f>SUM('Working Sheet'!Y25)</f>
        <v>107.5</v>
      </c>
      <c r="K25" s="4">
        <f>SUM('Working Sheet'!Z25)</f>
        <v>108</v>
      </c>
      <c r="L25" s="4">
        <f>SUM('Working Sheet'!AB25)</f>
        <v>109.9</v>
      </c>
      <c r="M25" s="4">
        <f>SUM('Working Sheet'!AD25)</f>
        <v>107.9</v>
      </c>
      <c r="N25" s="4">
        <f>SUM('Working Sheet'!AE25)</f>
        <v>112.4</v>
      </c>
      <c r="O25" s="4">
        <f t="shared" si="1"/>
        <v>653.1</v>
      </c>
    </row>
    <row r="26" spans="1:15" x14ac:dyDescent="0.35">
      <c r="A26" t="s">
        <v>30</v>
      </c>
      <c r="B26">
        <v>2013</v>
      </c>
      <c r="C26" t="s">
        <v>42</v>
      </c>
      <c r="D26" t="str">
        <f t="shared" si="0"/>
        <v>2013 September</v>
      </c>
      <c r="E26" s="4">
        <f>SUM('Working Sheet'!E26:N26,'Working Sheet'!P26:Q26)</f>
        <v>1378.1000000000001</v>
      </c>
      <c r="F26" s="4">
        <f>SUM('Working Sheet'!O26,'Working Sheet'!R26,'Working Sheet'!AA26,'Working Sheet'!AC26)</f>
        <v>436.5</v>
      </c>
      <c r="G26" s="4">
        <f>SUM('Working Sheet'!S26,'Working Sheet'!T26,'Working Sheet'!U26)</f>
        <v>336.6</v>
      </c>
      <c r="H26" s="4">
        <f>SUM('Working Sheet'!V26,'Working Sheet'!X26)</f>
        <v>248.85999999999999</v>
      </c>
      <c r="I26" s="4">
        <f>SUM('Working Sheet'!W26)</f>
        <v>111.1</v>
      </c>
      <c r="J26" s="4">
        <f>SUM('Working Sheet'!Y26)</f>
        <v>108.3</v>
      </c>
      <c r="K26" s="4">
        <f>SUM('Working Sheet'!Z26)</f>
        <v>109.3</v>
      </c>
      <c r="L26" s="4">
        <f>SUM('Working Sheet'!AB26)</f>
        <v>109.8</v>
      </c>
      <c r="M26" s="4">
        <f>SUM('Working Sheet'!AD26)</f>
        <v>108.7</v>
      </c>
      <c r="N26" s="4">
        <f>SUM('Working Sheet'!AE26)</f>
        <v>114.2</v>
      </c>
      <c r="O26" s="4">
        <f t="shared" si="1"/>
        <v>687.76</v>
      </c>
    </row>
    <row r="27" spans="1:15" x14ac:dyDescent="0.35">
      <c r="A27" t="s">
        <v>33</v>
      </c>
      <c r="B27">
        <v>2013</v>
      </c>
      <c r="C27" t="s">
        <v>42</v>
      </c>
      <c r="D27" t="str">
        <f t="shared" si="0"/>
        <v>2013 September</v>
      </c>
      <c r="E27" s="4">
        <f>SUM('Working Sheet'!E27:N27,'Working Sheet'!P27:Q27)</f>
        <v>1389.3000000000002</v>
      </c>
      <c r="F27" s="4">
        <f>SUM('Working Sheet'!O27,'Working Sheet'!R27,'Working Sheet'!AA27,'Working Sheet'!AC27)</f>
        <v>438.29999999999995</v>
      </c>
      <c r="G27" s="4">
        <f>SUM('Working Sheet'!S27,'Working Sheet'!T27,'Working Sheet'!U27)</f>
        <v>331.5</v>
      </c>
      <c r="H27" s="4">
        <f>SUM('Working Sheet'!V27,'Working Sheet'!X27)</f>
        <v>219.3</v>
      </c>
      <c r="I27" s="4">
        <f>SUM('Working Sheet'!W27)</f>
        <v>109.5</v>
      </c>
      <c r="J27" s="4">
        <f>SUM('Working Sheet'!Y27)</f>
        <v>107.9</v>
      </c>
      <c r="K27" s="4">
        <f>SUM('Working Sheet'!Z27)</f>
        <v>110.4</v>
      </c>
      <c r="L27" s="4">
        <f>SUM('Working Sheet'!AB27)</f>
        <v>111.2</v>
      </c>
      <c r="M27" s="4">
        <f>SUM('Working Sheet'!AD27)</f>
        <v>109.4</v>
      </c>
      <c r="N27" s="4">
        <f>SUM('Working Sheet'!AE27)</f>
        <v>113.2</v>
      </c>
      <c r="O27" s="4">
        <f t="shared" si="1"/>
        <v>659.80000000000007</v>
      </c>
    </row>
    <row r="28" spans="1:15" x14ac:dyDescent="0.35">
      <c r="A28" t="s">
        <v>34</v>
      </c>
      <c r="B28">
        <v>2013</v>
      </c>
      <c r="C28" t="s">
        <v>42</v>
      </c>
      <c r="D28" t="str">
        <f t="shared" si="0"/>
        <v>2013 September</v>
      </c>
      <c r="E28" s="4">
        <f>SUM('Working Sheet'!E28:N28,'Working Sheet'!P28:Q28)</f>
        <v>1380.9999999999998</v>
      </c>
      <c r="F28" s="4">
        <f>SUM('Working Sheet'!O28,'Working Sheet'!R28,'Working Sheet'!AA28,'Working Sheet'!AC28)</f>
        <v>437</v>
      </c>
      <c r="G28" s="4">
        <f>SUM('Working Sheet'!S28,'Working Sheet'!T28,'Working Sheet'!U28)</f>
        <v>334.5</v>
      </c>
      <c r="H28" s="4">
        <f>SUM('Working Sheet'!V28,'Working Sheet'!X28)</f>
        <v>219.3</v>
      </c>
      <c r="I28" s="4">
        <f>SUM('Working Sheet'!W28)</f>
        <v>110.5</v>
      </c>
      <c r="J28" s="4">
        <f>SUM('Working Sheet'!Y28)</f>
        <v>108.1</v>
      </c>
      <c r="K28" s="4">
        <f>SUM('Working Sheet'!Z28)</f>
        <v>109.9</v>
      </c>
      <c r="L28" s="4">
        <f>SUM('Working Sheet'!AB28)</f>
        <v>110.6</v>
      </c>
      <c r="M28" s="4">
        <f>SUM('Working Sheet'!AD28)</f>
        <v>109</v>
      </c>
      <c r="N28" s="4">
        <f>SUM('Working Sheet'!AE28)</f>
        <v>113.7</v>
      </c>
      <c r="O28" s="4">
        <f t="shared" si="1"/>
        <v>659.30000000000007</v>
      </c>
    </row>
    <row r="29" spans="1:15" x14ac:dyDescent="0.35">
      <c r="A29" t="s">
        <v>30</v>
      </c>
      <c r="B29">
        <v>2013</v>
      </c>
      <c r="C29" t="s">
        <v>43</v>
      </c>
      <c r="D29" t="str">
        <f t="shared" si="0"/>
        <v>2013 October</v>
      </c>
      <c r="E29" s="4">
        <f>SUM('Working Sheet'!E29:N29,'Working Sheet'!P29:Q29)</f>
        <v>1396.9</v>
      </c>
      <c r="F29" s="4">
        <f>SUM('Working Sheet'!O29,'Working Sheet'!R29,'Working Sheet'!AA29,'Working Sheet'!AC29)</f>
        <v>439.1</v>
      </c>
      <c r="G29" s="4">
        <f>SUM('Working Sheet'!S29,'Working Sheet'!T29,'Working Sheet'!U29)</f>
        <v>339.29999999999995</v>
      </c>
      <c r="H29" s="4">
        <f>SUM('Working Sheet'!V29,'Working Sheet'!X29)</f>
        <v>249.66</v>
      </c>
      <c r="I29" s="4">
        <f>SUM('Working Sheet'!W29)</f>
        <v>111.6</v>
      </c>
      <c r="J29" s="4">
        <f>SUM('Working Sheet'!Y29)</f>
        <v>108.9</v>
      </c>
      <c r="K29" s="4">
        <f>SUM('Working Sheet'!Z29)</f>
        <v>109.3</v>
      </c>
      <c r="L29" s="4">
        <f>SUM('Working Sheet'!AB29)</f>
        <v>110.2</v>
      </c>
      <c r="M29" s="4">
        <f>SUM('Working Sheet'!AD29)</f>
        <v>109.1</v>
      </c>
      <c r="N29" s="4">
        <f>SUM('Working Sheet'!AE29)</f>
        <v>115.5</v>
      </c>
      <c r="O29" s="4">
        <f t="shared" si="1"/>
        <v>689.86</v>
      </c>
    </row>
    <row r="30" spans="1:15" x14ac:dyDescent="0.35">
      <c r="A30" t="s">
        <v>33</v>
      </c>
      <c r="B30">
        <v>2013</v>
      </c>
      <c r="C30" t="s">
        <v>43</v>
      </c>
      <c r="D30" t="str">
        <f t="shared" si="0"/>
        <v>2013 October</v>
      </c>
      <c r="E30" s="4">
        <f>SUM('Working Sheet'!E30:N30,'Working Sheet'!P30:Q30)</f>
        <v>1405.7999999999997</v>
      </c>
      <c r="F30" s="4">
        <f>SUM('Working Sheet'!O30,'Working Sheet'!R30,'Working Sheet'!AA30,'Working Sheet'!AC30)</f>
        <v>440.2</v>
      </c>
      <c r="G30" s="4">
        <f>SUM('Working Sheet'!S30,'Working Sheet'!T30,'Working Sheet'!U30)</f>
        <v>334.2</v>
      </c>
      <c r="H30" s="4">
        <f>SUM('Working Sheet'!V30,'Working Sheet'!X30)</f>
        <v>220.7</v>
      </c>
      <c r="I30" s="4">
        <f>SUM('Working Sheet'!W30)</f>
        <v>109.7</v>
      </c>
      <c r="J30" s="4">
        <f>SUM('Working Sheet'!Y30)</f>
        <v>108.2</v>
      </c>
      <c r="K30" s="4">
        <f>SUM('Working Sheet'!Z30)</f>
        <v>109.7</v>
      </c>
      <c r="L30" s="4">
        <f>SUM('Working Sheet'!AB30)</f>
        <v>111.3</v>
      </c>
      <c r="M30" s="4">
        <f>SUM('Working Sheet'!AD30)</f>
        <v>109.4</v>
      </c>
      <c r="N30" s="4">
        <f>SUM('Working Sheet'!AE30)</f>
        <v>114</v>
      </c>
      <c r="O30" s="4">
        <f t="shared" si="1"/>
        <v>660.8</v>
      </c>
    </row>
    <row r="31" spans="1:15" x14ac:dyDescent="0.35">
      <c r="A31" t="s">
        <v>34</v>
      </c>
      <c r="B31">
        <v>2013</v>
      </c>
      <c r="C31" t="s">
        <v>43</v>
      </c>
      <c r="D31" t="str">
        <f t="shared" si="0"/>
        <v>2013 October</v>
      </c>
      <c r="E31" s="4">
        <f>SUM('Working Sheet'!E31:N31,'Working Sheet'!P31:Q31)</f>
        <v>1399.0000000000002</v>
      </c>
      <c r="F31" s="4">
        <f>SUM('Working Sheet'!O31,'Working Sheet'!R31,'Working Sheet'!AA31,'Working Sheet'!AC31)</f>
        <v>439.19999999999993</v>
      </c>
      <c r="G31" s="4">
        <f>SUM('Working Sheet'!S31,'Working Sheet'!T31,'Working Sheet'!U31)</f>
        <v>337.2</v>
      </c>
      <c r="H31" s="4">
        <f>SUM('Working Sheet'!V31,'Working Sheet'!X31)</f>
        <v>220.8</v>
      </c>
      <c r="I31" s="4">
        <f>SUM('Working Sheet'!W31)</f>
        <v>110.9</v>
      </c>
      <c r="J31" s="4">
        <f>SUM('Working Sheet'!Y31)</f>
        <v>108.6</v>
      </c>
      <c r="K31" s="4">
        <f>SUM('Working Sheet'!Z31)</f>
        <v>109.5</v>
      </c>
      <c r="L31" s="4">
        <f>SUM('Working Sheet'!AB31)</f>
        <v>110.8</v>
      </c>
      <c r="M31" s="4">
        <f>SUM('Working Sheet'!AD31)</f>
        <v>109.2</v>
      </c>
      <c r="N31" s="4">
        <f>SUM('Working Sheet'!AE31)</f>
        <v>114.8</v>
      </c>
      <c r="O31" s="4">
        <f t="shared" si="1"/>
        <v>661.2</v>
      </c>
    </row>
    <row r="32" spans="1:15" x14ac:dyDescent="0.35">
      <c r="A32" t="s">
        <v>30</v>
      </c>
      <c r="B32">
        <v>2013</v>
      </c>
      <c r="C32" t="s">
        <v>44</v>
      </c>
      <c r="D32" t="str">
        <f t="shared" si="0"/>
        <v xml:space="preserve">2013 November </v>
      </c>
      <c r="E32" s="4">
        <f>SUM('Working Sheet'!E32:N32,'Working Sheet'!P32:Q32)</f>
        <v>1425</v>
      </c>
      <c r="F32" s="4">
        <f>SUM('Working Sheet'!O32,'Working Sheet'!R32,'Working Sheet'!AA32,'Working Sheet'!AC32)</f>
        <v>441.5</v>
      </c>
      <c r="G32" s="4">
        <f>SUM('Working Sheet'!S32,'Working Sheet'!T32,'Working Sheet'!U32)</f>
        <v>342.1</v>
      </c>
      <c r="H32" s="4">
        <f>SUM('Working Sheet'!V32,'Working Sheet'!X32)</f>
        <v>250.56</v>
      </c>
      <c r="I32" s="4">
        <f>SUM('Working Sheet'!W32)</f>
        <v>112.6</v>
      </c>
      <c r="J32" s="4">
        <f>SUM('Working Sheet'!Y32)</f>
        <v>109.7</v>
      </c>
      <c r="K32" s="4">
        <f>SUM('Working Sheet'!Z32)</f>
        <v>109.6</v>
      </c>
      <c r="L32" s="4">
        <f>SUM('Working Sheet'!AB32)</f>
        <v>111</v>
      </c>
      <c r="M32" s="4">
        <f>SUM('Working Sheet'!AD32)</f>
        <v>109.8</v>
      </c>
      <c r="N32" s="4">
        <f>SUM('Working Sheet'!AE32)</f>
        <v>117.4</v>
      </c>
      <c r="O32" s="4">
        <f t="shared" si="1"/>
        <v>693.56</v>
      </c>
    </row>
    <row r="33" spans="1:15" x14ac:dyDescent="0.35">
      <c r="A33" t="s">
        <v>33</v>
      </c>
      <c r="B33">
        <v>2013</v>
      </c>
      <c r="C33" t="s">
        <v>45</v>
      </c>
      <c r="D33" t="str">
        <f t="shared" si="0"/>
        <v>2013 November</v>
      </c>
      <c r="E33" s="4">
        <f>SUM('Working Sheet'!E33:N33,'Working Sheet'!P33:Q33)</f>
        <v>1432.8</v>
      </c>
      <c r="F33" s="4">
        <f>SUM('Working Sheet'!O33,'Working Sheet'!R33,'Working Sheet'!AA33,'Working Sheet'!AC33)</f>
        <v>442.29999999999995</v>
      </c>
      <c r="G33" s="4">
        <f>SUM('Working Sheet'!S33,'Working Sheet'!T33,'Working Sheet'!U33)</f>
        <v>336.8</v>
      </c>
      <c r="H33" s="4">
        <f>SUM('Working Sheet'!V33,'Working Sheet'!X33)</f>
        <v>222</v>
      </c>
      <c r="I33" s="4">
        <f>SUM('Working Sheet'!W33)</f>
        <v>110</v>
      </c>
      <c r="J33" s="4">
        <f>SUM('Working Sheet'!Y33)</f>
        <v>108.6</v>
      </c>
      <c r="K33" s="4">
        <f>SUM('Working Sheet'!Z33)</f>
        <v>109.5</v>
      </c>
      <c r="L33" s="4">
        <f>SUM('Working Sheet'!AB33)</f>
        <v>111.3</v>
      </c>
      <c r="M33" s="4">
        <f>SUM('Working Sheet'!AD33)</f>
        <v>109.6</v>
      </c>
      <c r="N33" s="4">
        <f>SUM('Working Sheet'!AE33)</f>
        <v>115</v>
      </c>
      <c r="O33" s="4">
        <f t="shared" si="1"/>
        <v>662.4</v>
      </c>
    </row>
    <row r="34" spans="1:15" x14ac:dyDescent="0.35">
      <c r="A34" t="s">
        <v>34</v>
      </c>
      <c r="B34">
        <v>2013</v>
      </c>
      <c r="C34" t="s">
        <v>45</v>
      </c>
      <c r="D34" t="str">
        <f t="shared" si="0"/>
        <v>2013 November</v>
      </c>
      <c r="E34" s="4">
        <f>SUM('Working Sheet'!E34:N34,'Working Sheet'!P34:Q34)</f>
        <v>1427</v>
      </c>
      <c r="F34" s="4">
        <f>SUM('Working Sheet'!O34,'Working Sheet'!R34,'Working Sheet'!AA34,'Working Sheet'!AC34)</f>
        <v>441.6</v>
      </c>
      <c r="G34" s="4">
        <f>SUM('Working Sheet'!S34,'Working Sheet'!T34,'Working Sheet'!U34)</f>
        <v>339.90000000000003</v>
      </c>
      <c r="H34" s="4">
        <f>SUM('Working Sheet'!V34,'Working Sheet'!X34)</f>
        <v>222.2</v>
      </c>
      <c r="I34" s="4">
        <f>SUM('Working Sheet'!W34)</f>
        <v>111.6</v>
      </c>
      <c r="J34" s="4">
        <f>SUM('Working Sheet'!Y34)</f>
        <v>109.3</v>
      </c>
      <c r="K34" s="4">
        <f>SUM('Working Sheet'!Z34)</f>
        <v>109.5</v>
      </c>
      <c r="L34" s="4">
        <f>SUM('Working Sheet'!AB34)</f>
        <v>111.2</v>
      </c>
      <c r="M34" s="4">
        <f>SUM('Working Sheet'!AD34)</f>
        <v>109.7</v>
      </c>
      <c r="N34" s="4">
        <f>SUM('Working Sheet'!AE34)</f>
        <v>116.3</v>
      </c>
      <c r="O34" s="4">
        <f t="shared" si="1"/>
        <v>664.2</v>
      </c>
    </row>
    <row r="35" spans="1:15" x14ac:dyDescent="0.35">
      <c r="A35" t="s">
        <v>30</v>
      </c>
      <c r="B35">
        <v>2013</v>
      </c>
      <c r="C35" t="s">
        <v>46</v>
      </c>
      <c r="D35" t="str">
        <f t="shared" si="0"/>
        <v>2013 December</v>
      </c>
      <c r="E35" s="4">
        <f>SUM('Working Sheet'!E35:N35,'Working Sheet'!P35:Q35)</f>
        <v>1396.9</v>
      </c>
      <c r="F35" s="4">
        <f>SUM('Working Sheet'!O35,'Working Sheet'!R35,'Working Sheet'!AA35,'Working Sheet'!AC35)</f>
        <v>443</v>
      </c>
      <c r="G35" s="4">
        <f>SUM('Working Sheet'!S35,'Working Sheet'!T35,'Working Sheet'!U35)</f>
        <v>345.3</v>
      </c>
      <c r="H35" s="4">
        <f>SUM('Working Sheet'!V35,'Working Sheet'!X35)</f>
        <v>251.35999999999999</v>
      </c>
      <c r="I35" s="4">
        <f>SUM('Working Sheet'!W35)</f>
        <v>112.8</v>
      </c>
      <c r="J35" s="4">
        <f>SUM('Working Sheet'!Y35)</f>
        <v>110.1</v>
      </c>
      <c r="K35" s="4">
        <f>SUM('Working Sheet'!Z35)</f>
        <v>109.9</v>
      </c>
      <c r="L35" s="4">
        <f>SUM('Working Sheet'!AB35)</f>
        <v>111.6</v>
      </c>
      <c r="M35" s="4">
        <f>SUM('Working Sheet'!AD35)</f>
        <v>110.1</v>
      </c>
      <c r="N35" s="4">
        <f>SUM('Working Sheet'!AE35)</f>
        <v>115.5</v>
      </c>
      <c r="O35" s="4">
        <f t="shared" si="1"/>
        <v>695.76</v>
      </c>
    </row>
    <row r="36" spans="1:15" x14ac:dyDescent="0.35">
      <c r="A36" t="s">
        <v>33</v>
      </c>
      <c r="B36">
        <v>2013</v>
      </c>
      <c r="C36" t="s">
        <v>46</v>
      </c>
      <c r="D36" t="str">
        <f t="shared" si="0"/>
        <v>2013 December</v>
      </c>
      <c r="E36" s="4">
        <f>SUM('Working Sheet'!E36:N36,'Working Sheet'!P36:Q36)</f>
        <v>1392.3000000000002</v>
      </c>
      <c r="F36" s="4">
        <f>SUM('Working Sheet'!O36,'Working Sheet'!R36,'Working Sheet'!AA36,'Working Sheet'!AC36)</f>
        <v>443.7</v>
      </c>
      <c r="G36" s="4">
        <f>SUM('Working Sheet'!S36,'Working Sheet'!T36,'Working Sheet'!U36)</f>
        <v>338.8</v>
      </c>
      <c r="H36" s="4">
        <f>SUM('Working Sheet'!V36,'Working Sheet'!X36)</f>
        <v>222</v>
      </c>
      <c r="I36" s="4">
        <f>SUM('Working Sheet'!W36)</f>
        <v>110.4</v>
      </c>
      <c r="J36" s="4">
        <f>SUM('Working Sheet'!Y36)</f>
        <v>109</v>
      </c>
      <c r="K36" s="4">
        <f>SUM('Working Sheet'!Z36)</f>
        <v>109.7</v>
      </c>
      <c r="L36" s="4">
        <f>SUM('Working Sheet'!AB36)</f>
        <v>111.4</v>
      </c>
      <c r="M36" s="4">
        <f>SUM('Working Sheet'!AD36)</f>
        <v>109.8</v>
      </c>
      <c r="N36" s="4">
        <f>SUM('Working Sheet'!AE36)</f>
        <v>113.3</v>
      </c>
      <c r="O36" s="4">
        <f t="shared" si="1"/>
        <v>663.3</v>
      </c>
    </row>
    <row r="37" spans="1:15" x14ac:dyDescent="0.35">
      <c r="A37" t="s">
        <v>34</v>
      </c>
      <c r="B37">
        <v>2013</v>
      </c>
      <c r="C37" t="s">
        <v>46</v>
      </c>
      <c r="D37" t="str">
        <f t="shared" si="0"/>
        <v>2013 December</v>
      </c>
      <c r="E37" s="4">
        <f>SUM('Working Sheet'!E37:N37,'Working Sheet'!P37:Q37)</f>
        <v>1395.2000000000003</v>
      </c>
      <c r="F37" s="4">
        <f>SUM('Working Sheet'!O37,'Working Sheet'!R37,'Working Sheet'!AA37,'Working Sheet'!AC37)</f>
        <v>443</v>
      </c>
      <c r="G37" s="4">
        <f>SUM('Working Sheet'!S37,'Working Sheet'!T37,'Working Sheet'!U37)</f>
        <v>342.7</v>
      </c>
      <c r="H37" s="4">
        <f>SUM('Working Sheet'!V37,'Working Sheet'!X37)</f>
        <v>222.4</v>
      </c>
      <c r="I37" s="4">
        <f>SUM('Working Sheet'!W37)</f>
        <v>111.9</v>
      </c>
      <c r="J37" s="4">
        <f>SUM('Working Sheet'!Y37)</f>
        <v>109.7</v>
      </c>
      <c r="K37" s="4">
        <f>SUM('Working Sheet'!Z37)</f>
        <v>109.8</v>
      </c>
      <c r="L37" s="4">
        <f>SUM('Working Sheet'!AB37)</f>
        <v>111.5</v>
      </c>
      <c r="M37" s="4">
        <f>SUM('Working Sheet'!AD37)</f>
        <v>110</v>
      </c>
      <c r="N37" s="4">
        <f>SUM('Working Sheet'!AE37)</f>
        <v>114.5</v>
      </c>
      <c r="O37" s="4">
        <f t="shared" si="1"/>
        <v>665.6</v>
      </c>
    </row>
    <row r="38" spans="1:15" x14ac:dyDescent="0.35">
      <c r="A38" t="s">
        <v>30</v>
      </c>
      <c r="B38">
        <v>2014</v>
      </c>
      <c r="C38" t="s">
        <v>31</v>
      </c>
      <c r="D38" t="str">
        <f t="shared" si="0"/>
        <v>2014 January</v>
      </c>
      <c r="E38" s="4">
        <f>SUM('Working Sheet'!E38:N38,'Working Sheet'!P38:Q38)</f>
        <v>1374.2</v>
      </c>
      <c r="F38" s="4">
        <f>SUM('Working Sheet'!O38,'Working Sheet'!R38,'Working Sheet'!AA38,'Working Sheet'!AC38)</f>
        <v>444.3</v>
      </c>
      <c r="G38" s="4">
        <f>SUM('Working Sheet'!S38,'Working Sheet'!T38,'Working Sheet'!U38)</f>
        <v>347.2</v>
      </c>
      <c r="H38" s="4">
        <f>SUM('Working Sheet'!V38,'Working Sheet'!X38)</f>
        <v>251.85999999999999</v>
      </c>
      <c r="I38" s="4">
        <f>SUM('Working Sheet'!W38)</f>
        <v>113</v>
      </c>
      <c r="J38" s="4">
        <f>SUM('Working Sheet'!Y38)</f>
        <v>110.6</v>
      </c>
      <c r="K38" s="4">
        <f>SUM('Working Sheet'!Z38)</f>
        <v>110.5</v>
      </c>
      <c r="L38" s="4">
        <f>SUM('Working Sheet'!AB38)</f>
        <v>111.8</v>
      </c>
      <c r="M38" s="4">
        <f>SUM('Working Sheet'!AD38)</f>
        <v>110.6</v>
      </c>
      <c r="N38" s="4">
        <f>SUM('Working Sheet'!AE38)</f>
        <v>114.2</v>
      </c>
      <c r="O38" s="4">
        <f t="shared" si="1"/>
        <v>697.76</v>
      </c>
    </row>
    <row r="39" spans="1:15" x14ac:dyDescent="0.35">
      <c r="A39" t="s">
        <v>33</v>
      </c>
      <c r="B39">
        <v>2014</v>
      </c>
      <c r="C39" t="s">
        <v>31</v>
      </c>
      <c r="D39" t="str">
        <f t="shared" si="0"/>
        <v>2014 January</v>
      </c>
      <c r="E39" s="4">
        <f>SUM('Working Sheet'!E39:N39,'Working Sheet'!P39:Q39)</f>
        <v>1372.2</v>
      </c>
      <c r="F39" s="4">
        <f>SUM('Working Sheet'!O39,'Working Sheet'!R39,'Working Sheet'!AA39,'Working Sheet'!AC39)</f>
        <v>445.6</v>
      </c>
      <c r="G39" s="4">
        <f>SUM('Working Sheet'!S39,'Working Sheet'!T39,'Working Sheet'!U39)</f>
        <v>340.4</v>
      </c>
      <c r="H39" s="4">
        <f>SUM('Working Sheet'!V39,'Working Sheet'!X39)</f>
        <v>223.5</v>
      </c>
      <c r="I39" s="4">
        <f>SUM('Working Sheet'!W39)</f>
        <v>111</v>
      </c>
      <c r="J39" s="4">
        <f>SUM('Working Sheet'!Y39)</f>
        <v>109.7</v>
      </c>
      <c r="K39" s="4">
        <f>SUM('Working Sheet'!Z39)</f>
        <v>110.8</v>
      </c>
      <c r="L39" s="4">
        <f>SUM('Working Sheet'!AB39)</f>
        <v>111.5</v>
      </c>
      <c r="M39" s="4">
        <f>SUM('Working Sheet'!AD39)</f>
        <v>110.5</v>
      </c>
      <c r="N39" s="4">
        <f>SUM('Working Sheet'!AE39)</f>
        <v>112.9</v>
      </c>
      <c r="O39" s="4">
        <f t="shared" si="1"/>
        <v>667.3</v>
      </c>
    </row>
    <row r="40" spans="1:15" x14ac:dyDescent="0.35">
      <c r="A40" t="s">
        <v>34</v>
      </c>
      <c r="B40">
        <v>2014</v>
      </c>
      <c r="C40" t="s">
        <v>31</v>
      </c>
      <c r="D40" t="str">
        <f t="shared" si="0"/>
        <v>2014 January</v>
      </c>
      <c r="E40" s="4">
        <f>SUM('Working Sheet'!E40:N40,'Working Sheet'!P40:Q40)</f>
        <v>1373.4999999999998</v>
      </c>
      <c r="F40" s="4">
        <f>SUM('Working Sheet'!O40,'Working Sheet'!R40,'Working Sheet'!AA40,'Working Sheet'!AC40)</f>
        <v>444.7</v>
      </c>
      <c r="G40" s="4">
        <f>SUM('Working Sheet'!S40,'Working Sheet'!T40,'Working Sheet'!U40)</f>
        <v>344.4</v>
      </c>
      <c r="H40" s="4">
        <f>SUM('Working Sheet'!V40,'Working Sheet'!X40)</f>
        <v>223.89999999999998</v>
      </c>
      <c r="I40" s="4">
        <f>SUM('Working Sheet'!W40)</f>
        <v>112.2</v>
      </c>
      <c r="J40" s="4">
        <f>SUM('Working Sheet'!Y40)</f>
        <v>110.3</v>
      </c>
      <c r="K40" s="4">
        <f>SUM('Working Sheet'!Z40)</f>
        <v>110.7</v>
      </c>
      <c r="L40" s="4">
        <f>SUM('Working Sheet'!AB40)</f>
        <v>111.6</v>
      </c>
      <c r="M40" s="4">
        <f>SUM('Working Sheet'!AD40)</f>
        <v>110.6</v>
      </c>
      <c r="N40" s="4">
        <f>SUM('Working Sheet'!AE40)</f>
        <v>113.6</v>
      </c>
      <c r="O40" s="4">
        <f t="shared" si="1"/>
        <v>669</v>
      </c>
    </row>
    <row r="41" spans="1:15" x14ac:dyDescent="0.35">
      <c r="A41" t="s">
        <v>30</v>
      </c>
      <c r="B41">
        <v>2014</v>
      </c>
      <c r="C41" t="s">
        <v>35</v>
      </c>
      <c r="D41" t="str">
        <f t="shared" si="0"/>
        <v>2014 February</v>
      </c>
      <c r="E41" s="4">
        <f>SUM('Working Sheet'!E41:N41,'Working Sheet'!P41:Q41)</f>
        <v>1369.3</v>
      </c>
      <c r="F41" s="4">
        <f>SUM('Working Sheet'!O41,'Working Sheet'!R41,'Working Sheet'!AA41,'Working Sheet'!AC41)</f>
        <v>445.7</v>
      </c>
      <c r="G41" s="4">
        <f>SUM('Working Sheet'!S41,'Working Sheet'!T41,'Working Sheet'!U41)</f>
        <v>348.3</v>
      </c>
      <c r="H41" s="4">
        <f>SUM('Working Sheet'!V41,'Working Sheet'!X41)</f>
        <v>252.16</v>
      </c>
      <c r="I41" s="4">
        <f>SUM('Working Sheet'!W41)</f>
        <v>113.2</v>
      </c>
      <c r="J41" s="4">
        <f>SUM('Working Sheet'!Y41)</f>
        <v>110.9</v>
      </c>
      <c r="K41" s="4">
        <f>SUM('Working Sheet'!Z41)</f>
        <v>110.8</v>
      </c>
      <c r="L41" s="4">
        <f>SUM('Working Sheet'!AB41)</f>
        <v>112</v>
      </c>
      <c r="M41" s="4">
        <f>SUM('Working Sheet'!AD41)</f>
        <v>110.9</v>
      </c>
      <c r="N41" s="4">
        <f>SUM('Working Sheet'!AE41)</f>
        <v>114</v>
      </c>
      <c r="O41" s="4">
        <f t="shared" si="1"/>
        <v>699.06000000000006</v>
      </c>
    </row>
    <row r="42" spans="1:15" x14ac:dyDescent="0.35">
      <c r="A42" t="s">
        <v>33</v>
      </c>
      <c r="B42">
        <v>2014</v>
      </c>
      <c r="C42" t="s">
        <v>35</v>
      </c>
      <c r="D42" t="str">
        <f t="shared" si="0"/>
        <v>2014 February</v>
      </c>
      <c r="E42" s="4">
        <f>SUM('Working Sheet'!E42:N42,'Working Sheet'!P42:Q42)</f>
        <v>1363.9</v>
      </c>
      <c r="F42" s="4">
        <f>SUM('Working Sheet'!O42,'Working Sheet'!R42,'Working Sheet'!AA42,'Working Sheet'!AC42)</f>
        <v>447.3</v>
      </c>
      <c r="G42" s="4">
        <f>SUM('Working Sheet'!S42,'Working Sheet'!T42,'Working Sheet'!U42)</f>
        <v>341.7</v>
      </c>
      <c r="H42" s="4">
        <f>SUM('Working Sheet'!V42,'Working Sheet'!X42)</f>
        <v>225.1</v>
      </c>
      <c r="I42" s="4">
        <f>SUM('Working Sheet'!W42)</f>
        <v>111.1</v>
      </c>
      <c r="J42" s="4">
        <f>SUM('Working Sheet'!Y42)</f>
        <v>110.4</v>
      </c>
      <c r="K42" s="4">
        <f>SUM('Working Sheet'!Z42)</f>
        <v>111.3</v>
      </c>
      <c r="L42" s="4">
        <f>SUM('Working Sheet'!AB42)</f>
        <v>111.6</v>
      </c>
      <c r="M42" s="4">
        <f>SUM('Working Sheet'!AD42)</f>
        <v>111</v>
      </c>
      <c r="N42" s="4">
        <f>SUM('Working Sheet'!AE42)</f>
        <v>113.1</v>
      </c>
      <c r="O42" s="4">
        <f t="shared" si="1"/>
        <v>670.1</v>
      </c>
    </row>
    <row r="43" spans="1:15" x14ac:dyDescent="0.35">
      <c r="A43" t="s">
        <v>34</v>
      </c>
      <c r="B43">
        <v>2014</v>
      </c>
      <c r="C43" t="s">
        <v>35</v>
      </c>
      <c r="D43" t="str">
        <f t="shared" si="0"/>
        <v>2014 February</v>
      </c>
      <c r="E43" s="4">
        <f>SUM('Working Sheet'!E43:N43,'Working Sheet'!P43:Q43)</f>
        <v>1367.5</v>
      </c>
      <c r="F43" s="4">
        <f>SUM('Working Sheet'!O43,'Working Sheet'!R43,'Working Sheet'!AA43,'Working Sheet'!AC43)</f>
        <v>446.09999999999997</v>
      </c>
      <c r="G43" s="4">
        <f>SUM('Working Sheet'!S43,'Working Sheet'!T43,'Working Sheet'!U43)</f>
        <v>345.6</v>
      </c>
      <c r="H43" s="4">
        <f>SUM('Working Sheet'!V43,'Working Sheet'!X43)</f>
        <v>225.3</v>
      </c>
      <c r="I43" s="4">
        <f>SUM('Working Sheet'!W43)</f>
        <v>112.4</v>
      </c>
      <c r="J43" s="4">
        <f>SUM('Working Sheet'!Y43)</f>
        <v>110.7</v>
      </c>
      <c r="K43" s="4">
        <f>SUM('Working Sheet'!Z43)</f>
        <v>111.1</v>
      </c>
      <c r="L43" s="4">
        <f>SUM('Working Sheet'!AB43)</f>
        <v>111.8</v>
      </c>
      <c r="M43" s="4">
        <f>SUM('Working Sheet'!AD43)</f>
        <v>110.9</v>
      </c>
      <c r="N43" s="4">
        <f>SUM('Working Sheet'!AE43)</f>
        <v>113.6</v>
      </c>
      <c r="O43" s="4">
        <f t="shared" si="1"/>
        <v>671.5</v>
      </c>
    </row>
    <row r="44" spans="1:15" x14ac:dyDescent="0.35">
      <c r="A44" t="s">
        <v>30</v>
      </c>
      <c r="B44">
        <v>2014</v>
      </c>
      <c r="C44" t="s">
        <v>36</v>
      </c>
      <c r="D44" t="str">
        <f t="shared" si="0"/>
        <v>2014 March</v>
      </c>
      <c r="E44" s="4">
        <f>SUM('Working Sheet'!E44:N44,'Working Sheet'!P44:Q44)</f>
        <v>1378.4</v>
      </c>
      <c r="F44" s="4">
        <f>SUM('Working Sheet'!O44,'Working Sheet'!R44,'Working Sheet'!AA44,'Working Sheet'!AC44)</f>
        <v>446.70000000000005</v>
      </c>
      <c r="G44" s="4">
        <f>SUM('Working Sheet'!S44,'Working Sheet'!T44,'Working Sheet'!U44)</f>
        <v>349.6</v>
      </c>
      <c r="H44" s="4">
        <f>SUM('Working Sheet'!V44,'Working Sheet'!X44)</f>
        <v>252.66</v>
      </c>
      <c r="I44" s="4">
        <f>SUM('Working Sheet'!W44)</f>
        <v>113.4</v>
      </c>
      <c r="J44" s="4">
        <f>SUM('Working Sheet'!Y44)</f>
        <v>111.4</v>
      </c>
      <c r="K44" s="4">
        <f>SUM('Working Sheet'!Z44)</f>
        <v>111.2</v>
      </c>
      <c r="L44" s="4">
        <f>SUM('Working Sheet'!AB44)</f>
        <v>112.4</v>
      </c>
      <c r="M44" s="4">
        <f>SUM('Working Sheet'!AD44)</f>
        <v>111.3</v>
      </c>
      <c r="N44" s="4">
        <f>SUM('Working Sheet'!AE44)</f>
        <v>114.6</v>
      </c>
      <c r="O44" s="4">
        <f t="shared" si="1"/>
        <v>700.95999999999992</v>
      </c>
    </row>
    <row r="45" spans="1:15" x14ac:dyDescent="0.35">
      <c r="A45" t="s">
        <v>33</v>
      </c>
      <c r="B45">
        <v>2014</v>
      </c>
      <c r="C45" t="s">
        <v>36</v>
      </c>
      <c r="D45" t="str">
        <f t="shared" si="0"/>
        <v>2014 March</v>
      </c>
      <c r="E45" s="4">
        <f>SUM('Working Sheet'!E45:N45,'Working Sheet'!P45:Q45)</f>
        <v>1370.8</v>
      </c>
      <c r="F45" s="4">
        <f>SUM('Working Sheet'!O45,'Working Sheet'!R45,'Working Sheet'!AA45,'Working Sheet'!AC45)</f>
        <v>449</v>
      </c>
      <c r="G45" s="4">
        <f>SUM('Working Sheet'!S45,'Working Sheet'!T45,'Working Sheet'!U45)</f>
        <v>343.09999999999997</v>
      </c>
      <c r="H45" s="4">
        <f>SUM('Working Sheet'!V45,'Working Sheet'!X45)</f>
        <v>226.2</v>
      </c>
      <c r="I45" s="4">
        <f>SUM('Working Sheet'!W45)</f>
        <v>110.9</v>
      </c>
      <c r="J45" s="4">
        <f>SUM('Working Sheet'!Y45)</f>
        <v>110.8</v>
      </c>
      <c r="K45" s="4">
        <f>SUM('Working Sheet'!Z45)</f>
        <v>111.6</v>
      </c>
      <c r="L45" s="4">
        <f>SUM('Working Sheet'!AB45)</f>
        <v>111.8</v>
      </c>
      <c r="M45" s="4">
        <f>SUM('Working Sheet'!AD45)</f>
        <v>111.4</v>
      </c>
      <c r="N45" s="4">
        <f>SUM('Working Sheet'!AE45)</f>
        <v>113.7</v>
      </c>
      <c r="O45" s="4">
        <f t="shared" si="1"/>
        <v>671.9</v>
      </c>
    </row>
    <row r="46" spans="1:15" x14ac:dyDescent="0.35">
      <c r="A46" t="s">
        <v>34</v>
      </c>
      <c r="B46">
        <v>2014</v>
      </c>
      <c r="C46" t="s">
        <v>47</v>
      </c>
      <c r="D46" t="str">
        <f t="shared" si="0"/>
        <v>2014 Marcrh</v>
      </c>
      <c r="E46" s="4">
        <f>SUM('Working Sheet'!E46:N46,'Working Sheet'!P46:Q46)</f>
        <v>1375.5999999999997</v>
      </c>
      <c r="F46" s="4">
        <f>SUM('Working Sheet'!O46,'Working Sheet'!R46,'Working Sheet'!AA46,'Working Sheet'!AC46)</f>
        <v>447.5</v>
      </c>
      <c r="G46" s="4">
        <f>SUM('Working Sheet'!S46,'Working Sheet'!T46,'Working Sheet'!U46)</f>
        <v>346.9</v>
      </c>
      <c r="H46" s="4">
        <f>SUM('Working Sheet'!V46,'Working Sheet'!X46)</f>
        <v>226.4</v>
      </c>
      <c r="I46" s="4">
        <f>SUM('Working Sheet'!W46)</f>
        <v>112.5</v>
      </c>
      <c r="J46" s="4">
        <f>SUM('Working Sheet'!Y46)</f>
        <v>111.2</v>
      </c>
      <c r="K46" s="4">
        <f>SUM('Working Sheet'!Z46)</f>
        <v>111.4</v>
      </c>
      <c r="L46" s="4">
        <f>SUM('Working Sheet'!AB46)</f>
        <v>112</v>
      </c>
      <c r="M46" s="4">
        <f>SUM('Working Sheet'!AD46)</f>
        <v>111.3</v>
      </c>
      <c r="N46" s="4">
        <f>SUM('Working Sheet'!AE46)</f>
        <v>114.2</v>
      </c>
      <c r="O46" s="4">
        <f t="shared" si="1"/>
        <v>673.59999999999991</v>
      </c>
    </row>
    <row r="47" spans="1:15" x14ac:dyDescent="0.35">
      <c r="A47" t="s">
        <v>30</v>
      </c>
      <c r="B47">
        <v>2014</v>
      </c>
      <c r="C47" t="s">
        <v>37</v>
      </c>
      <c r="D47" t="str">
        <f t="shared" si="0"/>
        <v>2014 April</v>
      </c>
      <c r="E47" s="4">
        <f>SUM('Working Sheet'!E47:N47,'Working Sheet'!P47:Q47)</f>
        <v>1390.6000000000001</v>
      </c>
      <c r="F47" s="4">
        <f>SUM('Working Sheet'!O47,'Working Sheet'!R47,'Working Sheet'!AA47,'Working Sheet'!AC47)</f>
        <v>448.29999999999995</v>
      </c>
      <c r="G47" s="4">
        <f>SUM('Working Sheet'!S47,'Working Sheet'!T47,'Working Sheet'!U47)</f>
        <v>352</v>
      </c>
      <c r="H47" s="4">
        <f>SUM('Working Sheet'!V47,'Working Sheet'!X47)</f>
        <v>252.95999999999998</v>
      </c>
      <c r="I47" s="4">
        <f>SUM('Working Sheet'!W47)</f>
        <v>113.4</v>
      </c>
      <c r="J47" s="4">
        <f>SUM('Working Sheet'!Y47)</f>
        <v>111.8</v>
      </c>
      <c r="K47" s="4">
        <f>SUM('Working Sheet'!Z47)</f>
        <v>111.2</v>
      </c>
      <c r="L47" s="4">
        <f>SUM('Working Sheet'!AB47)</f>
        <v>113</v>
      </c>
      <c r="M47" s="4">
        <f>SUM('Working Sheet'!AD47)</f>
        <v>111.5</v>
      </c>
      <c r="N47" s="4">
        <f>SUM('Working Sheet'!AE47)</f>
        <v>115.4</v>
      </c>
      <c r="O47" s="4">
        <f t="shared" si="1"/>
        <v>702.06</v>
      </c>
    </row>
    <row r="48" spans="1:15" x14ac:dyDescent="0.35">
      <c r="A48" t="s">
        <v>33</v>
      </c>
      <c r="B48">
        <v>2014</v>
      </c>
      <c r="C48" t="s">
        <v>37</v>
      </c>
      <c r="D48" t="str">
        <f t="shared" si="0"/>
        <v>2014 April</v>
      </c>
      <c r="E48" s="4">
        <f>SUM('Working Sheet'!E48:N48,'Working Sheet'!P48:Q48)</f>
        <v>1391.3000000000002</v>
      </c>
      <c r="F48" s="4">
        <f>SUM('Working Sheet'!O48,'Working Sheet'!R48,'Working Sheet'!AA48,'Working Sheet'!AC48)</f>
        <v>450.6</v>
      </c>
      <c r="G48" s="4">
        <f>SUM('Working Sheet'!S48,'Working Sheet'!T48,'Working Sheet'!U48)</f>
        <v>344.5</v>
      </c>
      <c r="H48" s="4">
        <f>SUM('Working Sheet'!V48,'Working Sheet'!X48)</f>
        <v>227.3</v>
      </c>
      <c r="I48" s="4">
        <f>SUM('Working Sheet'!W48)</f>
        <v>110.9</v>
      </c>
      <c r="J48" s="4">
        <f>SUM('Working Sheet'!Y48)</f>
        <v>111</v>
      </c>
      <c r="K48" s="4">
        <f>SUM('Working Sheet'!Z48)</f>
        <v>111.2</v>
      </c>
      <c r="L48" s="4">
        <f>SUM('Working Sheet'!AB48)</f>
        <v>112.5</v>
      </c>
      <c r="M48" s="4">
        <f>SUM('Working Sheet'!AD48)</f>
        <v>111.4</v>
      </c>
      <c r="N48" s="4">
        <f>SUM('Working Sheet'!AE48)</f>
        <v>114.7</v>
      </c>
      <c r="O48" s="4">
        <f t="shared" si="1"/>
        <v>673.30000000000007</v>
      </c>
    </row>
    <row r="49" spans="1:15" x14ac:dyDescent="0.35">
      <c r="A49" t="s">
        <v>34</v>
      </c>
      <c r="B49">
        <v>2014</v>
      </c>
      <c r="C49" t="s">
        <v>37</v>
      </c>
      <c r="D49" t="str">
        <f t="shared" si="0"/>
        <v>2014 April</v>
      </c>
      <c r="E49" s="4">
        <f>SUM('Working Sheet'!E49:N49,'Working Sheet'!P49:Q49)</f>
        <v>1390.8999999999999</v>
      </c>
      <c r="F49" s="4">
        <f>SUM('Working Sheet'!O49,'Working Sheet'!R49,'Working Sheet'!AA49,'Working Sheet'!AC49)</f>
        <v>449.1</v>
      </c>
      <c r="G49" s="4">
        <f>SUM('Working Sheet'!S49,'Working Sheet'!T49,'Working Sheet'!U49)</f>
        <v>349</v>
      </c>
      <c r="H49" s="4">
        <f>SUM('Working Sheet'!V49,'Working Sheet'!X49)</f>
        <v>227.5</v>
      </c>
      <c r="I49" s="4">
        <f>SUM('Working Sheet'!W49)</f>
        <v>112.5</v>
      </c>
      <c r="J49" s="4">
        <f>SUM('Working Sheet'!Y49)</f>
        <v>111.5</v>
      </c>
      <c r="K49" s="4">
        <f>SUM('Working Sheet'!Z49)</f>
        <v>111.2</v>
      </c>
      <c r="L49" s="4">
        <f>SUM('Working Sheet'!AB49)</f>
        <v>112.7</v>
      </c>
      <c r="M49" s="4">
        <f>SUM('Working Sheet'!AD49)</f>
        <v>111.5</v>
      </c>
      <c r="N49" s="4">
        <f>SUM('Working Sheet'!AE49)</f>
        <v>115.1</v>
      </c>
      <c r="O49" s="4">
        <f t="shared" si="1"/>
        <v>675.4</v>
      </c>
    </row>
    <row r="50" spans="1:15" x14ac:dyDescent="0.35">
      <c r="A50" t="s">
        <v>30</v>
      </c>
      <c r="B50">
        <v>2014</v>
      </c>
      <c r="C50" t="s">
        <v>38</v>
      </c>
      <c r="D50" t="str">
        <f t="shared" si="0"/>
        <v>2014 May</v>
      </c>
      <c r="E50" s="4">
        <f>SUM('Working Sheet'!E50:N50,'Working Sheet'!P50:Q50)</f>
        <v>1399.6999999999998</v>
      </c>
      <c r="F50" s="4">
        <f>SUM('Working Sheet'!O50,'Working Sheet'!R50,'Working Sheet'!AA50,'Working Sheet'!AC50)</f>
        <v>450.29999999999995</v>
      </c>
      <c r="G50" s="4">
        <f>SUM('Working Sheet'!S50,'Working Sheet'!T50,'Working Sheet'!U50)</f>
        <v>354</v>
      </c>
      <c r="H50" s="4">
        <f>SUM('Working Sheet'!V50,'Working Sheet'!X50)</f>
        <v>253.35999999999999</v>
      </c>
      <c r="I50" s="4">
        <f>SUM('Working Sheet'!W50)</f>
        <v>113.4</v>
      </c>
      <c r="J50" s="4">
        <f>SUM('Working Sheet'!Y50)</f>
        <v>112.1</v>
      </c>
      <c r="K50" s="4">
        <f>SUM('Working Sheet'!Z50)</f>
        <v>111.4</v>
      </c>
      <c r="L50" s="4">
        <f>SUM('Working Sheet'!AB50)</f>
        <v>113.1</v>
      </c>
      <c r="M50" s="4">
        <f>SUM('Working Sheet'!AD50)</f>
        <v>111.8</v>
      </c>
      <c r="N50" s="4">
        <f>SUM('Working Sheet'!AE50)</f>
        <v>116</v>
      </c>
      <c r="O50" s="4">
        <f t="shared" si="1"/>
        <v>703.06</v>
      </c>
    </row>
    <row r="51" spans="1:15" x14ac:dyDescent="0.35">
      <c r="A51" t="s">
        <v>33</v>
      </c>
      <c r="B51">
        <v>2014</v>
      </c>
      <c r="C51" t="s">
        <v>38</v>
      </c>
      <c r="D51" t="str">
        <f t="shared" si="0"/>
        <v>2014 May</v>
      </c>
      <c r="E51" s="4">
        <f>SUM('Working Sheet'!E51:N51,'Working Sheet'!P51:Q51)</f>
        <v>1412.4</v>
      </c>
      <c r="F51" s="4">
        <f>SUM('Working Sheet'!O51,'Working Sheet'!R51,'Working Sheet'!AA51,'Working Sheet'!AC51)</f>
        <v>452</v>
      </c>
      <c r="G51" s="4">
        <f>SUM('Working Sheet'!S51,'Working Sheet'!T51,'Working Sheet'!U51)</f>
        <v>345.9</v>
      </c>
      <c r="H51" s="4">
        <f>SUM('Working Sheet'!V51,'Working Sheet'!X51)</f>
        <v>228.39999999999998</v>
      </c>
      <c r="I51" s="4">
        <f>SUM('Working Sheet'!W51)</f>
        <v>111.1</v>
      </c>
      <c r="J51" s="4">
        <f>SUM('Working Sheet'!Y51)</f>
        <v>111.2</v>
      </c>
      <c r="K51" s="4">
        <f>SUM('Working Sheet'!Z51)</f>
        <v>111.3</v>
      </c>
      <c r="L51" s="4">
        <f>SUM('Working Sheet'!AB51)</f>
        <v>112.9</v>
      </c>
      <c r="M51" s="4">
        <f>SUM('Working Sheet'!AD51)</f>
        <v>111.7</v>
      </c>
      <c r="N51" s="4">
        <f>SUM('Working Sheet'!AE51)</f>
        <v>115.6</v>
      </c>
      <c r="O51" s="4">
        <f t="shared" si="1"/>
        <v>675.40000000000009</v>
      </c>
    </row>
    <row r="52" spans="1:15" x14ac:dyDescent="0.35">
      <c r="A52" t="s">
        <v>34</v>
      </c>
      <c r="B52">
        <v>2014</v>
      </c>
      <c r="C52" t="s">
        <v>38</v>
      </c>
      <c r="D52" t="str">
        <f t="shared" si="0"/>
        <v>2014 May</v>
      </c>
      <c r="E52" s="4">
        <f>SUM('Working Sheet'!E52:N52,'Working Sheet'!P52:Q52)</f>
        <v>1404.8000000000004</v>
      </c>
      <c r="F52" s="4">
        <f>SUM('Working Sheet'!O52,'Working Sheet'!R52,'Working Sheet'!AA52,'Working Sheet'!AC52)</f>
        <v>450.79999999999995</v>
      </c>
      <c r="G52" s="4">
        <f>SUM('Working Sheet'!S52,'Working Sheet'!T52,'Working Sheet'!U52)</f>
        <v>350.79999999999995</v>
      </c>
      <c r="H52" s="4">
        <f>SUM('Working Sheet'!V52,'Working Sheet'!X52)</f>
        <v>228.39999999999998</v>
      </c>
      <c r="I52" s="4">
        <f>SUM('Working Sheet'!W52)</f>
        <v>112.5</v>
      </c>
      <c r="J52" s="4">
        <f>SUM('Working Sheet'!Y52)</f>
        <v>111.8</v>
      </c>
      <c r="K52" s="4">
        <f>SUM('Working Sheet'!Z52)</f>
        <v>111.3</v>
      </c>
      <c r="L52" s="4">
        <f>SUM('Working Sheet'!AB52)</f>
        <v>113</v>
      </c>
      <c r="M52" s="4">
        <f>SUM('Working Sheet'!AD52)</f>
        <v>111.8</v>
      </c>
      <c r="N52" s="4">
        <f>SUM('Working Sheet'!AE52)</f>
        <v>115.8</v>
      </c>
      <c r="O52" s="4">
        <f t="shared" si="1"/>
        <v>677</v>
      </c>
    </row>
    <row r="53" spans="1:15" x14ac:dyDescent="0.35">
      <c r="A53" t="s">
        <v>30</v>
      </c>
      <c r="B53">
        <v>2014</v>
      </c>
      <c r="C53" t="s">
        <v>39</v>
      </c>
      <c r="D53" t="str">
        <f t="shared" si="0"/>
        <v>2014 June</v>
      </c>
      <c r="E53" s="4">
        <f>SUM('Working Sheet'!E53:N53,'Working Sheet'!P53:Q53)</f>
        <v>1410.7999999999997</v>
      </c>
      <c r="F53" s="4">
        <f>SUM('Working Sheet'!O53,'Working Sheet'!R53,'Working Sheet'!AA53,'Working Sheet'!AC53)</f>
        <v>451.6</v>
      </c>
      <c r="G53" s="4">
        <f>SUM('Working Sheet'!S53,'Working Sheet'!T53,'Working Sheet'!U53)</f>
        <v>356.3</v>
      </c>
      <c r="H53" s="4">
        <f>SUM('Working Sheet'!V53,'Working Sheet'!X53)</f>
        <v>254.16</v>
      </c>
      <c r="I53" s="4">
        <f>SUM('Working Sheet'!W53)</f>
        <v>114.4</v>
      </c>
      <c r="J53" s="4">
        <f>SUM('Working Sheet'!Y53)</f>
        <v>112.8</v>
      </c>
      <c r="K53" s="4">
        <f>SUM('Working Sheet'!Z53)</f>
        <v>112.2</v>
      </c>
      <c r="L53" s="4">
        <f>SUM('Working Sheet'!AB53)</f>
        <v>114.3</v>
      </c>
      <c r="M53" s="4">
        <f>SUM('Working Sheet'!AD53)</f>
        <v>112.3</v>
      </c>
      <c r="N53" s="4">
        <f>SUM('Working Sheet'!AE53)</f>
        <v>117</v>
      </c>
      <c r="O53" s="4">
        <f t="shared" si="1"/>
        <v>707.3599999999999</v>
      </c>
    </row>
    <row r="54" spans="1:15" x14ac:dyDescent="0.35">
      <c r="A54" t="s">
        <v>33</v>
      </c>
      <c r="B54">
        <v>2014</v>
      </c>
      <c r="C54" t="s">
        <v>39</v>
      </c>
      <c r="D54" t="str">
        <f t="shared" si="0"/>
        <v>2014 June</v>
      </c>
      <c r="E54" s="4">
        <f>SUM('Working Sheet'!E54:N54,'Working Sheet'!P54:Q54)</f>
        <v>1433.8</v>
      </c>
      <c r="F54" s="4">
        <f>SUM('Working Sheet'!O54,'Working Sheet'!R54,'Working Sheet'!AA54,'Working Sheet'!AC54)</f>
        <v>452.7</v>
      </c>
      <c r="G54" s="4">
        <f>SUM('Working Sheet'!S54,'Working Sheet'!T54,'Working Sheet'!U54)</f>
        <v>347.3</v>
      </c>
      <c r="H54" s="4">
        <f>SUM('Working Sheet'!V54,'Working Sheet'!X54)</f>
        <v>228.2</v>
      </c>
      <c r="I54" s="4">
        <f>SUM('Working Sheet'!W54)</f>
        <v>111.2</v>
      </c>
      <c r="J54" s="4">
        <f>SUM('Working Sheet'!Y54)</f>
        <v>111.4</v>
      </c>
      <c r="K54" s="4">
        <f>SUM('Working Sheet'!Z54)</f>
        <v>111.5</v>
      </c>
      <c r="L54" s="4">
        <f>SUM('Working Sheet'!AB54)</f>
        <v>115.1</v>
      </c>
      <c r="M54" s="4">
        <f>SUM('Working Sheet'!AD54)</f>
        <v>112.2</v>
      </c>
      <c r="N54" s="4">
        <f>SUM('Working Sheet'!AE54)</f>
        <v>116.4</v>
      </c>
      <c r="O54" s="4">
        <f t="shared" si="1"/>
        <v>678.2</v>
      </c>
    </row>
    <row r="55" spans="1:15" x14ac:dyDescent="0.35">
      <c r="A55" t="s">
        <v>34</v>
      </c>
      <c r="B55">
        <v>2014</v>
      </c>
      <c r="C55" t="s">
        <v>39</v>
      </c>
      <c r="D55" t="str">
        <f t="shared" si="0"/>
        <v>2014 June</v>
      </c>
      <c r="E55" s="4">
        <f>SUM('Working Sheet'!E55:N55,'Working Sheet'!P55:Q55)</f>
        <v>1419.5000000000002</v>
      </c>
      <c r="F55" s="4">
        <f>SUM('Working Sheet'!O55,'Working Sheet'!R55,'Working Sheet'!AA55,'Working Sheet'!AC55)</f>
        <v>451.90000000000003</v>
      </c>
      <c r="G55" s="4">
        <f>SUM('Working Sheet'!S55,'Working Sheet'!T55,'Working Sheet'!U55)</f>
        <v>352.7</v>
      </c>
      <c r="H55" s="4">
        <f>SUM('Working Sheet'!V55,'Working Sheet'!X55)</f>
        <v>228.5</v>
      </c>
      <c r="I55" s="4">
        <f>SUM('Working Sheet'!W55)</f>
        <v>113.2</v>
      </c>
      <c r="J55" s="4">
        <f>SUM('Working Sheet'!Y55)</f>
        <v>112.3</v>
      </c>
      <c r="K55" s="4">
        <f>SUM('Working Sheet'!Z55)</f>
        <v>111.8</v>
      </c>
      <c r="L55" s="4">
        <f>SUM('Working Sheet'!AB55)</f>
        <v>114.8</v>
      </c>
      <c r="M55" s="4">
        <f>SUM('Working Sheet'!AD55)</f>
        <v>112.3</v>
      </c>
      <c r="N55" s="4">
        <f>SUM('Working Sheet'!AE55)</f>
        <v>116.7</v>
      </c>
      <c r="O55" s="4">
        <f t="shared" si="1"/>
        <v>680.59999999999991</v>
      </c>
    </row>
    <row r="56" spans="1:15" x14ac:dyDescent="0.35">
      <c r="A56" t="s">
        <v>30</v>
      </c>
      <c r="B56">
        <v>2014</v>
      </c>
      <c r="C56" t="s">
        <v>40</v>
      </c>
      <c r="D56" t="str">
        <f t="shared" si="0"/>
        <v>2014 July</v>
      </c>
      <c r="E56" s="4">
        <f>SUM('Working Sheet'!E56:N56,'Working Sheet'!P56:Q56)</f>
        <v>1447.6000000000001</v>
      </c>
      <c r="F56" s="4">
        <f>SUM('Working Sheet'!O56,'Working Sheet'!R56,'Working Sheet'!AA56,'Working Sheet'!AC56)</f>
        <v>454.2</v>
      </c>
      <c r="G56" s="4">
        <f>SUM('Working Sheet'!S56,'Working Sheet'!T56,'Working Sheet'!U56)</f>
        <v>359.3</v>
      </c>
      <c r="H56" s="4">
        <f>SUM('Working Sheet'!V56,'Working Sheet'!X56)</f>
        <v>254.66</v>
      </c>
      <c r="I56" s="4">
        <f>SUM('Working Sheet'!W56)</f>
        <v>115.3</v>
      </c>
      <c r="J56" s="4">
        <f>SUM('Working Sheet'!Y56)</f>
        <v>113.4</v>
      </c>
      <c r="K56" s="4">
        <f>SUM('Working Sheet'!Z56)</f>
        <v>113.2</v>
      </c>
      <c r="L56" s="4">
        <f>SUM('Working Sheet'!AB56)</f>
        <v>115.5</v>
      </c>
      <c r="M56" s="4">
        <f>SUM('Working Sheet'!AD56)</f>
        <v>113.1</v>
      </c>
      <c r="N56" s="4">
        <f>SUM('Working Sheet'!AE56)</f>
        <v>119.5</v>
      </c>
      <c r="O56" s="4">
        <f t="shared" si="1"/>
        <v>711.76</v>
      </c>
    </row>
    <row r="57" spans="1:15" x14ac:dyDescent="0.35">
      <c r="A57" t="s">
        <v>33</v>
      </c>
      <c r="B57">
        <v>2014</v>
      </c>
      <c r="C57" t="s">
        <v>40</v>
      </c>
      <c r="D57" t="str">
        <f t="shared" si="0"/>
        <v>2014 July</v>
      </c>
      <c r="E57" s="4">
        <f>SUM('Working Sheet'!E57:N57,'Working Sheet'!P57:Q57)</f>
        <v>1485.7</v>
      </c>
      <c r="F57" s="4">
        <f>SUM('Working Sheet'!O57,'Working Sheet'!R57,'Working Sheet'!AA57,'Working Sheet'!AC57)</f>
        <v>456.90000000000003</v>
      </c>
      <c r="G57" s="4">
        <f>SUM('Working Sheet'!S57,'Working Sheet'!T57,'Working Sheet'!U57)</f>
        <v>349</v>
      </c>
      <c r="H57" s="4">
        <f>SUM('Working Sheet'!V57,'Working Sheet'!X57)</f>
        <v>229.7</v>
      </c>
      <c r="I57" s="4">
        <f>SUM('Working Sheet'!W57)</f>
        <v>111.6</v>
      </c>
      <c r="J57" s="4">
        <f>SUM('Working Sheet'!Y57)</f>
        <v>111.5</v>
      </c>
      <c r="K57" s="4">
        <f>SUM('Working Sheet'!Z57)</f>
        <v>113</v>
      </c>
      <c r="L57" s="4">
        <f>SUM('Working Sheet'!AB57)</f>
        <v>117.8</v>
      </c>
      <c r="M57" s="4">
        <f>SUM('Working Sheet'!AD57)</f>
        <v>113.5</v>
      </c>
      <c r="N57" s="4">
        <f>SUM('Working Sheet'!AE57)</f>
        <v>118.9</v>
      </c>
      <c r="O57" s="4">
        <f t="shared" si="1"/>
        <v>685.59999999999991</v>
      </c>
    </row>
    <row r="58" spans="1:15" x14ac:dyDescent="0.35">
      <c r="A58" t="s">
        <v>34</v>
      </c>
      <c r="B58">
        <v>2014</v>
      </c>
      <c r="C58" t="s">
        <v>40</v>
      </c>
      <c r="D58" t="str">
        <f t="shared" si="0"/>
        <v>2014 July</v>
      </c>
      <c r="E58" s="4">
        <f>SUM('Working Sheet'!E58:N58,'Working Sheet'!P58:Q58)</f>
        <v>1461.5</v>
      </c>
      <c r="F58" s="4">
        <f>SUM('Working Sheet'!O58,'Working Sheet'!R58,'Working Sheet'!AA58,'Working Sheet'!AC58)</f>
        <v>454.9</v>
      </c>
      <c r="G58" s="4">
        <f>SUM('Working Sheet'!S58,'Working Sheet'!T58,'Working Sheet'!U58)</f>
        <v>355</v>
      </c>
      <c r="H58" s="4">
        <f>SUM('Working Sheet'!V58,'Working Sheet'!X58)</f>
        <v>230</v>
      </c>
      <c r="I58" s="4">
        <f>SUM('Working Sheet'!W58)</f>
        <v>113.9</v>
      </c>
      <c r="J58" s="4">
        <f>SUM('Working Sheet'!Y58)</f>
        <v>112.7</v>
      </c>
      <c r="K58" s="4">
        <f>SUM('Working Sheet'!Z58)</f>
        <v>113.1</v>
      </c>
      <c r="L58" s="4">
        <f>SUM('Working Sheet'!AB58)</f>
        <v>116.8</v>
      </c>
      <c r="M58" s="4">
        <f>SUM('Working Sheet'!AD58)</f>
        <v>113.3</v>
      </c>
      <c r="N58" s="4">
        <f>SUM('Working Sheet'!AE58)</f>
        <v>119.2</v>
      </c>
      <c r="O58" s="4">
        <f t="shared" si="1"/>
        <v>687.09999999999991</v>
      </c>
    </row>
    <row r="59" spans="1:15" x14ac:dyDescent="0.35">
      <c r="A59" t="s">
        <v>30</v>
      </c>
      <c r="B59">
        <v>2014</v>
      </c>
      <c r="C59" t="s">
        <v>41</v>
      </c>
      <c r="D59" t="str">
        <f t="shared" si="0"/>
        <v>2014 August</v>
      </c>
      <c r="E59" s="4">
        <f>SUM('Working Sheet'!E59:N59,'Working Sheet'!P59:Q59)</f>
        <v>1466.4999999999998</v>
      </c>
      <c r="F59" s="4">
        <f>SUM('Working Sheet'!O59,'Working Sheet'!R59,'Working Sheet'!AA59,'Working Sheet'!AC59)</f>
        <v>456.20000000000005</v>
      </c>
      <c r="G59" s="4">
        <f>SUM('Working Sheet'!S59,'Working Sheet'!T59,'Working Sheet'!U59)</f>
        <v>360.4</v>
      </c>
      <c r="H59" s="4">
        <f>SUM('Working Sheet'!V59,'Working Sheet'!X59)</f>
        <v>255.16</v>
      </c>
      <c r="I59" s="4">
        <f>SUM('Working Sheet'!W59)</f>
        <v>115.4</v>
      </c>
      <c r="J59" s="4">
        <f>SUM('Working Sheet'!Y59)</f>
        <v>114</v>
      </c>
      <c r="K59" s="4">
        <f>SUM('Working Sheet'!Z59)</f>
        <v>113.2</v>
      </c>
      <c r="L59" s="4">
        <f>SUM('Working Sheet'!AB59)</f>
        <v>116.2</v>
      </c>
      <c r="M59" s="4">
        <f>SUM('Working Sheet'!AD59)</f>
        <v>113.5</v>
      </c>
      <c r="N59" s="4">
        <f>SUM('Working Sheet'!AE59)</f>
        <v>120.7</v>
      </c>
      <c r="O59" s="4">
        <f t="shared" si="1"/>
        <v>713.46</v>
      </c>
    </row>
    <row r="60" spans="1:15" x14ac:dyDescent="0.35">
      <c r="A60" t="s">
        <v>33</v>
      </c>
      <c r="B60">
        <v>2014</v>
      </c>
      <c r="C60" t="s">
        <v>41</v>
      </c>
      <c r="D60" t="str">
        <f t="shared" si="0"/>
        <v>2014 August</v>
      </c>
      <c r="E60" s="4">
        <f>SUM('Working Sheet'!E60:N60,'Working Sheet'!P60:Q60)</f>
        <v>1502.6</v>
      </c>
      <c r="F60" s="4">
        <f>SUM('Working Sheet'!O60,'Working Sheet'!R60,'Working Sheet'!AA60,'Working Sheet'!AC60)</f>
        <v>460.8</v>
      </c>
      <c r="G60" s="4">
        <f>SUM('Working Sheet'!S60,'Working Sheet'!T60,'Working Sheet'!U60)</f>
        <v>350.6</v>
      </c>
      <c r="H60" s="4">
        <f>SUM('Working Sheet'!V60,'Working Sheet'!X60)</f>
        <v>230.8</v>
      </c>
      <c r="I60" s="4">
        <f>SUM('Working Sheet'!W60)</f>
        <v>111.8</v>
      </c>
      <c r="J60" s="4">
        <f>SUM('Working Sheet'!Y60)</f>
        <v>112.2</v>
      </c>
      <c r="K60" s="4">
        <f>SUM('Working Sheet'!Z60)</f>
        <v>112.5</v>
      </c>
      <c r="L60" s="4">
        <f>SUM('Working Sheet'!AB60)</f>
        <v>119.2</v>
      </c>
      <c r="M60" s="4">
        <f>SUM('Working Sheet'!AD60)</f>
        <v>113.9</v>
      </c>
      <c r="N60" s="4">
        <f>SUM('Working Sheet'!AE60)</f>
        <v>119.9</v>
      </c>
      <c r="O60" s="4">
        <f t="shared" si="1"/>
        <v>688.2</v>
      </c>
    </row>
    <row r="61" spans="1:15" x14ac:dyDescent="0.35">
      <c r="A61" t="s">
        <v>34</v>
      </c>
      <c r="B61">
        <v>2014</v>
      </c>
      <c r="C61" t="s">
        <v>41</v>
      </c>
      <c r="D61" t="str">
        <f t="shared" si="0"/>
        <v>2014 August</v>
      </c>
      <c r="E61" s="4">
        <f>SUM('Working Sheet'!E61:N61,'Working Sheet'!P61:Q61)</f>
        <v>1479.2999999999997</v>
      </c>
      <c r="F61" s="4">
        <f>SUM('Working Sheet'!O61,'Working Sheet'!R61,'Working Sheet'!AA61,'Working Sheet'!AC61)</f>
        <v>457.6</v>
      </c>
      <c r="G61" s="4">
        <f>SUM('Working Sheet'!S61,'Working Sheet'!T61,'Working Sheet'!U61)</f>
        <v>356.4</v>
      </c>
      <c r="H61" s="4">
        <f>SUM('Working Sheet'!V61,'Working Sheet'!X61)</f>
        <v>231.1</v>
      </c>
      <c r="I61" s="4">
        <f>SUM('Working Sheet'!W61)</f>
        <v>114</v>
      </c>
      <c r="J61" s="4">
        <f>SUM('Working Sheet'!Y61)</f>
        <v>113.3</v>
      </c>
      <c r="K61" s="4">
        <f>SUM('Working Sheet'!Z61)</f>
        <v>112.8</v>
      </c>
      <c r="L61" s="4">
        <f>SUM('Working Sheet'!AB61)</f>
        <v>118</v>
      </c>
      <c r="M61" s="4">
        <f>SUM('Working Sheet'!AD61)</f>
        <v>113.7</v>
      </c>
      <c r="N61" s="4">
        <f>SUM('Working Sheet'!AE61)</f>
        <v>120.3</v>
      </c>
      <c r="O61" s="4">
        <f t="shared" si="1"/>
        <v>689.60000000000014</v>
      </c>
    </row>
    <row r="62" spans="1:15" x14ac:dyDescent="0.35">
      <c r="A62" t="s">
        <v>30</v>
      </c>
      <c r="B62">
        <v>2014</v>
      </c>
      <c r="C62" t="s">
        <v>42</v>
      </c>
      <c r="D62" t="str">
        <f t="shared" si="0"/>
        <v>2014 September</v>
      </c>
      <c r="E62" s="4">
        <f>SUM('Working Sheet'!E62:N62,'Working Sheet'!P62:Q62)</f>
        <v>1466.7</v>
      </c>
      <c r="F62" s="4">
        <f>SUM('Working Sheet'!O62,'Working Sheet'!R62,'Working Sheet'!AA62,'Working Sheet'!AC62)</f>
        <v>457.70000000000005</v>
      </c>
      <c r="G62" s="4">
        <f>SUM('Working Sheet'!S62,'Working Sheet'!T62,'Working Sheet'!U62)</f>
        <v>362.2</v>
      </c>
      <c r="H62" s="4">
        <f>SUM('Working Sheet'!V62,'Working Sheet'!X62)</f>
        <v>255.95999999999998</v>
      </c>
      <c r="I62" s="4">
        <f>SUM('Working Sheet'!W62)</f>
        <v>115.8</v>
      </c>
      <c r="J62" s="4">
        <f>SUM('Working Sheet'!Y62)</f>
        <v>114.5</v>
      </c>
      <c r="K62" s="4">
        <f>SUM('Working Sheet'!Z62)</f>
        <v>112.8</v>
      </c>
      <c r="L62" s="4">
        <f>SUM('Working Sheet'!AB62)</f>
        <v>116.6</v>
      </c>
      <c r="M62" s="4">
        <f>SUM('Working Sheet'!AD62)</f>
        <v>113.7</v>
      </c>
      <c r="N62" s="4">
        <f>SUM('Working Sheet'!AE62)</f>
        <v>120.9</v>
      </c>
      <c r="O62" s="4">
        <f t="shared" si="1"/>
        <v>714.86</v>
      </c>
    </row>
    <row r="63" spans="1:15" x14ac:dyDescent="0.35">
      <c r="A63" t="s">
        <v>33</v>
      </c>
      <c r="B63">
        <v>2014</v>
      </c>
      <c r="C63" t="s">
        <v>42</v>
      </c>
      <c r="D63" t="str">
        <f t="shared" si="0"/>
        <v>2014 September</v>
      </c>
      <c r="E63" s="4">
        <f>SUM('Working Sheet'!E63:N63,'Working Sheet'!P63:Q63)</f>
        <v>1478.9000000000003</v>
      </c>
      <c r="F63" s="4">
        <f>SUM('Working Sheet'!O63,'Working Sheet'!R63,'Working Sheet'!AA63,'Working Sheet'!AC63)</f>
        <v>462.5</v>
      </c>
      <c r="G63" s="4">
        <f>SUM('Working Sheet'!S63,'Working Sheet'!T63,'Working Sheet'!U63)</f>
        <v>352.1</v>
      </c>
      <c r="H63" s="4">
        <f>SUM('Working Sheet'!V63,'Working Sheet'!X63)</f>
        <v>231.6</v>
      </c>
      <c r="I63" s="4">
        <f>SUM('Working Sheet'!W63)</f>
        <v>111.8</v>
      </c>
      <c r="J63" s="4">
        <f>SUM('Working Sheet'!Y63)</f>
        <v>112.3</v>
      </c>
      <c r="K63" s="4">
        <f>SUM('Working Sheet'!Z63)</f>
        <v>111.2</v>
      </c>
      <c r="L63" s="4">
        <f>SUM('Working Sheet'!AB63)</f>
        <v>120</v>
      </c>
      <c r="M63" s="4">
        <f>SUM('Working Sheet'!AD63)</f>
        <v>113.6</v>
      </c>
      <c r="N63" s="4">
        <f>SUM('Working Sheet'!AE63)</f>
        <v>119.2</v>
      </c>
      <c r="O63" s="4">
        <f t="shared" si="1"/>
        <v>688.19999999999993</v>
      </c>
    </row>
    <row r="64" spans="1:15" x14ac:dyDescent="0.35">
      <c r="A64" t="s">
        <v>34</v>
      </c>
      <c r="B64">
        <v>2014</v>
      </c>
      <c r="C64" t="s">
        <v>42</v>
      </c>
      <c r="D64" t="str">
        <f t="shared" si="0"/>
        <v>2014 September</v>
      </c>
      <c r="E64" s="4">
        <f>SUM('Working Sheet'!E64:N64,'Working Sheet'!P64:Q64)</f>
        <v>1470.2999999999997</v>
      </c>
      <c r="F64" s="4">
        <f>SUM('Working Sheet'!O64,'Working Sheet'!R64,'Working Sheet'!AA64,'Working Sheet'!AC64)</f>
        <v>459.2</v>
      </c>
      <c r="G64" s="4">
        <f>SUM('Working Sheet'!S64,'Working Sheet'!T64,'Working Sheet'!U64)</f>
        <v>358</v>
      </c>
      <c r="H64" s="4">
        <f>SUM('Working Sheet'!V64,'Working Sheet'!X64)</f>
        <v>232.2</v>
      </c>
      <c r="I64" s="4">
        <f>SUM('Working Sheet'!W64)</f>
        <v>114.3</v>
      </c>
      <c r="J64" s="4">
        <f>SUM('Working Sheet'!Y64)</f>
        <v>113.7</v>
      </c>
      <c r="K64" s="4">
        <f>SUM('Working Sheet'!Z64)</f>
        <v>112</v>
      </c>
      <c r="L64" s="4">
        <f>SUM('Working Sheet'!AB64)</f>
        <v>118.6</v>
      </c>
      <c r="M64" s="4">
        <f>SUM('Working Sheet'!AD64)</f>
        <v>113.7</v>
      </c>
      <c r="N64" s="4">
        <f>SUM('Working Sheet'!AE64)</f>
        <v>120.1</v>
      </c>
      <c r="O64" s="4">
        <f t="shared" si="1"/>
        <v>690.80000000000007</v>
      </c>
    </row>
    <row r="65" spans="1:15" x14ac:dyDescent="0.35">
      <c r="A65" t="s">
        <v>30</v>
      </c>
      <c r="B65">
        <v>2014</v>
      </c>
      <c r="C65" t="s">
        <v>43</v>
      </c>
      <c r="D65" t="str">
        <f t="shared" si="0"/>
        <v>2014 October</v>
      </c>
      <c r="E65" s="4">
        <f>SUM('Working Sheet'!E65:N65,'Working Sheet'!P65:Q65)</f>
        <v>1464.3999999999999</v>
      </c>
      <c r="F65" s="4">
        <f>SUM('Working Sheet'!O65,'Working Sheet'!R65,'Working Sheet'!AA65,'Working Sheet'!AC65)</f>
        <v>459.1</v>
      </c>
      <c r="G65" s="4">
        <f>SUM('Working Sheet'!S65,'Working Sheet'!T65,'Working Sheet'!U65)</f>
        <v>365.3</v>
      </c>
      <c r="H65" s="4">
        <f>SUM('Working Sheet'!V65,'Working Sheet'!X65)</f>
        <v>256.76</v>
      </c>
      <c r="I65" s="4">
        <f>SUM('Working Sheet'!W65)</f>
        <v>116.4</v>
      </c>
      <c r="J65" s="4">
        <f>SUM('Working Sheet'!Y65)</f>
        <v>115.3</v>
      </c>
      <c r="K65" s="4">
        <f>SUM('Working Sheet'!Z65)</f>
        <v>112.6</v>
      </c>
      <c r="L65" s="4">
        <f>SUM('Working Sheet'!AB65)</f>
        <v>116.9</v>
      </c>
      <c r="M65" s="4">
        <f>SUM('Working Sheet'!AD65)</f>
        <v>114</v>
      </c>
      <c r="N65" s="4">
        <f>SUM('Working Sheet'!AE65)</f>
        <v>121</v>
      </c>
      <c r="O65" s="4">
        <f t="shared" si="1"/>
        <v>716.66</v>
      </c>
    </row>
    <row r="66" spans="1:15" x14ac:dyDescent="0.35">
      <c r="A66" t="s">
        <v>33</v>
      </c>
      <c r="B66">
        <v>2014</v>
      </c>
      <c r="C66" t="s">
        <v>43</v>
      </c>
      <c r="D66" t="str">
        <f t="shared" si="0"/>
        <v>2014 October</v>
      </c>
      <c r="E66" s="4">
        <f>SUM('Working Sheet'!E66:N66,'Working Sheet'!P66:Q66)</f>
        <v>1472.3</v>
      </c>
      <c r="F66" s="4">
        <f>SUM('Working Sheet'!O66,'Working Sheet'!R66,'Working Sheet'!AA66,'Working Sheet'!AC66)</f>
        <v>463.20000000000005</v>
      </c>
      <c r="G66" s="4">
        <f>SUM('Working Sheet'!S66,'Working Sheet'!T66,'Working Sheet'!U66)</f>
        <v>353.4</v>
      </c>
      <c r="H66" s="4">
        <f>SUM('Working Sheet'!V66,'Working Sheet'!X66)</f>
        <v>232.5</v>
      </c>
      <c r="I66" s="4">
        <f>SUM('Working Sheet'!W66)</f>
        <v>112</v>
      </c>
      <c r="J66" s="4">
        <f>SUM('Working Sheet'!Y66)</f>
        <v>112.6</v>
      </c>
      <c r="K66" s="4">
        <f>SUM('Working Sheet'!Z66)</f>
        <v>111</v>
      </c>
      <c r="L66" s="4">
        <f>SUM('Working Sheet'!AB66)</f>
        <v>120.2</v>
      </c>
      <c r="M66" s="4">
        <f>SUM('Working Sheet'!AD66)</f>
        <v>113.7</v>
      </c>
      <c r="N66" s="4">
        <f>SUM('Working Sheet'!AE66)</f>
        <v>119.1</v>
      </c>
      <c r="O66" s="4">
        <f t="shared" si="1"/>
        <v>689.40000000000009</v>
      </c>
    </row>
    <row r="67" spans="1:15" x14ac:dyDescent="0.35">
      <c r="A67" t="s">
        <v>34</v>
      </c>
      <c r="B67">
        <v>2014</v>
      </c>
      <c r="C67" t="s">
        <v>43</v>
      </c>
      <c r="D67" t="str">
        <f t="shared" ref="D67:D130" si="2">_xlfn.CONCAT(B67," ",C67)</f>
        <v>2014 October</v>
      </c>
      <c r="E67" s="4">
        <f>SUM('Working Sheet'!E67:N67,'Working Sheet'!P67:Q67)</f>
        <v>1466.6000000000001</v>
      </c>
      <c r="F67" s="4">
        <f>SUM('Working Sheet'!O67,'Working Sheet'!R67,'Working Sheet'!AA67,'Working Sheet'!AC67)</f>
        <v>460.1</v>
      </c>
      <c r="G67" s="4">
        <f>SUM('Working Sheet'!S67,'Working Sheet'!T67,'Working Sheet'!U67)</f>
        <v>360.6</v>
      </c>
      <c r="H67" s="4">
        <f>SUM('Working Sheet'!V67,'Working Sheet'!X67)</f>
        <v>233.4</v>
      </c>
      <c r="I67" s="4">
        <f>SUM('Working Sheet'!W67)</f>
        <v>114.7</v>
      </c>
      <c r="J67" s="4">
        <f>SUM('Working Sheet'!Y67)</f>
        <v>114.3</v>
      </c>
      <c r="K67" s="4">
        <f>SUM('Working Sheet'!Z67)</f>
        <v>111.8</v>
      </c>
      <c r="L67" s="4">
        <f>SUM('Working Sheet'!AB67)</f>
        <v>118.8</v>
      </c>
      <c r="M67" s="4">
        <f>SUM('Working Sheet'!AD67)</f>
        <v>113.9</v>
      </c>
      <c r="N67" s="4">
        <f>SUM('Working Sheet'!AE67)</f>
        <v>120.1</v>
      </c>
      <c r="O67" s="4">
        <f t="shared" ref="O67:O130" si="3">SUM(H67:I67,K67,L67,M67)</f>
        <v>692.6</v>
      </c>
    </row>
    <row r="68" spans="1:15" x14ac:dyDescent="0.35">
      <c r="A68" t="s">
        <v>30</v>
      </c>
      <c r="B68">
        <v>2014</v>
      </c>
      <c r="C68" t="s">
        <v>45</v>
      </c>
      <c r="D68" t="str">
        <f t="shared" si="2"/>
        <v>2014 November</v>
      </c>
      <c r="E68" s="4">
        <f>SUM('Working Sheet'!E68:N68,'Working Sheet'!P68:Q68)</f>
        <v>1465.2</v>
      </c>
      <c r="F68" s="4">
        <f>SUM('Working Sheet'!O68,'Working Sheet'!R68,'Working Sheet'!AA68,'Working Sheet'!AC68)</f>
        <v>459.7</v>
      </c>
      <c r="G68" s="4">
        <f>SUM('Working Sheet'!S68,'Working Sheet'!T68,'Working Sheet'!U68)</f>
        <v>366.70000000000005</v>
      </c>
      <c r="H68" s="4">
        <f>SUM('Working Sheet'!V68,'Working Sheet'!X68)</f>
        <v>257.36</v>
      </c>
      <c r="I68" s="4">
        <f>SUM('Working Sheet'!W68)</f>
        <v>117.3</v>
      </c>
      <c r="J68" s="4">
        <f>SUM('Working Sheet'!Y68)</f>
        <v>115.9</v>
      </c>
      <c r="K68" s="4">
        <f>SUM('Working Sheet'!Z68)</f>
        <v>112</v>
      </c>
      <c r="L68" s="4">
        <f>SUM('Working Sheet'!AB68)</f>
        <v>117.2</v>
      </c>
      <c r="M68" s="4">
        <f>SUM('Working Sheet'!AD68)</f>
        <v>114.1</v>
      </c>
      <c r="N68" s="4">
        <f>SUM('Working Sheet'!AE68)</f>
        <v>121.1</v>
      </c>
      <c r="O68" s="4">
        <f t="shared" si="3"/>
        <v>717.96</v>
      </c>
    </row>
    <row r="69" spans="1:15" x14ac:dyDescent="0.35">
      <c r="A69" t="s">
        <v>33</v>
      </c>
      <c r="B69">
        <v>2014</v>
      </c>
      <c r="C69" t="s">
        <v>45</v>
      </c>
      <c r="D69" t="str">
        <f t="shared" si="2"/>
        <v>2014 November</v>
      </c>
      <c r="E69" s="4">
        <f>SUM('Working Sheet'!E69:N69,'Working Sheet'!P69:Q69)</f>
        <v>1472</v>
      </c>
      <c r="F69" s="4">
        <f>SUM('Working Sheet'!O69,'Working Sheet'!R69,'Working Sheet'!AA69,'Working Sheet'!AC69)</f>
        <v>465.20000000000005</v>
      </c>
      <c r="G69" s="4">
        <f>SUM('Working Sheet'!S69,'Working Sheet'!T69,'Working Sheet'!U69)</f>
        <v>355.2</v>
      </c>
      <c r="H69" s="4">
        <f>SUM('Working Sheet'!V69,'Working Sheet'!X69)</f>
        <v>233.5</v>
      </c>
      <c r="I69" s="4">
        <f>SUM('Working Sheet'!W69)</f>
        <v>112.6</v>
      </c>
      <c r="J69" s="4">
        <f>SUM('Working Sheet'!Y69)</f>
        <v>113</v>
      </c>
      <c r="K69" s="4">
        <f>SUM('Working Sheet'!Z69)</f>
        <v>109.7</v>
      </c>
      <c r="L69" s="4">
        <f>SUM('Working Sheet'!AB69)</f>
        <v>120.3</v>
      </c>
      <c r="M69" s="4">
        <f>SUM('Working Sheet'!AD69)</f>
        <v>113.4</v>
      </c>
      <c r="N69" s="4">
        <f>SUM('Working Sheet'!AE69)</f>
        <v>119</v>
      </c>
      <c r="O69" s="4">
        <f t="shared" si="3"/>
        <v>689.5</v>
      </c>
    </row>
    <row r="70" spans="1:15" x14ac:dyDescent="0.35">
      <c r="A70" t="s">
        <v>34</v>
      </c>
      <c r="B70">
        <v>2014</v>
      </c>
      <c r="C70" t="s">
        <v>45</v>
      </c>
      <c r="D70" t="str">
        <f t="shared" si="2"/>
        <v>2014 November</v>
      </c>
      <c r="E70" s="4">
        <f>SUM('Working Sheet'!E70:N70,'Working Sheet'!P70:Q70)</f>
        <v>1466.8</v>
      </c>
      <c r="F70" s="4">
        <f>SUM('Working Sheet'!O70,'Working Sheet'!R70,'Working Sheet'!AA70,'Working Sheet'!AC70)</f>
        <v>461.29999999999995</v>
      </c>
      <c r="G70" s="4">
        <f>SUM('Working Sheet'!S70,'Working Sheet'!T70,'Working Sheet'!U70)</f>
        <v>362.1</v>
      </c>
      <c r="H70" s="4">
        <f>SUM('Working Sheet'!V70,'Working Sheet'!X70)</f>
        <v>234.39999999999998</v>
      </c>
      <c r="I70" s="4">
        <f>SUM('Working Sheet'!W70)</f>
        <v>115.5</v>
      </c>
      <c r="J70" s="4">
        <f>SUM('Working Sheet'!Y70)</f>
        <v>114.8</v>
      </c>
      <c r="K70" s="4">
        <f>SUM('Working Sheet'!Z70)</f>
        <v>110.8</v>
      </c>
      <c r="L70" s="4">
        <f>SUM('Working Sheet'!AB70)</f>
        <v>119</v>
      </c>
      <c r="M70" s="4">
        <f>SUM('Working Sheet'!AD70)</f>
        <v>113.8</v>
      </c>
      <c r="N70" s="4">
        <f>SUM('Working Sheet'!AE70)</f>
        <v>120.1</v>
      </c>
      <c r="O70" s="4">
        <f t="shared" si="3"/>
        <v>693.5</v>
      </c>
    </row>
    <row r="71" spans="1:15" x14ac:dyDescent="0.35">
      <c r="A71" t="s">
        <v>30</v>
      </c>
      <c r="B71">
        <v>2014</v>
      </c>
      <c r="C71" t="s">
        <v>46</v>
      </c>
      <c r="D71" t="str">
        <f t="shared" si="2"/>
        <v>2014 December</v>
      </c>
      <c r="E71" s="4">
        <f>SUM('Working Sheet'!E71:N71,'Working Sheet'!P71:Q71)</f>
        <v>1452.3</v>
      </c>
      <c r="F71" s="4">
        <f>SUM('Working Sheet'!O71,'Working Sheet'!R71,'Working Sheet'!AA71,'Working Sheet'!AC71)</f>
        <v>461.70000000000005</v>
      </c>
      <c r="G71" s="4">
        <f>SUM('Working Sheet'!S71,'Working Sheet'!T71,'Working Sheet'!U71)</f>
        <v>367.7</v>
      </c>
      <c r="H71" s="4">
        <f>SUM('Working Sheet'!V71,'Working Sheet'!X71)</f>
        <v>257.45999999999998</v>
      </c>
      <c r="I71" s="4">
        <f>SUM('Working Sheet'!W71)</f>
        <v>117.4</v>
      </c>
      <c r="J71" s="4">
        <f>SUM('Working Sheet'!Y71)</f>
        <v>116.2</v>
      </c>
      <c r="K71" s="4">
        <f>SUM('Working Sheet'!Z71)</f>
        <v>111.5</v>
      </c>
      <c r="L71" s="4">
        <f>SUM('Working Sheet'!AB71)</f>
        <v>117.7</v>
      </c>
      <c r="M71" s="4">
        <f>SUM('Working Sheet'!AD71)</f>
        <v>114.2</v>
      </c>
      <c r="N71" s="4">
        <f>SUM('Working Sheet'!AE71)</f>
        <v>120.3</v>
      </c>
      <c r="O71" s="4">
        <f t="shared" si="3"/>
        <v>718.2600000000001</v>
      </c>
    </row>
    <row r="72" spans="1:15" x14ac:dyDescent="0.35">
      <c r="A72" t="s">
        <v>33</v>
      </c>
      <c r="B72">
        <v>2014</v>
      </c>
      <c r="C72" t="s">
        <v>46</v>
      </c>
      <c r="D72" t="str">
        <f t="shared" si="2"/>
        <v>2014 December</v>
      </c>
      <c r="E72" s="4">
        <f>SUM('Working Sheet'!E72:N72,'Working Sheet'!P72:Q72)</f>
        <v>1461.1</v>
      </c>
      <c r="F72" s="4">
        <f>SUM('Working Sheet'!O72,'Working Sheet'!R72,'Working Sheet'!AA72,'Working Sheet'!AC72)</f>
        <v>467.20000000000005</v>
      </c>
      <c r="G72" s="4">
        <f>SUM('Working Sheet'!S72,'Working Sheet'!T72,'Working Sheet'!U72)</f>
        <v>356.5</v>
      </c>
      <c r="H72" s="4">
        <f>SUM('Working Sheet'!V72,'Working Sheet'!X72)</f>
        <v>233.3</v>
      </c>
      <c r="I72" s="4">
        <f>SUM('Working Sheet'!W72)</f>
        <v>113</v>
      </c>
      <c r="J72" s="4">
        <f>SUM('Working Sheet'!Y72)</f>
        <v>113.2</v>
      </c>
      <c r="K72" s="4">
        <f>SUM('Working Sheet'!Z72)</f>
        <v>108.8</v>
      </c>
      <c r="L72" s="4">
        <f>SUM('Working Sheet'!AB72)</f>
        <v>120.7</v>
      </c>
      <c r="M72" s="4">
        <f>SUM('Working Sheet'!AD72)</f>
        <v>113.4</v>
      </c>
      <c r="N72" s="4">
        <f>SUM('Working Sheet'!AE72)</f>
        <v>118.4</v>
      </c>
      <c r="O72" s="4">
        <f t="shared" si="3"/>
        <v>689.2</v>
      </c>
    </row>
    <row r="73" spans="1:15" x14ac:dyDescent="0.35">
      <c r="A73" t="s">
        <v>34</v>
      </c>
      <c r="B73">
        <v>2014</v>
      </c>
      <c r="C73" t="s">
        <v>46</v>
      </c>
      <c r="D73" t="str">
        <f t="shared" si="2"/>
        <v>2014 December</v>
      </c>
      <c r="E73" s="4">
        <f>SUM('Working Sheet'!E73:N73,'Working Sheet'!P73:Q73)</f>
        <v>1454.8999999999999</v>
      </c>
      <c r="F73" s="4">
        <f>SUM('Working Sheet'!O73,'Working Sheet'!R73,'Working Sheet'!AA73,'Working Sheet'!AC73)</f>
        <v>463.50000000000006</v>
      </c>
      <c r="G73" s="4">
        <f>SUM('Working Sheet'!S73,'Working Sheet'!T73,'Working Sheet'!U73)</f>
        <v>363.2</v>
      </c>
      <c r="H73" s="4">
        <f>SUM('Working Sheet'!V73,'Working Sheet'!X73)</f>
        <v>234</v>
      </c>
      <c r="I73" s="4">
        <f>SUM('Working Sheet'!W73)</f>
        <v>115.7</v>
      </c>
      <c r="J73" s="4">
        <f>SUM('Working Sheet'!Y73)</f>
        <v>115.1</v>
      </c>
      <c r="K73" s="4">
        <f>SUM('Working Sheet'!Z73)</f>
        <v>110.1</v>
      </c>
      <c r="L73" s="4">
        <f>SUM('Working Sheet'!AB73)</f>
        <v>119.5</v>
      </c>
      <c r="M73" s="4">
        <f>SUM('Working Sheet'!AD73)</f>
        <v>113.8</v>
      </c>
      <c r="N73" s="4">
        <f>SUM('Working Sheet'!AE73)</f>
        <v>119.4</v>
      </c>
      <c r="O73" s="4">
        <f t="shared" si="3"/>
        <v>693.09999999999991</v>
      </c>
    </row>
    <row r="74" spans="1:15" x14ac:dyDescent="0.35">
      <c r="A74" t="s">
        <v>30</v>
      </c>
      <c r="B74">
        <v>2015</v>
      </c>
      <c r="C74" t="s">
        <v>31</v>
      </c>
      <c r="D74" t="str">
        <f t="shared" si="2"/>
        <v>2015 January</v>
      </c>
      <c r="E74" s="4">
        <f>SUM('Working Sheet'!E74:N74,'Working Sheet'!P74:Q74)</f>
        <v>1450.1999999999998</v>
      </c>
      <c r="F74" s="4">
        <f>SUM('Working Sheet'!O74,'Working Sheet'!R74,'Working Sheet'!AA74,'Working Sheet'!AC74)</f>
        <v>464.8</v>
      </c>
      <c r="G74" s="4">
        <f>SUM('Working Sheet'!S74,'Working Sheet'!T74,'Working Sheet'!U74)</f>
        <v>370</v>
      </c>
      <c r="H74" s="4">
        <f>SUM('Working Sheet'!V74,'Working Sheet'!X74)</f>
        <v>258.15999999999997</v>
      </c>
      <c r="I74" s="4">
        <f>SUM('Working Sheet'!W74)</f>
        <v>118.4</v>
      </c>
      <c r="J74" s="4">
        <f>SUM('Working Sheet'!Y74)</f>
        <v>116.6</v>
      </c>
      <c r="K74" s="4">
        <f>SUM('Working Sheet'!Z74)</f>
        <v>111</v>
      </c>
      <c r="L74" s="4">
        <f>SUM('Working Sheet'!AB74)</f>
        <v>118.2</v>
      </c>
      <c r="M74" s="4">
        <f>SUM('Working Sheet'!AD74)</f>
        <v>114.5</v>
      </c>
      <c r="N74" s="4">
        <f>SUM('Working Sheet'!AE74)</f>
        <v>120.3</v>
      </c>
      <c r="O74" s="4">
        <f t="shared" si="3"/>
        <v>720.26</v>
      </c>
    </row>
    <row r="75" spans="1:15" x14ac:dyDescent="0.35">
      <c r="A75" t="s">
        <v>33</v>
      </c>
      <c r="B75">
        <v>2015</v>
      </c>
      <c r="C75" t="s">
        <v>31</v>
      </c>
      <c r="D75" t="str">
        <f t="shared" si="2"/>
        <v>2015 January</v>
      </c>
      <c r="E75" s="4">
        <f>SUM('Working Sheet'!E75:N75,'Working Sheet'!P75:Q75)</f>
        <v>1458.3999999999999</v>
      </c>
      <c r="F75" s="4">
        <f>SUM('Working Sheet'!O75,'Working Sheet'!R75,'Working Sheet'!AA75,'Working Sheet'!AC75)</f>
        <v>469.9</v>
      </c>
      <c r="G75" s="4">
        <f>SUM('Working Sheet'!S75,'Working Sheet'!T75,'Working Sheet'!U75)</f>
        <v>357.3</v>
      </c>
      <c r="H75" s="4">
        <f>SUM('Working Sheet'!V75,'Working Sheet'!X75)</f>
        <v>234.5</v>
      </c>
      <c r="I75" s="4">
        <f>SUM('Working Sheet'!W75)</f>
        <v>113.4</v>
      </c>
      <c r="J75" s="4">
        <f>SUM('Working Sheet'!Y75)</f>
        <v>113.7</v>
      </c>
      <c r="K75" s="4">
        <f>SUM('Working Sheet'!Z75)</f>
        <v>107.9</v>
      </c>
      <c r="L75" s="4">
        <f>SUM('Working Sheet'!AB75)</f>
        <v>120.8</v>
      </c>
      <c r="M75" s="4">
        <f>SUM('Working Sheet'!AD75)</f>
        <v>113.4</v>
      </c>
      <c r="N75" s="4">
        <f>SUM('Working Sheet'!AE75)</f>
        <v>118.5</v>
      </c>
      <c r="O75" s="4">
        <f t="shared" si="3"/>
        <v>689.99999999999989</v>
      </c>
    </row>
    <row r="76" spans="1:15" x14ac:dyDescent="0.35">
      <c r="A76" t="s">
        <v>34</v>
      </c>
      <c r="B76">
        <v>2015</v>
      </c>
      <c r="C76" t="s">
        <v>31</v>
      </c>
      <c r="D76" t="str">
        <f t="shared" si="2"/>
        <v>2015 January</v>
      </c>
      <c r="E76" s="4">
        <f>SUM('Working Sheet'!E76:N76,'Working Sheet'!P76:Q76)</f>
        <v>1452</v>
      </c>
      <c r="F76" s="4">
        <f>SUM('Working Sheet'!O76,'Working Sheet'!R76,'Working Sheet'!AA76,'Working Sheet'!AC76)</f>
        <v>466.3</v>
      </c>
      <c r="G76" s="4">
        <f>SUM('Working Sheet'!S76,'Working Sheet'!T76,'Working Sheet'!U76)</f>
        <v>364.9</v>
      </c>
      <c r="H76" s="4">
        <f>SUM('Working Sheet'!V76,'Working Sheet'!X76)</f>
        <v>235.39999999999998</v>
      </c>
      <c r="I76" s="4">
        <f>SUM('Working Sheet'!W76)</f>
        <v>116.5</v>
      </c>
      <c r="J76" s="4">
        <f>SUM('Working Sheet'!Y76)</f>
        <v>115.5</v>
      </c>
      <c r="K76" s="4">
        <f>SUM('Working Sheet'!Z76)</f>
        <v>109.4</v>
      </c>
      <c r="L76" s="4">
        <f>SUM('Working Sheet'!AB76)</f>
        <v>119.7</v>
      </c>
      <c r="M76" s="4">
        <f>SUM('Working Sheet'!AD76)</f>
        <v>114</v>
      </c>
      <c r="N76" s="4">
        <f>SUM('Working Sheet'!AE76)</f>
        <v>119.5</v>
      </c>
      <c r="O76" s="4">
        <f t="shared" si="3"/>
        <v>695</v>
      </c>
    </row>
    <row r="77" spans="1:15" x14ac:dyDescent="0.35">
      <c r="A77" t="s">
        <v>30</v>
      </c>
      <c r="B77">
        <v>2015</v>
      </c>
      <c r="C77" t="s">
        <v>35</v>
      </c>
      <c r="D77" t="str">
        <f t="shared" si="2"/>
        <v>2015 February</v>
      </c>
      <c r="E77" s="4">
        <f>SUM('Working Sheet'!E77:N77,'Working Sheet'!P77:Q77)</f>
        <v>1451.7999999999997</v>
      </c>
      <c r="F77" s="4">
        <f>SUM('Working Sheet'!O77,'Working Sheet'!R77,'Working Sheet'!AA77,'Working Sheet'!AC77)</f>
        <v>468.6</v>
      </c>
      <c r="G77" s="4">
        <f>SUM('Working Sheet'!S77,'Working Sheet'!T77,'Working Sheet'!U77)</f>
        <v>373.1</v>
      </c>
      <c r="H77" s="4">
        <f>SUM('Working Sheet'!V77,'Working Sheet'!X77)</f>
        <v>258.86</v>
      </c>
      <c r="I77" s="4">
        <f>SUM('Working Sheet'!W77)</f>
        <v>120</v>
      </c>
      <c r="J77" s="4">
        <f>SUM('Working Sheet'!Y77)</f>
        <v>117.7</v>
      </c>
      <c r="K77" s="4">
        <f>SUM('Working Sheet'!Z77)</f>
        <v>110.9</v>
      </c>
      <c r="L77" s="4">
        <f>SUM('Working Sheet'!AB77)</f>
        <v>118.7</v>
      </c>
      <c r="M77" s="4">
        <f>SUM('Working Sheet'!AD77)</f>
        <v>115</v>
      </c>
      <c r="N77" s="4">
        <f>SUM('Working Sheet'!AE77)</f>
        <v>120.6</v>
      </c>
      <c r="O77" s="4">
        <f t="shared" si="3"/>
        <v>723.46</v>
      </c>
    </row>
    <row r="78" spans="1:15" x14ac:dyDescent="0.35">
      <c r="A78" t="s">
        <v>33</v>
      </c>
      <c r="B78">
        <v>2015</v>
      </c>
      <c r="C78" t="s">
        <v>35</v>
      </c>
      <c r="D78" t="str">
        <f t="shared" si="2"/>
        <v>2015 February</v>
      </c>
      <c r="E78" s="4">
        <f>SUM('Working Sheet'!E78:N78,'Working Sheet'!P78:Q78)</f>
        <v>1454.3000000000002</v>
      </c>
      <c r="F78" s="4">
        <f>SUM('Working Sheet'!O78,'Working Sheet'!R78,'Working Sheet'!AA78,'Working Sheet'!AC78)</f>
        <v>471.49999999999994</v>
      </c>
      <c r="G78" s="4">
        <f>SUM('Working Sheet'!S78,'Working Sheet'!T78,'Working Sheet'!U78)</f>
        <v>358.4</v>
      </c>
      <c r="H78" s="4">
        <f>SUM('Working Sheet'!V78,'Working Sheet'!X78)</f>
        <v>235.8</v>
      </c>
      <c r="I78" s="4">
        <f>SUM('Working Sheet'!W78)</f>
        <v>114</v>
      </c>
      <c r="J78" s="4">
        <f>SUM('Working Sheet'!Y78)</f>
        <v>114.1</v>
      </c>
      <c r="K78" s="4">
        <f>SUM('Working Sheet'!Z78)</f>
        <v>106.8</v>
      </c>
      <c r="L78" s="4">
        <f>SUM('Working Sheet'!AB78)</f>
        <v>120.4</v>
      </c>
      <c r="M78" s="4">
        <f>SUM('Working Sheet'!AD78)</f>
        <v>113.2</v>
      </c>
      <c r="N78" s="4">
        <f>SUM('Working Sheet'!AE78)</f>
        <v>118.7</v>
      </c>
      <c r="O78" s="4">
        <f t="shared" si="3"/>
        <v>690.2</v>
      </c>
    </row>
    <row r="79" spans="1:15" x14ac:dyDescent="0.35">
      <c r="A79" t="s">
        <v>34</v>
      </c>
      <c r="B79">
        <v>2015</v>
      </c>
      <c r="C79" t="s">
        <v>35</v>
      </c>
      <c r="D79" t="str">
        <f t="shared" si="2"/>
        <v>2015 February</v>
      </c>
      <c r="E79" s="4">
        <f>SUM('Working Sheet'!E79:N79,'Working Sheet'!P79:Q79)</f>
        <v>1451.3999999999996</v>
      </c>
      <c r="F79" s="4">
        <f>SUM('Working Sheet'!O79,'Working Sheet'!R79,'Working Sheet'!AA79,'Working Sheet'!AC79)</f>
        <v>469.3</v>
      </c>
      <c r="G79" s="4">
        <f>SUM('Working Sheet'!S79,'Working Sheet'!T79,'Working Sheet'!U79)</f>
        <v>367.2</v>
      </c>
      <c r="H79" s="4">
        <f>SUM('Working Sheet'!V79,'Working Sheet'!X79)</f>
        <v>236.8</v>
      </c>
      <c r="I79" s="4">
        <f>SUM('Working Sheet'!W79)</f>
        <v>117.7</v>
      </c>
      <c r="J79" s="4">
        <f>SUM('Working Sheet'!Y79)</f>
        <v>116.3</v>
      </c>
      <c r="K79" s="4">
        <f>SUM('Working Sheet'!Z79)</f>
        <v>108.7</v>
      </c>
      <c r="L79" s="4">
        <f>SUM('Working Sheet'!AB79)</f>
        <v>119.7</v>
      </c>
      <c r="M79" s="4">
        <f>SUM('Working Sheet'!AD79)</f>
        <v>114.1</v>
      </c>
      <c r="N79" s="4">
        <f>SUM('Working Sheet'!AE79)</f>
        <v>119.7</v>
      </c>
      <c r="O79" s="4">
        <f t="shared" si="3"/>
        <v>697</v>
      </c>
    </row>
    <row r="80" spans="1:15" x14ac:dyDescent="0.35">
      <c r="A80" t="s">
        <v>30</v>
      </c>
      <c r="B80">
        <v>2015</v>
      </c>
      <c r="C80" t="s">
        <v>36</v>
      </c>
      <c r="D80" t="str">
        <f t="shared" si="2"/>
        <v>2015 March</v>
      </c>
      <c r="E80" s="4">
        <f>SUM('Working Sheet'!E80:N80,'Working Sheet'!P80:Q80)</f>
        <v>1452.6</v>
      </c>
      <c r="F80" s="4">
        <f>SUM('Working Sheet'!O80,'Working Sheet'!R80,'Working Sheet'!AA80,'Working Sheet'!AC80)</f>
        <v>469.90000000000003</v>
      </c>
      <c r="G80" s="4">
        <f>SUM('Working Sheet'!S80,'Working Sheet'!T80,'Working Sheet'!U80)</f>
        <v>374.4</v>
      </c>
      <c r="H80" s="4">
        <f>SUM('Working Sheet'!V80,'Working Sheet'!X80)</f>
        <v>259.45999999999998</v>
      </c>
      <c r="I80" s="4">
        <f>SUM('Working Sheet'!W80)</f>
        <v>120.6</v>
      </c>
      <c r="J80" s="4">
        <f>SUM('Working Sheet'!Y80)</f>
        <v>118.2</v>
      </c>
      <c r="K80" s="4">
        <f>SUM('Working Sheet'!Z80)</f>
        <v>111.6</v>
      </c>
      <c r="L80" s="4">
        <f>SUM('Working Sheet'!AB80)</f>
        <v>119.4</v>
      </c>
      <c r="M80" s="4">
        <f>SUM('Working Sheet'!AD80)</f>
        <v>115.5</v>
      </c>
      <c r="N80" s="4">
        <f>SUM('Working Sheet'!AE80)</f>
        <v>121.1</v>
      </c>
      <c r="O80" s="4">
        <f t="shared" si="3"/>
        <v>726.56</v>
      </c>
    </row>
    <row r="81" spans="1:15" x14ac:dyDescent="0.35">
      <c r="A81" t="s">
        <v>33</v>
      </c>
      <c r="B81">
        <v>2015</v>
      </c>
      <c r="C81" t="s">
        <v>36</v>
      </c>
      <c r="D81" t="str">
        <f t="shared" si="2"/>
        <v>2015 March</v>
      </c>
      <c r="E81" s="4">
        <f>SUM('Working Sheet'!E81:N81,'Working Sheet'!P81:Q81)</f>
        <v>1451.0000000000002</v>
      </c>
      <c r="F81" s="4">
        <f>SUM('Working Sheet'!O81,'Working Sheet'!R81,'Working Sheet'!AA81,'Working Sheet'!AC81)</f>
        <v>472.50000000000006</v>
      </c>
      <c r="G81" s="4">
        <f>SUM('Working Sheet'!S81,'Working Sheet'!T81,'Working Sheet'!U81)</f>
        <v>359.5</v>
      </c>
      <c r="H81" s="4">
        <f>SUM('Working Sheet'!V81,'Working Sheet'!X81)</f>
        <v>236.6</v>
      </c>
      <c r="I81" s="4">
        <f>SUM('Working Sheet'!W81)</f>
        <v>114.4</v>
      </c>
      <c r="J81" s="4">
        <f>SUM('Working Sheet'!Y81)</f>
        <v>114.3</v>
      </c>
      <c r="K81" s="4">
        <f>SUM('Working Sheet'!Z81)</f>
        <v>108.4</v>
      </c>
      <c r="L81" s="4">
        <f>SUM('Working Sheet'!AB81)</f>
        <v>120.6</v>
      </c>
      <c r="M81" s="4">
        <f>SUM('Working Sheet'!AD81)</f>
        <v>113.8</v>
      </c>
      <c r="N81" s="4">
        <f>SUM('Working Sheet'!AE81)</f>
        <v>119.1</v>
      </c>
      <c r="O81" s="4">
        <f t="shared" si="3"/>
        <v>693.8</v>
      </c>
    </row>
    <row r="82" spans="1:15" x14ac:dyDescent="0.35">
      <c r="A82" t="s">
        <v>34</v>
      </c>
      <c r="B82">
        <v>2015</v>
      </c>
      <c r="C82" t="s">
        <v>36</v>
      </c>
      <c r="D82" t="str">
        <f t="shared" si="2"/>
        <v>2015 March</v>
      </c>
      <c r="E82" s="4">
        <f>SUM('Working Sheet'!E82:N82,'Working Sheet'!P82:Q82)</f>
        <v>1451</v>
      </c>
      <c r="F82" s="4">
        <f>SUM('Working Sheet'!O82,'Working Sheet'!R82,'Working Sheet'!AA82,'Working Sheet'!AC82)</f>
        <v>470.29999999999995</v>
      </c>
      <c r="G82" s="4">
        <f>SUM('Working Sheet'!S82,'Working Sheet'!T82,'Working Sheet'!U82)</f>
        <v>368.4</v>
      </c>
      <c r="H82" s="4">
        <f>SUM('Working Sheet'!V82,'Working Sheet'!X82)</f>
        <v>237.8</v>
      </c>
      <c r="I82" s="4">
        <f>SUM('Working Sheet'!W82)</f>
        <v>118.3</v>
      </c>
      <c r="J82" s="4">
        <f>SUM('Working Sheet'!Y82)</f>
        <v>116.7</v>
      </c>
      <c r="K82" s="4">
        <f>SUM('Working Sheet'!Z82)</f>
        <v>109.9</v>
      </c>
      <c r="L82" s="4">
        <f>SUM('Working Sheet'!AB82)</f>
        <v>120.1</v>
      </c>
      <c r="M82" s="4">
        <f>SUM('Working Sheet'!AD82)</f>
        <v>114.7</v>
      </c>
      <c r="N82" s="4">
        <f>SUM('Working Sheet'!AE82)</f>
        <v>120.2</v>
      </c>
      <c r="O82" s="4">
        <f t="shared" si="3"/>
        <v>700.80000000000007</v>
      </c>
    </row>
    <row r="83" spans="1:15" x14ac:dyDescent="0.35">
      <c r="A83" t="s">
        <v>30</v>
      </c>
      <c r="B83">
        <v>2015</v>
      </c>
      <c r="C83" t="s">
        <v>37</v>
      </c>
      <c r="D83" t="str">
        <f t="shared" si="2"/>
        <v>2015 April</v>
      </c>
      <c r="E83" s="4">
        <f>SUM('Working Sheet'!E83:N83,'Working Sheet'!P83:Q83)</f>
        <v>1457.8</v>
      </c>
      <c r="F83" s="4">
        <f>SUM('Working Sheet'!O83,'Working Sheet'!R83,'Working Sheet'!AA83,'Working Sheet'!AC83)</f>
        <v>472.9</v>
      </c>
      <c r="G83" s="4">
        <f>SUM('Working Sheet'!S83,'Working Sheet'!T83,'Working Sheet'!U83)</f>
        <v>375.7</v>
      </c>
      <c r="H83" s="4">
        <f>SUM('Working Sheet'!V83,'Working Sheet'!X83)</f>
        <v>260.15999999999997</v>
      </c>
      <c r="I83" s="4">
        <f>SUM('Working Sheet'!W83)</f>
        <v>121.2</v>
      </c>
      <c r="J83" s="4">
        <f>SUM('Working Sheet'!Y83)</f>
        <v>118.6</v>
      </c>
      <c r="K83" s="4">
        <f>SUM('Working Sheet'!Z83)</f>
        <v>111.9</v>
      </c>
      <c r="L83" s="4">
        <f>SUM('Working Sheet'!AB83)</f>
        <v>119.9</v>
      </c>
      <c r="M83" s="4">
        <f>SUM('Working Sheet'!AD83)</f>
        <v>116</v>
      </c>
      <c r="N83" s="4">
        <f>SUM('Working Sheet'!AE83)</f>
        <v>121.5</v>
      </c>
      <c r="O83" s="4">
        <f t="shared" si="3"/>
        <v>729.16</v>
      </c>
    </row>
    <row r="84" spans="1:15" x14ac:dyDescent="0.35">
      <c r="A84" t="s">
        <v>33</v>
      </c>
      <c r="B84">
        <v>2015</v>
      </c>
      <c r="C84" t="s">
        <v>37</v>
      </c>
      <c r="D84" t="str">
        <f t="shared" si="2"/>
        <v>2015 April</v>
      </c>
      <c r="E84" s="4">
        <f>SUM('Working Sheet'!E84:N84,'Working Sheet'!P84:Q84)</f>
        <v>1458.8999999999999</v>
      </c>
      <c r="F84" s="4">
        <f>SUM('Working Sheet'!O84,'Working Sheet'!R84,'Working Sheet'!AA84,'Working Sheet'!AC84)</f>
        <v>474.7</v>
      </c>
      <c r="G84" s="4">
        <f>SUM('Working Sheet'!S84,'Working Sheet'!T84,'Working Sheet'!U84)</f>
        <v>360.6</v>
      </c>
      <c r="H84" s="4">
        <f>SUM('Working Sheet'!V84,'Working Sheet'!X84)</f>
        <v>237.60000000000002</v>
      </c>
      <c r="I84" s="4">
        <f>SUM('Working Sheet'!W84)</f>
        <v>114.7</v>
      </c>
      <c r="J84" s="4">
        <f>SUM('Working Sheet'!Y84)</f>
        <v>114.6</v>
      </c>
      <c r="K84" s="4">
        <f>SUM('Working Sheet'!Z84)</f>
        <v>108.4</v>
      </c>
      <c r="L84" s="4">
        <f>SUM('Working Sheet'!AB84)</f>
        <v>121.7</v>
      </c>
      <c r="M84" s="4">
        <f>SUM('Working Sheet'!AD84)</f>
        <v>114.2</v>
      </c>
      <c r="N84" s="4">
        <f>SUM('Working Sheet'!AE84)</f>
        <v>119.7</v>
      </c>
      <c r="O84" s="4">
        <f t="shared" si="3"/>
        <v>696.60000000000014</v>
      </c>
    </row>
    <row r="85" spans="1:15" x14ac:dyDescent="0.35">
      <c r="A85" t="s">
        <v>34</v>
      </c>
      <c r="B85">
        <v>2015</v>
      </c>
      <c r="C85" t="s">
        <v>37</v>
      </c>
      <c r="D85" t="str">
        <f t="shared" si="2"/>
        <v>2015 April</v>
      </c>
      <c r="E85" s="4">
        <f>SUM('Working Sheet'!E85:N85,'Working Sheet'!P85:Q85)</f>
        <v>1457.2</v>
      </c>
      <c r="F85" s="4">
        <f>SUM('Working Sheet'!O85,'Working Sheet'!R85,'Working Sheet'!AA85,'Working Sheet'!AC85)</f>
        <v>473</v>
      </c>
      <c r="G85" s="4">
        <f>SUM('Working Sheet'!S85,'Working Sheet'!T85,'Working Sheet'!U85)</f>
        <v>369.6</v>
      </c>
      <c r="H85" s="4">
        <f>SUM('Working Sheet'!V85,'Working Sheet'!X85)</f>
        <v>238.9</v>
      </c>
      <c r="I85" s="4">
        <f>SUM('Working Sheet'!W85)</f>
        <v>118.7</v>
      </c>
      <c r="J85" s="4">
        <f>SUM('Working Sheet'!Y85)</f>
        <v>117.1</v>
      </c>
      <c r="K85" s="4">
        <f>SUM('Working Sheet'!Z85)</f>
        <v>110.1</v>
      </c>
      <c r="L85" s="4">
        <f>SUM('Working Sheet'!AB85)</f>
        <v>121</v>
      </c>
      <c r="M85" s="4">
        <f>SUM('Working Sheet'!AD85)</f>
        <v>115.1</v>
      </c>
      <c r="N85" s="4">
        <f>SUM('Working Sheet'!AE85)</f>
        <v>120.7</v>
      </c>
      <c r="O85" s="4">
        <f t="shared" si="3"/>
        <v>703.80000000000007</v>
      </c>
    </row>
    <row r="86" spans="1:15" x14ac:dyDescent="0.35">
      <c r="A86" t="s">
        <v>30</v>
      </c>
      <c r="B86">
        <v>2015</v>
      </c>
      <c r="C86" t="s">
        <v>38</v>
      </c>
      <c r="D86" t="str">
        <f t="shared" si="2"/>
        <v>2015 May</v>
      </c>
      <c r="E86" s="4">
        <f>SUM('Working Sheet'!E86:N86,'Working Sheet'!P86:Q86)</f>
        <v>1467.5</v>
      </c>
      <c r="F86" s="4">
        <f>SUM('Working Sheet'!O86,'Working Sheet'!R86,'Working Sheet'!AA86,'Working Sheet'!AC86)</f>
        <v>475.90000000000003</v>
      </c>
      <c r="G86" s="4">
        <f>SUM('Working Sheet'!S86,'Working Sheet'!T86,'Working Sheet'!U86)</f>
        <v>378.2</v>
      </c>
      <c r="H86" s="4">
        <f>SUM('Working Sheet'!V86,'Working Sheet'!X86)</f>
        <v>260.76</v>
      </c>
      <c r="I86" s="4">
        <f>SUM('Working Sheet'!W86)</f>
        <v>121.9</v>
      </c>
      <c r="J86" s="4">
        <f>SUM('Working Sheet'!Y86)</f>
        <v>119.4</v>
      </c>
      <c r="K86" s="4">
        <f>SUM('Working Sheet'!Z86)</f>
        <v>113.3</v>
      </c>
      <c r="L86" s="4">
        <f>SUM('Working Sheet'!AB86)</f>
        <v>120.5</v>
      </c>
      <c r="M86" s="4">
        <f>SUM('Working Sheet'!AD86)</f>
        <v>116.9</v>
      </c>
      <c r="N86" s="4">
        <f>SUM('Working Sheet'!AE86)</f>
        <v>122.4</v>
      </c>
      <c r="O86" s="4">
        <f t="shared" si="3"/>
        <v>733.36</v>
      </c>
    </row>
    <row r="87" spans="1:15" x14ac:dyDescent="0.35">
      <c r="A87" t="s">
        <v>33</v>
      </c>
      <c r="B87">
        <v>2015</v>
      </c>
      <c r="C87" t="s">
        <v>38</v>
      </c>
      <c r="D87" t="str">
        <f t="shared" si="2"/>
        <v>2015 May</v>
      </c>
      <c r="E87" s="4">
        <f>SUM('Working Sheet'!E87:N87,'Working Sheet'!P87:Q87)</f>
        <v>1481.2</v>
      </c>
      <c r="F87" s="4">
        <f>SUM('Working Sheet'!O87,'Working Sheet'!R87,'Working Sheet'!AA87,'Working Sheet'!AC87)</f>
        <v>477.4</v>
      </c>
      <c r="G87" s="4">
        <f>SUM('Working Sheet'!S87,'Working Sheet'!T87,'Working Sheet'!U87)</f>
        <v>361.4</v>
      </c>
      <c r="H87" s="4">
        <f>SUM('Working Sheet'!V87,'Working Sheet'!X87)</f>
        <v>238.3</v>
      </c>
      <c r="I87" s="4">
        <f>SUM('Working Sheet'!W87)</f>
        <v>114.9</v>
      </c>
      <c r="J87" s="4">
        <f>SUM('Working Sheet'!Y87)</f>
        <v>114.9</v>
      </c>
      <c r="K87" s="4">
        <f>SUM('Working Sheet'!Z87)</f>
        <v>110.8</v>
      </c>
      <c r="L87" s="4">
        <f>SUM('Working Sheet'!AB87)</f>
        <v>122</v>
      </c>
      <c r="M87" s="4">
        <f>SUM('Working Sheet'!AD87)</f>
        <v>115.2</v>
      </c>
      <c r="N87" s="4">
        <f>SUM('Working Sheet'!AE87)</f>
        <v>120.7</v>
      </c>
      <c r="O87" s="4">
        <f t="shared" si="3"/>
        <v>701.2</v>
      </c>
    </row>
    <row r="88" spans="1:15" x14ac:dyDescent="0.35">
      <c r="A88" t="s">
        <v>34</v>
      </c>
      <c r="B88">
        <v>2015</v>
      </c>
      <c r="C88" t="s">
        <v>38</v>
      </c>
      <c r="D88" t="str">
        <f t="shared" si="2"/>
        <v>2015 May</v>
      </c>
      <c r="E88" s="4">
        <f>SUM('Working Sheet'!E88:N88,'Working Sheet'!P88:Q88)</f>
        <v>1471.2</v>
      </c>
      <c r="F88" s="4">
        <f>SUM('Working Sheet'!O88,'Working Sheet'!R88,'Working Sheet'!AA88,'Working Sheet'!AC88)</f>
        <v>475.70000000000005</v>
      </c>
      <c r="G88" s="4">
        <f>SUM('Working Sheet'!S88,'Working Sheet'!T88,'Working Sheet'!U88)</f>
        <v>371.4</v>
      </c>
      <c r="H88" s="4">
        <f>SUM('Working Sheet'!V88,'Working Sheet'!X88)</f>
        <v>239.8</v>
      </c>
      <c r="I88" s="4">
        <f>SUM('Working Sheet'!W88)</f>
        <v>119.2</v>
      </c>
      <c r="J88" s="4">
        <f>SUM('Working Sheet'!Y88)</f>
        <v>117.7</v>
      </c>
      <c r="K88" s="4">
        <f>SUM('Working Sheet'!Z88)</f>
        <v>112</v>
      </c>
      <c r="L88" s="4">
        <f>SUM('Working Sheet'!AB88)</f>
        <v>121.4</v>
      </c>
      <c r="M88" s="4">
        <f>SUM('Working Sheet'!AD88)</f>
        <v>116.1</v>
      </c>
      <c r="N88" s="4">
        <f>SUM('Working Sheet'!AE88)</f>
        <v>121.6</v>
      </c>
      <c r="O88" s="4">
        <f t="shared" si="3"/>
        <v>708.5</v>
      </c>
    </row>
    <row r="89" spans="1:15" x14ac:dyDescent="0.35">
      <c r="A89" t="s">
        <v>30</v>
      </c>
      <c r="B89">
        <v>2015</v>
      </c>
      <c r="C89" t="s">
        <v>39</v>
      </c>
      <c r="D89" t="str">
        <f t="shared" si="2"/>
        <v>2015 June</v>
      </c>
      <c r="E89" s="4">
        <f>SUM('Working Sheet'!E89:N89,'Working Sheet'!P89:Q89)</f>
        <v>1496.8</v>
      </c>
      <c r="F89" s="4">
        <f>SUM('Working Sheet'!O89,'Working Sheet'!R89,'Working Sheet'!AA89,'Working Sheet'!AC89)</f>
        <v>480.2</v>
      </c>
      <c r="G89" s="4">
        <f>SUM('Working Sheet'!S89,'Working Sheet'!T89,'Working Sheet'!U89)</f>
        <v>381.5</v>
      </c>
      <c r="H89" s="4">
        <f>SUM('Working Sheet'!V89,'Working Sheet'!X89)</f>
        <v>262.06</v>
      </c>
      <c r="I89" s="4">
        <f>SUM('Working Sheet'!W89)</f>
        <v>122.6</v>
      </c>
      <c r="J89" s="4">
        <f>SUM('Working Sheet'!Y89)</f>
        <v>120.4</v>
      </c>
      <c r="K89" s="4">
        <f>SUM('Working Sheet'!Z89)</f>
        <v>114.2</v>
      </c>
      <c r="L89" s="4">
        <f>SUM('Working Sheet'!AB89)</f>
        <v>122</v>
      </c>
      <c r="M89" s="4">
        <f>SUM('Working Sheet'!AD89)</f>
        <v>117.9</v>
      </c>
      <c r="N89" s="4">
        <f>SUM('Working Sheet'!AE89)</f>
        <v>124.1</v>
      </c>
      <c r="O89" s="4">
        <f t="shared" si="3"/>
        <v>738.75999999999988</v>
      </c>
    </row>
    <row r="90" spans="1:15" x14ac:dyDescent="0.35">
      <c r="A90" t="s">
        <v>33</v>
      </c>
      <c r="B90">
        <v>2015</v>
      </c>
      <c r="C90" t="s">
        <v>39</v>
      </c>
      <c r="D90" t="str">
        <f t="shared" si="2"/>
        <v>2015 June</v>
      </c>
      <c r="E90" s="4">
        <f>SUM('Working Sheet'!E90:N90,'Working Sheet'!P90:Q90)</f>
        <v>1518.6</v>
      </c>
      <c r="F90" s="4">
        <f>SUM('Working Sheet'!O90,'Working Sheet'!R90,'Working Sheet'!AA90,'Working Sheet'!AC90)</f>
        <v>478.8</v>
      </c>
      <c r="G90" s="4">
        <f>SUM('Working Sheet'!S90,'Working Sheet'!T90,'Working Sheet'!U90)</f>
        <v>363.1</v>
      </c>
      <c r="H90" s="4">
        <f>SUM('Working Sheet'!V90,'Working Sheet'!X90)</f>
        <v>238.2</v>
      </c>
      <c r="I90" s="4">
        <f>SUM('Working Sheet'!W90)</f>
        <v>115.1</v>
      </c>
      <c r="J90" s="4">
        <f>SUM('Working Sheet'!Y90)</f>
        <v>115.4</v>
      </c>
      <c r="K90" s="4">
        <f>SUM('Working Sheet'!Z90)</f>
        <v>111.7</v>
      </c>
      <c r="L90" s="4">
        <f>SUM('Working Sheet'!AB90)</f>
        <v>123.8</v>
      </c>
      <c r="M90" s="4">
        <f>SUM('Working Sheet'!AD90)</f>
        <v>116</v>
      </c>
      <c r="N90" s="4">
        <f>SUM('Working Sheet'!AE90)</f>
        <v>121.7</v>
      </c>
      <c r="O90" s="4">
        <f t="shared" si="3"/>
        <v>704.8</v>
      </c>
    </row>
    <row r="91" spans="1:15" x14ac:dyDescent="0.35">
      <c r="A91" t="s">
        <v>34</v>
      </c>
      <c r="B91">
        <v>2015</v>
      </c>
      <c r="C91" t="s">
        <v>39</v>
      </c>
      <c r="D91" t="str">
        <f t="shared" si="2"/>
        <v>2015 June</v>
      </c>
      <c r="E91" s="4">
        <f>SUM('Working Sheet'!E91:N91,'Working Sheet'!P91:Q91)</f>
        <v>1503.7</v>
      </c>
      <c r="F91" s="4">
        <f>SUM('Working Sheet'!O91,'Working Sheet'!R91,'Working Sheet'!AA91,'Working Sheet'!AC91)</f>
        <v>478.7</v>
      </c>
      <c r="G91" s="4">
        <f>SUM('Working Sheet'!S91,'Working Sheet'!T91,'Working Sheet'!U91)</f>
        <v>374.1</v>
      </c>
      <c r="H91" s="4">
        <f>SUM('Working Sheet'!V91,'Working Sheet'!X91)</f>
        <v>240.1</v>
      </c>
      <c r="I91" s="4">
        <f>SUM('Working Sheet'!W91)</f>
        <v>119.8</v>
      </c>
      <c r="J91" s="4">
        <f>SUM('Working Sheet'!Y91)</f>
        <v>118.5</v>
      </c>
      <c r="K91" s="4">
        <f>SUM('Working Sheet'!Z91)</f>
        <v>112.9</v>
      </c>
      <c r="L91" s="4">
        <f>SUM('Working Sheet'!AB91)</f>
        <v>123.1</v>
      </c>
      <c r="M91" s="4">
        <f>SUM('Working Sheet'!AD91)</f>
        <v>117</v>
      </c>
      <c r="N91" s="4">
        <f>SUM('Working Sheet'!AE91)</f>
        <v>123</v>
      </c>
      <c r="O91" s="4">
        <f t="shared" si="3"/>
        <v>712.9</v>
      </c>
    </row>
    <row r="92" spans="1:15" x14ac:dyDescent="0.35">
      <c r="A92" t="s">
        <v>30</v>
      </c>
      <c r="B92">
        <v>2015</v>
      </c>
      <c r="C92" t="s">
        <v>40</v>
      </c>
      <c r="D92" t="str">
        <f t="shared" si="2"/>
        <v>2015 July</v>
      </c>
      <c r="E92" s="4">
        <f>SUM('Working Sheet'!E92:N92,'Working Sheet'!P92:Q92)</f>
        <v>1504.3</v>
      </c>
      <c r="F92" s="4">
        <f>SUM('Working Sheet'!O92,'Working Sheet'!R92,'Working Sheet'!AA92,'Working Sheet'!AC92)</f>
        <v>481.09999999999997</v>
      </c>
      <c r="G92" s="4">
        <f>SUM('Working Sheet'!S92,'Working Sheet'!T92,'Working Sheet'!U92)</f>
        <v>382.6</v>
      </c>
      <c r="H92" s="4">
        <f>SUM('Working Sheet'!V92,'Working Sheet'!X92)</f>
        <v>262.26</v>
      </c>
      <c r="I92" s="4">
        <f>SUM('Working Sheet'!W92)</f>
        <v>123</v>
      </c>
      <c r="J92" s="4">
        <f>SUM('Working Sheet'!Y92)</f>
        <v>120.8</v>
      </c>
      <c r="K92" s="4">
        <f>SUM('Working Sheet'!Z92)</f>
        <v>114.1</v>
      </c>
      <c r="L92" s="4">
        <f>SUM('Working Sheet'!AB92)</f>
        <v>122.9</v>
      </c>
      <c r="M92" s="4">
        <f>SUM('Working Sheet'!AD92)</f>
        <v>118.1</v>
      </c>
      <c r="N92" s="4">
        <f>SUM('Working Sheet'!AE92)</f>
        <v>124.7</v>
      </c>
      <c r="O92" s="4">
        <f t="shared" si="3"/>
        <v>740.36</v>
      </c>
    </row>
    <row r="93" spans="1:15" x14ac:dyDescent="0.35">
      <c r="A93" t="s">
        <v>33</v>
      </c>
      <c r="B93">
        <v>2015</v>
      </c>
      <c r="C93" t="s">
        <v>40</v>
      </c>
      <c r="D93" t="str">
        <f t="shared" si="2"/>
        <v>2015 July</v>
      </c>
      <c r="E93" s="4">
        <f>SUM('Working Sheet'!E93:N93,'Working Sheet'!P93:Q93)</f>
        <v>1524.6</v>
      </c>
      <c r="F93" s="4">
        <f>SUM('Working Sheet'!O93,'Working Sheet'!R93,'Working Sheet'!AA93,'Working Sheet'!AC93)</f>
        <v>479.7</v>
      </c>
      <c r="G93" s="4">
        <f>SUM('Working Sheet'!S93,'Working Sheet'!T93,'Working Sheet'!U93)</f>
        <v>364.1</v>
      </c>
      <c r="H93" s="4">
        <f>SUM('Working Sheet'!V93,'Working Sheet'!X93)</f>
        <v>239.4</v>
      </c>
      <c r="I93" s="4">
        <f>SUM('Working Sheet'!W93)</f>
        <v>115.3</v>
      </c>
      <c r="J93" s="4">
        <f>SUM('Working Sheet'!Y93)</f>
        <v>116</v>
      </c>
      <c r="K93" s="4">
        <f>SUM('Working Sheet'!Z93)</f>
        <v>111.5</v>
      </c>
      <c r="L93" s="4">
        <f>SUM('Working Sheet'!AB93)</f>
        <v>125.4</v>
      </c>
      <c r="M93" s="4">
        <f>SUM('Working Sheet'!AD93)</f>
        <v>116.3</v>
      </c>
      <c r="N93" s="4">
        <f>SUM('Working Sheet'!AE93)</f>
        <v>122.4</v>
      </c>
      <c r="O93" s="4">
        <f t="shared" si="3"/>
        <v>707.9</v>
      </c>
    </row>
    <row r="94" spans="1:15" x14ac:dyDescent="0.35">
      <c r="A94" t="s">
        <v>34</v>
      </c>
      <c r="B94">
        <v>2015</v>
      </c>
      <c r="C94" t="s">
        <v>40</v>
      </c>
      <c r="D94" t="str">
        <f t="shared" si="2"/>
        <v>2015 July</v>
      </c>
      <c r="E94" s="4">
        <f>SUM('Working Sheet'!E94:N94,'Working Sheet'!P94:Q94)</f>
        <v>1510.7</v>
      </c>
      <c r="F94" s="4">
        <f>SUM('Working Sheet'!O94,'Working Sheet'!R94,'Working Sheet'!AA94,'Working Sheet'!AC94)</f>
        <v>479.8</v>
      </c>
      <c r="G94" s="4">
        <f>SUM('Working Sheet'!S94,'Working Sheet'!T94,'Working Sheet'!U94)</f>
        <v>375.1</v>
      </c>
      <c r="H94" s="4">
        <f>SUM('Working Sheet'!V94,'Working Sheet'!X94)</f>
        <v>241.2</v>
      </c>
      <c r="I94" s="4">
        <f>SUM('Working Sheet'!W94)</f>
        <v>120.1</v>
      </c>
      <c r="J94" s="4">
        <f>SUM('Working Sheet'!Y94)</f>
        <v>119</v>
      </c>
      <c r="K94" s="4">
        <f>SUM('Working Sheet'!Z94)</f>
        <v>112.7</v>
      </c>
      <c r="L94" s="4">
        <f>SUM('Working Sheet'!AB94)</f>
        <v>124.4</v>
      </c>
      <c r="M94" s="4">
        <f>SUM('Working Sheet'!AD94)</f>
        <v>117.2</v>
      </c>
      <c r="N94" s="4">
        <f>SUM('Working Sheet'!AE94)</f>
        <v>123.6</v>
      </c>
      <c r="O94" s="4">
        <f t="shared" si="3"/>
        <v>715.6</v>
      </c>
    </row>
    <row r="95" spans="1:15" x14ac:dyDescent="0.35">
      <c r="A95" t="s">
        <v>30</v>
      </c>
      <c r="B95">
        <v>2015</v>
      </c>
      <c r="C95" t="s">
        <v>41</v>
      </c>
      <c r="D95" t="str">
        <f t="shared" si="2"/>
        <v>2015 August</v>
      </c>
      <c r="E95" s="4">
        <f>SUM('Working Sheet'!E95:N95,'Working Sheet'!P95:Q95)</f>
        <v>1525.1</v>
      </c>
      <c r="F95" s="4">
        <f>SUM('Working Sheet'!O95,'Working Sheet'!R95,'Working Sheet'!AA95,'Working Sheet'!AC95)</f>
        <v>482.6</v>
      </c>
      <c r="G95" s="4">
        <f>SUM('Working Sheet'!S95,'Working Sheet'!T95,'Working Sheet'!U95)</f>
        <v>384.8</v>
      </c>
      <c r="H95" s="4">
        <f>SUM('Working Sheet'!V95,'Working Sheet'!X95)</f>
        <v>262.95999999999998</v>
      </c>
      <c r="I95" s="4">
        <f>SUM('Working Sheet'!W95)</f>
        <v>123.8</v>
      </c>
      <c r="J95" s="4">
        <f>SUM('Working Sheet'!Y95)</f>
        <v>121.1</v>
      </c>
      <c r="K95" s="4">
        <f>SUM('Working Sheet'!Z95)</f>
        <v>113.6</v>
      </c>
      <c r="L95" s="4">
        <f>SUM('Working Sheet'!AB95)</f>
        <v>123.6</v>
      </c>
      <c r="M95" s="4">
        <f>SUM('Working Sheet'!AD95)</f>
        <v>118.2</v>
      </c>
      <c r="N95" s="4">
        <f>SUM('Working Sheet'!AE95)</f>
        <v>126.1</v>
      </c>
      <c r="O95" s="4">
        <f t="shared" si="3"/>
        <v>742.16000000000008</v>
      </c>
    </row>
    <row r="96" spans="1:15" x14ac:dyDescent="0.35">
      <c r="A96" t="s">
        <v>33</v>
      </c>
      <c r="B96">
        <v>2015</v>
      </c>
      <c r="C96" t="s">
        <v>41</v>
      </c>
      <c r="D96" t="str">
        <f t="shared" si="2"/>
        <v>2015 August</v>
      </c>
      <c r="E96" s="4">
        <f>SUM('Working Sheet'!E96:N96,'Working Sheet'!P96:Q96)</f>
        <v>1540.1</v>
      </c>
      <c r="F96" s="4">
        <f>SUM('Working Sheet'!O96,'Working Sheet'!R96,'Working Sheet'!AA96,'Working Sheet'!AC96)</f>
        <v>482.2</v>
      </c>
      <c r="G96" s="4">
        <f>SUM('Working Sheet'!S96,'Working Sheet'!T96,'Working Sheet'!U96)</f>
        <v>364.8</v>
      </c>
      <c r="H96" s="4">
        <f>SUM('Working Sheet'!V96,'Working Sheet'!X96)</f>
        <v>240.9</v>
      </c>
      <c r="I96" s="4">
        <f>SUM('Working Sheet'!W96)</f>
        <v>115.3</v>
      </c>
      <c r="J96" s="4">
        <f>SUM('Working Sheet'!Y96)</f>
        <v>116.6</v>
      </c>
      <c r="K96" s="4">
        <f>SUM('Working Sheet'!Z96)</f>
        <v>109.9</v>
      </c>
      <c r="L96" s="4">
        <f>SUM('Working Sheet'!AB96)</f>
        <v>126.2</v>
      </c>
      <c r="M96" s="4">
        <f>SUM('Working Sheet'!AD96)</f>
        <v>116.2</v>
      </c>
      <c r="N96" s="4">
        <f>SUM('Working Sheet'!AE96)</f>
        <v>123.2</v>
      </c>
      <c r="O96" s="4">
        <f t="shared" si="3"/>
        <v>708.50000000000011</v>
      </c>
    </row>
    <row r="97" spans="1:15" x14ac:dyDescent="0.35">
      <c r="A97" t="s">
        <v>34</v>
      </c>
      <c r="B97">
        <v>2015</v>
      </c>
      <c r="C97" t="s">
        <v>41</v>
      </c>
      <c r="D97" t="str">
        <f t="shared" si="2"/>
        <v>2015 August</v>
      </c>
      <c r="E97" s="4">
        <f>SUM('Working Sheet'!E97:N97,'Working Sheet'!P97:Q97)</f>
        <v>1529.1999999999998</v>
      </c>
      <c r="F97" s="4">
        <f>SUM('Working Sheet'!O97,'Working Sheet'!R97,'Working Sheet'!AA97,'Working Sheet'!AC97)</f>
        <v>481.7</v>
      </c>
      <c r="G97" s="4">
        <f>SUM('Working Sheet'!S97,'Working Sheet'!T97,'Working Sheet'!U97)</f>
        <v>376.70000000000005</v>
      </c>
      <c r="H97" s="4">
        <f>SUM('Working Sheet'!V97,'Working Sheet'!X97)</f>
        <v>242.9</v>
      </c>
      <c r="I97" s="4">
        <f>SUM('Working Sheet'!W97)</f>
        <v>120.6</v>
      </c>
      <c r="J97" s="4">
        <f>SUM('Working Sheet'!Y97)</f>
        <v>119.4</v>
      </c>
      <c r="K97" s="4">
        <f>SUM('Working Sheet'!Z97)</f>
        <v>111.7</v>
      </c>
      <c r="L97" s="4">
        <f>SUM('Working Sheet'!AB97)</f>
        <v>125.1</v>
      </c>
      <c r="M97" s="4">
        <f>SUM('Working Sheet'!AD97)</f>
        <v>117.2</v>
      </c>
      <c r="N97" s="4">
        <f>SUM('Working Sheet'!AE97)</f>
        <v>124.8</v>
      </c>
      <c r="O97" s="4">
        <f t="shared" si="3"/>
        <v>717.5</v>
      </c>
    </row>
    <row r="98" spans="1:15" x14ac:dyDescent="0.35">
      <c r="A98" t="s">
        <v>30</v>
      </c>
      <c r="B98">
        <v>2015</v>
      </c>
      <c r="C98" t="s">
        <v>42</v>
      </c>
      <c r="D98" t="str">
        <f t="shared" si="2"/>
        <v>2015 September</v>
      </c>
      <c r="E98" s="4">
        <f>SUM('Working Sheet'!E98:N98,'Working Sheet'!P98:Q98)</f>
        <v>1535.7</v>
      </c>
      <c r="F98" s="4">
        <f>SUM('Working Sheet'!O98,'Working Sheet'!R98,'Working Sheet'!AA98,'Working Sheet'!AC98)</f>
        <v>486.2</v>
      </c>
      <c r="G98" s="4">
        <f>SUM('Working Sheet'!S98,'Working Sheet'!T98,'Working Sheet'!U98)</f>
        <v>387.1</v>
      </c>
      <c r="H98" s="4">
        <f>SUM('Working Sheet'!V98,'Working Sheet'!X98)</f>
        <v>263.76</v>
      </c>
      <c r="I98" s="4">
        <f>SUM('Working Sheet'!W98)</f>
        <v>123.7</v>
      </c>
      <c r="J98" s="4">
        <f>SUM('Working Sheet'!Y98)</f>
        <v>121.4</v>
      </c>
      <c r="K98" s="4">
        <f>SUM('Working Sheet'!Z98)</f>
        <v>113.8</v>
      </c>
      <c r="L98" s="4">
        <f>SUM('Working Sheet'!AB98)</f>
        <v>124.5</v>
      </c>
      <c r="M98" s="4">
        <f>SUM('Working Sheet'!AD98)</f>
        <v>118.8</v>
      </c>
      <c r="N98" s="4">
        <f>SUM('Working Sheet'!AE98)</f>
        <v>127</v>
      </c>
      <c r="O98" s="4">
        <f t="shared" si="3"/>
        <v>744.56</v>
      </c>
    </row>
    <row r="99" spans="1:15" x14ac:dyDescent="0.35">
      <c r="A99" t="s">
        <v>33</v>
      </c>
      <c r="B99">
        <v>2015</v>
      </c>
      <c r="C99" t="s">
        <v>42</v>
      </c>
      <c r="D99" t="str">
        <f t="shared" si="2"/>
        <v>2015 September</v>
      </c>
      <c r="E99" s="4">
        <f>SUM('Working Sheet'!E99:N99,'Working Sheet'!P99:Q99)</f>
        <v>1545.7</v>
      </c>
      <c r="F99" s="4">
        <f>SUM('Working Sheet'!O99,'Working Sheet'!R99,'Working Sheet'!AA99,'Working Sheet'!AC99)</f>
        <v>484</v>
      </c>
      <c r="G99" s="4">
        <f>SUM('Working Sheet'!S99,'Working Sheet'!T99,'Working Sheet'!U99)</f>
        <v>365.8</v>
      </c>
      <c r="H99" s="4">
        <f>SUM('Working Sheet'!V99,'Working Sheet'!X99)</f>
        <v>242</v>
      </c>
      <c r="I99" s="4">
        <f>SUM('Working Sheet'!W99)</f>
        <v>115.1</v>
      </c>
      <c r="J99" s="4">
        <f>SUM('Working Sheet'!Y99)</f>
        <v>117.1</v>
      </c>
      <c r="K99" s="4">
        <f>SUM('Working Sheet'!Z99)</f>
        <v>109.1</v>
      </c>
      <c r="L99" s="4">
        <f>SUM('Working Sheet'!AB99)</f>
        <v>126.5</v>
      </c>
      <c r="M99" s="4">
        <f>SUM('Working Sheet'!AD99)</f>
        <v>116.2</v>
      </c>
      <c r="N99" s="4">
        <f>SUM('Working Sheet'!AE99)</f>
        <v>123.5</v>
      </c>
      <c r="O99" s="4">
        <f t="shared" si="3"/>
        <v>708.90000000000009</v>
      </c>
    </row>
    <row r="100" spans="1:15" x14ac:dyDescent="0.35">
      <c r="A100" t="s">
        <v>34</v>
      </c>
      <c r="B100">
        <v>2015</v>
      </c>
      <c r="C100" t="s">
        <v>42</v>
      </c>
      <c r="D100" t="str">
        <f t="shared" si="2"/>
        <v>2015 September</v>
      </c>
      <c r="E100" s="4">
        <f>SUM('Working Sheet'!E100:N100,'Working Sheet'!P100:Q100)</f>
        <v>1537.6000000000001</v>
      </c>
      <c r="F100" s="4">
        <f>SUM('Working Sheet'!O100,'Working Sheet'!R100,'Working Sheet'!AA100,'Working Sheet'!AC100)</f>
        <v>484.4</v>
      </c>
      <c r="G100" s="4">
        <f>SUM('Working Sheet'!S100,'Working Sheet'!T100,'Working Sheet'!U100)</f>
        <v>378.5</v>
      </c>
      <c r="H100" s="4">
        <f>SUM('Working Sheet'!V100,'Working Sheet'!X100)</f>
        <v>244.2</v>
      </c>
      <c r="I100" s="4">
        <f>SUM('Working Sheet'!W100)</f>
        <v>120.4</v>
      </c>
      <c r="J100" s="4">
        <f>SUM('Working Sheet'!Y100)</f>
        <v>119.8</v>
      </c>
      <c r="K100" s="4">
        <f>SUM('Working Sheet'!Z100)</f>
        <v>111.3</v>
      </c>
      <c r="L100" s="4">
        <f>SUM('Working Sheet'!AB100)</f>
        <v>125.7</v>
      </c>
      <c r="M100" s="4">
        <f>SUM('Working Sheet'!AD100)</f>
        <v>117.5</v>
      </c>
      <c r="N100" s="4">
        <f>SUM('Working Sheet'!AE100)</f>
        <v>125.4</v>
      </c>
      <c r="O100" s="4">
        <f t="shared" si="3"/>
        <v>719.1</v>
      </c>
    </row>
    <row r="101" spans="1:15" x14ac:dyDescent="0.35">
      <c r="A101" t="s">
        <v>30</v>
      </c>
      <c r="B101">
        <v>2015</v>
      </c>
      <c r="C101" t="s">
        <v>43</v>
      </c>
      <c r="D101" t="str">
        <f t="shared" si="2"/>
        <v>2015 October</v>
      </c>
      <c r="E101" s="4">
        <f>SUM('Working Sheet'!E101:N101,'Working Sheet'!P101:Q101)</f>
        <v>1552.3</v>
      </c>
      <c r="F101" s="4">
        <f>SUM('Working Sheet'!O101,'Working Sheet'!R101,'Working Sheet'!AA101,'Working Sheet'!AC101)</f>
        <v>488.09999999999997</v>
      </c>
      <c r="G101" s="4">
        <f>SUM('Working Sheet'!S101,'Working Sheet'!T101,'Working Sheet'!U101)</f>
        <v>389</v>
      </c>
      <c r="H101" s="4">
        <f>SUM('Working Sheet'!V101,'Working Sheet'!X101)</f>
        <v>264.36</v>
      </c>
      <c r="I101" s="4">
        <f>SUM('Working Sheet'!W101)</f>
        <v>124.4</v>
      </c>
      <c r="J101" s="4">
        <f>SUM('Working Sheet'!Y101)</f>
        <v>122</v>
      </c>
      <c r="K101" s="4">
        <f>SUM('Working Sheet'!Z101)</f>
        <v>113.8</v>
      </c>
      <c r="L101" s="4">
        <f>SUM('Working Sheet'!AB101)</f>
        <v>125.1</v>
      </c>
      <c r="M101" s="4">
        <f>SUM('Working Sheet'!AD101)</f>
        <v>119.2</v>
      </c>
      <c r="N101" s="4">
        <f>SUM('Working Sheet'!AE101)</f>
        <v>127.7</v>
      </c>
      <c r="O101" s="4">
        <f t="shared" si="3"/>
        <v>746.86</v>
      </c>
    </row>
    <row r="102" spans="1:15" x14ac:dyDescent="0.35">
      <c r="A102" t="s">
        <v>33</v>
      </c>
      <c r="B102">
        <v>2015</v>
      </c>
      <c r="C102" t="s">
        <v>43</v>
      </c>
      <c r="D102" t="str">
        <f t="shared" si="2"/>
        <v>2015 October</v>
      </c>
      <c r="E102" s="4">
        <f>SUM('Working Sheet'!E102:N102,'Working Sheet'!P102:Q102)</f>
        <v>1573.4</v>
      </c>
      <c r="F102" s="4">
        <f>SUM('Working Sheet'!O102,'Working Sheet'!R102,'Working Sheet'!AA102,'Working Sheet'!AC102)</f>
        <v>485.90000000000003</v>
      </c>
      <c r="G102" s="4">
        <f>SUM('Working Sheet'!S102,'Working Sheet'!T102,'Working Sheet'!U102)</f>
        <v>366.79999999999995</v>
      </c>
      <c r="H102" s="4">
        <f>SUM('Working Sheet'!V102,'Working Sheet'!X102)</f>
        <v>243.10000000000002</v>
      </c>
      <c r="I102" s="4">
        <f>SUM('Working Sheet'!W102)</f>
        <v>114.9</v>
      </c>
      <c r="J102" s="4">
        <f>SUM('Working Sheet'!Y102)</f>
        <v>117.7</v>
      </c>
      <c r="K102" s="4">
        <f>SUM('Working Sheet'!Z102)</f>
        <v>109.3</v>
      </c>
      <c r="L102" s="4">
        <f>SUM('Working Sheet'!AB102)</f>
        <v>126.5</v>
      </c>
      <c r="M102" s="4">
        <f>SUM('Working Sheet'!AD102)</f>
        <v>116.5</v>
      </c>
      <c r="N102" s="4">
        <f>SUM('Working Sheet'!AE102)</f>
        <v>124.2</v>
      </c>
      <c r="O102" s="4">
        <f t="shared" si="3"/>
        <v>710.3</v>
      </c>
    </row>
    <row r="103" spans="1:15" x14ac:dyDescent="0.35">
      <c r="A103" t="s">
        <v>34</v>
      </c>
      <c r="B103">
        <v>2015</v>
      </c>
      <c r="C103" t="s">
        <v>43</v>
      </c>
      <c r="D103" t="str">
        <f t="shared" si="2"/>
        <v>2015 October</v>
      </c>
      <c r="E103" s="4">
        <f>SUM('Working Sheet'!E103:N103,'Working Sheet'!P103:Q103)</f>
        <v>1557.8999999999999</v>
      </c>
      <c r="F103" s="4">
        <f>SUM('Working Sheet'!O103,'Working Sheet'!R103,'Working Sheet'!AA103,'Working Sheet'!AC103)</f>
        <v>486.20000000000005</v>
      </c>
      <c r="G103" s="4">
        <f>SUM('Working Sheet'!S103,'Working Sheet'!T103,'Working Sheet'!U103)</f>
        <v>380.1</v>
      </c>
      <c r="H103" s="4">
        <f>SUM('Working Sheet'!V103,'Working Sheet'!X103)</f>
        <v>245.4</v>
      </c>
      <c r="I103" s="4">
        <f>SUM('Working Sheet'!W103)</f>
        <v>120.8</v>
      </c>
      <c r="J103" s="4">
        <f>SUM('Working Sheet'!Y103)</f>
        <v>120.4</v>
      </c>
      <c r="K103" s="4">
        <f>SUM('Working Sheet'!Z103)</f>
        <v>111.4</v>
      </c>
      <c r="L103" s="4">
        <f>SUM('Working Sheet'!AB103)</f>
        <v>125.9</v>
      </c>
      <c r="M103" s="4">
        <f>SUM('Working Sheet'!AD103)</f>
        <v>117.9</v>
      </c>
      <c r="N103" s="4">
        <f>SUM('Working Sheet'!AE103)</f>
        <v>126.1</v>
      </c>
      <c r="O103" s="4">
        <f t="shared" si="3"/>
        <v>721.4</v>
      </c>
    </row>
    <row r="104" spans="1:15" x14ac:dyDescent="0.35">
      <c r="A104" t="s">
        <v>30</v>
      </c>
      <c r="B104">
        <v>2015</v>
      </c>
      <c r="C104" t="s">
        <v>45</v>
      </c>
      <c r="D104" t="str">
        <f t="shared" si="2"/>
        <v>2015 November</v>
      </c>
      <c r="E104" s="4">
        <f>SUM('Working Sheet'!E104:N104,'Working Sheet'!P104:Q104)</f>
        <v>1563.2</v>
      </c>
      <c r="F104" s="4">
        <f>SUM('Working Sheet'!O104,'Working Sheet'!R104,'Working Sheet'!AA104,'Working Sheet'!AC104)</f>
        <v>490.4</v>
      </c>
      <c r="G104" s="4">
        <f>SUM('Working Sheet'!S104,'Working Sheet'!T104,'Working Sheet'!U104)</f>
        <v>391.79999999999995</v>
      </c>
      <c r="H104" s="4">
        <f>SUM('Working Sheet'!V104,'Working Sheet'!X104)</f>
        <v>264.86</v>
      </c>
      <c r="I104" s="4">
        <f>SUM('Working Sheet'!W104)</f>
        <v>125.6</v>
      </c>
      <c r="J104" s="4">
        <f>SUM('Working Sheet'!Y104)</f>
        <v>122.6</v>
      </c>
      <c r="K104" s="4">
        <f>SUM('Working Sheet'!Z104)</f>
        <v>114</v>
      </c>
      <c r="L104" s="4">
        <f>SUM('Working Sheet'!AB104)</f>
        <v>125.8</v>
      </c>
      <c r="M104" s="4">
        <f>SUM('Working Sheet'!AD104)</f>
        <v>119.6</v>
      </c>
      <c r="N104" s="4">
        <f>SUM('Working Sheet'!AE104)</f>
        <v>128.30000000000001</v>
      </c>
      <c r="O104" s="4">
        <f t="shared" si="3"/>
        <v>749.86</v>
      </c>
    </row>
    <row r="105" spans="1:15" x14ac:dyDescent="0.35">
      <c r="A105" t="s">
        <v>33</v>
      </c>
      <c r="B105">
        <v>2015</v>
      </c>
      <c r="C105" t="s">
        <v>45</v>
      </c>
      <c r="D105" t="str">
        <f t="shared" si="2"/>
        <v>2015 November</v>
      </c>
      <c r="E105" s="4">
        <f>SUM('Working Sheet'!E105:N105,'Working Sheet'!P105:Q105)</f>
        <v>1588.6999999999998</v>
      </c>
      <c r="F105" s="4">
        <f>SUM('Working Sheet'!O105,'Working Sheet'!R105,'Working Sheet'!AA105,'Working Sheet'!AC105)</f>
        <v>488.59999999999997</v>
      </c>
      <c r="G105" s="4">
        <f>SUM('Working Sheet'!S105,'Working Sheet'!T105,'Working Sheet'!U105)</f>
        <v>368.5</v>
      </c>
      <c r="H105" s="4">
        <f>SUM('Working Sheet'!V105,'Working Sheet'!X105)</f>
        <v>243.9</v>
      </c>
      <c r="I105" s="4">
        <f>SUM('Working Sheet'!W105)</f>
        <v>115.1</v>
      </c>
      <c r="J105" s="4">
        <f>SUM('Working Sheet'!Y105)</f>
        <v>118.1</v>
      </c>
      <c r="K105" s="4">
        <f>SUM('Working Sheet'!Z105)</f>
        <v>109.3</v>
      </c>
      <c r="L105" s="4">
        <f>SUM('Working Sheet'!AB105)</f>
        <v>126.6</v>
      </c>
      <c r="M105" s="4">
        <f>SUM('Working Sheet'!AD105)</f>
        <v>116.6</v>
      </c>
      <c r="N105" s="4">
        <f>SUM('Working Sheet'!AE105)</f>
        <v>124.6</v>
      </c>
      <c r="O105" s="4">
        <f t="shared" si="3"/>
        <v>711.5</v>
      </c>
    </row>
    <row r="106" spans="1:15" x14ac:dyDescent="0.35">
      <c r="A106" t="s">
        <v>34</v>
      </c>
      <c r="B106">
        <v>2015</v>
      </c>
      <c r="C106" t="s">
        <v>45</v>
      </c>
      <c r="D106" t="str">
        <f t="shared" si="2"/>
        <v>2015 November</v>
      </c>
      <c r="E106" s="4">
        <f>SUM('Working Sheet'!E106:N106,'Working Sheet'!P106:Q106)</f>
        <v>1570.3999999999999</v>
      </c>
      <c r="F106" s="4">
        <f>SUM('Working Sheet'!O106,'Working Sheet'!R106,'Working Sheet'!AA106,'Working Sheet'!AC106)</f>
        <v>488.3</v>
      </c>
      <c r="G106" s="4">
        <f>SUM('Working Sheet'!S106,'Working Sheet'!T106,'Working Sheet'!U106)</f>
        <v>382.4</v>
      </c>
      <c r="H106" s="4">
        <f>SUM('Working Sheet'!V106,'Working Sheet'!X106)</f>
        <v>246.3</v>
      </c>
      <c r="I106" s="4">
        <f>SUM('Working Sheet'!W106)</f>
        <v>121.6</v>
      </c>
      <c r="J106" s="4">
        <f>SUM('Working Sheet'!Y106)</f>
        <v>120.9</v>
      </c>
      <c r="K106" s="4">
        <f>SUM('Working Sheet'!Z106)</f>
        <v>111.5</v>
      </c>
      <c r="L106" s="4">
        <f>SUM('Working Sheet'!AB106)</f>
        <v>126.3</v>
      </c>
      <c r="M106" s="4">
        <f>SUM('Working Sheet'!AD106)</f>
        <v>118.1</v>
      </c>
      <c r="N106" s="4">
        <f>SUM('Working Sheet'!AE106)</f>
        <v>126.6</v>
      </c>
      <c r="O106" s="4">
        <f t="shared" si="3"/>
        <v>723.8</v>
      </c>
    </row>
    <row r="107" spans="1:15" x14ac:dyDescent="0.35">
      <c r="A107" t="s">
        <v>30</v>
      </c>
      <c r="B107">
        <v>2015</v>
      </c>
      <c r="C107" t="s">
        <v>46</v>
      </c>
      <c r="D107" t="str">
        <f t="shared" si="2"/>
        <v>2015 December</v>
      </c>
      <c r="E107" s="4">
        <f>SUM('Working Sheet'!E107:N107,'Working Sheet'!P107:Q107)</f>
        <v>1559.0000000000002</v>
      </c>
      <c r="F107" s="4">
        <f>SUM('Working Sheet'!O107,'Working Sheet'!R107,'Working Sheet'!AA107,'Working Sheet'!AC107)</f>
        <v>492.1</v>
      </c>
      <c r="G107" s="4">
        <f>SUM('Working Sheet'!S107,'Working Sheet'!T107,'Working Sheet'!U107)</f>
        <v>392.9</v>
      </c>
      <c r="H107" s="4">
        <f>SUM('Working Sheet'!V107,'Working Sheet'!X107)</f>
        <v>265.26</v>
      </c>
      <c r="I107" s="4">
        <f>SUM('Working Sheet'!W107)</f>
        <v>125.7</v>
      </c>
      <c r="J107" s="4">
        <f>SUM('Working Sheet'!Y107)</f>
        <v>123.1</v>
      </c>
      <c r="K107" s="4">
        <f>SUM('Working Sheet'!Z107)</f>
        <v>114</v>
      </c>
      <c r="L107" s="4">
        <f>SUM('Working Sheet'!AB107)</f>
        <v>125.6</v>
      </c>
      <c r="M107" s="4">
        <f>SUM('Working Sheet'!AD107)</f>
        <v>119.8</v>
      </c>
      <c r="N107" s="4">
        <f>SUM('Working Sheet'!AE107)</f>
        <v>127.9</v>
      </c>
      <c r="O107" s="4">
        <f t="shared" si="3"/>
        <v>750.3599999999999</v>
      </c>
    </row>
    <row r="108" spans="1:15" x14ac:dyDescent="0.35">
      <c r="A108" t="s">
        <v>33</v>
      </c>
      <c r="B108">
        <v>2015</v>
      </c>
      <c r="C108" t="s">
        <v>46</v>
      </c>
      <c r="D108" t="str">
        <f t="shared" si="2"/>
        <v>2015 December</v>
      </c>
      <c r="E108" s="4">
        <f>SUM('Working Sheet'!E108:N108,'Working Sheet'!P108:Q108)</f>
        <v>1578.6</v>
      </c>
      <c r="F108" s="4">
        <f>SUM('Working Sheet'!O108,'Working Sheet'!R108,'Working Sheet'!AA108,'Working Sheet'!AC108)</f>
        <v>489.7</v>
      </c>
      <c r="G108" s="4">
        <f>SUM('Working Sheet'!S108,'Working Sheet'!T108,'Working Sheet'!U108)</f>
        <v>369.4</v>
      </c>
      <c r="H108" s="4">
        <f>SUM('Working Sheet'!V108,'Working Sheet'!X108)</f>
        <v>243.4</v>
      </c>
      <c r="I108" s="4">
        <f>SUM('Working Sheet'!W108)</f>
        <v>116</v>
      </c>
      <c r="J108" s="4">
        <f>SUM('Working Sheet'!Y108)</f>
        <v>118.6</v>
      </c>
      <c r="K108" s="4">
        <f>SUM('Working Sheet'!Z108)</f>
        <v>109.3</v>
      </c>
      <c r="L108" s="4">
        <f>SUM('Working Sheet'!AB108)</f>
        <v>126.6</v>
      </c>
      <c r="M108" s="4">
        <f>SUM('Working Sheet'!AD108)</f>
        <v>116.7</v>
      </c>
      <c r="N108" s="4">
        <f>SUM('Working Sheet'!AE108)</f>
        <v>124</v>
      </c>
      <c r="O108" s="4">
        <f t="shared" si="3"/>
        <v>712</v>
      </c>
    </row>
    <row r="109" spans="1:15" x14ac:dyDescent="0.35">
      <c r="A109" t="s">
        <v>34</v>
      </c>
      <c r="B109">
        <v>2015</v>
      </c>
      <c r="C109" t="s">
        <v>46</v>
      </c>
      <c r="D109" t="str">
        <f t="shared" si="2"/>
        <v>2015 December</v>
      </c>
      <c r="E109" s="4">
        <f>SUM('Working Sheet'!E109:N109,'Working Sheet'!P109:Q109)</f>
        <v>1564.1000000000001</v>
      </c>
      <c r="F109" s="4">
        <f>SUM('Working Sheet'!O109,'Working Sheet'!R109,'Working Sheet'!AA109,'Working Sheet'!AC109)</f>
        <v>489.8</v>
      </c>
      <c r="G109" s="4">
        <f>SUM('Working Sheet'!S109,'Working Sheet'!T109,'Working Sheet'!U109)</f>
        <v>383.5</v>
      </c>
      <c r="H109" s="4">
        <f>SUM('Working Sheet'!V109,'Working Sheet'!X109)</f>
        <v>246</v>
      </c>
      <c r="I109" s="4">
        <f>SUM('Working Sheet'!W109)</f>
        <v>122</v>
      </c>
      <c r="J109" s="4">
        <f>SUM('Working Sheet'!Y109)</f>
        <v>121.4</v>
      </c>
      <c r="K109" s="4">
        <f>SUM('Working Sheet'!Z109)</f>
        <v>111.5</v>
      </c>
      <c r="L109" s="4">
        <f>SUM('Working Sheet'!AB109)</f>
        <v>126.2</v>
      </c>
      <c r="M109" s="4">
        <f>SUM('Working Sheet'!AD109)</f>
        <v>118.3</v>
      </c>
      <c r="N109" s="4">
        <f>SUM('Working Sheet'!AE109)</f>
        <v>126.1</v>
      </c>
      <c r="O109" s="4">
        <f t="shared" si="3"/>
        <v>724</v>
      </c>
    </row>
    <row r="110" spans="1:15" x14ac:dyDescent="0.35">
      <c r="A110" t="s">
        <v>30</v>
      </c>
      <c r="B110">
        <v>2016</v>
      </c>
      <c r="C110" t="s">
        <v>31</v>
      </c>
      <c r="D110" t="str">
        <f t="shared" si="2"/>
        <v>2016 January</v>
      </c>
      <c r="E110" s="4">
        <f>SUM('Working Sheet'!E110:N110,'Working Sheet'!P110:Q110)</f>
        <v>1565.8000000000002</v>
      </c>
      <c r="F110" s="4">
        <f>SUM('Working Sheet'!O110,'Working Sheet'!R110,'Working Sheet'!AA110,'Working Sheet'!AC110)</f>
        <v>494.19999999999993</v>
      </c>
      <c r="G110" s="4">
        <f>SUM('Working Sheet'!S110,'Working Sheet'!T110,'Working Sheet'!U110)</f>
        <v>394.70000000000005</v>
      </c>
      <c r="H110" s="4">
        <f>SUM('Working Sheet'!V110,'Working Sheet'!X110)</f>
        <v>265.86</v>
      </c>
      <c r="I110" s="4">
        <f>SUM('Working Sheet'!W110)</f>
        <v>126.2</v>
      </c>
      <c r="J110" s="4">
        <f>SUM('Working Sheet'!Y110)</f>
        <v>123.7</v>
      </c>
      <c r="K110" s="4">
        <f>SUM('Working Sheet'!Z110)</f>
        <v>113.6</v>
      </c>
      <c r="L110" s="4">
        <f>SUM('Working Sheet'!AB110)</f>
        <v>126.2</v>
      </c>
      <c r="M110" s="4">
        <f>SUM('Working Sheet'!AD110)</f>
        <v>120.1</v>
      </c>
      <c r="N110" s="4">
        <f>SUM('Working Sheet'!AE110)</f>
        <v>128.1</v>
      </c>
      <c r="O110" s="4">
        <f t="shared" si="3"/>
        <v>751.96</v>
      </c>
    </row>
    <row r="111" spans="1:15" x14ac:dyDescent="0.35">
      <c r="A111" t="s">
        <v>33</v>
      </c>
      <c r="B111">
        <v>2016</v>
      </c>
      <c r="C111" t="s">
        <v>31</v>
      </c>
      <c r="D111" t="str">
        <f t="shared" si="2"/>
        <v>2016 January</v>
      </c>
      <c r="E111" s="4">
        <f>SUM('Working Sheet'!E111:N111,'Working Sheet'!P111:Q111)</f>
        <v>1580.9</v>
      </c>
      <c r="F111" s="4">
        <f>SUM('Working Sheet'!O111,'Working Sheet'!R111,'Working Sheet'!AA111,'Working Sheet'!AC111)</f>
        <v>492.5</v>
      </c>
      <c r="G111" s="4">
        <f>SUM('Working Sheet'!S111,'Working Sheet'!T111,'Working Sheet'!U111)</f>
        <v>370.5</v>
      </c>
      <c r="H111" s="4">
        <f>SUM('Working Sheet'!V111,'Working Sheet'!X111)</f>
        <v>245</v>
      </c>
      <c r="I111" s="4">
        <f>SUM('Working Sheet'!W111)</f>
        <v>116.9</v>
      </c>
      <c r="J111" s="4">
        <f>SUM('Working Sheet'!Y111)</f>
        <v>119.1</v>
      </c>
      <c r="K111" s="4">
        <f>SUM('Working Sheet'!Z111)</f>
        <v>108.9</v>
      </c>
      <c r="L111" s="4">
        <f>SUM('Working Sheet'!AB111)</f>
        <v>126.4</v>
      </c>
      <c r="M111" s="4">
        <f>SUM('Working Sheet'!AD111)</f>
        <v>116.8</v>
      </c>
      <c r="N111" s="4">
        <f>SUM('Working Sheet'!AE111)</f>
        <v>124.2</v>
      </c>
      <c r="O111" s="4">
        <f t="shared" si="3"/>
        <v>713.99999999999989</v>
      </c>
    </row>
    <row r="112" spans="1:15" x14ac:dyDescent="0.35">
      <c r="A112" t="s">
        <v>34</v>
      </c>
      <c r="B112">
        <v>2016</v>
      </c>
      <c r="C112" t="s">
        <v>31</v>
      </c>
      <c r="D112" t="str">
        <f t="shared" si="2"/>
        <v>2016 January</v>
      </c>
      <c r="E112" s="4">
        <f>SUM('Working Sheet'!E112:N112,'Working Sheet'!P112:Q112)</f>
        <v>1569</v>
      </c>
      <c r="F112" s="4">
        <f>SUM('Working Sheet'!O112,'Working Sheet'!R112,'Working Sheet'!AA112,'Working Sheet'!AC112)</f>
        <v>492.2</v>
      </c>
      <c r="G112" s="4">
        <f>SUM('Working Sheet'!S112,'Working Sheet'!T112,'Working Sheet'!U112)</f>
        <v>384.9</v>
      </c>
      <c r="H112" s="4">
        <f>SUM('Working Sheet'!V112,'Working Sheet'!X112)</f>
        <v>247.60000000000002</v>
      </c>
      <c r="I112" s="4">
        <f>SUM('Working Sheet'!W112)</f>
        <v>122.7</v>
      </c>
      <c r="J112" s="4">
        <f>SUM('Working Sheet'!Y112)</f>
        <v>122</v>
      </c>
      <c r="K112" s="4">
        <f>SUM('Working Sheet'!Z112)</f>
        <v>111.1</v>
      </c>
      <c r="L112" s="4">
        <f>SUM('Working Sheet'!AB112)</f>
        <v>126.3</v>
      </c>
      <c r="M112" s="4">
        <f>SUM('Working Sheet'!AD112)</f>
        <v>118.5</v>
      </c>
      <c r="N112" s="4">
        <f>SUM('Working Sheet'!AE112)</f>
        <v>126.3</v>
      </c>
      <c r="O112" s="4">
        <f t="shared" si="3"/>
        <v>726.19999999999993</v>
      </c>
    </row>
    <row r="113" spans="1:15" x14ac:dyDescent="0.35">
      <c r="A113" t="s">
        <v>30</v>
      </c>
      <c r="B113">
        <v>2016</v>
      </c>
      <c r="C113" t="s">
        <v>35</v>
      </c>
      <c r="D113" t="str">
        <f t="shared" si="2"/>
        <v>2016 February</v>
      </c>
      <c r="E113" s="4">
        <f>SUM('Working Sheet'!E113:N113,'Working Sheet'!P113:Q113)</f>
        <v>1557.8</v>
      </c>
      <c r="F113" s="4">
        <f>SUM('Working Sheet'!O113,'Working Sheet'!R113,'Working Sheet'!AA113,'Working Sheet'!AC113)</f>
        <v>498.3</v>
      </c>
      <c r="G113" s="4">
        <f>SUM('Working Sheet'!S113,'Working Sheet'!T113,'Working Sheet'!U113)</f>
        <v>397.1</v>
      </c>
      <c r="H113" s="4">
        <f>SUM('Working Sheet'!V113,'Working Sheet'!X113)</f>
        <v>266.36</v>
      </c>
      <c r="I113" s="4">
        <f>SUM('Working Sheet'!W113)</f>
        <v>127.5</v>
      </c>
      <c r="J113" s="4">
        <f>SUM('Working Sheet'!Y113)</f>
        <v>124.3</v>
      </c>
      <c r="K113" s="4">
        <f>SUM('Working Sheet'!Z113)</f>
        <v>113.9</v>
      </c>
      <c r="L113" s="4">
        <f>SUM('Working Sheet'!AB113)</f>
        <v>127.1</v>
      </c>
      <c r="M113" s="4">
        <f>SUM('Working Sheet'!AD113)</f>
        <v>120.9</v>
      </c>
      <c r="N113" s="4">
        <f>SUM('Working Sheet'!AE113)</f>
        <v>127.9</v>
      </c>
      <c r="O113" s="4">
        <f t="shared" si="3"/>
        <v>755.76</v>
      </c>
    </row>
    <row r="114" spans="1:15" x14ac:dyDescent="0.35">
      <c r="A114" t="s">
        <v>33</v>
      </c>
      <c r="B114">
        <v>2016</v>
      </c>
      <c r="C114" t="s">
        <v>35</v>
      </c>
      <c r="D114" t="str">
        <f t="shared" si="2"/>
        <v>2016 February</v>
      </c>
      <c r="E114" s="4">
        <f>SUM('Working Sheet'!E114:N114,'Working Sheet'!P114:Q114)</f>
        <v>1555.5</v>
      </c>
      <c r="F114" s="4">
        <f>SUM('Working Sheet'!O114,'Working Sheet'!R114,'Working Sheet'!AA114,'Working Sheet'!AC114)</f>
        <v>495.6</v>
      </c>
      <c r="G114" s="4">
        <f>SUM('Working Sheet'!S114,'Working Sheet'!T114,'Working Sheet'!U114)</f>
        <v>371.6</v>
      </c>
      <c r="H114" s="4">
        <f>SUM('Working Sheet'!V114,'Working Sheet'!X114)</f>
        <v>246.2</v>
      </c>
      <c r="I114" s="4">
        <f>SUM('Working Sheet'!W114)</f>
        <v>116</v>
      </c>
      <c r="J114" s="4">
        <f>SUM('Working Sheet'!Y114)</f>
        <v>119.5</v>
      </c>
      <c r="K114" s="4">
        <f>SUM('Working Sheet'!Z114)</f>
        <v>109.1</v>
      </c>
      <c r="L114" s="4">
        <f>SUM('Working Sheet'!AB114)</f>
        <v>126.3</v>
      </c>
      <c r="M114" s="4">
        <f>SUM('Working Sheet'!AD114)</f>
        <v>117.2</v>
      </c>
      <c r="N114" s="4">
        <f>SUM('Working Sheet'!AE114)</f>
        <v>123.8</v>
      </c>
      <c r="O114" s="4">
        <f t="shared" si="3"/>
        <v>714.8</v>
      </c>
    </row>
    <row r="115" spans="1:15" x14ac:dyDescent="0.35">
      <c r="A115" t="s">
        <v>34</v>
      </c>
      <c r="B115">
        <v>2016</v>
      </c>
      <c r="C115" t="s">
        <v>35</v>
      </c>
      <c r="D115" t="str">
        <f t="shared" si="2"/>
        <v>2016 February</v>
      </c>
      <c r="E115" s="4">
        <f>SUM('Working Sheet'!E115:N115,'Working Sheet'!P115:Q115)</f>
        <v>1555.1</v>
      </c>
      <c r="F115" s="4">
        <f>SUM('Working Sheet'!O115,'Working Sheet'!R115,'Working Sheet'!AA115,'Working Sheet'!AC115)</f>
        <v>495.79999999999995</v>
      </c>
      <c r="G115" s="4">
        <f>SUM('Working Sheet'!S115,'Working Sheet'!T115,'Working Sheet'!U115)</f>
        <v>386.9</v>
      </c>
      <c r="H115" s="4">
        <f>SUM('Working Sheet'!V115,'Working Sheet'!X115)</f>
        <v>249</v>
      </c>
      <c r="I115" s="4">
        <f>SUM('Working Sheet'!W115)</f>
        <v>123.1</v>
      </c>
      <c r="J115" s="4">
        <f>SUM('Working Sheet'!Y115)</f>
        <v>122.5</v>
      </c>
      <c r="K115" s="4">
        <f>SUM('Working Sheet'!Z115)</f>
        <v>111.4</v>
      </c>
      <c r="L115" s="4">
        <f>SUM('Working Sheet'!AB115)</f>
        <v>126.6</v>
      </c>
      <c r="M115" s="4">
        <f>SUM('Working Sheet'!AD115)</f>
        <v>119.1</v>
      </c>
      <c r="N115" s="4">
        <f>SUM('Working Sheet'!AE115)</f>
        <v>126</v>
      </c>
      <c r="O115" s="4">
        <f t="shared" si="3"/>
        <v>729.2</v>
      </c>
    </row>
    <row r="116" spans="1:15" x14ac:dyDescent="0.35">
      <c r="A116" t="s">
        <v>30</v>
      </c>
      <c r="B116">
        <v>2016</v>
      </c>
      <c r="C116" t="s">
        <v>36</v>
      </c>
      <c r="D116" t="str">
        <f t="shared" si="2"/>
        <v>2016 March</v>
      </c>
      <c r="E116" s="4">
        <f>SUM('Working Sheet'!E116:N116,'Working Sheet'!P116:Q116)</f>
        <v>1557.8000000000002</v>
      </c>
      <c r="F116" s="4">
        <f>SUM('Working Sheet'!O116,'Working Sheet'!R116,'Working Sheet'!AA116,'Working Sheet'!AC116)</f>
        <v>499.79999999999995</v>
      </c>
      <c r="G116" s="4">
        <f>SUM('Working Sheet'!S116,'Working Sheet'!T116,'Working Sheet'!U116)</f>
        <v>398.40000000000003</v>
      </c>
      <c r="H116" s="4">
        <f>SUM('Working Sheet'!V116,'Working Sheet'!X116)</f>
        <v>266.95999999999998</v>
      </c>
      <c r="I116" s="4">
        <f>SUM('Working Sheet'!W116)</f>
        <v>127</v>
      </c>
      <c r="J116" s="4">
        <f>SUM('Working Sheet'!Y116)</f>
        <v>124.8</v>
      </c>
      <c r="K116" s="4">
        <f>SUM('Working Sheet'!Z116)</f>
        <v>113.6</v>
      </c>
      <c r="L116" s="4">
        <f>SUM('Working Sheet'!AB116)</f>
        <v>127.5</v>
      </c>
      <c r="M116" s="4">
        <f>SUM('Working Sheet'!AD116)</f>
        <v>121.1</v>
      </c>
      <c r="N116" s="4">
        <f>SUM('Working Sheet'!AE116)</f>
        <v>128</v>
      </c>
      <c r="O116" s="4">
        <f t="shared" si="3"/>
        <v>756.16</v>
      </c>
    </row>
    <row r="117" spans="1:15" x14ac:dyDescent="0.35">
      <c r="A117" t="s">
        <v>33</v>
      </c>
      <c r="B117">
        <v>2016</v>
      </c>
      <c r="C117" t="s">
        <v>36</v>
      </c>
      <c r="D117" t="str">
        <f t="shared" si="2"/>
        <v>2016 March</v>
      </c>
      <c r="E117" s="4">
        <f>SUM('Working Sheet'!E117:N117,'Working Sheet'!P117:Q117)</f>
        <v>1546.9</v>
      </c>
      <c r="F117" s="4">
        <f>SUM('Working Sheet'!O117,'Working Sheet'!R117,'Working Sheet'!AA117,'Working Sheet'!AC117)</f>
        <v>497.5</v>
      </c>
      <c r="G117" s="4">
        <f>SUM('Working Sheet'!S117,'Working Sheet'!T117,'Working Sheet'!U117)</f>
        <v>372.2</v>
      </c>
      <c r="H117" s="4">
        <f>SUM('Working Sheet'!V117,'Working Sheet'!X117)</f>
        <v>247.2</v>
      </c>
      <c r="I117" s="4">
        <f>SUM('Working Sheet'!W117)</f>
        <v>114.8</v>
      </c>
      <c r="J117" s="4">
        <f>SUM('Working Sheet'!Y117)</f>
        <v>119.7</v>
      </c>
      <c r="K117" s="4">
        <f>SUM('Working Sheet'!Z117)</f>
        <v>108.5</v>
      </c>
      <c r="L117" s="4">
        <f>SUM('Working Sheet'!AB117)</f>
        <v>126.4</v>
      </c>
      <c r="M117" s="4">
        <f>SUM('Working Sheet'!AD117)</f>
        <v>117.3</v>
      </c>
      <c r="N117" s="4">
        <f>SUM('Working Sheet'!AE117)</f>
        <v>123.8</v>
      </c>
      <c r="O117" s="4">
        <f t="shared" si="3"/>
        <v>714.19999999999993</v>
      </c>
    </row>
    <row r="118" spans="1:15" x14ac:dyDescent="0.35">
      <c r="A118" t="s">
        <v>34</v>
      </c>
      <c r="B118">
        <v>2016</v>
      </c>
      <c r="C118" t="s">
        <v>36</v>
      </c>
      <c r="D118" t="str">
        <f t="shared" si="2"/>
        <v>2016 March</v>
      </c>
      <c r="E118" s="4">
        <f>SUM('Working Sheet'!E118:N118,'Working Sheet'!P118:Q118)</f>
        <v>1552.1000000000001</v>
      </c>
      <c r="F118" s="4">
        <f>SUM('Working Sheet'!O118,'Working Sheet'!R118,'Working Sheet'!AA118,'Working Sheet'!AC118)</f>
        <v>497.50000000000006</v>
      </c>
      <c r="G118" s="4">
        <f>SUM('Working Sheet'!S118,'Working Sheet'!T118,'Working Sheet'!U118)</f>
        <v>387.9</v>
      </c>
      <c r="H118" s="4">
        <f>SUM('Working Sheet'!V118,'Working Sheet'!X118)</f>
        <v>250</v>
      </c>
      <c r="I118" s="4">
        <f>SUM('Working Sheet'!W118)</f>
        <v>122.4</v>
      </c>
      <c r="J118" s="4">
        <f>SUM('Working Sheet'!Y118)</f>
        <v>122.9</v>
      </c>
      <c r="K118" s="4">
        <f>SUM('Working Sheet'!Z118)</f>
        <v>110.9</v>
      </c>
      <c r="L118" s="4">
        <f>SUM('Working Sheet'!AB118)</f>
        <v>126.9</v>
      </c>
      <c r="M118" s="4">
        <f>SUM('Working Sheet'!AD118)</f>
        <v>119.3</v>
      </c>
      <c r="N118" s="4">
        <f>SUM('Working Sheet'!AE118)</f>
        <v>126</v>
      </c>
      <c r="O118" s="4">
        <f t="shared" si="3"/>
        <v>729.49999999999989</v>
      </c>
    </row>
    <row r="119" spans="1:15" x14ac:dyDescent="0.35">
      <c r="A119" t="s">
        <v>30</v>
      </c>
      <c r="B119">
        <v>2016</v>
      </c>
      <c r="C119" t="s">
        <v>37</v>
      </c>
      <c r="D119" t="str">
        <f t="shared" si="2"/>
        <v>2016 April</v>
      </c>
      <c r="E119" s="4">
        <f>SUM('Working Sheet'!E119:N119,'Working Sheet'!P119:Q119)</f>
        <v>1576.2000000000003</v>
      </c>
      <c r="F119" s="4">
        <f>SUM('Working Sheet'!O119,'Working Sheet'!R119,'Working Sheet'!AA119,'Working Sheet'!AC119)</f>
        <v>502.5</v>
      </c>
      <c r="G119" s="4">
        <f>SUM('Working Sheet'!S119,'Working Sheet'!T119,'Working Sheet'!U119)</f>
        <v>400</v>
      </c>
      <c r="H119" s="4">
        <f>SUM('Working Sheet'!V119,'Working Sheet'!X119)</f>
        <v>267.26</v>
      </c>
      <c r="I119" s="4">
        <f>SUM('Working Sheet'!W119)</f>
        <v>127</v>
      </c>
      <c r="J119" s="4">
        <f>SUM('Working Sheet'!Y119)</f>
        <v>125.2</v>
      </c>
      <c r="K119" s="4">
        <f>SUM('Working Sheet'!Z119)</f>
        <v>114.4</v>
      </c>
      <c r="L119" s="4">
        <f>SUM('Working Sheet'!AB119)</f>
        <v>127.9</v>
      </c>
      <c r="M119" s="4">
        <f>SUM('Working Sheet'!AD119)</f>
        <v>121.7</v>
      </c>
      <c r="N119" s="4">
        <f>SUM('Working Sheet'!AE119)</f>
        <v>129</v>
      </c>
      <c r="O119" s="4">
        <f t="shared" si="3"/>
        <v>758.26</v>
      </c>
    </row>
    <row r="120" spans="1:15" x14ac:dyDescent="0.35">
      <c r="A120" t="s">
        <v>33</v>
      </c>
      <c r="B120">
        <v>2016</v>
      </c>
      <c r="C120" t="s">
        <v>37</v>
      </c>
      <c r="D120" t="str">
        <f t="shared" si="2"/>
        <v>2016 April</v>
      </c>
      <c r="E120" s="4">
        <f>SUM('Working Sheet'!E120:N120,'Working Sheet'!P120:Q120)</f>
        <v>1585.2</v>
      </c>
      <c r="F120" s="4">
        <f>SUM('Working Sheet'!O120,'Working Sheet'!R120,'Working Sheet'!AA120,'Working Sheet'!AC120)</f>
        <v>499.70000000000005</v>
      </c>
      <c r="G120" s="4">
        <f>SUM('Working Sheet'!S120,'Working Sheet'!T120,'Working Sheet'!U120)</f>
        <v>373.1</v>
      </c>
      <c r="H120" s="4">
        <f>SUM('Working Sheet'!V120,'Working Sheet'!X120)</f>
        <v>248.39999999999998</v>
      </c>
      <c r="I120" s="4">
        <f>SUM('Working Sheet'!W120)</f>
        <v>114.6</v>
      </c>
      <c r="J120" s="4">
        <f>SUM('Working Sheet'!Y120)</f>
        <v>120</v>
      </c>
      <c r="K120" s="4">
        <f>SUM('Working Sheet'!Z120)</f>
        <v>110</v>
      </c>
      <c r="L120" s="4">
        <f>SUM('Working Sheet'!AB120)</f>
        <v>127.6</v>
      </c>
      <c r="M120" s="4">
        <f>SUM('Working Sheet'!AD120)</f>
        <v>118.2</v>
      </c>
      <c r="N120" s="4">
        <f>SUM('Working Sheet'!AE120)</f>
        <v>125.3</v>
      </c>
      <c r="O120" s="4">
        <f t="shared" si="3"/>
        <v>718.80000000000007</v>
      </c>
    </row>
    <row r="121" spans="1:15" x14ac:dyDescent="0.35">
      <c r="A121" t="s">
        <v>34</v>
      </c>
      <c r="B121">
        <v>2016</v>
      </c>
      <c r="C121" t="s">
        <v>37</v>
      </c>
      <c r="D121" t="str">
        <f t="shared" si="2"/>
        <v>2016 April</v>
      </c>
      <c r="E121" s="4">
        <f>SUM('Working Sheet'!E121:N121,'Working Sheet'!P121:Q121)</f>
        <v>1577.7</v>
      </c>
      <c r="F121" s="4">
        <f>SUM('Working Sheet'!O121,'Working Sheet'!R121,'Working Sheet'!AA121,'Working Sheet'!AC121)</f>
        <v>499.9</v>
      </c>
      <c r="G121" s="4">
        <f>SUM('Working Sheet'!S121,'Working Sheet'!T121,'Working Sheet'!U121)</f>
        <v>389.20000000000005</v>
      </c>
      <c r="H121" s="4">
        <f>SUM('Working Sheet'!V121,'Working Sheet'!X121)</f>
        <v>251.1</v>
      </c>
      <c r="I121" s="4">
        <f>SUM('Working Sheet'!W121)</f>
        <v>122.3</v>
      </c>
      <c r="J121" s="4">
        <f>SUM('Working Sheet'!Y121)</f>
        <v>123.2</v>
      </c>
      <c r="K121" s="4">
        <f>SUM('Working Sheet'!Z121)</f>
        <v>112.1</v>
      </c>
      <c r="L121" s="4">
        <f>SUM('Working Sheet'!AB121)</f>
        <v>127.7</v>
      </c>
      <c r="M121" s="4">
        <f>SUM('Working Sheet'!AD121)</f>
        <v>120</v>
      </c>
      <c r="N121" s="4">
        <f>SUM('Working Sheet'!AE121)</f>
        <v>127.3</v>
      </c>
      <c r="O121" s="4">
        <f t="shared" si="3"/>
        <v>733.2</v>
      </c>
    </row>
    <row r="122" spans="1:15" x14ac:dyDescent="0.35">
      <c r="A122" t="s">
        <v>30</v>
      </c>
      <c r="B122">
        <v>2016</v>
      </c>
      <c r="C122" t="s">
        <v>38</v>
      </c>
      <c r="D122" t="str">
        <f t="shared" si="2"/>
        <v>2016 May</v>
      </c>
      <c r="E122" s="4">
        <f>SUM('Working Sheet'!E122:N122,'Working Sheet'!P122:Q122)</f>
        <v>1597.6</v>
      </c>
      <c r="F122" s="4">
        <f>SUM('Working Sheet'!O122,'Working Sheet'!R122,'Working Sheet'!AA122,'Working Sheet'!AC122)</f>
        <v>505.40000000000003</v>
      </c>
      <c r="G122" s="4">
        <f>SUM('Working Sheet'!S122,'Working Sheet'!T122,'Working Sheet'!U122)</f>
        <v>401.3</v>
      </c>
      <c r="H122" s="4">
        <f>SUM('Working Sheet'!V122,'Working Sheet'!X122)</f>
        <v>267.76</v>
      </c>
      <c r="I122" s="4">
        <f>SUM('Working Sheet'!W122)</f>
        <v>127.4</v>
      </c>
      <c r="J122" s="4">
        <f>SUM('Working Sheet'!Y122)</f>
        <v>125.8</v>
      </c>
      <c r="K122" s="4">
        <f>SUM('Working Sheet'!Z122)</f>
        <v>115.1</v>
      </c>
      <c r="L122" s="4">
        <f>SUM('Working Sheet'!AB122)</f>
        <v>129.1</v>
      </c>
      <c r="M122" s="4">
        <f>SUM('Working Sheet'!AD122)</f>
        <v>122.5</v>
      </c>
      <c r="N122" s="4">
        <f>SUM('Working Sheet'!AE122)</f>
        <v>130.30000000000001</v>
      </c>
      <c r="O122" s="4">
        <f t="shared" si="3"/>
        <v>761.86</v>
      </c>
    </row>
    <row r="123" spans="1:15" x14ac:dyDescent="0.35">
      <c r="A123" t="s">
        <v>33</v>
      </c>
      <c r="B123">
        <v>2016</v>
      </c>
      <c r="C123" t="s">
        <v>38</v>
      </c>
      <c r="D123" t="str">
        <f t="shared" si="2"/>
        <v>2016 May</v>
      </c>
      <c r="E123" s="4">
        <f>SUM('Working Sheet'!E123:N123,'Working Sheet'!P123:Q123)</f>
        <v>1625.2999999999997</v>
      </c>
      <c r="F123" s="4">
        <f>SUM('Working Sheet'!O123,'Working Sheet'!R123,'Working Sheet'!AA123,'Working Sheet'!AC123)</f>
        <v>502</v>
      </c>
      <c r="G123" s="4">
        <f>SUM('Working Sheet'!S123,'Working Sheet'!T123,'Working Sheet'!U123)</f>
        <v>374.1</v>
      </c>
      <c r="H123" s="4">
        <f>SUM('Working Sheet'!V123,'Working Sheet'!X123)</f>
        <v>249.2</v>
      </c>
      <c r="I123" s="4">
        <f>SUM('Working Sheet'!W123)</f>
        <v>115</v>
      </c>
      <c r="J123" s="4">
        <f>SUM('Working Sheet'!Y123)</f>
        <v>120.3</v>
      </c>
      <c r="K123" s="4">
        <f>SUM('Working Sheet'!Z123)</f>
        <v>110.7</v>
      </c>
      <c r="L123" s="4">
        <f>SUM('Working Sheet'!AB123)</f>
        <v>128</v>
      </c>
      <c r="M123" s="4">
        <f>SUM('Working Sheet'!AD123)</f>
        <v>118.7</v>
      </c>
      <c r="N123" s="4">
        <f>SUM('Working Sheet'!AE123)</f>
        <v>126.6</v>
      </c>
      <c r="O123" s="4">
        <f t="shared" si="3"/>
        <v>721.6</v>
      </c>
    </row>
    <row r="124" spans="1:15" x14ac:dyDescent="0.35">
      <c r="A124" t="s">
        <v>34</v>
      </c>
      <c r="B124">
        <v>2016</v>
      </c>
      <c r="C124" t="s">
        <v>38</v>
      </c>
      <c r="D124" t="str">
        <f t="shared" si="2"/>
        <v>2016 May</v>
      </c>
      <c r="E124" s="4">
        <f>SUM('Working Sheet'!E124:N124,'Working Sheet'!P124:Q124)</f>
        <v>1606.2</v>
      </c>
      <c r="F124" s="4">
        <f>SUM('Working Sheet'!O124,'Working Sheet'!R124,'Working Sheet'!AA124,'Working Sheet'!AC124)</f>
        <v>502.59999999999997</v>
      </c>
      <c r="G124" s="4">
        <f>SUM('Working Sheet'!S124,'Working Sheet'!T124,'Working Sheet'!U124)</f>
        <v>390.4</v>
      </c>
      <c r="H124" s="4">
        <f>SUM('Working Sheet'!V124,'Working Sheet'!X124)</f>
        <v>252</v>
      </c>
      <c r="I124" s="4">
        <f>SUM('Working Sheet'!W124)</f>
        <v>122.7</v>
      </c>
      <c r="J124" s="4">
        <f>SUM('Working Sheet'!Y124)</f>
        <v>123.7</v>
      </c>
      <c r="K124" s="4">
        <f>SUM('Working Sheet'!Z124)</f>
        <v>112.8</v>
      </c>
      <c r="L124" s="4">
        <f>SUM('Working Sheet'!AB124)</f>
        <v>128.5</v>
      </c>
      <c r="M124" s="4">
        <f>SUM('Working Sheet'!AD124)</f>
        <v>120.7</v>
      </c>
      <c r="N124" s="4">
        <f>SUM('Working Sheet'!AE124)</f>
        <v>128.6</v>
      </c>
      <c r="O124" s="4">
        <f t="shared" si="3"/>
        <v>736.7</v>
      </c>
    </row>
    <row r="125" spans="1:15" x14ac:dyDescent="0.35">
      <c r="A125" t="s">
        <v>30</v>
      </c>
      <c r="B125">
        <v>2016</v>
      </c>
      <c r="C125" t="s">
        <v>39</v>
      </c>
      <c r="D125" t="str">
        <f t="shared" si="2"/>
        <v>2016 June</v>
      </c>
      <c r="E125" s="4">
        <f>SUM('Working Sheet'!E125:N125,'Working Sheet'!P125:Q125)</f>
        <v>1622.1999999999998</v>
      </c>
      <c r="F125" s="4">
        <f>SUM('Working Sheet'!O125,'Working Sheet'!R125,'Working Sheet'!AA125,'Working Sheet'!AC125)</f>
        <v>507.6</v>
      </c>
      <c r="G125" s="4">
        <f>SUM('Working Sheet'!S125,'Working Sheet'!T125,'Working Sheet'!U125)</f>
        <v>403.5</v>
      </c>
      <c r="H125" s="4">
        <f>SUM('Working Sheet'!V125,'Working Sheet'!X125)</f>
        <v>268.56</v>
      </c>
      <c r="I125" s="4">
        <f>SUM('Working Sheet'!W125)</f>
        <v>128</v>
      </c>
      <c r="J125" s="4">
        <f>SUM('Working Sheet'!Y125)</f>
        <v>126.2</v>
      </c>
      <c r="K125" s="4">
        <f>SUM('Working Sheet'!Z125)</f>
        <v>116.3</v>
      </c>
      <c r="L125" s="4">
        <f>SUM('Working Sheet'!AB125)</f>
        <v>130.19999999999999</v>
      </c>
      <c r="M125" s="4">
        <f>SUM('Working Sheet'!AD125)</f>
        <v>123.3</v>
      </c>
      <c r="N125" s="4">
        <f>SUM('Working Sheet'!AE125)</f>
        <v>131.9</v>
      </c>
      <c r="O125" s="4">
        <f t="shared" si="3"/>
        <v>766.3599999999999</v>
      </c>
    </row>
    <row r="126" spans="1:15" x14ac:dyDescent="0.35">
      <c r="A126" t="s">
        <v>33</v>
      </c>
      <c r="B126">
        <v>2016</v>
      </c>
      <c r="C126" t="s">
        <v>39</v>
      </c>
      <c r="D126" t="str">
        <f t="shared" si="2"/>
        <v>2016 June</v>
      </c>
      <c r="E126" s="4">
        <f>SUM('Working Sheet'!E126:N126,'Working Sheet'!P126:Q126)</f>
        <v>1665.4000000000003</v>
      </c>
      <c r="F126" s="4">
        <f>SUM('Working Sheet'!O126,'Working Sheet'!R126,'Working Sheet'!AA126,'Working Sheet'!AC126)</f>
        <v>502.99999999999994</v>
      </c>
      <c r="G126" s="4">
        <f>SUM('Working Sheet'!S126,'Working Sheet'!T126,'Working Sheet'!U126)</f>
        <v>375.29999999999995</v>
      </c>
      <c r="H126" s="4">
        <f>SUM('Working Sheet'!V126,'Working Sheet'!X126)</f>
        <v>248.7</v>
      </c>
      <c r="I126" s="4">
        <f>SUM('Working Sheet'!W126)</f>
        <v>115.5</v>
      </c>
      <c r="J126" s="4">
        <f>SUM('Working Sheet'!Y126)</f>
        <v>120.6</v>
      </c>
      <c r="K126" s="4">
        <f>SUM('Working Sheet'!Z126)</f>
        <v>112.3</v>
      </c>
      <c r="L126" s="4">
        <f>SUM('Working Sheet'!AB126)</f>
        <v>129.30000000000001</v>
      </c>
      <c r="M126" s="4">
        <f>SUM('Working Sheet'!AD126)</f>
        <v>119.6</v>
      </c>
      <c r="N126" s="4">
        <f>SUM('Working Sheet'!AE126)</f>
        <v>128.1</v>
      </c>
      <c r="O126" s="4">
        <f t="shared" si="3"/>
        <v>725.4</v>
      </c>
    </row>
    <row r="127" spans="1:15" x14ac:dyDescent="0.35">
      <c r="A127" t="s">
        <v>34</v>
      </c>
      <c r="B127">
        <v>2016</v>
      </c>
      <c r="C127" t="s">
        <v>39</v>
      </c>
      <c r="D127" t="str">
        <f t="shared" si="2"/>
        <v>2016 June</v>
      </c>
      <c r="E127" s="4">
        <f>SUM('Working Sheet'!E127:N127,'Working Sheet'!P127:Q127)</f>
        <v>1636.1999999999998</v>
      </c>
      <c r="F127" s="4">
        <f>SUM('Working Sheet'!O127,'Working Sheet'!R127,'Working Sheet'!AA127,'Working Sheet'!AC127)</f>
        <v>504.20000000000005</v>
      </c>
      <c r="G127" s="4">
        <f>SUM('Working Sheet'!S127,'Working Sheet'!T127,'Working Sheet'!U127)</f>
        <v>392.1</v>
      </c>
      <c r="H127" s="4">
        <f>SUM('Working Sheet'!V127,'Working Sheet'!X127)</f>
        <v>251.9</v>
      </c>
      <c r="I127" s="4">
        <f>SUM('Working Sheet'!W127)</f>
        <v>123.3</v>
      </c>
      <c r="J127" s="4">
        <f>SUM('Working Sheet'!Y127)</f>
        <v>124.1</v>
      </c>
      <c r="K127" s="4">
        <f>SUM('Working Sheet'!Z127)</f>
        <v>114.2</v>
      </c>
      <c r="L127" s="4">
        <f>SUM('Working Sheet'!AB127)</f>
        <v>129.69999999999999</v>
      </c>
      <c r="M127" s="4">
        <f>SUM('Working Sheet'!AD127)</f>
        <v>121.5</v>
      </c>
      <c r="N127" s="4">
        <f>SUM('Working Sheet'!AE127)</f>
        <v>130.1</v>
      </c>
      <c r="O127" s="4">
        <f t="shared" si="3"/>
        <v>740.59999999999991</v>
      </c>
    </row>
    <row r="128" spans="1:15" x14ac:dyDescent="0.35">
      <c r="A128" t="s">
        <v>30</v>
      </c>
      <c r="B128">
        <v>2016</v>
      </c>
      <c r="C128" t="s">
        <v>40</v>
      </c>
      <c r="D128" t="str">
        <f t="shared" si="2"/>
        <v>2016 July</v>
      </c>
      <c r="E128" s="4">
        <f>SUM('Working Sheet'!E128:N128,'Working Sheet'!P128:Q128)</f>
        <v>1642.9999999999998</v>
      </c>
      <c r="F128" s="4">
        <f>SUM('Working Sheet'!O128,'Working Sheet'!R128,'Working Sheet'!AA128,'Working Sheet'!AC128)</f>
        <v>511.4</v>
      </c>
      <c r="G128" s="4">
        <f>SUM('Working Sheet'!S128,'Working Sheet'!T128,'Working Sheet'!U128)</f>
        <v>405.9</v>
      </c>
      <c r="H128" s="4">
        <f>SUM('Working Sheet'!V128,'Working Sheet'!X128)</f>
        <v>269.26</v>
      </c>
      <c r="I128" s="4">
        <f>SUM('Working Sheet'!W128)</f>
        <v>128.19999999999999</v>
      </c>
      <c r="J128" s="4">
        <f>SUM('Working Sheet'!Y128)</f>
        <v>126.7</v>
      </c>
      <c r="K128" s="4">
        <f>SUM('Working Sheet'!Z128)</f>
        <v>116.4</v>
      </c>
      <c r="L128" s="4">
        <f>SUM('Working Sheet'!AB128)</f>
        <v>130.80000000000001</v>
      </c>
      <c r="M128" s="4">
        <f>SUM('Working Sheet'!AD128)</f>
        <v>123.8</v>
      </c>
      <c r="N128" s="4">
        <f>SUM('Working Sheet'!AE128)</f>
        <v>133</v>
      </c>
      <c r="O128" s="4">
        <f t="shared" si="3"/>
        <v>768.46</v>
      </c>
    </row>
    <row r="129" spans="1:15" x14ac:dyDescent="0.35">
      <c r="A129" t="s">
        <v>33</v>
      </c>
      <c r="B129">
        <v>2016</v>
      </c>
      <c r="C129" t="s">
        <v>40</v>
      </c>
      <c r="D129" t="str">
        <f t="shared" si="2"/>
        <v>2016 July</v>
      </c>
      <c r="E129" s="4">
        <f>SUM('Working Sheet'!E129:N129,'Working Sheet'!P129:Q129)</f>
        <v>1689.8000000000002</v>
      </c>
      <c r="F129" s="4">
        <f>SUM('Working Sheet'!O129,'Working Sheet'!R129,'Working Sheet'!AA129,'Working Sheet'!AC129)</f>
        <v>504.90000000000003</v>
      </c>
      <c r="G129" s="4">
        <f>SUM('Working Sheet'!S129,'Working Sheet'!T129,'Working Sheet'!U129)</f>
        <v>375.9</v>
      </c>
      <c r="H129" s="4">
        <f>SUM('Working Sheet'!V129,'Working Sheet'!X129)</f>
        <v>249.9</v>
      </c>
      <c r="I129" s="4">
        <f>SUM('Working Sheet'!W129)</f>
        <v>115.5</v>
      </c>
      <c r="J129" s="4">
        <f>SUM('Working Sheet'!Y129)</f>
        <v>120.9</v>
      </c>
      <c r="K129" s="4">
        <f>SUM('Working Sheet'!Z129)</f>
        <v>111.7</v>
      </c>
      <c r="L129" s="4">
        <f>SUM('Working Sheet'!AB129)</f>
        <v>130.80000000000001</v>
      </c>
      <c r="M129" s="4">
        <f>SUM('Working Sheet'!AD129)</f>
        <v>119.9</v>
      </c>
      <c r="N129" s="4">
        <f>SUM('Working Sheet'!AE129)</f>
        <v>129</v>
      </c>
      <c r="O129" s="4">
        <f t="shared" si="3"/>
        <v>727.8</v>
      </c>
    </row>
    <row r="130" spans="1:15" x14ac:dyDescent="0.35">
      <c r="A130" t="s">
        <v>34</v>
      </c>
      <c r="B130">
        <v>2016</v>
      </c>
      <c r="C130" t="s">
        <v>40</v>
      </c>
      <c r="D130" t="str">
        <f t="shared" si="2"/>
        <v>2016 July</v>
      </c>
      <c r="E130" s="4">
        <f>SUM('Working Sheet'!E130:N130,'Working Sheet'!P130:Q130)</f>
        <v>1658.5</v>
      </c>
      <c r="F130" s="4">
        <f>SUM('Working Sheet'!O130,'Working Sheet'!R130,'Working Sheet'!AA130,'Working Sheet'!AC130)</f>
        <v>507.20000000000005</v>
      </c>
      <c r="G130" s="4">
        <f>SUM('Working Sheet'!S130,'Working Sheet'!T130,'Working Sheet'!U130)</f>
        <v>393.8</v>
      </c>
      <c r="H130" s="4">
        <f>SUM('Working Sheet'!V130,'Working Sheet'!X130)</f>
        <v>253.3</v>
      </c>
      <c r="I130" s="4">
        <f>SUM('Working Sheet'!W130)</f>
        <v>123.4</v>
      </c>
      <c r="J130" s="4">
        <f>SUM('Working Sheet'!Y130)</f>
        <v>124.5</v>
      </c>
      <c r="K130" s="4">
        <f>SUM('Working Sheet'!Z130)</f>
        <v>113.9</v>
      </c>
      <c r="L130" s="4">
        <f>SUM('Working Sheet'!AB130)</f>
        <v>130.80000000000001</v>
      </c>
      <c r="M130" s="4">
        <f>SUM('Working Sheet'!AD130)</f>
        <v>121.9</v>
      </c>
      <c r="N130" s="4">
        <f>SUM('Working Sheet'!AE130)</f>
        <v>131.1</v>
      </c>
      <c r="O130" s="4">
        <f t="shared" si="3"/>
        <v>743.30000000000007</v>
      </c>
    </row>
    <row r="131" spans="1:15" x14ac:dyDescent="0.35">
      <c r="A131" t="s">
        <v>30</v>
      </c>
      <c r="B131">
        <v>2016</v>
      </c>
      <c r="C131" t="s">
        <v>41</v>
      </c>
      <c r="D131" t="str">
        <f t="shared" ref="D131:D194" si="4">_xlfn.CONCAT(B131," ",C131)</f>
        <v>2016 August</v>
      </c>
      <c r="E131" s="4">
        <f>SUM('Working Sheet'!E131:N131,'Working Sheet'!P131:Q131)</f>
        <v>1649.3999999999999</v>
      </c>
      <c r="F131" s="4">
        <f>SUM('Working Sheet'!O131,'Working Sheet'!R131,'Working Sheet'!AA131,'Working Sheet'!AC131)</f>
        <v>514.5</v>
      </c>
      <c r="G131" s="4">
        <f>SUM('Working Sheet'!S131,'Working Sheet'!T131,'Working Sheet'!U131)</f>
        <v>407.9</v>
      </c>
      <c r="H131" s="4">
        <f>SUM('Working Sheet'!V131,'Working Sheet'!X131)</f>
        <v>269.86</v>
      </c>
      <c r="I131" s="4">
        <f>SUM('Working Sheet'!W131)</f>
        <v>129.1</v>
      </c>
      <c r="J131" s="4">
        <f>SUM('Working Sheet'!Y131)</f>
        <v>127</v>
      </c>
      <c r="K131" s="4">
        <f>SUM('Working Sheet'!Z131)</f>
        <v>116</v>
      </c>
      <c r="L131" s="4">
        <f>SUM('Working Sheet'!AB131)</f>
        <v>131.9</v>
      </c>
      <c r="M131" s="4">
        <f>SUM('Working Sheet'!AD131)</f>
        <v>124.2</v>
      </c>
      <c r="N131" s="4">
        <f>SUM('Working Sheet'!AE131)</f>
        <v>133.5</v>
      </c>
      <c r="O131" s="4">
        <f t="shared" ref="O131:O194" si="5">SUM(H131:I131,K131,L131,M131)</f>
        <v>771.06000000000006</v>
      </c>
    </row>
    <row r="132" spans="1:15" x14ac:dyDescent="0.35">
      <c r="A132" t="s">
        <v>33</v>
      </c>
      <c r="B132">
        <v>2016</v>
      </c>
      <c r="C132" t="s">
        <v>41</v>
      </c>
      <c r="D132" t="str">
        <f t="shared" si="4"/>
        <v>2016 August</v>
      </c>
      <c r="E132" s="4">
        <f>SUM('Working Sheet'!E132:N132,'Working Sheet'!P132:Q132)</f>
        <v>1662.0999999999995</v>
      </c>
      <c r="F132" s="4">
        <f>SUM('Working Sheet'!O132,'Working Sheet'!R132,'Working Sheet'!AA132,'Working Sheet'!AC132)</f>
        <v>507</v>
      </c>
      <c r="G132" s="4">
        <f>SUM('Working Sheet'!S132,'Working Sheet'!T132,'Working Sheet'!U132)</f>
        <v>377</v>
      </c>
      <c r="H132" s="4">
        <f>SUM('Working Sheet'!V132,'Working Sheet'!X132)</f>
        <v>251.2</v>
      </c>
      <c r="I132" s="4">
        <f>SUM('Working Sheet'!W132)</f>
        <v>114.7</v>
      </c>
      <c r="J132" s="4">
        <f>SUM('Working Sheet'!Y132)</f>
        <v>121.2</v>
      </c>
      <c r="K132" s="4">
        <f>SUM('Working Sheet'!Z132)</f>
        <v>110.4</v>
      </c>
      <c r="L132" s="4">
        <f>SUM('Working Sheet'!AB132)</f>
        <v>131.5</v>
      </c>
      <c r="M132" s="4">
        <f>SUM('Working Sheet'!AD132)</f>
        <v>119.9</v>
      </c>
      <c r="N132" s="4">
        <f>SUM('Working Sheet'!AE132)</f>
        <v>128.4</v>
      </c>
      <c r="O132" s="4">
        <f t="shared" si="5"/>
        <v>727.69999999999993</v>
      </c>
    </row>
    <row r="133" spans="1:15" x14ac:dyDescent="0.35">
      <c r="A133" t="s">
        <v>34</v>
      </c>
      <c r="B133">
        <v>2016</v>
      </c>
      <c r="C133" t="s">
        <v>41</v>
      </c>
      <c r="D133" t="str">
        <f t="shared" si="4"/>
        <v>2016 August</v>
      </c>
      <c r="E133" s="4">
        <f>SUM('Working Sheet'!E133:N133,'Working Sheet'!P133:Q133)</f>
        <v>1652.4</v>
      </c>
      <c r="F133" s="4">
        <f>SUM('Working Sheet'!O133,'Working Sheet'!R133,'Working Sheet'!AA133,'Working Sheet'!AC133)</f>
        <v>509.9</v>
      </c>
      <c r="G133" s="4">
        <f>SUM('Working Sheet'!S133,'Working Sheet'!T133,'Working Sheet'!U133)</f>
        <v>395.49999999999994</v>
      </c>
      <c r="H133" s="4">
        <f>SUM('Working Sheet'!V133,'Working Sheet'!X133)</f>
        <v>254.7</v>
      </c>
      <c r="I133" s="4">
        <f>SUM('Working Sheet'!W133)</f>
        <v>123.6</v>
      </c>
      <c r="J133" s="4">
        <f>SUM('Working Sheet'!Y133)</f>
        <v>124.8</v>
      </c>
      <c r="K133" s="4">
        <f>SUM('Working Sheet'!Z133)</f>
        <v>113.1</v>
      </c>
      <c r="L133" s="4">
        <f>SUM('Working Sheet'!AB133)</f>
        <v>131.69999999999999</v>
      </c>
      <c r="M133" s="4">
        <f>SUM('Working Sheet'!AD133)</f>
        <v>122.1</v>
      </c>
      <c r="N133" s="4">
        <f>SUM('Working Sheet'!AE133)</f>
        <v>131.1</v>
      </c>
      <c r="O133" s="4">
        <f t="shared" si="5"/>
        <v>745.19999999999993</v>
      </c>
    </row>
    <row r="134" spans="1:15" x14ac:dyDescent="0.35">
      <c r="A134" t="s">
        <v>30</v>
      </c>
      <c r="B134">
        <v>2016</v>
      </c>
      <c r="C134" t="s">
        <v>42</v>
      </c>
      <c r="D134" t="str">
        <f t="shared" si="4"/>
        <v>2016 September</v>
      </c>
      <c r="E134" s="4">
        <f>SUM('Working Sheet'!E134:N134,'Working Sheet'!P134:Q134)</f>
        <v>1641.9</v>
      </c>
      <c r="F134" s="4">
        <f>SUM('Working Sheet'!O134,'Working Sheet'!R134,'Working Sheet'!AA134,'Working Sheet'!AC134)</f>
        <v>517.20000000000005</v>
      </c>
      <c r="G134" s="4">
        <f>SUM('Working Sheet'!S134,'Working Sheet'!T134,'Working Sheet'!U134)</f>
        <v>409.8</v>
      </c>
      <c r="H134" s="4">
        <f>SUM('Working Sheet'!V134,'Working Sheet'!X134)</f>
        <v>270.36</v>
      </c>
      <c r="I134" s="4">
        <f>SUM('Working Sheet'!W134)</f>
        <v>129.69999999999999</v>
      </c>
      <c r="J134" s="4">
        <f>SUM('Working Sheet'!Y134)</f>
        <v>127.8</v>
      </c>
      <c r="K134" s="4">
        <f>SUM('Working Sheet'!Z134)</f>
        <v>117</v>
      </c>
      <c r="L134" s="4">
        <f>SUM('Working Sheet'!AB134)</f>
        <v>132.19999999999999</v>
      </c>
      <c r="M134" s="4">
        <f>SUM('Working Sheet'!AD134)</f>
        <v>124.9</v>
      </c>
      <c r="N134" s="4">
        <f>SUM('Working Sheet'!AE134)</f>
        <v>133.4</v>
      </c>
      <c r="O134" s="4">
        <f t="shared" si="5"/>
        <v>774.16</v>
      </c>
    </row>
    <row r="135" spans="1:15" x14ac:dyDescent="0.35">
      <c r="A135" t="s">
        <v>33</v>
      </c>
      <c r="B135">
        <v>2016</v>
      </c>
      <c r="C135" t="s">
        <v>42</v>
      </c>
      <c r="D135" t="str">
        <f t="shared" si="4"/>
        <v>2016 September</v>
      </c>
      <c r="E135" s="4">
        <f>SUM('Working Sheet'!E135:N135,'Working Sheet'!P135:Q135)</f>
        <v>1634.2999999999997</v>
      </c>
      <c r="F135" s="4">
        <f>SUM('Working Sheet'!O135,'Working Sheet'!R135,'Working Sheet'!AA135,'Working Sheet'!AC135)</f>
        <v>508</v>
      </c>
      <c r="G135" s="4">
        <f>SUM('Working Sheet'!S135,'Working Sheet'!T135,'Working Sheet'!U135)</f>
        <v>378</v>
      </c>
      <c r="H135" s="4">
        <f>SUM('Working Sheet'!V135,'Working Sheet'!X135)</f>
        <v>252.2</v>
      </c>
      <c r="I135" s="4">
        <f>SUM('Working Sheet'!W135)</f>
        <v>114.8</v>
      </c>
      <c r="J135" s="4">
        <f>SUM('Working Sheet'!Y135)</f>
        <v>121.4</v>
      </c>
      <c r="K135" s="4">
        <f>SUM('Working Sheet'!Z135)</f>
        <v>111.8</v>
      </c>
      <c r="L135" s="4">
        <f>SUM('Working Sheet'!AB135)</f>
        <v>131.6</v>
      </c>
      <c r="M135" s="4">
        <f>SUM('Working Sheet'!AD135)</f>
        <v>120.5</v>
      </c>
      <c r="N135" s="4">
        <f>SUM('Working Sheet'!AE135)</f>
        <v>128</v>
      </c>
      <c r="O135" s="4">
        <f t="shared" si="5"/>
        <v>730.9</v>
      </c>
    </row>
    <row r="136" spans="1:15" x14ac:dyDescent="0.35">
      <c r="A136" t="s">
        <v>34</v>
      </c>
      <c r="B136">
        <v>2016</v>
      </c>
      <c r="C136" t="s">
        <v>42</v>
      </c>
      <c r="D136" t="str">
        <f t="shared" si="4"/>
        <v>2016 September</v>
      </c>
      <c r="E136" s="4">
        <f>SUM('Working Sheet'!E136:N136,'Working Sheet'!P136:Q136)</f>
        <v>1637.6999999999998</v>
      </c>
      <c r="F136" s="4">
        <f>SUM('Working Sheet'!O136,'Working Sheet'!R136,'Working Sheet'!AA136,'Working Sheet'!AC136)</f>
        <v>512</v>
      </c>
      <c r="G136" s="4">
        <f>SUM('Working Sheet'!S136,'Working Sheet'!T136,'Working Sheet'!U136)</f>
        <v>397</v>
      </c>
      <c r="H136" s="4">
        <f>SUM('Working Sheet'!V136,'Working Sheet'!X136)</f>
        <v>255.8</v>
      </c>
      <c r="I136" s="4">
        <f>SUM('Working Sheet'!W136)</f>
        <v>124.1</v>
      </c>
      <c r="J136" s="4">
        <f>SUM('Working Sheet'!Y136)</f>
        <v>125.4</v>
      </c>
      <c r="K136" s="4">
        <f>SUM('Working Sheet'!Z136)</f>
        <v>114.3</v>
      </c>
      <c r="L136" s="4">
        <f>SUM('Working Sheet'!AB136)</f>
        <v>131.80000000000001</v>
      </c>
      <c r="M136" s="4">
        <f>SUM('Working Sheet'!AD136)</f>
        <v>122.8</v>
      </c>
      <c r="N136" s="4">
        <f>SUM('Working Sheet'!AE136)</f>
        <v>130.9</v>
      </c>
      <c r="O136" s="4">
        <f t="shared" si="5"/>
        <v>748.8</v>
      </c>
    </row>
    <row r="137" spans="1:15" x14ac:dyDescent="0.35">
      <c r="A137" t="s">
        <v>30</v>
      </c>
      <c r="B137">
        <v>2016</v>
      </c>
      <c r="C137" t="s">
        <v>43</v>
      </c>
      <c r="D137" t="str">
        <f t="shared" si="4"/>
        <v>2016 October</v>
      </c>
      <c r="E137" s="4">
        <f>SUM('Working Sheet'!E137:N137,'Working Sheet'!P137:Q137)</f>
        <v>1643.1000000000001</v>
      </c>
      <c r="F137" s="4">
        <f>SUM('Working Sheet'!O137,'Working Sheet'!R137,'Working Sheet'!AA137,'Working Sheet'!AC137)</f>
        <v>519.1</v>
      </c>
      <c r="G137" s="4">
        <f>SUM('Working Sheet'!S137,'Working Sheet'!T137,'Working Sheet'!U137)</f>
        <v>412.7</v>
      </c>
      <c r="H137" s="4">
        <f>SUM('Working Sheet'!V137,'Working Sheet'!X137)</f>
        <v>271.06</v>
      </c>
      <c r="I137" s="4">
        <f>SUM('Working Sheet'!W137)</f>
        <v>129.80000000000001</v>
      </c>
      <c r="J137" s="4">
        <f>SUM('Working Sheet'!Y137)</f>
        <v>128.69999999999999</v>
      </c>
      <c r="K137" s="4">
        <f>SUM('Working Sheet'!Z137)</f>
        <v>117.8</v>
      </c>
      <c r="L137" s="4">
        <f>SUM('Working Sheet'!AB137)</f>
        <v>133</v>
      </c>
      <c r="M137" s="4">
        <f>SUM('Working Sheet'!AD137)</f>
        <v>125.7</v>
      </c>
      <c r="N137" s="4">
        <f>SUM('Working Sheet'!AE137)</f>
        <v>133.80000000000001</v>
      </c>
      <c r="O137" s="4">
        <f t="shared" si="5"/>
        <v>777.36</v>
      </c>
    </row>
    <row r="138" spans="1:15" x14ac:dyDescent="0.35">
      <c r="A138" t="s">
        <v>33</v>
      </c>
      <c r="B138">
        <v>2016</v>
      </c>
      <c r="C138" t="s">
        <v>43</v>
      </c>
      <c r="D138" t="str">
        <f t="shared" si="4"/>
        <v>2016 October</v>
      </c>
      <c r="E138" s="4">
        <f>SUM('Working Sheet'!E138:N138,'Working Sheet'!P138:Q138)</f>
        <v>1640.3999999999999</v>
      </c>
      <c r="F138" s="4">
        <f>SUM('Working Sheet'!O138,'Working Sheet'!R138,'Working Sheet'!AA138,'Working Sheet'!AC138)</f>
        <v>508.8</v>
      </c>
      <c r="G138" s="4">
        <f>SUM('Working Sheet'!S138,'Working Sheet'!T138,'Working Sheet'!U138)</f>
        <v>379</v>
      </c>
      <c r="H138" s="4">
        <f>SUM('Working Sheet'!V138,'Working Sheet'!X138)</f>
        <v>253.2</v>
      </c>
      <c r="I138" s="4">
        <f>SUM('Working Sheet'!W138)</f>
        <v>115.2</v>
      </c>
      <c r="J138" s="4">
        <f>SUM('Working Sheet'!Y138)</f>
        <v>121.8</v>
      </c>
      <c r="K138" s="4">
        <f>SUM('Working Sheet'!Z138)</f>
        <v>112.8</v>
      </c>
      <c r="L138" s="4">
        <f>SUM('Working Sheet'!AB138)</f>
        <v>131.9</v>
      </c>
      <c r="M138" s="4">
        <f>SUM('Working Sheet'!AD138)</f>
        <v>120.9</v>
      </c>
      <c r="N138" s="4">
        <f>SUM('Working Sheet'!AE138)</f>
        <v>128.6</v>
      </c>
      <c r="O138" s="4">
        <f t="shared" si="5"/>
        <v>734</v>
      </c>
    </row>
    <row r="139" spans="1:15" x14ac:dyDescent="0.35">
      <c r="A139" t="s">
        <v>34</v>
      </c>
      <c r="B139">
        <v>2016</v>
      </c>
      <c r="C139" t="s">
        <v>43</v>
      </c>
      <c r="D139" t="str">
        <f t="shared" si="4"/>
        <v>2016 October</v>
      </c>
      <c r="E139" s="4">
        <f>SUM('Working Sheet'!E139:N139,'Working Sheet'!P139:Q139)</f>
        <v>1640.6999999999996</v>
      </c>
      <c r="F139" s="4">
        <f>SUM('Working Sheet'!O139,'Working Sheet'!R139,'Working Sheet'!AA139,'Working Sheet'!AC139)</f>
        <v>513.5</v>
      </c>
      <c r="G139" s="4">
        <f>SUM('Working Sheet'!S139,'Working Sheet'!T139,'Working Sheet'!U139)</f>
        <v>399.1</v>
      </c>
      <c r="H139" s="4">
        <f>SUM('Working Sheet'!V139,'Working Sheet'!X139)</f>
        <v>257.10000000000002</v>
      </c>
      <c r="I139" s="4">
        <f>SUM('Working Sheet'!W139)</f>
        <v>124.3</v>
      </c>
      <c r="J139" s="4">
        <f>SUM('Working Sheet'!Y139)</f>
        <v>126.1</v>
      </c>
      <c r="K139" s="4">
        <f>SUM('Working Sheet'!Z139)</f>
        <v>115.2</v>
      </c>
      <c r="L139" s="4">
        <f>SUM('Working Sheet'!AB139)</f>
        <v>132.4</v>
      </c>
      <c r="M139" s="4">
        <f>SUM('Working Sheet'!AD139)</f>
        <v>123.4</v>
      </c>
      <c r="N139" s="4">
        <f>SUM('Working Sheet'!AE139)</f>
        <v>131.4</v>
      </c>
      <c r="O139" s="4">
        <f t="shared" si="5"/>
        <v>752.4</v>
      </c>
    </row>
    <row r="140" spans="1:15" x14ac:dyDescent="0.35">
      <c r="A140" t="s">
        <v>30</v>
      </c>
      <c r="B140">
        <v>2016</v>
      </c>
      <c r="C140" t="s">
        <v>45</v>
      </c>
      <c r="D140" t="str">
        <f t="shared" si="4"/>
        <v>2016 November</v>
      </c>
      <c r="E140" s="4">
        <f>SUM('Working Sheet'!E140:N140,'Working Sheet'!P140:Q140)</f>
        <v>1635.8999999999999</v>
      </c>
      <c r="F140" s="4">
        <f>SUM('Working Sheet'!O140,'Working Sheet'!R140,'Working Sheet'!AA140,'Working Sheet'!AC140)</f>
        <v>520.29999999999995</v>
      </c>
      <c r="G140" s="4">
        <f>SUM('Working Sheet'!S140,'Working Sheet'!T140,'Working Sheet'!U140)</f>
        <v>413.59999999999997</v>
      </c>
      <c r="H140" s="4">
        <f>SUM('Working Sheet'!V140,'Working Sheet'!X140)</f>
        <v>271.36</v>
      </c>
      <c r="I140" s="4">
        <f>SUM('Working Sheet'!W140)</f>
        <v>130.30000000000001</v>
      </c>
      <c r="J140" s="4">
        <f>SUM('Working Sheet'!Y140)</f>
        <v>129.1</v>
      </c>
      <c r="K140" s="4">
        <f>SUM('Working Sheet'!Z140)</f>
        <v>118.2</v>
      </c>
      <c r="L140" s="4">
        <f>SUM('Working Sheet'!AB140)</f>
        <v>133.69999999999999</v>
      </c>
      <c r="M140" s="4">
        <f>SUM('Working Sheet'!AD140)</f>
        <v>126.1</v>
      </c>
      <c r="N140" s="4">
        <f>SUM('Working Sheet'!AE140)</f>
        <v>133.6</v>
      </c>
      <c r="O140" s="4">
        <f t="shared" si="5"/>
        <v>779.66</v>
      </c>
    </row>
    <row r="141" spans="1:15" x14ac:dyDescent="0.35">
      <c r="A141" t="s">
        <v>33</v>
      </c>
      <c r="B141">
        <v>2016</v>
      </c>
      <c r="C141" t="s">
        <v>45</v>
      </c>
      <c r="D141" t="str">
        <f t="shared" si="4"/>
        <v>2016 November</v>
      </c>
      <c r="E141" s="4">
        <f>SUM('Working Sheet'!E141:N141,'Working Sheet'!P141:Q141)</f>
        <v>1632.5</v>
      </c>
      <c r="F141" s="4">
        <f>SUM('Working Sheet'!O141,'Working Sheet'!R141,'Working Sheet'!AA141,'Working Sheet'!AC141)</f>
        <v>510</v>
      </c>
      <c r="G141" s="4">
        <f>SUM('Working Sheet'!S141,'Working Sheet'!T141,'Working Sheet'!U141)</f>
        <v>380.2</v>
      </c>
      <c r="H141" s="4">
        <f>SUM('Working Sheet'!V141,'Working Sheet'!X141)</f>
        <v>253.8</v>
      </c>
      <c r="I141" s="4">
        <f>SUM('Working Sheet'!W141)</f>
        <v>116.2</v>
      </c>
      <c r="J141" s="4">
        <f>SUM('Working Sheet'!Y141)</f>
        <v>122.1</v>
      </c>
      <c r="K141" s="4">
        <f>SUM('Working Sheet'!Z141)</f>
        <v>113.4</v>
      </c>
      <c r="L141" s="4">
        <f>SUM('Working Sheet'!AB141)</f>
        <v>132.1</v>
      </c>
      <c r="M141" s="4">
        <f>SUM('Working Sheet'!AD141)</f>
        <v>121.3</v>
      </c>
      <c r="N141" s="4">
        <f>SUM('Working Sheet'!AE141)</f>
        <v>128.5</v>
      </c>
      <c r="O141" s="4">
        <f t="shared" si="5"/>
        <v>736.8</v>
      </c>
    </row>
    <row r="142" spans="1:15" x14ac:dyDescent="0.35">
      <c r="A142" t="s">
        <v>34</v>
      </c>
      <c r="B142">
        <v>2016</v>
      </c>
      <c r="C142" t="s">
        <v>45</v>
      </c>
      <c r="D142" t="str">
        <f t="shared" si="4"/>
        <v>2016 November</v>
      </c>
      <c r="E142" s="4">
        <f>SUM('Working Sheet'!E142:N142,'Working Sheet'!P142:Q142)</f>
        <v>1633.6</v>
      </c>
      <c r="F142" s="4">
        <f>SUM('Working Sheet'!O142,'Working Sheet'!R142,'Working Sheet'!AA142,'Working Sheet'!AC142)</f>
        <v>514.79999999999995</v>
      </c>
      <c r="G142" s="4">
        <f>SUM('Working Sheet'!S142,'Working Sheet'!T142,'Working Sheet'!U142)</f>
        <v>400.1</v>
      </c>
      <c r="H142" s="4">
        <f>SUM('Working Sheet'!V142,'Working Sheet'!X142)</f>
        <v>257.7</v>
      </c>
      <c r="I142" s="4">
        <f>SUM('Working Sheet'!W142)</f>
        <v>125</v>
      </c>
      <c r="J142" s="4">
        <f>SUM('Working Sheet'!Y142)</f>
        <v>126.4</v>
      </c>
      <c r="K142" s="4">
        <f>SUM('Working Sheet'!Z142)</f>
        <v>115.7</v>
      </c>
      <c r="L142" s="4">
        <f>SUM('Working Sheet'!AB142)</f>
        <v>132.80000000000001</v>
      </c>
      <c r="M142" s="4">
        <f>SUM('Working Sheet'!AD142)</f>
        <v>123.8</v>
      </c>
      <c r="N142" s="4">
        <f>SUM('Working Sheet'!AE142)</f>
        <v>131.19999999999999</v>
      </c>
      <c r="O142" s="4">
        <f t="shared" si="5"/>
        <v>755</v>
      </c>
    </row>
    <row r="143" spans="1:15" x14ac:dyDescent="0.35">
      <c r="A143" t="s">
        <v>30</v>
      </c>
      <c r="B143">
        <v>2016</v>
      </c>
      <c r="C143" t="s">
        <v>46</v>
      </c>
      <c r="D143" t="str">
        <f t="shared" si="4"/>
        <v>2016 December</v>
      </c>
      <c r="E143" s="4">
        <f>SUM('Working Sheet'!E143:N143,'Working Sheet'!P143:Q143)</f>
        <v>1620</v>
      </c>
      <c r="F143" s="4">
        <f>SUM('Working Sheet'!O143,'Working Sheet'!R143,'Working Sheet'!AA143,'Working Sheet'!AC143)</f>
        <v>520.70000000000005</v>
      </c>
      <c r="G143" s="4">
        <f>SUM('Working Sheet'!S143,'Working Sheet'!T143,'Working Sheet'!U143)</f>
        <v>415.3</v>
      </c>
      <c r="H143" s="4">
        <f>SUM('Working Sheet'!V143,'Working Sheet'!X143)</f>
        <v>272.15999999999997</v>
      </c>
      <c r="I143" s="4">
        <f>SUM('Working Sheet'!W143)</f>
        <v>132</v>
      </c>
      <c r="J143" s="4">
        <f>SUM('Working Sheet'!Y143)</f>
        <v>129.69999999999999</v>
      </c>
      <c r="K143" s="4">
        <f>SUM('Working Sheet'!Z143)</f>
        <v>118.6</v>
      </c>
      <c r="L143" s="4">
        <f>SUM('Working Sheet'!AB143)</f>
        <v>134.19999999999999</v>
      </c>
      <c r="M143" s="4">
        <f>SUM('Working Sheet'!AD143)</f>
        <v>126.3</v>
      </c>
      <c r="N143" s="4">
        <f>SUM('Working Sheet'!AE143)</f>
        <v>132.80000000000001</v>
      </c>
      <c r="O143" s="4">
        <f t="shared" si="5"/>
        <v>783.26</v>
      </c>
    </row>
    <row r="144" spans="1:15" x14ac:dyDescent="0.35">
      <c r="A144" t="s">
        <v>33</v>
      </c>
      <c r="B144">
        <v>2016</v>
      </c>
      <c r="C144" t="s">
        <v>46</v>
      </c>
      <c r="D144" t="str">
        <f t="shared" si="4"/>
        <v>2016 December</v>
      </c>
      <c r="E144" s="4">
        <f>SUM('Working Sheet'!E144:N144,'Working Sheet'!P144:Q144)</f>
        <v>1606.7</v>
      </c>
      <c r="F144" s="4">
        <f>SUM('Working Sheet'!O144,'Working Sheet'!R144,'Working Sheet'!AA144,'Working Sheet'!AC144)</f>
        <v>509.80000000000007</v>
      </c>
      <c r="G144" s="4">
        <f>SUM('Working Sheet'!S144,'Working Sheet'!T144,'Working Sheet'!U144)</f>
        <v>381</v>
      </c>
      <c r="H144" s="4">
        <f>SUM('Working Sheet'!V144,'Working Sheet'!X144)</f>
        <v>253.5</v>
      </c>
      <c r="I144" s="4">
        <f>SUM('Working Sheet'!W144)</f>
        <v>117.8</v>
      </c>
      <c r="J144" s="4">
        <f>SUM('Working Sheet'!Y144)</f>
        <v>122.3</v>
      </c>
      <c r="K144" s="4">
        <f>SUM('Working Sheet'!Z144)</f>
        <v>113.7</v>
      </c>
      <c r="L144" s="4">
        <f>SUM('Working Sheet'!AB144)</f>
        <v>132.30000000000001</v>
      </c>
      <c r="M144" s="4">
        <f>SUM('Working Sheet'!AD144)</f>
        <v>121.4</v>
      </c>
      <c r="N144" s="4">
        <f>SUM('Working Sheet'!AE144)</f>
        <v>127.6</v>
      </c>
      <c r="O144" s="4">
        <f t="shared" si="5"/>
        <v>738.69999999999993</v>
      </c>
    </row>
    <row r="145" spans="1:15" x14ac:dyDescent="0.35">
      <c r="A145" t="s">
        <v>34</v>
      </c>
      <c r="B145">
        <v>2016</v>
      </c>
      <c r="C145" t="s">
        <v>46</v>
      </c>
      <c r="D145" t="str">
        <f t="shared" si="4"/>
        <v>2016 December</v>
      </c>
      <c r="E145" s="4">
        <f>SUM('Working Sheet'!E145:N145,'Working Sheet'!P145:Q145)</f>
        <v>1614.1000000000001</v>
      </c>
      <c r="F145" s="4">
        <f>SUM('Working Sheet'!O145,'Working Sheet'!R145,'Working Sheet'!AA145,'Working Sheet'!AC145)</f>
        <v>515</v>
      </c>
      <c r="G145" s="4">
        <f>SUM('Working Sheet'!S145,'Working Sheet'!T145,'Working Sheet'!U145)</f>
        <v>401.5</v>
      </c>
      <c r="H145" s="4">
        <f>SUM('Working Sheet'!V145,'Working Sheet'!X145)</f>
        <v>257.7</v>
      </c>
      <c r="I145" s="4">
        <f>SUM('Working Sheet'!W145)</f>
        <v>126.6</v>
      </c>
      <c r="J145" s="4">
        <f>SUM('Working Sheet'!Y145)</f>
        <v>126.9</v>
      </c>
      <c r="K145" s="4">
        <f>SUM('Working Sheet'!Z145)</f>
        <v>116</v>
      </c>
      <c r="L145" s="4">
        <f>SUM('Working Sheet'!AB145)</f>
        <v>133.1</v>
      </c>
      <c r="M145" s="4">
        <f>SUM('Working Sheet'!AD145)</f>
        <v>123.9</v>
      </c>
      <c r="N145" s="4">
        <f>SUM('Working Sheet'!AE145)</f>
        <v>130.4</v>
      </c>
      <c r="O145" s="4">
        <f t="shared" si="5"/>
        <v>757.3</v>
      </c>
    </row>
    <row r="146" spans="1:15" x14ac:dyDescent="0.35">
      <c r="A146" t="s">
        <v>30</v>
      </c>
      <c r="B146">
        <v>2017</v>
      </c>
      <c r="C146" t="s">
        <v>31</v>
      </c>
      <c r="D146" t="str">
        <f t="shared" si="4"/>
        <v>2017 January</v>
      </c>
      <c r="E146" s="4">
        <f>SUM('Working Sheet'!E146:N146,'Working Sheet'!P146:Q146)</f>
        <v>1608.3000000000002</v>
      </c>
      <c r="F146" s="4">
        <f>SUM('Working Sheet'!O146,'Working Sheet'!R146,'Working Sheet'!AA146,'Working Sheet'!AC146)</f>
        <v>521.4</v>
      </c>
      <c r="G146" s="4">
        <f>SUM('Working Sheet'!S146,'Working Sheet'!T146,'Working Sheet'!U146)</f>
        <v>416.5</v>
      </c>
      <c r="H146" s="4">
        <f>SUM('Working Sheet'!V146,'Working Sheet'!X146)</f>
        <v>272.45999999999998</v>
      </c>
      <c r="I146" s="4">
        <f>SUM('Working Sheet'!W146)</f>
        <v>132.1</v>
      </c>
      <c r="J146" s="4">
        <f>SUM('Working Sheet'!Y146)</f>
        <v>129.9</v>
      </c>
      <c r="K146" s="4">
        <f>SUM('Working Sheet'!Z146)</f>
        <v>119.1</v>
      </c>
      <c r="L146" s="4">
        <f>SUM('Working Sheet'!AB146)</f>
        <v>134.6</v>
      </c>
      <c r="M146" s="4">
        <f>SUM('Working Sheet'!AD146)</f>
        <v>126.6</v>
      </c>
      <c r="N146" s="4">
        <f>SUM('Working Sheet'!AE146)</f>
        <v>132.4</v>
      </c>
      <c r="O146" s="4">
        <f t="shared" si="5"/>
        <v>784.86</v>
      </c>
    </row>
    <row r="147" spans="1:15" x14ac:dyDescent="0.35">
      <c r="A147" t="s">
        <v>33</v>
      </c>
      <c r="B147">
        <v>2017</v>
      </c>
      <c r="C147" t="s">
        <v>31</v>
      </c>
      <c r="D147" t="str">
        <f t="shared" si="4"/>
        <v>2017 January</v>
      </c>
      <c r="E147" s="4">
        <f>SUM('Working Sheet'!E147:N147,'Working Sheet'!P147:Q147)</f>
        <v>1590</v>
      </c>
      <c r="F147" s="4">
        <f>SUM('Working Sheet'!O147,'Working Sheet'!R147,'Working Sheet'!AA147,'Working Sheet'!AC147)</f>
        <v>511.70000000000005</v>
      </c>
      <c r="G147" s="4">
        <f>SUM('Working Sheet'!S147,'Working Sheet'!T147,'Working Sheet'!U147)</f>
        <v>381.5</v>
      </c>
      <c r="H147" s="4">
        <f>SUM('Working Sheet'!V147,'Working Sheet'!X147)</f>
        <v>254.7</v>
      </c>
      <c r="I147" s="4">
        <f>SUM('Working Sheet'!W147)</f>
        <v>118</v>
      </c>
      <c r="J147" s="4">
        <f>SUM('Working Sheet'!Y147)</f>
        <v>122.6</v>
      </c>
      <c r="K147" s="4">
        <f>SUM('Working Sheet'!Z147)</f>
        <v>115.2</v>
      </c>
      <c r="L147" s="4">
        <f>SUM('Working Sheet'!AB147)</f>
        <v>132.4</v>
      </c>
      <c r="M147" s="4">
        <f>SUM('Working Sheet'!AD147)</f>
        <v>122.1</v>
      </c>
      <c r="N147" s="4">
        <f>SUM('Working Sheet'!AE147)</f>
        <v>127.8</v>
      </c>
      <c r="O147" s="4">
        <f t="shared" si="5"/>
        <v>742.4</v>
      </c>
    </row>
    <row r="148" spans="1:15" x14ac:dyDescent="0.35">
      <c r="A148" t="s">
        <v>34</v>
      </c>
      <c r="B148">
        <v>2017</v>
      </c>
      <c r="C148" t="s">
        <v>31</v>
      </c>
      <c r="D148" t="str">
        <f t="shared" si="4"/>
        <v>2017 January</v>
      </c>
      <c r="E148" s="4">
        <f>SUM('Working Sheet'!E148:N148,'Working Sheet'!P148:Q148)</f>
        <v>1600.6999999999996</v>
      </c>
      <c r="F148" s="4">
        <f>SUM('Working Sheet'!O148,'Working Sheet'!R148,'Working Sheet'!AA148,'Working Sheet'!AC148)</f>
        <v>516.29999999999995</v>
      </c>
      <c r="G148" s="4">
        <f>SUM('Working Sheet'!S148,'Working Sheet'!T148,'Working Sheet'!U148)</f>
        <v>402.4</v>
      </c>
      <c r="H148" s="4">
        <f>SUM('Working Sheet'!V148,'Working Sheet'!X148)</f>
        <v>259</v>
      </c>
      <c r="I148" s="4">
        <f>SUM('Working Sheet'!W148)</f>
        <v>126.8</v>
      </c>
      <c r="J148" s="4">
        <f>SUM('Working Sheet'!Y148)</f>
        <v>127.1</v>
      </c>
      <c r="K148" s="4">
        <f>SUM('Working Sheet'!Z148)</f>
        <v>117</v>
      </c>
      <c r="L148" s="4">
        <f>SUM('Working Sheet'!AB148)</f>
        <v>133.30000000000001</v>
      </c>
      <c r="M148" s="4">
        <f>SUM('Working Sheet'!AD148)</f>
        <v>124.4</v>
      </c>
      <c r="N148" s="4">
        <f>SUM('Working Sheet'!AE148)</f>
        <v>130.30000000000001</v>
      </c>
      <c r="O148" s="4">
        <f t="shared" si="5"/>
        <v>760.5</v>
      </c>
    </row>
    <row r="149" spans="1:15" x14ac:dyDescent="0.35">
      <c r="A149" t="s">
        <v>30</v>
      </c>
      <c r="B149">
        <v>2017</v>
      </c>
      <c r="C149" t="s">
        <v>35</v>
      </c>
      <c r="D149" t="str">
        <f t="shared" si="4"/>
        <v>2017 February</v>
      </c>
      <c r="E149" s="4">
        <f>SUM('Working Sheet'!E149:N149,'Working Sheet'!P149:Q149)</f>
        <v>1605.1000000000001</v>
      </c>
      <c r="F149" s="4">
        <f>SUM('Working Sheet'!O149,'Working Sheet'!R149,'Working Sheet'!AA149,'Working Sheet'!AC149)</f>
        <v>524</v>
      </c>
      <c r="G149" s="4">
        <f>SUM('Working Sheet'!S149,'Working Sheet'!T149,'Working Sheet'!U149)</f>
        <v>416.90000000000003</v>
      </c>
      <c r="H149" s="4">
        <f>SUM('Working Sheet'!V149,'Working Sheet'!X149)</f>
        <v>272.86</v>
      </c>
      <c r="I149" s="4">
        <f>SUM('Working Sheet'!W149)</f>
        <v>133.19999999999999</v>
      </c>
      <c r="J149" s="4">
        <f>SUM('Working Sheet'!Y149)</f>
        <v>130.1</v>
      </c>
      <c r="K149" s="4">
        <f>SUM('Working Sheet'!Z149)</f>
        <v>119.5</v>
      </c>
      <c r="L149" s="4">
        <f>SUM('Working Sheet'!AB149)</f>
        <v>134.9</v>
      </c>
      <c r="M149" s="4">
        <f>SUM('Working Sheet'!AD149)</f>
        <v>127</v>
      </c>
      <c r="N149" s="4">
        <f>SUM('Working Sheet'!AE149)</f>
        <v>132.6</v>
      </c>
      <c r="O149" s="4">
        <f t="shared" si="5"/>
        <v>787.45999999999992</v>
      </c>
    </row>
    <row r="150" spans="1:15" x14ac:dyDescent="0.35">
      <c r="A150" t="s">
        <v>33</v>
      </c>
      <c r="B150">
        <v>2017</v>
      </c>
      <c r="C150" t="s">
        <v>35</v>
      </c>
      <c r="D150" t="str">
        <f t="shared" si="4"/>
        <v>2017 February</v>
      </c>
      <c r="E150" s="4">
        <f>SUM('Working Sheet'!E150:N150,'Working Sheet'!P150:Q150)</f>
        <v>1581.9</v>
      </c>
      <c r="F150" s="4">
        <f>SUM('Working Sheet'!O150,'Working Sheet'!R150,'Working Sheet'!AA150,'Working Sheet'!AC150)</f>
        <v>513.6</v>
      </c>
      <c r="G150" s="4">
        <f>SUM('Working Sheet'!S150,'Working Sheet'!T150,'Working Sheet'!U150)</f>
        <v>382.3</v>
      </c>
      <c r="H150" s="4">
        <f>SUM('Working Sheet'!V150,'Working Sheet'!X150)</f>
        <v>255.8</v>
      </c>
      <c r="I150" s="4">
        <f>SUM('Working Sheet'!W150)</f>
        <v>119.2</v>
      </c>
      <c r="J150" s="4">
        <f>SUM('Working Sheet'!Y150)</f>
        <v>122.9</v>
      </c>
      <c r="K150" s="4">
        <f>SUM('Working Sheet'!Z150)</f>
        <v>115.5</v>
      </c>
      <c r="L150" s="4">
        <f>SUM('Working Sheet'!AB150)</f>
        <v>132.4</v>
      </c>
      <c r="M150" s="4">
        <f>SUM('Working Sheet'!AD150)</f>
        <v>122.4</v>
      </c>
      <c r="N150" s="4">
        <f>SUM('Working Sheet'!AE150)</f>
        <v>128.19999999999999</v>
      </c>
      <c r="O150" s="4">
        <f t="shared" si="5"/>
        <v>745.3</v>
      </c>
    </row>
    <row r="151" spans="1:15" x14ac:dyDescent="0.35">
      <c r="A151" t="s">
        <v>34</v>
      </c>
      <c r="B151">
        <v>2017</v>
      </c>
      <c r="C151" t="s">
        <v>35</v>
      </c>
      <c r="D151" t="str">
        <f t="shared" si="4"/>
        <v>2017 February</v>
      </c>
      <c r="E151" s="4">
        <f>SUM('Working Sheet'!E151:N151,'Working Sheet'!P151:Q151)</f>
        <v>1595.4</v>
      </c>
      <c r="F151" s="4">
        <f>SUM('Working Sheet'!O151,'Working Sheet'!R151,'Working Sheet'!AA151,'Working Sheet'!AC151)</f>
        <v>518.5</v>
      </c>
      <c r="G151" s="4">
        <f>SUM('Working Sheet'!S151,'Working Sheet'!T151,'Working Sheet'!U151)</f>
        <v>403</v>
      </c>
      <c r="H151" s="4">
        <f>SUM('Working Sheet'!V151,'Working Sheet'!X151)</f>
        <v>260.2</v>
      </c>
      <c r="I151" s="4">
        <f>SUM('Working Sheet'!W151)</f>
        <v>127.9</v>
      </c>
      <c r="J151" s="4">
        <f>SUM('Working Sheet'!Y151)</f>
        <v>127.4</v>
      </c>
      <c r="K151" s="4">
        <f>SUM('Working Sheet'!Z151)</f>
        <v>117.4</v>
      </c>
      <c r="L151" s="4">
        <f>SUM('Working Sheet'!AB151)</f>
        <v>133.4</v>
      </c>
      <c r="M151" s="4">
        <f>SUM('Working Sheet'!AD151)</f>
        <v>124.8</v>
      </c>
      <c r="N151" s="4">
        <f>SUM('Working Sheet'!AE151)</f>
        <v>130.6</v>
      </c>
      <c r="O151" s="4">
        <f t="shared" si="5"/>
        <v>763.69999999999993</v>
      </c>
    </row>
    <row r="152" spans="1:15" x14ac:dyDescent="0.35">
      <c r="A152" t="s">
        <v>30</v>
      </c>
      <c r="B152">
        <v>2017</v>
      </c>
      <c r="C152" t="s">
        <v>36</v>
      </c>
      <c r="D152" t="str">
        <f t="shared" si="4"/>
        <v>2017 March</v>
      </c>
      <c r="E152" s="4">
        <f>SUM('Working Sheet'!E152:N152,'Working Sheet'!P152:Q152)</f>
        <v>1598.7000000000003</v>
      </c>
      <c r="F152" s="4">
        <f>SUM('Working Sheet'!O152,'Working Sheet'!R152,'Working Sheet'!AA152,'Working Sheet'!AC152)</f>
        <v>525.6</v>
      </c>
      <c r="G152" s="4">
        <f>SUM('Working Sheet'!S152,'Working Sheet'!T152,'Working Sheet'!U152)</f>
        <v>418.59999999999997</v>
      </c>
      <c r="H152" s="4">
        <f>SUM('Working Sheet'!V152,'Working Sheet'!X152)</f>
        <v>273.36</v>
      </c>
      <c r="I152" s="4">
        <f>SUM('Working Sheet'!W152)</f>
        <v>134.19999999999999</v>
      </c>
      <c r="J152" s="4">
        <f>SUM('Working Sheet'!Y152)</f>
        <v>130.6</v>
      </c>
      <c r="K152" s="4">
        <f>SUM('Working Sheet'!Z152)</f>
        <v>119.8</v>
      </c>
      <c r="L152" s="4">
        <f>SUM('Working Sheet'!AB152)</f>
        <v>135.19999999999999</v>
      </c>
      <c r="M152" s="4">
        <f>SUM('Working Sheet'!AD152)</f>
        <v>127.4</v>
      </c>
      <c r="N152" s="4">
        <f>SUM('Working Sheet'!AE152)</f>
        <v>132.80000000000001</v>
      </c>
      <c r="O152" s="4">
        <f t="shared" si="5"/>
        <v>789.95999999999992</v>
      </c>
    </row>
    <row r="153" spans="1:15" x14ac:dyDescent="0.35">
      <c r="A153" t="s">
        <v>33</v>
      </c>
      <c r="B153">
        <v>2017</v>
      </c>
      <c r="C153" t="s">
        <v>36</v>
      </c>
      <c r="D153" t="str">
        <f t="shared" si="4"/>
        <v>2017 March</v>
      </c>
      <c r="E153" s="4">
        <f>SUM('Working Sheet'!E153:N153,'Working Sheet'!P153:Q153)</f>
        <v>1582.1</v>
      </c>
      <c r="F153" s="4">
        <f>SUM('Working Sheet'!O153,'Working Sheet'!R153,'Working Sheet'!AA153,'Working Sheet'!AC153)</f>
        <v>515.20000000000005</v>
      </c>
      <c r="G153" s="4">
        <f>SUM('Working Sheet'!S153,'Working Sheet'!T153,'Working Sheet'!U153)</f>
        <v>383.20000000000005</v>
      </c>
      <c r="H153" s="4">
        <f>SUM('Working Sheet'!V153,'Working Sheet'!X153)</f>
        <v>256.7</v>
      </c>
      <c r="I153" s="4">
        <f>SUM('Working Sheet'!W153)</f>
        <v>120.8</v>
      </c>
      <c r="J153" s="4">
        <f>SUM('Working Sheet'!Y153)</f>
        <v>123.1</v>
      </c>
      <c r="K153" s="4">
        <f>SUM('Working Sheet'!Z153)</f>
        <v>115.6</v>
      </c>
      <c r="L153" s="4">
        <f>SUM('Working Sheet'!AB153)</f>
        <v>132.80000000000001</v>
      </c>
      <c r="M153" s="4">
        <f>SUM('Working Sheet'!AD153)</f>
        <v>122.6</v>
      </c>
      <c r="N153" s="4">
        <f>SUM('Working Sheet'!AE153)</f>
        <v>128.69999999999999</v>
      </c>
      <c r="O153" s="4">
        <f t="shared" si="5"/>
        <v>748.50000000000011</v>
      </c>
    </row>
    <row r="154" spans="1:15" x14ac:dyDescent="0.35">
      <c r="A154" t="s">
        <v>34</v>
      </c>
      <c r="B154">
        <v>2017</v>
      </c>
      <c r="C154" t="s">
        <v>36</v>
      </c>
      <c r="D154" t="str">
        <f t="shared" si="4"/>
        <v>2017 March</v>
      </c>
      <c r="E154" s="4">
        <f>SUM('Working Sheet'!E154:N154,'Working Sheet'!P154:Q154)</f>
        <v>1591.7</v>
      </c>
      <c r="F154" s="4">
        <f>SUM('Working Sheet'!O154,'Working Sheet'!R154,'Working Sheet'!AA154,'Working Sheet'!AC154)</f>
        <v>519.9</v>
      </c>
      <c r="G154" s="4">
        <f>SUM('Working Sheet'!S154,'Working Sheet'!T154,'Working Sheet'!U154)</f>
        <v>404.29999999999995</v>
      </c>
      <c r="H154" s="4">
        <f>SUM('Working Sheet'!V154,'Working Sheet'!X154)</f>
        <v>261.2</v>
      </c>
      <c r="I154" s="4">
        <f>SUM('Working Sheet'!W154)</f>
        <v>129.1</v>
      </c>
      <c r="J154" s="4">
        <f>SUM('Working Sheet'!Y154)</f>
        <v>127.8</v>
      </c>
      <c r="K154" s="4">
        <f>SUM('Working Sheet'!Z154)</f>
        <v>117.6</v>
      </c>
      <c r="L154" s="4">
        <f>SUM('Working Sheet'!AB154)</f>
        <v>133.80000000000001</v>
      </c>
      <c r="M154" s="4">
        <f>SUM('Working Sheet'!AD154)</f>
        <v>125.1</v>
      </c>
      <c r="N154" s="4">
        <f>SUM('Working Sheet'!AE154)</f>
        <v>130.9</v>
      </c>
      <c r="O154" s="4">
        <f t="shared" si="5"/>
        <v>766.80000000000007</v>
      </c>
    </row>
    <row r="155" spans="1:15" x14ac:dyDescent="0.35">
      <c r="A155" t="s">
        <v>30</v>
      </c>
      <c r="B155">
        <v>2017</v>
      </c>
      <c r="C155" t="s">
        <v>37</v>
      </c>
      <c r="D155" t="str">
        <f t="shared" si="4"/>
        <v>2017 April</v>
      </c>
      <c r="E155" s="4">
        <f>SUM('Working Sheet'!E155:N155,'Working Sheet'!P155:Q155)</f>
        <v>1596.3</v>
      </c>
      <c r="F155" s="4">
        <f>SUM('Working Sheet'!O155,'Working Sheet'!R155,'Working Sheet'!AA155,'Working Sheet'!AC155)</f>
        <v>526.4</v>
      </c>
      <c r="G155" s="4">
        <f>SUM('Working Sheet'!S155,'Working Sheet'!T155,'Working Sheet'!U155)</f>
        <v>420.80000000000007</v>
      </c>
      <c r="H155" s="4">
        <f>SUM('Working Sheet'!V155,'Working Sheet'!X155)</f>
        <v>273.56</v>
      </c>
      <c r="I155" s="4">
        <f>SUM('Working Sheet'!W155)</f>
        <v>135</v>
      </c>
      <c r="J155" s="4">
        <f>SUM('Working Sheet'!Y155)</f>
        <v>131</v>
      </c>
      <c r="K155" s="4">
        <f>SUM('Working Sheet'!Z155)</f>
        <v>119.2</v>
      </c>
      <c r="L155" s="4">
        <f>SUM('Working Sheet'!AB155)</f>
        <v>135.69999999999999</v>
      </c>
      <c r="M155" s="4">
        <f>SUM('Working Sheet'!AD155)</f>
        <v>127.5</v>
      </c>
      <c r="N155" s="4">
        <f>SUM('Working Sheet'!AE155)</f>
        <v>132.9</v>
      </c>
      <c r="O155" s="4">
        <f t="shared" si="5"/>
        <v>790.96</v>
      </c>
    </row>
    <row r="156" spans="1:15" x14ac:dyDescent="0.35">
      <c r="A156" t="s">
        <v>33</v>
      </c>
      <c r="B156">
        <v>2017</v>
      </c>
      <c r="C156" t="s">
        <v>37</v>
      </c>
      <c r="D156" t="str">
        <f t="shared" si="4"/>
        <v>2017 April</v>
      </c>
      <c r="E156" s="4">
        <f>SUM('Working Sheet'!E156:N156,'Working Sheet'!P156:Q156)</f>
        <v>1584.3</v>
      </c>
      <c r="F156" s="4">
        <f>SUM('Working Sheet'!O156,'Working Sheet'!R156,'Working Sheet'!AA156,'Working Sheet'!AC156)</f>
        <v>516.6</v>
      </c>
      <c r="G156" s="4">
        <f>SUM('Working Sheet'!S156,'Working Sheet'!T156,'Working Sheet'!U156)</f>
        <v>384.2</v>
      </c>
      <c r="H156" s="4">
        <f>SUM('Working Sheet'!V156,'Working Sheet'!X156)</f>
        <v>257.7</v>
      </c>
      <c r="I156" s="4">
        <f>SUM('Working Sheet'!W156)</f>
        <v>121.4</v>
      </c>
      <c r="J156" s="4">
        <f>SUM('Working Sheet'!Y156)</f>
        <v>123.4</v>
      </c>
      <c r="K156" s="4">
        <f>SUM('Working Sheet'!Z156)</f>
        <v>114.3</v>
      </c>
      <c r="L156" s="4">
        <f>SUM('Working Sheet'!AB156)</f>
        <v>133.6</v>
      </c>
      <c r="M156" s="4">
        <f>SUM('Working Sheet'!AD156)</f>
        <v>122.5</v>
      </c>
      <c r="N156" s="4">
        <f>SUM('Working Sheet'!AE156)</f>
        <v>129.1</v>
      </c>
      <c r="O156" s="4">
        <f t="shared" si="5"/>
        <v>749.5</v>
      </c>
    </row>
    <row r="157" spans="1:15" x14ac:dyDescent="0.35">
      <c r="A157" t="s">
        <v>34</v>
      </c>
      <c r="B157">
        <v>2017</v>
      </c>
      <c r="C157" t="s">
        <v>37</v>
      </c>
      <c r="D157" t="str">
        <f t="shared" si="4"/>
        <v>2017 April</v>
      </c>
      <c r="E157" s="4">
        <f>SUM('Working Sheet'!E157:N157,'Working Sheet'!P157:Q157)</f>
        <v>1591</v>
      </c>
      <c r="F157" s="4">
        <f>SUM('Working Sheet'!O157,'Working Sheet'!R157,'Working Sheet'!AA157,'Working Sheet'!AC157)</f>
        <v>521</v>
      </c>
      <c r="G157" s="4">
        <f>SUM('Working Sheet'!S157,'Working Sheet'!T157,'Working Sheet'!U157)</f>
        <v>406.1</v>
      </c>
      <c r="H157" s="4">
        <f>SUM('Working Sheet'!V157,'Working Sheet'!X157)</f>
        <v>262.10000000000002</v>
      </c>
      <c r="I157" s="4">
        <f>SUM('Working Sheet'!W157)</f>
        <v>129.80000000000001</v>
      </c>
      <c r="J157" s="4">
        <f>SUM('Working Sheet'!Y157)</f>
        <v>128.1</v>
      </c>
      <c r="K157" s="4">
        <f>SUM('Working Sheet'!Z157)</f>
        <v>116.6</v>
      </c>
      <c r="L157" s="4">
        <f>SUM('Working Sheet'!AB157)</f>
        <v>134.5</v>
      </c>
      <c r="M157" s="4">
        <f>SUM('Working Sheet'!AD157)</f>
        <v>125.1</v>
      </c>
      <c r="N157" s="4">
        <f>SUM('Working Sheet'!AE157)</f>
        <v>131.1</v>
      </c>
      <c r="O157" s="4">
        <f t="shared" si="5"/>
        <v>768.1</v>
      </c>
    </row>
    <row r="158" spans="1:15" x14ac:dyDescent="0.35">
      <c r="A158" t="s">
        <v>30</v>
      </c>
      <c r="B158">
        <v>2017</v>
      </c>
      <c r="C158" t="s">
        <v>38</v>
      </c>
      <c r="D158" t="str">
        <f t="shared" si="4"/>
        <v>2017 May</v>
      </c>
      <c r="E158" s="4">
        <f>SUM('Working Sheet'!E158:N158,'Working Sheet'!P158:Q158)</f>
        <v>1597.1999999999996</v>
      </c>
      <c r="F158" s="4">
        <f>SUM('Working Sheet'!O158,'Working Sheet'!R158,'Working Sheet'!AA158,'Working Sheet'!AC158)</f>
        <v>528.90000000000009</v>
      </c>
      <c r="G158" s="4">
        <f>SUM('Working Sheet'!S158,'Working Sheet'!T158,'Working Sheet'!U158)</f>
        <v>421.6</v>
      </c>
      <c r="H158" s="4">
        <f>SUM('Working Sheet'!V158,'Working Sheet'!X158)</f>
        <v>274.15999999999997</v>
      </c>
      <c r="I158" s="4">
        <f>SUM('Working Sheet'!W158)</f>
        <v>135</v>
      </c>
      <c r="J158" s="4">
        <f>SUM('Working Sheet'!Y158)</f>
        <v>131.4</v>
      </c>
      <c r="K158" s="4">
        <f>SUM('Working Sheet'!Z158)</f>
        <v>119.4</v>
      </c>
      <c r="L158" s="4">
        <f>SUM('Working Sheet'!AB158)</f>
        <v>136.30000000000001</v>
      </c>
      <c r="M158" s="4">
        <f>SUM('Working Sheet'!AD158)</f>
        <v>127.9</v>
      </c>
      <c r="N158" s="4">
        <f>SUM('Working Sheet'!AE158)</f>
        <v>133.30000000000001</v>
      </c>
      <c r="O158" s="4">
        <f t="shared" si="5"/>
        <v>792.75999999999988</v>
      </c>
    </row>
    <row r="159" spans="1:15" x14ac:dyDescent="0.35">
      <c r="A159" t="s">
        <v>33</v>
      </c>
      <c r="B159">
        <v>2017</v>
      </c>
      <c r="C159" t="s">
        <v>38</v>
      </c>
      <c r="D159" t="str">
        <f t="shared" si="4"/>
        <v>2017 May</v>
      </c>
      <c r="E159" s="4">
        <f>SUM('Working Sheet'!E159:N159,'Working Sheet'!P159:Q159)</f>
        <v>1585.8</v>
      </c>
      <c r="F159" s="4">
        <f>SUM('Working Sheet'!O159,'Working Sheet'!R159,'Working Sheet'!AA159,'Working Sheet'!AC159)</f>
        <v>516.90000000000009</v>
      </c>
      <c r="G159" s="4">
        <f>SUM('Working Sheet'!S159,'Working Sheet'!T159,'Working Sheet'!U159)</f>
        <v>384.9</v>
      </c>
      <c r="H159" s="4">
        <f>SUM('Working Sheet'!V159,'Working Sheet'!X159)</f>
        <v>258.60000000000002</v>
      </c>
      <c r="I159" s="4">
        <f>SUM('Working Sheet'!W159)</f>
        <v>120.1</v>
      </c>
      <c r="J159" s="4">
        <f>SUM('Working Sheet'!Y159)</f>
        <v>123.6</v>
      </c>
      <c r="K159" s="4">
        <f>SUM('Working Sheet'!Z159)</f>
        <v>114.3</v>
      </c>
      <c r="L159" s="4">
        <f>SUM('Working Sheet'!AB159)</f>
        <v>133.80000000000001</v>
      </c>
      <c r="M159" s="4">
        <f>SUM('Working Sheet'!AD159)</f>
        <v>122.6</v>
      </c>
      <c r="N159" s="4">
        <f>SUM('Working Sheet'!AE159)</f>
        <v>129.30000000000001</v>
      </c>
      <c r="O159" s="4">
        <f t="shared" si="5"/>
        <v>749.40000000000009</v>
      </c>
    </row>
    <row r="160" spans="1:15" x14ac:dyDescent="0.35">
      <c r="A160" t="s">
        <v>34</v>
      </c>
      <c r="B160">
        <v>2017</v>
      </c>
      <c r="C160" t="s">
        <v>38</v>
      </c>
      <c r="D160" t="str">
        <f t="shared" si="4"/>
        <v>2017 May</v>
      </c>
      <c r="E160" s="4">
        <f>SUM('Working Sheet'!E160:N160,'Working Sheet'!P160:Q160)</f>
        <v>1592.0000000000002</v>
      </c>
      <c r="F160" s="4">
        <f>SUM('Working Sheet'!O160,'Working Sheet'!R160,'Working Sheet'!AA160,'Working Sheet'!AC160)</f>
        <v>522.5</v>
      </c>
      <c r="G160" s="4">
        <f>SUM('Working Sheet'!S160,'Working Sheet'!T160,'Working Sheet'!U160)</f>
        <v>406.8</v>
      </c>
      <c r="H160" s="4">
        <f>SUM('Working Sheet'!V160,'Working Sheet'!X160)</f>
        <v>263</v>
      </c>
      <c r="I160" s="4">
        <f>SUM('Working Sheet'!W160)</f>
        <v>129.4</v>
      </c>
      <c r="J160" s="4">
        <f>SUM('Working Sheet'!Y160)</f>
        <v>128.4</v>
      </c>
      <c r="K160" s="4">
        <f>SUM('Working Sheet'!Z160)</f>
        <v>116.7</v>
      </c>
      <c r="L160" s="4">
        <f>SUM('Working Sheet'!AB160)</f>
        <v>134.80000000000001</v>
      </c>
      <c r="M160" s="4">
        <f>SUM('Working Sheet'!AD160)</f>
        <v>125.3</v>
      </c>
      <c r="N160" s="4">
        <f>SUM('Working Sheet'!AE160)</f>
        <v>131.4</v>
      </c>
      <c r="O160" s="4">
        <f t="shared" si="5"/>
        <v>769.19999999999993</v>
      </c>
    </row>
    <row r="161" spans="1:15" x14ac:dyDescent="0.35">
      <c r="A161" t="s">
        <v>30</v>
      </c>
      <c r="B161">
        <v>2017</v>
      </c>
      <c r="C161" t="s">
        <v>39</v>
      </c>
      <c r="D161" t="str">
        <f t="shared" si="4"/>
        <v>2017 June</v>
      </c>
      <c r="E161" s="4">
        <f>SUM('Working Sheet'!E161:N161,'Working Sheet'!P161:Q161)</f>
        <v>1608.4</v>
      </c>
      <c r="F161" s="4">
        <f>SUM('Working Sheet'!O161,'Working Sheet'!R161,'Working Sheet'!AA161,'Working Sheet'!AC161)</f>
        <v>530.1</v>
      </c>
      <c r="G161" s="4">
        <f>SUM('Working Sheet'!S161,'Working Sheet'!T161,'Working Sheet'!U161)</f>
        <v>423.09999999999997</v>
      </c>
      <c r="H161" s="4">
        <f>SUM('Working Sheet'!V161,'Working Sheet'!X161)</f>
        <v>274.45999999999998</v>
      </c>
      <c r="I161" s="4">
        <f>SUM('Working Sheet'!W161)</f>
        <v>134.80000000000001</v>
      </c>
      <c r="J161" s="4">
        <f>SUM('Working Sheet'!Y161)</f>
        <v>131.30000000000001</v>
      </c>
      <c r="K161" s="4">
        <f>SUM('Working Sheet'!Z161)</f>
        <v>119.4</v>
      </c>
      <c r="L161" s="4">
        <f>SUM('Working Sheet'!AB161)</f>
        <v>136.9</v>
      </c>
      <c r="M161" s="4">
        <f>SUM('Working Sheet'!AD161)</f>
        <v>128.1</v>
      </c>
      <c r="N161" s="4">
        <f>SUM('Working Sheet'!AE161)</f>
        <v>133.9</v>
      </c>
      <c r="O161" s="4">
        <f t="shared" si="5"/>
        <v>793.66</v>
      </c>
    </row>
    <row r="162" spans="1:15" x14ac:dyDescent="0.35">
      <c r="A162" t="s">
        <v>33</v>
      </c>
      <c r="B162">
        <v>2017</v>
      </c>
      <c r="C162" t="s">
        <v>39</v>
      </c>
      <c r="D162" t="str">
        <f t="shared" si="4"/>
        <v>2017 June</v>
      </c>
      <c r="E162" s="4">
        <f>SUM('Working Sheet'!E162:N162,'Working Sheet'!P162:Q162)</f>
        <v>1606.8000000000002</v>
      </c>
      <c r="F162" s="4">
        <f>SUM('Working Sheet'!O162,'Working Sheet'!R162,'Working Sheet'!AA162,'Working Sheet'!AC162)</f>
        <v>518.20000000000005</v>
      </c>
      <c r="G162" s="4">
        <f>SUM('Working Sheet'!S162,'Working Sheet'!T162,'Working Sheet'!U162)</f>
        <v>384.9</v>
      </c>
      <c r="H162" s="4">
        <f>SUM('Working Sheet'!V162,'Working Sheet'!X162)</f>
        <v>258.2</v>
      </c>
      <c r="I162" s="4">
        <f>SUM('Working Sheet'!W162)</f>
        <v>119</v>
      </c>
      <c r="J162" s="4">
        <f>SUM('Working Sheet'!Y162)</f>
        <v>123.8</v>
      </c>
      <c r="K162" s="4">
        <f>SUM('Working Sheet'!Z162)</f>
        <v>113.9</v>
      </c>
      <c r="L162" s="4">
        <f>SUM('Working Sheet'!AB162)</f>
        <v>134.30000000000001</v>
      </c>
      <c r="M162" s="4">
        <f>SUM('Working Sheet'!AD162)</f>
        <v>122.7</v>
      </c>
      <c r="N162" s="4">
        <f>SUM('Working Sheet'!AE162)</f>
        <v>129.9</v>
      </c>
      <c r="O162" s="4">
        <f t="shared" si="5"/>
        <v>748.10000000000014</v>
      </c>
    </row>
    <row r="163" spans="1:15" x14ac:dyDescent="0.35">
      <c r="A163" t="s">
        <v>34</v>
      </c>
      <c r="B163">
        <v>2017</v>
      </c>
      <c r="C163" t="s">
        <v>39</v>
      </c>
      <c r="D163" t="str">
        <f t="shared" si="4"/>
        <v>2017 June</v>
      </c>
      <c r="E163" s="4">
        <f>SUM('Working Sheet'!E163:N163,'Working Sheet'!P163:Q163)</f>
        <v>1606.9</v>
      </c>
      <c r="F163" s="4">
        <f>SUM('Working Sheet'!O163,'Working Sheet'!R163,'Working Sheet'!AA163,'Working Sheet'!AC163)</f>
        <v>523.6</v>
      </c>
      <c r="G163" s="4">
        <f>SUM('Working Sheet'!S163,'Working Sheet'!T163,'Working Sheet'!U163)</f>
        <v>407.7</v>
      </c>
      <c r="H163" s="4">
        <f>SUM('Working Sheet'!V163,'Working Sheet'!X163)</f>
        <v>262.60000000000002</v>
      </c>
      <c r="I163" s="4">
        <f>SUM('Working Sheet'!W163)</f>
        <v>128.80000000000001</v>
      </c>
      <c r="J163" s="4">
        <f>SUM('Working Sheet'!Y163)</f>
        <v>128.5</v>
      </c>
      <c r="K163" s="4">
        <f>SUM('Working Sheet'!Z163)</f>
        <v>116.5</v>
      </c>
      <c r="L163" s="4">
        <f>SUM('Working Sheet'!AB163)</f>
        <v>135.4</v>
      </c>
      <c r="M163" s="4">
        <f>SUM('Working Sheet'!AD163)</f>
        <v>125.5</v>
      </c>
      <c r="N163" s="4">
        <f>SUM('Working Sheet'!AE163)</f>
        <v>132</v>
      </c>
      <c r="O163" s="4">
        <f t="shared" si="5"/>
        <v>768.80000000000007</v>
      </c>
    </row>
    <row r="164" spans="1:15" x14ac:dyDescent="0.35">
      <c r="A164" t="s">
        <v>30</v>
      </c>
      <c r="B164">
        <v>2017</v>
      </c>
      <c r="C164" t="s">
        <v>40</v>
      </c>
      <c r="D164" t="str">
        <f t="shared" si="4"/>
        <v>2017 July</v>
      </c>
      <c r="E164" s="4">
        <f>SUM('Working Sheet'!E164:N164,'Working Sheet'!P164:Q164)</f>
        <v>1641.5</v>
      </c>
      <c r="F164" s="4">
        <f>SUM('Working Sheet'!O164,'Working Sheet'!R164,'Working Sheet'!AA164,'Working Sheet'!AC164)</f>
        <v>533.79999999999995</v>
      </c>
      <c r="G164" s="4">
        <f>SUM('Working Sheet'!S164,'Working Sheet'!T164,'Working Sheet'!U164)</f>
        <v>425.9</v>
      </c>
      <c r="H164" s="4">
        <f>SUM('Working Sheet'!V164,'Working Sheet'!X164)</f>
        <v>275.36</v>
      </c>
      <c r="I164" s="4">
        <f>SUM('Working Sheet'!W164)</f>
        <v>135.30000000000001</v>
      </c>
      <c r="J164" s="4">
        <f>SUM('Working Sheet'!Y164)</f>
        <v>132.1</v>
      </c>
      <c r="K164" s="4">
        <f>SUM('Working Sheet'!Z164)</f>
        <v>119.1</v>
      </c>
      <c r="L164" s="4">
        <f>SUM('Working Sheet'!AB164)</f>
        <v>138.6</v>
      </c>
      <c r="M164" s="4">
        <f>SUM('Working Sheet'!AD164)</f>
        <v>128.6</v>
      </c>
      <c r="N164" s="4">
        <f>SUM('Working Sheet'!AE164)</f>
        <v>136.19999999999999</v>
      </c>
      <c r="O164" s="4">
        <f t="shared" si="5"/>
        <v>796.96</v>
      </c>
    </row>
    <row r="165" spans="1:15" x14ac:dyDescent="0.35">
      <c r="A165" t="s">
        <v>33</v>
      </c>
      <c r="B165">
        <v>2017</v>
      </c>
      <c r="C165" t="s">
        <v>40</v>
      </c>
      <c r="D165" t="str">
        <f t="shared" si="4"/>
        <v>2017 July</v>
      </c>
      <c r="E165" s="4">
        <f>SUM('Working Sheet'!E165:N165,'Working Sheet'!P165:Q165)</f>
        <v>1643.6999999999998</v>
      </c>
      <c r="F165" s="4">
        <f>SUM('Working Sheet'!O165,'Working Sheet'!R165,'Working Sheet'!AA165,'Working Sheet'!AC165)</f>
        <v>520.79999999999995</v>
      </c>
      <c r="G165" s="4">
        <f>SUM('Working Sheet'!S165,'Working Sheet'!T165,'Working Sheet'!U165)</f>
        <v>385.70000000000005</v>
      </c>
      <c r="H165" s="4">
        <f>SUM('Working Sheet'!V165,'Working Sheet'!X165)</f>
        <v>259.8</v>
      </c>
      <c r="I165" s="4">
        <f>SUM('Working Sheet'!W165)</f>
        <v>119.7</v>
      </c>
      <c r="J165" s="4">
        <f>SUM('Working Sheet'!Y165)</f>
        <v>125</v>
      </c>
      <c r="K165" s="4">
        <f>SUM('Working Sheet'!Z165)</f>
        <v>113.2</v>
      </c>
      <c r="L165" s="4">
        <f>SUM('Working Sheet'!AB165)</f>
        <v>135.5</v>
      </c>
      <c r="M165" s="4">
        <f>SUM('Working Sheet'!AD165)</f>
        <v>123</v>
      </c>
      <c r="N165" s="4">
        <f>SUM('Working Sheet'!AE165)</f>
        <v>131.80000000000001</v>
      </c>
      <c r="O165" s="4">
        <f t="shared" si="5"/>
        <v>751.2</v>
      </c>
    </row>
    <row r="166" spans="1:15" x14ac:dyDescent="0.35">
      <c r="A166" t="s">
        <v>34</v>
      </c>
      <c r="B166">
        <v>2017</v>
      </c>
      <c r="C166" t="s">
        <v>40</v>
      </c>
      <c r="D166" t="str">
        <f t="shared" si="4"/>
        <v>2017 July</v>
      </c>
      <c r="E166" s="4">
        <f>SUM('Working Sheet'!E166:N166,'Working Sheet'!P166:Q166)</f>
        <v>1640.8999999999999</v>
      </c>
      <c r="F166" s="4">
        <f>SUM('Working Sheet'!O166,'Working Sheet'!R166,'Working Sheet'!AA166,'Working Sheet'!AC166)</f>
        <v>526.9</v>
      </c>
      <c r="G166" s="4">
        <f>SUM('Working Sheet'!S166,'Working Sheet'!T166,'Working Sheet'!U166)</f>
        <v>409.7</v>
      </c>
      <c r="H166" s="4">
        <f>SUM('Working Sheet'!V166,'Working Sheet'!X166)</f>
        <v>264.5</v>
      </c>
      <c r="I166" s="4">
        <f>SUM('Working Sheet'!W166)</f>
        <v>129.4</v>
      </c>
      <c r="J166" s="4">
        <f>SUM('Working Sheet'!Y166)</f>
        <v>129.4</v>
      </c>
      <c r="K166" s="4">
        <f>SUM('Working Sheet'!Z166)</f>
        <v>116</v>
      </c>
      <c r="L166" s="4">
        <f>SUM('Working Sheet'!AB166)</f>
        <v>136.80000000000001</v>
      </c>
      <c r="M166" s="4">
        <f>SUM('Working Sheet'!AD166)</f>
        <v>125.9</v>
      </c>
      <c r="N166" s="4">
        <f>SUM('Working Sheet'!AE166)</f>
        <v>134.19999999999999</v>
      </c>
      <c r="O166" s="4">
        <f t="shared" si="5"/>
        <v>772.6</v>
      </c>
    </row>
    <row r="167" spans="1:15" x14ac:dyDescent="0.35">
      <c r="A167" t="s">
        <v>30</v>
      </c>
      <c r="B167">
        <v>2017</v>
      </c>
      <c r="C167" t="s">
        <v>41</v>
      </c>
      <c r="D167" t="str">
        <f t="shared" si="4"/>
        <v>2017 August</v>
      </c>
      <c r="E167" s="4">
        <f>SUM('Working Sheet'!E167:N167,'Working Sheet'!P167:Q167)</f>
        <v>1660.8999999999999</v>
      </c>
      <c r="F167" s="4">
        <f>SUM('Working Sheet'!O167,'Working Sheet'!R167,'Working Sheet'!AA167,'Working Sheet'!AC167)</f>
        <v>537.5</v>
      </c>
      <c r="G167" s="4">
        <f>SUM('Working Sheet'!S167,'Working Sheet'!T167,'Working Sheet'!U167)</f>
        <v>429</v>
      </c>
      <c r="H167" s="4">
        <f>SUM('Working Sheet'!V167,'Working Sheet'!X167)</f>
        <v>276.56</v>
      </c>
      <c r="I167" s="4">
        <f>SUM('Working Sheet'!W167)</f>
        <v>136.4</v>
      </c>
      <c r="J167" s="4">
        <f>SUM('Working Sheet'!Y167)</f>
        <v>133</v>
      </c>
      <c r="K167" s="4">
        <f>SUM('Working Sheet'!Z167)</f>
        <v>120.3</v>
      </c>
      <c r="L167" s="4">
        <f>SUM('Working Sheet'!AB167)</f>
        <v>140.19999999999999</v>
      </c>
      <c r="M167" s="4">
        <f>SUM('Working Sheet'!AD167)</f>
        <v>129.69999999999999</v>
      </c>
      <c r="N167" s="4">
        <f>SUM('Working Sheet'!AE167)</f>
        <v>137.80000000000001</v>
      </c>
      <c r="O167" s="4">
        <f t="shared" si="5"/>
        <v>803.16000000000008</v>
      </c>
    </row>
    <row r="168" spans="1:15" x14ac:dyDescent="0.35">
      <c r="A168" t="s">
        <v>33</v>
      </c>
      <c r="B168">
        <v>2017</v>
      </c>
      <c r="C168" t="s">
        <v>41</v>
      </c>
      <c r="D168" t="str">
        <f t="shared" si="4"/>
        <v>2017 August</v>
      </c>
      <c r="E168" s="4">
        <f>SUM('Working Sheet'!E168:N168,'Working Sheet'!P168:Q168)</f>
        <v>1648.3999999999999</v>
      </c>
      <c r="F168" s="4">
        <f>SUM('Working Sheet'!O168,'Working Sheet'!R168,'Working Sheet'!AA168,'Working Sheet'!AC168)</f>
        <v>524.09999999999991</v>
      </c>
      <c r="G168" s="4">
        <f>SUM('Working Sheet'!S168,'Working Sheet'!T168,'Working Sheet'!U168)</f>
        <v>388.4</v>
      </c>
      <c r="H168" s="4">
        <f>SUM('Working Sheet'!V168,'Working Sheet'!X168)</f>
        <v>262.10000000000002</v>
      </c>
      <c r="I168" s="4">
        <f>SUM('Working Sheet'!W168)</f>
        <v>118.9</v>
      </c>
      <c r="J168" s="4">
        <f>SUM('Working Sheet'!Y168)</f>
        <v>125.7</v>
      </c>
      <c r="K168" s="4">
        <f>SUM('Working Sheet'!Z168)</f>
        <v>114.6</v>
      </c>
      <c r="L168" s="4">
        <f>SUM('Working Sheet'!AB168)</f>
        <v>135.69999999999999</v>
      </c>
      <c r="M168" s="4">
        <f>SUM('Working Sheet'!AD168)</f>
        <v>123.8</v>
      </c>
      <c r="N168" s="4">
        <f>SUM('Working Sheet'!AE168)</f>
        <v>132.69999999999999</v>
      </c>
      <c r="O168" s="4">
        <f t="shared" si="5"/>
        <v>755.09999999999991</v>
      </c>
    </row>
    <row r="169" spans="1:15" x14ac:dyDescent="0.35">
      <c r="A169" t="s">
        <v>34</v>
      </c>
      <c r="B169">
        <v>2017</v>
      </c>
      <c r="C169" t="s">
        <v>41</v>
      </c>
      <c r="D169" t="str">
        <f t="shared" si="4"/>
        <v>2017 August</v>
      </c>
      <c r="E169" s="4">
        <f>SUM('Working Sheet'!E169:N169,'Working Sheet'!P169:Q169)</f>
        <v>1655.1</v>
      </c>
      <c r="F169" s="4">
        <f>SUM('Working Sheet'!O169,'Working Sheet'!R169,'Working Sheet'!AA169,'Working Sheet'!AC169)</f>
        <v>530.29999999999995</v>
      </c>
      <c r="G169" s="4">
        <f>SUM('Working Sheet'!S169,'Working Sheet'!T169,'Working Sheet'!U169)</f>
        <v>412.6</v>
      </c>
      <c r="H169" s="4">
        <f>SUM('Working Sheet'!V169,'Working Sheet'!X169)</f>
        <v>267.20000000000005</v>
      </c>
      <c r="I169" s="4">
        <f>SUM('Working Sheet'!W169)</f>
        <v>129.80000000000001</v>
      </c>
      <c r="J169" s="4">
        <f>SUM('Working Sheet'!Y169)</f>
        <v>130.19999999999999</v>
      </c>
      <c r="K169" s="4">
        <f>SUM('Working Sheet'!Z169)</f>
        <v>117.3</v>
      </c>
      <c r="L169" s="4">
        <f>SUM('Working Sheet'!AB169)</f>
        <v>137.6</v>
      </c>
      <c r="M169" s="4">
        <f>SUM('Working Sheet'!AD169)</f>
        <v>126.8</v>
      </c>
      <c r="N169" s="4">
        <f>SUM('Working Sheet'!AE169)</f>
        <v>135.4</v>
      </c>
      <c r="O169" s="4">
        <f t="shared" si="5"/>
        <v>778.7</v>
      </c>
    </row>
    <row r="170" spans="1:15" x14ac:dyDescent="0.35">
      <c r="A170" t="s">
        <v>30</v>
      </c>
      <c r="B170">
        <v>2017</v>
      </c>
      <c r="C170" t="s">
        <v>42</v>
      </c>
      <c r="D170" t="str">
        <f t="shared" si="4"/>
        <v>2017 September</v>
      </c>
      <c r="E170" s="4">
        <f>SUM('Working Sheet'!E170:N170,'Working Sheet'!P170:Q170)</f>
        <v>1652.6</v>
      </c>
      <c r="F170" s="4">
        <f>SUM('Working Sheet'!O170,'Working Sheet'!R170,'Working Sheet'!AA170,'Working Sheet'!AC170)</f>
        <v>540.5</v>
      </c>
      <c r="G170" s="4">
        <f>SUM('Working Sheet'!S170,'Working Sheet'!T170,'Working Sheet'!U170)</f>
        <v>430.99999999999994</v>
      </c>
      <c r="H170" s="4">
        <f>SUM('Working Sheet'!V170,'Working Sheet'!X170)</f>
        <v>277.15999999999997</v>
      </c>
      <c r="I170" s="4">
        <f>SUM('Working Sheet'!W170)</f>
        <v>137.4</v>
      </c>
      <c r="J170" s="4">
        <f>SUM('Working Sheet'!Y170)</f>
        <v>133.4</v>
      </c>
      <c r="K170" s="4">
        <f>SUM('Working Sheet'!Z170)</f>
        <v>121.2</v>
      </c>
      <c r="L170" s="4">
        <f>SUM('Working Sheet'!AB170)</f>
        <v>139.6</v>
      </c>
      <c r="M170" s="4">
        <f>SUM('Working Sheet'!AD170)</f>
        <v>130.30000000000001</v>
      </c>
      <c r="N170" s="4">
        <f>SUM('Working Sheet'!AE170)</f>
        <v>137.6</v>
      </c>
      <c r="O170" s="4">
        <f t="shared" si="5"/>
        <v>805.66000000000008</v>
      </c>
    </row>
    <row r="171" spans="1:15" x14ac:dyDescent="0.35">
      <c r="A171" t="s">
        <v>33</v>
      </c>
      <c r="B171">
        <v>2017</v>
      </c>
      <c r="C171" t="s">
        <v>42</v>
      </c>
      <c r="D171" t="str">
        <f t="shared" si="4"/>
        <v>2017 September</v>
      </c>
      <c r="E171" s="4">
        <f>SUM('Working Sheet'!E171:N171,'Working Sheet'!P171:Q171)</f>
        <v>1624.9</v>
      </c>
      <c r="F171" s="4">
        <f>SUM('Working Sheet'!O171,'Working Sheet'!R171,'Working Sheet'!AA171,'Working Sheet'!AC171)</f>
        <v>527.29999999999995</v>
      </c>
      <c r="G171" s="4">
        <f>SUM('Working Sheet'!S171,'Working Sheet'!T171,'Working Sheet'!U171)</f>
        <v>389.9</v>
      </c>
      <c r="H171" s="4">
        <f>SUM('Working Sheet'!V171,'Working Sheet'!X171)</f>
        <v>263.79999999999995</v>
      </c>
      <c r="I171" s="4">
        <f>SUM('Working Sheet'!W171)</f>
        <v>120.6</v>
      </c>
      <c r="J171" s="4">
        <f>SUM('Working Sheet'!Y171)</f>
        <v>126.1</v>
      </c>
      <c r="K171" s="4">
        <f>SUM('Working Sheet'!Z171)</f>
        <v>115.7</v>
      </c>
      <c r="L171" s="4">
        <f>SUM('Working Sheet'!AB171)</f>
        <v>135.9</v>
      </c>
      <c r="M171" s="4">
        <f>SUM('Working Sheet'!AD171)</f>
        <v>124.5</v>
      </c>
      <c r="N171" s="4">
        <f>SUM('Working Sheet'!AE171)</f>
        <v>132.4</v>
      </c>
      <c r="O171" s="4">
        <f t="shared" si="5"/>
        <v>760.5</v>
      </c>
    </row>
    <row r="172" spans="1:15" x14ac:dyDescent="0.35">
      <c r="A172" t="s">
        <v>34</v>
      </c>
      <c r="B172">
        <v>2017</v>
      </c>
      <c r="C172" t="s">
        <v>42</v>
      </c>
      <c r="D172" t="str">
        <f t="shared" si="4"/>
        <v>2017 September</v>
      </c>
      <c r="E172" s="4">
        <f>SUM('Working Sheet'!E172:N172,'Working Sheet'!P172:Q172)</f>
        <v>1641.1999999999998</v>
      </c>
      <c r="F172" s="4">
        <f>SUM('Working Sheet'!O172,'Working Sheet'!R172,'Working Sheet'!AA172,'Working Sheet'!AC172)</f>
        <v>533.20000000000005</v>
      </c>
      <c r="G172" s="4">
        <f>SUM('Working Sheet'!S172,'Working Sheet'!T172,'Working Sheet'!U172)</f>
        <v>414.5</v>
      </c>
      <c r="H172" s="4">
        <f>SUM('Working Sheet'!V172,'Working Sheet'!X172)</f>
        <v>269</v>
      </c>
      <c r="I172" s="4">
        <f>SUM('Working Sheet'!W172)</f>
        <v>131</v>
      </c>
      <c r="J172" s="4">
        <f>SUM('Working Sheet'!Y172)</f>
        <v>130.6</v>
      </c>
      <c r="K172" s="4">
        <f>SUM('Working Sheet'!Z172)</f>
        <v>118.3</v>
      </c>
      <c r="L172" s="4">
        <f>SUM('Working Sheet'!AB172)</f>
        <v>137.4</v>
      </c>
      <c r="M172" s="4">
        <f>SUM('Working Sheet'!AD172)</f>
        <v>127.5</v>
      </c>
      <c r="N172" s="4">
        <f>SUM('Working Sheet'!AE172)</f>
        <v>135.19999999999999</v>
      </c>
      <c r="O172" s="4">
        <f t="shared" si="5"/>
        <v>783.19999999999993</v>
      </c>
    </row>
    <row r="173" spans="1:15" x14ac:dyDescent="0.35">
      <c r="A173" t="s">
        <v>30</v>
      </c>
      <c r="B173">
        <v>2017</v>
      </c>
      <c r="C173" t="s">
        <v>43</v>
      </c>
      <c r="D173" t="str">
        <f t="shared" si="4"/>
        <v>2017 October</v>
      </c>
      <c r="E173" s="4">
        <f>SUM('Working Sheet'!E173:N173,'Working Sheet'!P173:Q173)</f>
        <v>1659.6</v>
      </c>
      <c r="F173" s="4">
        <f>SUM('Working Sheet'!O173,'Working Sheet'!R173,'Working Sheet'!AA173,'Working Sheet'!AC173)</f>
        <v>542.20000000000005</v>
      </c>
      <c r="G173" s="4">
        <f>SUM('Working Sheet'!S173,'Working Sheet'!T173,'Working Sheet'!U173)</f>
        <v>433.99999999999994</v>
      </c>
      <c r="H173" s="4">
        <f>SUM('Working Sheet'!V173,'Working Sheet'!X173)</f>
        <v>277.65999999999997</v>
      </c>
      <c r="I173" s="4">
        <f>SUM('Working Sheet'!W173)</f>
        <v>138.1</v>
      </c>
      <c r="J173" s="4">
        <f>SUM('Working Sheet'!Y173)</f>
        <v>134.19999999999999</v>
      </c>
      <c r="K173" s="4">
        <f>SUM('Working Sheet'!Z173)</f>
        <v>121</v>
      </c>
      <c r="L173" s="4">
        <f>SUM('Working Sheet'!AB173)</f>
        <v>140.1</v>
      </c>
      <c r="M173" s="4">
        <f>SUM('Working Sheet'!AD173)</f>
        <v>130.69999999999999</v>
      </c>
      <c r="N173" s="4">
        <f>SUM('Working Sheet'!AE173)</f>
        <v>138.30000000000001</v>
      </c>
      <c r="O173" s="4">
        <f t="shared" si="5"/>
        <v>807.56</v>
      </c>
    </row>
    <row r="174" spans="1:15" x14ac:dyDescent="0.35">
      <c r="A174" t="s">
        <v>33</v>
      </c>
      <c r="B174">
        <v>2017</v>
      </c>
      <c r="C174" t="s">
        <v>43</v>
      </c>
      <c r="D174" t="str">
        <f t="shared" si="4"/>
        <v>2017 October</v>
      </c>
      <c r="E174" s="4">
        <f>SUM('Working Sheet'!E174:N174,'Working Sheet'!P174:Q174)</f>
        <v>1640.6</v>
      </c>
      <c r="F174" s="4">
        <f>SUM('Working Sheet'!O174,'Working Sheet'!R174,'Working Sheet'!AA174,'Working Sheet'!AC174)</f>
        <v>529.1</v>
      </c>
      <c r="G174" s="4">
        <f>SUM('Working Sheet'!S174,'Working Sheet'!T174,'Working Sheet'!U174)</f>
        <v>391.5</v>
      </c>
      <c r="H174" s="4">
        <f>SUM('Working Sheet'!V174,'Working Sheet'!X174)</f>
        <v>265.60000000000002</v>
      </c>
      <c r="I174" s="4">
        <f>SUM('Working Sheet'!W174)</f>
        <v>122.6</v>
      </c>
      <c r="J174" s="4">
        <f>SUM('Working Sheet'!Y174)</f>
        <v>126.6</v>
      </c>
      <c r="K174" s="4">
        <f>SUM('Working Sheet'!Z174)</f>
        <v>115</v>
      </c>
      <c r="L174" s="4">
        <f>SUM('Working Sheet'!AB174)</f>
        <v>136.30000000000001</v>
      </c>
      <c r="M174" s="4">
        <f>SUM('Working Sheet'!AD174)</f>
        <v>124.5</v>
      </c>
      <c r="N174" s="4">
        <f>SUM('Working Sheet'!AE174)</f>
        <v>133.5</v>
      </c>
      <c r="O174" s="4">
        <f t="shared" si="5"/>
        <v>764</v>
      </c>
    </row>
    <row r="175" spans="1:15" x14ac:dyDescent="0.35">
      <c r="A175" t="s">
        <v>34</v>
      </c>
      <c r="B175">
        <v>2017</v>
      </c>
      <c r="C175" t="s">
        <v>43</v>
      </c>
      <c r="D175" t="str">
        <f t="shared" si="4"/>
        <v>2017 October</v>
      </c>
      <c r="E175" s="4">
        <f>SUM('Working Sheet'!E175:N175,'Working Sheet'!P175:Q175)</f>
        <v>1650.9999999999998</v>
      </c>
      <c r="F175" s="4">
        <f>SUM('Working Sheet'!O175,'Working Sheet'!R175,'Working Sheet'!AA175,'Working Sheet'!AC175)</f>
        <v>534.9</v>
      </c>
      <c r="G175" s="4">
        <f>SUM('Working Sheet'!S175,'Working Sheet'!T175,'Working Sheet'!U175)</f>
        <v>416.90000000000003</v>
      </c>
      <c r="H175" s="4">
        <f>SUM('Working Sheet'!V175,'Working Sheet'!X175)</f>
        <v>270.89999999999998</v>
      </c>
      <c r="I175" s="4">
        <f>SUM('Working Sheet'!W175)</f>
        <v>132.19999999999999</v>
      </c>
      <c r="J175" s="4">
        <f>SUM('Working Sheet'!Y175)</f>
        <v>131.30000000000001</v>
      </c>
      <c r="K175" s="4">
        <f>SUM('Working Sheet'!Z175)</f>
        <v>117.8</v>
      </c>
      <c r="L175" s="4">
        <f>SUM('Working Sheet'!AB175)</f>
        <v>137.9</v>
      </c>
      <c r="M175" s="4">
        <f>SUM('Working Sheet'!AD175)</f>
        <v>127.7</v>
      </c>
      <c r="N175" s="4">
        <f>SUM('Working Sheet'!AE175)</f>
        <v>136.1</v>
      </c>
      <c r="O175" s="4">
        <f t="shared" si="5"/>
        <v>786.5</v>
      </c>
    </row>
    <row r="176" spans="1:15" x14ac:dyDescent="0.35">
      <c r="A176" t="s">
        <v>30</v>
      </c>
      <c r="B176">
        <v>2017</v>
      </c>
      <c r="C176" t="s">
        <v>45</v>
      </c>
      <c r="D176" t="str">
        <f t="shared" si="4"/>
        <v>2017 November</v>
      </c>
      <c r="E176" s="4">
        <f>SUM('Working Sheet'!E176:N176,'Working Sheet'!P176:Q176)</f>
        <v>1685.8000000000002</v>
      </c>
      <c r="F176" s="4">
        <f>SUM('Working Sheet'!O176,'Working Sheet'!R176,'Working Sheet'!AA176,'Working Sheet'!AC176)</f>
        <v>545.79999999999995</v>
      </c>
      <c r="G176" s="4">
        <f>SUM('Working Sheet'!S176,'Working Sheet'!T176,'Working Sheet'!U176)</f>
        <v>437</v>
      </c>
      <c r="H176" s="4">
        <f>SUM('Working Sheet'!V176,'Working Sheet'!X176)</f>
        <v>278.65999999999997</v>
      </c>
      <c r="I176" s="4">
        <f>SUM('Working Sheet'!W176)</f>
        <v>141.1</v>
      </c>
      <c r="J176" s="4">
        <f>SUM('Working Sheet'!Y176)</f>
        <v>135.80000000000001</v>
      </c>
      <c r="K176" s="4">
        <f>SUM('Working Sheet'!Z176)</f>
        <v>121.6</v>
      </c>
      <c r="L176" s="4">
        <f>SUM('Working Sheet'!AB176)</f>
        <v>141.5</v>
      </c>
      <c r="M176" s="4">
        <f>SUM('Working Sheet'!AD176)</f>
        <v>131.69999999999999</v>
      </c>
      <c r="N176" s="4">
        <f>SUM('Working Sheet'!AE176)</f>
        <v>140</v>
      </c>
      <c r="O176" s="4">
        <f t="shared" si="5"/>
        <v>814.56</v>
      </c>
    </row>
    <row r="177" spans="1:15" x14ac:dyDescent="0.35">
      <c r="A177" t="s">
        <v>33</v>
      </c>
      <c r="B177">
        <v>2017</v>
      </c>
      <c r="C177" t="s">
        <v>45</v>
      </c>
      <c r="D177" t="str">
        <f t="shared" si="4"/>
        <v>2017 November</v>
      </c>
      <c r="E177" s="4">
        <f>SUM('Working Sheet'!E177:N177,'Working Sheet'!P177:Q177)</f>
        <v>1671.3</v>
      </c>
      <c r="F177" s="4">
        <f>SUM('Working Sheet'!O177,'Working Sheet'!R177,'Working Sheet'!AA177,'Working Sheet'!AC177)</f>
        <v>531.6</v>
      </c>
      <c r="G177" s="4">
        <f>SUM('Working Sheet'!S177,'Working Sheet'!T177,'Working Sheet'!U177)</f>
        <v>393.9</v>
      </c>
      <c r="H177" s="4">
        <f>SUM('Working Sheet'!V177,'Working Sheet'!X177)</f>
        <v>267.39999999999998</v>
      </c>
      <c r="I177" s="4">
        <f>SUM('Working Sheet'!W177)</f>
        <v>125.7</v>
      </c>
      <c r="J177" s="4">
        <f>SUM('Working Sheet'!Y177)</f>
        <v>127.4</v>
      </c>
      <c r="K177" s="4">
        <f>SUM('Working Sheet'!Z177)</f>
        <v>115.3</v>
      </c>
      <c r="L177" s="4">
        <f>SUM('Working Sheet'!AB177)</f>
        <v>136.6</v>
      </c>
      <c r="M177" s="4">
        <f>SUM('Working Sheet'!AD177)</f>
        <v>124.9</v>
      </c>
      <c r="N177" s="4">
        <f>SUM('Working Sheet'!AE177)</f>
        <v>134.80000000000001</v>
      </c>
      <c r="O177" s="4">
        <f t="shared" si="5"/>
        <v>769.9</v>
      </c>
    </row>
    <row r="178" spans="1:15" x14ac:dyDescent="0.35">
      <c r="A178" t="s">
        <v>34</v>
      </c>
      <c r="B178">
        <v>2017</v>
      </c>
      <c r="C178" t="s">
        <v>45</v>
      </c>
      <c r="D178" t="str">
        <f t="shared" si="4"/>
        <v>2017 November</v>
      </c>
      <c r="E178" s="4">
        <f>SUM('Working Sheet'!E178:N178,'Working Sheet'!P178:Q178)</f>
        <v>1679</v>
      </c>
      <c r="F178" s="4">
        <f>SUM('Working Sheet'!O178,'Working Sheet'!R178,'Working Sheet'!AA178,'Working Sheet'!AC178)</f>
        <v>538.09999999999991</v>
      </c>
      <c r="G178" s="4">
        <f>SUM('Working Sheet'!S178,'Working Sheet'!T178,'Working Sheet'!U178)</f>
        <v>419.6</v>
      </c>
      <c r="H178" s="4">
        <f>SUM('Working Sheet'!V178,'Working Sheet'!X178)</f>
        <v>273</v>
      </c>
      <c r="I178" s="4">
        <f>SUM('Working Sheet'!W178)</f>
        <v>135.30000000000001</v>
      </c>
      <c r="J178" s="4">
        <f>SUM('Working Sheet'!Y178)</f>
        <v>132.6</v>
      </c>
      <c r="K178" s="4">
        <f>SUM('Working Sheet'!Z178)</f>
        <v>118.3</v>
      </c>
      <c r="L178" s="4">
        <f>SUM('Working Sheet'!AB178)</f>
        <v>138.6</v>
      </c>
      <c r="M178" s="4">
        <f>SUM('Working Sheet'!AD178)</f>
        <v>128.4</v>
      </c>
      <c r="N178" s="4">
        <f>SUM('Working Sheet'!AE178)</f>
        <v>137.6</v>
      </c>
      <c r="O178" s="4">
        <f t="shared" si="5"/>
        <v>793.6</v>
      </c>
    </row>
    <row r="179" spans="1:15" x14ac:dyDescent="0.35">
      <c r="A179" t="s">
        <v>30</v>
      </c>
      <c r="B179">
        <v>2017</v>
      </c>
      <c r="C179" t="s">
        <v>46</v>
      </c>
      <c r="D179" t="str">
        <f t="shared" si="4"/>
        <v>2017 December</v>
      </c>
      <c r="E179" s="4">
        <f>SUM('Working Sheet'!E179:N179,'Working Sheet'!P179:Q179)</f>
        <v>1682.5000000000002</v>
      </c>
      <c r="F179" s="4">
        <f>SUM('Working Sheet'!O179,'Working Sheet'!R179,'Working Sheet'!AA179,'Working Sheet'!AC179)</f>
        <v>545.49999999999989</v>
      </c>
      <c r="G179" s="4">
        <f>SUM('Working Sheet'!S179,'Working Sheet'!T179,'Working Sheet'!U179)</f>
        <v>437.09999999999997</v>
      </c>
      <c r="H179" s="4">
        <f>SUM('Working Sheet'!V179,'Working Sheet'!X179)</f>
        <v>278.76</v>
      </c>
      <c r="I179" s="4">
        <f>SUM('Working Sheet'!W179)</f>
        <v>142.6</v>
      </c>
      <c r="J179" s="4">
        <f>SUM('Working Sheet'!Y179)</f>
        <v>136.1</v>
      </c>
      <c r="K179" s="4">
        <f>SUM('Working Sheet'!Z179)</f>
        <v>122</v>
      </c>
      <c r="L179" s="4">
        <f>SUM('Working Sheet'!AB179)</f>
        <v>141.1</v>
      </c>
      <c r="M179" s="4">
        <f>SUM('Working Sheet'!AD179)</f>
        <v>131.9</v>
      </c>
      <c r="N179" s="4">
        <f>SUM('Working Sheet'!AE179)</f>
        <v>139.80000000000001</v>
      </c>
      <c r="O179" s="4">
        <f t="shared" si="5"/>
        <v>816.36</v>
      </c>
    </row>
    <row r="180" spans="1:15" x14ac:dyDescent="0.35">
      <c r="A180" t="s">
        <v>33</v>
      </c>
      <c r="B180">
        <v>2017</v>
      </c>
      <c r="C180" t="s">
        <v>46</v>
      </c>
      <c r="D180" t="str">
        <f t="shared" si="4"/>
        <v>2017 December</v>
      </c>
      <c r="E180" s="4">
        <f>SUM('Working Sheet'!E180:N180,'Working Sheet'!P180:Q180)</f>
        <v>1641.8</v>
      </c>
      <c r="F180" s="4">
        <f>SUM('Working Sheet'!O180,'Working Sheet'!R180,'Working Sheet'!AA180,'Working Sheet'!AC180)</f>
        <v>532.9</v>
      </c>
      <c r="G180" s="4">
        <f>SUM('Working Sheet'!S180,'Working Sheet'!T180,'Working Sheet'!U180)</f>
        <v>395.2</v>
      </c>
      <c r="H180" s="4">
        <f>SUM('Working Sheet'!V180,'Working Sheet'!X180)</f>
        <v>268.39999999999998</v>
      </c>
      <c r="I180" s="4">
        <f>SUM('Working Sheet'!W180)</f>
        <v>126.8</v>
      </c>
      <c r="J180" s="4">
        <f>SUM('Working Sheet'!Y180)</f>
        <v>128.19999999999999</v>
      </c>
      <c r="K180" s="4">
        <f>SUM('Working Sheet'!Z180)</f>
        <v>115.3</v>
      </c>
      <c r="L180" s="4">
        <f>SUM('Working Sheet'!AB180)</f>
        <v>136.69999999999999</v>
      </c>
      <c r="M180" s="4">
        <f>SUM('Working Sheet'!AD180)</f>
        <v>125.1</v>
      </c>
      <c r="N180" s="4">
        <f>SUM('Working Sheet'!AE180)</f>
        <v>134.1</v>
      </c>
      <c r="O180" s="4">
        <f t="shared" si="5"/>
        <v>772.30000000000007</v>
      </c>
    </row>
    <row r="181" spans="1:15" x14ac:dyDescent="0.35">
      <c r="A181" t="s">
        <v>34</v>
      </c>
      <c r="B181">
        <v>2017</v>
      </c>
      <c r="C181" t="s">
        <v>46</v>
      </c>
      <c r="D181" t="str">
        <f t="shared" si="4"/>
        <v>2017 December</v>
      </c>
      <c r="E181" s="4">
        <f>SUM('Working Sheet'!E181:N181,'Working Sheet'!P181:Q181)</f>
        <v>1666.1999999999998</v>
      </c>
      <c r="F181" s="4">
        <f>SUM('Working Sheet'!O181,'Working Sheet'!R181,'Working Sheet'!AA181,'Working Sheet'!AC181)</f>
        <v>538.5</v>
      </c>
      <c r="G181" s="4">
        <f>SUM('Working Sheet'!S181,'Working Sheet'!T181,'Working Sheet'!U181)</f>
        <v>420.2</v>
      </c>
      <c r="H181" s="4">
        <f>SUM('Working Sheet'!V181,'Working Sheet'!X181)</f>
        <v>273.79999999999995</v>
      </c>
      <c r="I181" s="4">
        <f>SUM('Working Sheet'!W181)</f>
        <v>136.6</v>
      </c>
      <c r="J181" s="4">
        <f>SUM('Working Sheet'!Y181)</f>
        <v>133.1</v>
      </c>
      <c r="K181" s="4">
        <f>SUM('Working Sheet'!Z181)</f>
        <v>118.5</v>
      </c>
      <c r="L181" s="4">
        <f>SUM('Working Sheet'!AB181)</f>
        <v>138.5</v>
      </c>
      <c r="M181" s="4">
        <f>SUM('Working Sheet'!AD181)</f>
        <v>128.6</v>
      </c>
      <c r="N181" s="4">
        <f>SUM('Working Sheet'!AE181)</f>
        <v>137.19999999999999</v>
      </c>
      <c r="O181" s="4">
        <f t="shared" si="5"/>
        <v>796</v>
      </c>
    </row>
    <row r="182" spans="1:15" x14ac:dyDescent="0.35">
      <c r="A182" t="s">
        <v>30</v>
      </c>
      <c r="B182">
        <v>2018</v>
      </c>
      <c r="C182" t="s">
        <v>31</v>
      </c>
      <c r="D182" t="str">
        <f t="shared" si="4"/>
        <v>2018 January</v>
      </c>
      <c r="E182" s="4">
        <f>SUM('Working Sheet'!E182:N182,'Working Sheet'!P182:Q182)</f>
        <v>1669.5</v>
      </c>
      <c r="F182" s="4">
        <f>SUM('Working Sheet'!O182,'Working Sheet'!R182,'Working Sheet'!AA182,'Working Sheet'!AC182)</f>
        <v>547.69999999999993</v>
      </c>
      <c r="G182" s="4">
        <f>SUM('Working Sheet'!S182,'Working Sheet'!T182,'Working Sheet'!U182)</f>
        <v>438.1</v>
      </c>
      <c r="H182" s="4">
        <f>SUM('Working Sheet'!V182,'Working Sheet'!X182)</f>
        <v>279.06</v>
      </c>
      <c r="I182" s="4">
        <f>SUM('Working Sheet'!W182)</f>
        <v>142.30000000000001</v>
      </c>
      <c r="J182" s="4">
        <f>SUM('Working Sheet'!Y182)</f>
        <v>136</v>
      </c>
      <c r="K182" s="4">
        <f>SUM('Working Sheet'!Z182)</f>
        <v>122.7</v>
      </c>
      <c r="L182" s="4">
        <f>SUM('Working Sheet'!AB182)</f>
        <v>141.6</v>
      </c>
      <c r="M182" s="4">
        <f>SUM('Working Sheet'!AD182)</f>
        <v>132.30000000000001</v>
      </c>
      <c r="N182" s="4">
        <f>SUM('Working Sheet'!AE182)</f>
        <v>139.30000000000001</v>
      </c>
      <c r="O182" s="4">
        <f t="shared" si="5"/>
        <v>817.96</v>
      </c>
    </row>
    <row r="183" spans="1:15" x14ac:dyDescent="0.35">
      <c r="A183" t="s">
        <v>33</v>
      </c>
      <c r="B183">
        <v>2018</v>
      </c>
      <c r="C183" t="s">
        <v>31</v>
      </c>
      <c r="D183" t="str">
        <f t="shared" si="4"/>
        <v>2018 January</v>
      </c>
      <c r="E183" s="4">
        <f>SUM('Working Sheet'!E183:N183,'Working Sheet'!P183:Q183)</f>
        <v>1622.4</v>
      </c>
      <c r="F183" s="4">
        <f>SUM('Working Sheet'!O183,'Working Sheet'!R183,'Working Sheet'!AA183,'Working Sheet'!AC183)</f>
        <v>535.29999999999995</v>
      </c>
      <c r="G183" s="4">
        <f>SUM('Working Sheet'!S183,'Working Sheet'!T183,'Working Sheet'!U183)</f>
        <v>396.29999999999995</v>
      </c>
      <c r="H183" s="4">
        <f>SUM('Working Sheet'!V183,'Working Sheet'!X183)</f>
        <v>269.89999999999998</v>
      </c>
      <c r="I183" s="4">
        <f>SUM('Working Sheet'!W183)</f>
        <v>127.3</v>
      </c>
      <c r="J183" s="4">
        <f>SUM('Working Sheet'!Y183)</f>
        <v>129</v>
      </c>
      <c r="K183" s="4">
        <f>SUM('Working Sheet'!Z183)</f>
        <v>116.3</v>
      </c>
      <c r="L183" s="4">
        <f>SUM('Working Sheet'!AB183)</f>
        <v>137.1</v>
      </c>
      <c r="M183" s="4">
        <f>SUM('Working Sheet'!AD183)</f>
        <v>125.8</v>
      </c>
      <c r="N183" s="4">
        <f>SUM('Working Sheet'!AE183)</f>
        <v>134.1</v>
      </c>
      <c r="O183" s="4">
        <f t="shared" si="5"/>
        <v>776.4</v>
      </c>
    </row>
    <row r="184" spans="1:15" x14ac:dyDescent="0.35">
      <c r="A184" t="s">
        <v>34</v>
      </c>
      <c r="B184">
        <v>2018</v>
      </c>
      <c r="C184" t="s">
        <v>31</v>
      </c>
      <c r="D184" t="str">
        <f t="shared" si="4"/>
        <v>2018 January</v>
      </c>
      <c r="E184" s="4">
        <f>SUM('Working Sheet'!E184:N184,'Working Sheet'!P184:Q184)</f>
        <v>1650.9</v>
      </c>
      <c r="F184" s="4">
        <f>SUM('Working Sheet'!O184,'Working Sheet'!R184,'Working Sheet'!AA184,'Working Sheet'!AC184)</f>
        <v>540.69999999999993</v>
      </c>
      <c r="G184" s="4">
        <f>SUM('Working Sheet'!S184,'Working Sheet'!T184,'Working Sheet'!U184)</f>
        <v>421.3</v>
      </c>
      <c r="H184" s="4">
        <f>SUM('Working Sheet'!V184,'Working Sheet'!X184)</f>
        <v>275.3</v>
      </c>
      <c r="I184" s="4">
        <f>SUM('Working Sheet'!W184)</f>
        <v>136.6</v>
      </c>
      <c r="J184" s="4">
        <f>SUM('Working Sheet'!Y184)</f>
        <v>133.30000000000001</v>
      </c>
      <c r="K184" s="4">
        <f>SUM('Working Sheet'!Z184)</f>
        <v>119.3</v>
      </c>
      <c r="L184" s="4">
        <f>SUM('Working Sheet'!AB184)</f>
        <v>139</v>
      </c>
      <c r="M184" s="4">
        <f>SUM('Working Sheet'!AD184)</f>
        <v>129.1</v>
      </c>
      <c r="N184" s="4">
        <f>SUM('Working Sheet'!AE184)</f>
        <v>136.9</v>
      </c>
      <c r="O184" s="4">
        <f t="shared" si="5"/>
        <v>799.3</v>
      </c>
    </row>
    <row r="185" spans="1:15" x14ac:dyDescent="0.35">
      <c r="A185" t="s">
        <v>30</v>
      </c>
      <c r="B185">
        <v>2018</v>
      </c>
      <c r="C185" t="s">
        <v>35</v>
      </c>
      <c r="D185" t="str">
        <f t="shared" si="4"/>
        <v>2018 February</v>
      </c>
      <c r="E185" s="4">
        <f>SUM('Working Sheet'!E185:N185,'Working Sheet'!P185:Q185)</f>
        <v>1651</v>
      </c>
      <c r="F185" s="4">
        <f>SUM('Working Sheet'!O185,'Working Sheet'!R185,'Working Sheet'!AA185,'Working Sheet'!AC185)</f>
        <v>546.90000000000009</v>
      </c>
      <c r="G185" s="4">
        <f>SUM('Working Sheet'!S185,'Working Sheet'!T185,'Working Sheet'!U185)</f>
        <v>438.90000000000003</v>
      </c>
      <c r="H185" s="4">
        <f>SUM('Working Sheet'!V185,'Working Sheet'!X185)</f>
        <v>279.15999999999997</v>
      </c>
      <c r="I185" s="4">
        <f>SUM('Working Sheet'!W185)</f>
        <v>142.4</v>
      </c>
      <c r="J185" s="4">
        <f>SUM('Working Sheet'!Y185)</f>
        <v>136.19999999999999</v>
      </c>
      <c r="K185" s="4">
        <f>SUM('Working Sheet'!Z185)</f>
        <v>123.3</v>
      </c>
      <c r="L185" s="4">
        <f>SUM('Working Sheet'!AB185)</f>
        <v>141.5</v>
      </c>
      <c r="M185" s="4">
        <f>SUM('Working Sheet'!AD185)</f>
        <v>132.5</v>
      </c>
      <c r="N185" s="4">
        <f>SUM('Working Sheet'!AE185)</f>
        <v>138.5</v>
      </c>
      <c r="O185" s="4">
        <f t="shared" si="5"/>
        <v>818.8599999999999</v>
      </c>
    </row>
    <row r="186" spans="1:15" x14ac:dyDescent="0.35">
      <c r="A186" t="s">
        <v>33</v>
      </c>
      <c r="B186">
        <v>2018</v>
      </c>
      <c r="C186" t="s">
        <v>35</v>
      </c>
      <c r="D186" t="str">
        <f t="shared" si="4"/>
        <v>2018 February</v>
      </c>
      <c r="E186" s="4">
        <f>SUM('Working Sheet'!E186:N186,'Working Sheet'!P186:Q186)</f>
        <v>1602</v>
      </c>
      <c r="F186" s="4">
        <f>SUM('Working Sheet'!O186,'Working Sheet'!R186,'Working Sheet'!AA186,'Working Sheet'!AC186)</f>
        <v>537.90000000000009</v>
      </c>
      <c r="G186" s="4">
        <f>SUM('Working Sheet'!S186,'Working Sheet'!T186,'Working Sheet'!U186)</f>
        <v>397.09999999999997</v>
      </c>
      <c r="H186" s="4">
        <f>SUM('Working Sheet'!V186,'Working Sheet'!X186)</f>
        <v>271.20000000000005</v>
      </c>
      <c r="I186" s="4">
        <f>SUM('Working Sheet'!W186)</f>
        <v>127.3</v>
      </c>
      <c r="J186" s="4">
        <f>SUM('Working Sheet'!Y186)</f>
        <v>129.80000000000001</v>
      </c>
      <c r="K186" s="4">
        <f>SUM('Working Sheet'!Z186)</f>
        <v>117.4</v>
      </c>
      <c r="L186" s="4">
        <f>SUM('Working Sheet'!AB186)</f>
        <v>137.19999999999999</v>
      </c>
      <c r="M186" s="4">
        <f>SUM('Working Sheet'!AD186)</f>
        <v>126.5</v>
      </c>
      <c r="N186" s="4">
        <f>SUM('Working Sheet'!AE186)</f>
        <v>134</v>
      </c>
      <c r="O186" s="4">
        <f t="shared" si="5"/>
        <v>779.60000000000014</v>
      </c>
    </row>
    <row r="187" spans="1:15" x14ac:dyDescent="0.35">
      <c r="A187" t="s">
        <v>34</v>
      </c>
      <c r="B187">
        <v>2018</v>
      </c>
      <c r="C187" t="s">
        <v>35</v>
      </c>
      <c r="D187" t="str">
        <f t="shared" si="4"/>
        <v>2018 February</v>
      </c>
      <c r="E187" s="4">
        <f>SUM('Working Sheet'!E187:N187,'Working Sheet'!P187:Q187)</f>
        <v>1631.7999999999997</v>
      </c>
      <c r="F187" s="4">
        <f>SUM('Working Sheet'!O187,'Working Sheet'!R187,'Working Sheet'!AA187,'Working Sheet'!AC187)</f>
        <v>541.1</v>
      </c>
      <c r="G187" s="4">
        <f>SUM('Working Sheet'!S187,'Working Sheet'!T187,'Working Sheet'!U187)</f>
        <v>422</v>
      </c>
      <c r="H187" s="4">
        <f>SUM('Working Sheet'!V187,'Working Sheet'!X187)</f>
        <v>276.5</v>
      </c>
      <c r="I187" s="4">
        <f>SUM('Working Sheet'!W187)</f>
        <v>136.69999999999999</v>
      </c>
      <c r="J187" s="4">
        <f>SUM('Working Sheet'!Y187)</f>
        <v>133.80000000000001</v>
      </c>
      <c r="K187" s="4">
        <f>SUM('Working Sheet'!Z187)</f>
        <v>120.2</v>
      </c>
      <c r="L187" s="4">
        <f>SUM('Working Sheet'!AB187)</f>
        <v>139</v>
      </c>
      <c r="M187" s="4">
        <f>SUM('Working Sheet'!AD187)</f>
        <v>129.6</v>
      </c>
      <c r="N187" s="4">
        <f>SUM('Working Sheet'!AE187)</f>
        <v>136.4</v>
      </c>
      <c r="O187" s="4">
        <f t="shared" si="5"/>
        <v>802</v>
      </c>
    </row>
    <row r="188" spans="1:15" x14ac:dyDescent="0.35">
      <c r="A188" t="s">
        <v>30</v>
      </c>
      <c r="B188">
        <v>2018</v>
      </c>
      <c r="C188" t="s">
        <v>36</v>
      </c>
      <c r="D188" t="str">
        <f t="shared" si="4"/>
        <v>2018 March</v>
      </c>
      <c r="E188" s="4">
        <f>SUM('Working Sheet'!E188:N188,'Working Sheet'!P188:Q188)</f>
        <v>1650.7999999999997</v>
      </c>
      <c r="F188" s="4">
        <f>SUM('Working Sheet'!O188,'Working Sheet'!R188,'Working Sheet'!AA188,'Working Sheet'!AC188)</f>
        <v>550.70000000000005</v>
      </c>
      <c r="G188" s="4">
        <f>SUM('Working Sheet'!S188,'Working Sheet'!T188,'Working Sheet'!U188)</f>
        <v>440.5</v>
      </c>
      <c r="H188" s="4">
        <f>SUM('Working Sheet'!V188,'Working Sheet'!X188)</f>
        <v>279.15999999999997</v>
      </c>
      <c r="I188" s="4">
        <f>SUM('Working Sheet'!W188)</f>
        <v>142.6</v>
      </c>
      <c r="J188" s="4">
        <f>SUM('Working Sheet'!Y188)</f>
        <v>136.69999999999999</v>
      </c>
      <c r="K188" s="4">
        <f>SUM('Working Sheet'!Z188)</f>
        <v>124.6</v>
      </c>
      <c r="L188" s="4">
        <f>SUM('Working Sheet'!AB188)</f>
        <v>142.69999999999999</v>
      </c>
      <c r="M188" s="4">
        <f>SUM('Working Sheet'!AD188)</f>
        <v>133.30000000000001</v>
      </c>
      <c r="N188" s="4">
        <f>SUM('Working Sheet'!AE188)</f>
        <v>138.69999999999999</v>
      </c>
      <c r="O188" s="4">
        <f t="shared" si="5"/>
        <v>822.3599999999999</v>
      </c>
    </row>
    <row r="189" spans="1:15" x14ac:dyDescent="0.35">
      <c r="A189" t="s">
        <v>33</v>
      </c>
      <c r="B189">
        <v>2018</v>
      </c>
      <c r="C189" t="s">
        <v>36</v>
      </c>
      <c r="D189" t="str">
        <f t="shared" si="4"/>
        <v>2018 March</v>
      </c>
      <c r="E189" s="4">
        <f>SUM('Working Sheet'!E189:N189,'Working Sheet'!P189:Q189)</f>
        <v>1589.3</v>
      </c>
      <c r="F189" s="4">
        <f>SUM('Working Sheet'!O189,'Working Sheet'!R189,'Working Sheet'!AA189,'Working Sheet'!AC189)</f>
        <v>539.4</v>
      </c>
      <c r="G189" s="4">
        <f>SUM('Working Sheet'!S189,'Working Sheet'!T189,'Working Sheet'!U189)</f>
        <v>398.59999999999997</v>
      </c>
      <c r="H189" s="4">
        <f>SUM('Working Sheet'!V189,'Working Sheet'!X189)</f>
        <v>272.8</v>
      </c>
      <c r="I189" s="4">
        <f>SUM('Working Sheet'!W189)</f>
        <v>126.4</v>
      </c>
      <c r="J189" s="4">
        <f>SUM('Working Sheet'!Y189)</f>
        <v>130.5</v>
      </c>
      <c r="K189" s="4">
        <f>SUM('Working Sheet'!Z189)</f>
        <v>117.8</v>
      </c>
      <c r="L189" s="4">
        <f>SUM('Working Sheet'!AB189)</f>
        <v>137.80000000000001</v>
      </c>
      <c r="M189" s="4">
        <f>SUM('Working Sheet'!AD189)</f>
        <v>127.1</v>
      </c>
      <c r="N189" s="4">
        <f>SUM('Working Sheet'!AE189)</f>
        <v>134</v>
      </c>
      <c r="O189" s="4">
        <f t="shared" si="5"/>
        <v>781.9</v>
      </c>
    </row>
    <row r="190" spans="1:15" x14ac:dyDescent="0.35">
      <c r="A190" t="s">
        <v>34</v>
      </c>
      <c r="B190">
        <v>2018</v>
      </c>
      <c r="C190" t="s">
        <v>36</v>
      </c>
      <c r="D190" t="str">
        <f t="shared" si="4"/>
        <v>2018 March</v>
      </c>
      <c r="E190" s="4">
        <f>SUM('Working Sheet'!E190:N190,'Working Sheet'!P190:Q190)</f>
        <v>1626.9</v>
      </c>
      <c r="F190" s="4">
        <f>SUM('Working Sheet'!O190,'Working Sheet'!R190,'Working Sheet'!AA190,'Working Sheet'!AC190)</f>
        <v>544</v>
      </c>
      <c r="G190" s="4">
        <f>SUM('Working Sheet'!S190,'Working Sheet'!T190,'Working Sheet'!U190)</f>
        <v>423.6</v>
      </c>
      <c r="H190" s="4">
        <f>SUM('Working Sheet'!V190,'Working Sheet'!X190)</f>
        <v>277.60000000000002</v>
      </c>
      <c r="I190" s="4">
        <f>SUM('Working Sheet'!W190)</f>
        <v>136.5</v>
      </c>
      <c r="J190" s="4">
        <f>SUM('Working Sheet'!Y190)</f>
        <v>134.30000000000001</v>
      </c>
      <c r="K190" s="4">
        <f>SUM('Working Sheet'!Z190)</f>
        <v>121</v>
      </c>
      <c r="L190" s="4">
        <f>SUM('Working Sheet'!AB190)</f>
        <v>139.80000000000001</v>
      </c>
      <c r="M190" s="4">
        <f>SUM('Working Sheet'!AD190)</f>
        <v>130.30000000000001</v>
      </c>
      <c r="N190" s="4">
        <f>SUM('Working Sheet'!AE190)</f>
        <v>136.5</v>
      </c>
      <c r="O190" s="4">
        <f t="shared" si="5"/>
        <v>805.2</v>
      </c>
    </row>
    <row r="191" spans="1:15" x14ac:dyDescent="0.35">
      <c r="A191" t="s">
        <v>30</v>
      </c>
      <c r="B191">
        <v>2018</v>
      </c>
      <c r="C191" t="s">
        <v>37</v>
      </c>
      <c r="D191" t="str">
        <f t="shared" si="4"/>
        <v>2018 April</v>
      </c>
      <c r="E191" s="4">
        <f>SUM('Working Sheet'!E191:N191,'Working Sheet'!P191:Q191)</f>
        <v>1648.1</v>
      </c>
      <c r="F191" s="4">
        <f>SUM('Working Sheet'!O191,'Working Sheet'!R191,'Working Sheet'!AA191,'Working Sheet'!AC191)</f>
        <v>554.4</v>
      </c>
      <c r="G191" s="4">
        <f>SUM('Working Sheet'!S191,'Working Sheet'!T191,'Working Sheet'!U191)</f>
        <v>442.5</v>
      </c>
      <c r="H191" s="4">
        <f>SUM('Working Sheet'!V191,'Working Sheet'!X191)</f>
        <v>280.15999999999997</v>
      </c>
      <c r="I191" s="4">
        <f>SUM('Working Sheet'!W191)</f>
        <v>143.80000000000001</v>
      </c>
      <c r="J191" s="4">
        <f>SUM('Working Sheet'!Y191)</f>
        <v>137.6</v>
      </c>
      <c r="K191" s="4">
        <f>SUM('Working Sheet'!Z191)</f>
        <v>125.3</v>
      </c>
      <c r="L191" s="4">
        <f>SUM('Working Sheet'!AB191)</f>
        <v>143.69999999999999</v>
      </c>
      <c r="M191" s="4">
        <f>SUM('Working Sheet'!AD191)</f>
        <v>134.19999999999999</v>
      </c>
      <c r="N191" s="4">
        <f>SUM('Working Sheet'!AE191)</f>
        <v>139.1</v>
      </c>
      <c r="O191" s="4">
        <f t="shared" si="5"/>
        <v>827.16000000000008</v>
      </c>
    </row>
    <row r="192" spans="1:15" x14ac:dyDescent="0.35">
      <c r="A192" t="s">
        <v>33</v>
      </c>
      <c r="B192">
        <v>2018</v>
      </c>
      <c r="C192" t="s">
        <v>37</v>
      </c>
      <c r="D192" t="str">
        <f t="shared" si="4"/>
        <v>2018 April</v>
      </c>
      <c r="E192" s="4">
        <f>SUM('Working Sheet'!E192:N192,'Working Sheet'!P192:Q192)</f>
        <v>1593.5000000000002</v>
      </c>
      <c r="F192" s="4">
        <f>SUM('Working Sheet'!O192,'Working Sheet'!R192,'Working Sheet'!AA192,'Working Sheet'!AC192)</f>
        <v>540.9</v>
      </c>
      <c r="G192" s="4">
        <f>SUM('Working Sheet'!S192,'Working Sheet'!T192,'Working Sheet'!U192)</f>
        <v>401.40000000000003</v>
      </c>
      <c r="H192" s="4">
        <f>SUM('Working Sheet'!V192,'Working Sheet'!X192)</f>
        <v>274.70000000000005</v>
      </c>
      <c r="I192" s="4">
        <f>SUM('Working Sheet'!W192)</f>
        <v>124.6</v>
      </c>
      <c r="J192" s="4">
        <f>SUM('Working Sheet'!Y192)</f>
        <v>131.30000000000001</v>
      </c>
      <c r="K192" s="4">
        <f>SUM('Working Sheet'!Z192)</f>
        <v>118.9</v>
      </c>
      <c r="L192" s="4">
        <f>SUM('Working Sheet'!AB192)</f>
        <v>139.69999999999999</v>
      </c>
      <c r="M192" s="4">
        <f>SUM('Working Sheet'!AD192)</f>
        <v>128.19999999999999</v>
      </c>
      <c r="N192" s="4">
        <f>SUM('Working Sheet'!AE192)</f>
        <v>134.80000000000001</v>
      </c>
      <c r="O192" s="4">
        <f t="shared" si="5"/>
        <v>786.10000000000014</v>
      </c>
    </row>
    <row r="193" spans="1:15" x14ac:dyDescent="0.35">
      <c r="A193" t="s">
        <v>34</v>
      </c>
      <c r="B193">
        <v>2018</v>
      </c>
      <c r="C193" t="s">
        <v>37</v>
      </c>
      <c r="D193" t="str">
        <f t="shared" si="4"/>
        <v>2018 April</v>
      </c>
      <c r="E193" s="4">
        <f>SUM('Working Sheet'!E193:N193,'Working Sheet'!P193:Q193)</f>
        <v>1627.5000000000002</v>
      </c>
      <c r="F193" s="4">
        <f>SUM('Working Sheet'!O193,'Working Sheet'!R193,'Working Sheet'!AA193,'Working Sheet'!AC193)</f>
        <v>547</v>
      </c>
      <c r="G193" s="4">
        <f>SUM('Working Sheet'!S193,'Working Sheet'!T193,'Working Sheet'!U193)</f>
        <v>426</v>
      </c>
      <c r="H193" s="4">
        <f>SUM('Working Sheet'!V193,'Working Sheet'!X193)</f>
        <v>279.5</v>
      </c>
      <c r="I193" s="4">
        <f>SUM('Working Sheet'!W193)</f>
        <v>136.5</v>
      </c>
      <c r="J193" s="4">
        <f>SUM('Working Sheet'!Y193)</f>
        <v>135.19999999999999</v>
      </c>
      <c r="K193" s="4">
        <f>SUM('Working Sheet'!Z193)</f>
        <v>121.9</v>
      </c>
      <c r="L193" s="4">
        <f>SUM('Working Sheet'!AB193)</f>
        <v>141.4</v>
      </c>
      <c r="M193" s="4">
        <f>SUM('Working Sheet'!AD193)</f>
        <v>131.30000000000001</v>
      </c>
      <c r="N193" s="4">
        <f>SUM('Working Sheet'!AE193)</f>
        <v>137.1</v>
      </c>
      <c r="O193" s="4">
        <f t="shared" si="5"/>
        <v>810.59999999999991</v>
      </c>
    </row>
    <row r="194" spans="1:15" x14ac:dyDescent="0.35">
      <c r="A194" t="s">
        <v>30</v>
      </c>
      <c r="B194">
        <v>2018</v>
      </c>
      <c r="C194" t="s">
        <v>38</v>
      </c>
      <c r="D194" t="str">
        <f t="shared" si="4"/>
        <v>2018 May</v>
      </c>
      <c r="E194" s="4">
        <f>SUM('Working Sheet'!E194:N194,'Working Sheet'!P194:Q194)</f>
        <v>1650.2</v>
      </c>
      <c r="F194" s="4">
        <f>SUM('Working Sheet'!O194,'Working Sheet'!R194,'Working Sheet'!AA194,'Working Sheet'!AC194)</f>
        <v>557.20000000000005</v>
      </c>
      <c r="G194" s="4">
        <f>SUM('Working Sheet'!S194,'Working Sheet'!T194,'Working Sheet'!U194)</f>
        <v>444.7</v>
      </c>
      <c r="H194" s="4">
        <f>SUM('Working Sheet'!V194,'Working Sheet'!X194)</f>
        <v>281.06</v>
      </c>
      <c r="I194" s="4">
        <f>SUM('Working Sheet'!W194)</f>
        <v>144.30000000000001</v>
      </c>
      <c r="J194" s="4">
        <f>SUM('Working Sheet'!Y194)</f>
        <v>138.4</v>
      </c>
      <c r="K194" s="4">
        <f>SUM('Working Sheet'!Z194)</f>
        <v>126.4</v>
      </c>
      <c r="L194" s="4">
        <f>SUM('Working Sheet'!AB194)</f>
        <v>144.4</v>
      </c>
      <c r="M194" s="4">
        <f>SUM('Working Sheet'!AD194)</f>
        <v>135.1</v>
      </c>
      <c r="N194" s="4">
        <f>SUM('Working Sheet'!AE194)</f>
        <v>139.80000000000001</v>
      </c>
      <c r="O194" s="4">
        <f t="shared" si="5"/>
        <v>831.26</v>
      </c>
    </row>
    <row r="195" spans="1:15" x14ac:dyDescent="0.35">
      <c r="A195" t="s">
        <v>33</v>
      </c>
      <c r="B195">
        <v>2018</v>
      </c>
      <c r="C195" t="s">
        <v>38</v>
      </c>
      <c r="D195" t="str">
        <f t="shared" ref="D195:D258" si="6">_xlfn.CONCAT(B195," ",C195)</f>
        <v>2018 May</v>
      </c>
      <c r="E195" s="4">
        <f>SUM('Working Sheet'!E195:N195,'Working Sheet'!P195:Q195)</f>
        <v>1596.3</v>
      </c>
      <c r="F195" s="4">
        <f>SUM('Working Sheet'!O195,'Working Sheet'!R195,'Working Sheet'!AA195,'Working Sheet'!AC195)</f>
        <v>543</v>
      </c>
      <c r="G195" s="4">
        <f>SUM('Working Sheet'!S195,'Working Sheet'!T195,'Working Sheet'!U195)</f>
        <v>403.5</v>
      </c>
      <c r="H195" s="4">
        <f>SUM('Working Sheet'!V195,'Working Sheet'!X195)</f>
        <v>275.7</v>
      </c>
      <c r="I195" s="4">
        <f>SUM('Working Sheet'!W195)</f>
        <v>124.7</v>
      </c>
      <c r="J195" s="4">
        <f>SUM('Working Sheet'!Y195)</f>
        <v>132</v>
      </c>
      <c r="K195" s="4">
        <f>SUM('Working Sheet'!Z195)</f>
        <v>119.8</v>
      </c>
      <c r="L195" s="4">
        <f>SUM('Working Sheet'!AB195)</f>
        <v>140.4</v>
      </c>
      <c r="M195" s="4">
        <f>SUM('Working Sheet'!AD195)</f>
        <v>128.9</v>
      </c>
      <c r="N195" s="4">
        <f>SUM('Working Sheet'!AE195)</f>
        <v>135.4</v>
      </c>
      <c r="O195" s="4">
        <f t="shared" ref="O195:O258" si="7">SUM(H195:I195,K195,L195,M195)</f>
        <v>789.49999999999989</v>
      </c>
    </row>
    <row r="196" spans="1:15" x14ac:dyDescent="0.35">
      <c r="A196" t="s">
        <v>34</v>
      </c>
      <c r="B196">
        <v>2018</v>
      </c>
      <c r="C196" t="s">
        <v>38</v>
      </c>
      <c r="D196" t="str">
        <f t="shared" si="6"/>
        <v>2018 May</v>
      </c>
      <c r="E196" s="4">
        <f>SUM('Working Sheet'!E196:N196,'Working Sheet'!P196:Q196)</f>
        <v>1629.8999999999999</v>
      </c>
      <c r="F196" s="4">
        <f>SUM('Working Sheet'!O196,'Working Sheet'!R196,'Working Sheet'!AA196,'Working Sheet'!AC196)</f>
        <v>549.5</v>
      </c>
      <c r="G196" s="4">
        <f>SUM('Working Sheet'!S196,'Working Sheet'!T196,'Working Sheet'!U196)</f>
        <v>428.09999999999997</v>
      </c>
      <c r="H196" s="4">
        <f>SUM('Working Sheet'!V196,'Working Sheet'!X196)</f>
        <v>280.60000000000002</v>
      </c>
      <c r="I196" s="4">
        <f>SUM('Working Sheet'!W196)</f>
        <v>136.9</v>
      </c>
      <c r="J196" s="4">
        <f>SUM('Working Sheet'!Y196)</f>
        <v>136</v>
      </c>
      <c r="K196" s="4">
        <f>SUM('Working Sheet'!Z196)</f>
        <v>122.9</v>
      </c>
      <c r="L196" s="4">
        <f>SUM('Working Sheet'!AB196)</f>
        <v>142.1</v>
      </c>
      <c r="M196" s="4">
        <f>SUM('Working Sheet'!AD196)</f>
        <v>132.1</v>
      </c>
      <c r="N196" s="4">
        <f>SUM('Working Sheet'!AE196)</f>
        <v>137.80000000000001</v>
      </c>
      <c r="O196" s="4">
        <f t="shared" si="7"/>
        <v>814.6</v>
      </c>
    </row>
    <row r="197" spans="1:15" x14ac:dyDescent="0.35">
      <c r="A197" t="s">
        <v>30</v>
      </c>
      <c r="B197">
        <v>2018</v>
      </c>
      <c r="C197" t="s">
        <v>39</v>
      </c>
      <c r="D197" t="str">
        <f t="shared" si="6"/>
        <v>2018 June</v>
      </c>
      <c r="E197" s="4">
        <f>SUM('Working Sheet'!E197:N197,'Working Sheet'!P197:Q197)</f>
        <v>1657.4999999999998</v>
      </c>
      <c r="F197" s="4">
        <f>SUM('Working Sheet'!O197,'Working Sheet'!R197,'Working Sheet'!AA197,'Working Sheet'!AC197)</f>
        <v>559.30000000000007</v>
      </c>
      <c r="G197" s="4">
        <f>SUM('Working Sheet'!S197,'Working Sheet'!T197,'Working Sheet'!U197)</f>
        <v>446.3</v>
      </c>
      <c r="H197" s="4">
        <f>SUM('Working Sheet'!V197,'Working Sheet'!X197)</f>
        <v>281.45999999999998</v>
      </c>
      <c r="I197" s="4">
        <f>SUM('Working Sheet'!W197)</f>
        <v>145.1</v>
      </c>
      <c r="J197" s="4">
        <f>SUM('Working Sheet'!Y197)</f>
        <v>138.4</v>
      </c>
      <c r="K197" s="4">
        <f>SUM('Working Sheet'!Z197)</f>
        <v>127.4</v>
      </c>
      <c r="L197" s="4">
        <f>SUM('Working Sheet'!AB197)</f>
        <v>145.1</v>
      </c>
      <c r="M197" s="4">
        <f>SUM('Working Sheet'!AD197)</f>
        <v>135.6</v>
      </c>
      <c r="N197" s="4">
        <f>SUM('Working Sheet'!AE197)</f>
        <v>140.5</v>
      </c>
      <c r="O197" s="4">
        <f t="shared" si="7"/>
        <v>834.66</v>
      </c>
    </row>
    <row r="198" spans="1:15" x14ac:dyDescent="0.35">
      <c r="A198" t="s">
        <v>33</v>
      </c>
      <c r="B198">
        <v>2018</v>
      </c>
      <c r="C198" t="s">
        <v>39</v>
      </c>
      <c r="D198" t="str">
        <f t="shared" si="6"/>
        <v>2018 June</v>
      </c>
      <c r="E198" s="4">
        <f>SUM('Working Sheet'!E198:N198,'Working Sheet'!P198:Q198)</f>
        <v>1620.6000000000001</v>
      </c>
      <c r="F198" s="4">
        <f>SUM('Working Sheet'!O198,'Working Sheet'!R198,'Working Sheet'!AA198,'Working Sheet'!AC198)</f>
        <v>544.4</v>
      </c>
      <c r="G198" s="4">
        <f>SUM('Working Sheet'!S198,'Working Sheet'!T198,'Working Sheet'!U198)</f>
        <v>405</v>
      </c>
      <c r="H198" s="4">
        <f>SUM('Working Sheet'!V198,'Working Sheet'!X198)</f>
        <v>275.60000000000002</v>
      </c>
      <c r="I198" s="4">
        <f>SUM('Working Sheet'!W198)</f>
        <v>126.5</v>
      </c>
      <c r="J198" s="4">
        <f>SUM('Working Sheet'!Y198)</f>
        <v>132.6</v>
      </c>
      <c r="K198" s="4">
        <f>SUM('Working Sheet'!Z198)</f>
        <v>120.4</v>
      </c>
      <c r="L198" s="4">
        <f>SUM('Working Sheet'!AB198)</f>
        <v>141.19999999999999</v>
      </c>
      <c r="M198" s="4">
        <f>SUM('Working Sheet'!AD198)</f>
        <v>129.5</v>
      </c>
      <c r="N198" s="4">
        <f>SUM('Working Sheet'!AE198)</f>
        <v>136.19999999999999</v>
      </c>
      <c r="O198" s="4">
        <f t="shared" si="7"/>
        <v>793.2</v>
      </c>
    </row>
    <row r="199" spans="1:15" x14ac:dyDescent="0.35">
      <c r="A199" t="s">
        <v>34</v>
      </c>
      <c r="B199">
        <v>2018</v>
      </c>
      <c r="C199" t="s">
        <v>39</v>
      </c>
      <c r="D199" t="str">
        <f t="shared" si="6"/>
        <v>2018 June</v>
      </c>
      <c r="E199" s="4">
        <f>SUM('Working Sheet'!E199:N199,'Working Sheet'!P199:Q199)</f>
        <v>1643.8000000000002</v>
      </c>
      <c r="F199" s="4">
        <f>SUM('Working Sheet'!O199,'Working Sheet'!R199,'Working Sheet'!AA199,'Working Sheet'!AC199)</f>
        <v>551.30000000000007</v>
      </c>
      <c r="G199" s="4">
        <f>SUM('Working Sheet'!S199,'Working Sheet'!T199,'Working Sheet'!U199)</f>
        <v>429.7</v>
      </c>
      <c r="H199" s="4">
        <f>SUM('Working Sheet'!V199,'Working Sheet'!X199)</f>
        <v>280.39999999999998</v>
      </c>
      <c r="I199" s="4">
        <f>SUM('Working Sheet'!W199)</f>
        <v>138.1</v>
      </c>
      <c r="J199" s="4">
        <f>SUM('Working Sheet'!Y199)</f>
        <v>136.19999999999999</v>
      </c>
      <c r="K199" s="4">
        <f>SUM('Working Sheet'!Z199)</f>
        <v>123.7</v>
      </c>
      <c r="L199" s="4">
        <f>SUM('Working Sheet'!AB199)</f>
        <v>142.80000000000001</v>
      </c>
      <c r="M199" s="4">
        <f>SUM('Working Sheet'!AD199)</f>
        <v>132.6</v>
      </c>
      <c r="N199" s="4">
        <f>SUM('Working Sheet'!AE199)</f>
        <v>138.5</v>
      </c>
      <c r="O199" s="4">
        <f t="shared" si="7"/>
        <v>817.6</v>
      </c>
    </row>
    <row r="200" spans="1:15" x14ac:dyDescent="0.35">
      <c r="A200" t="s">
        <v>30</v>
      </c>
      <c r="B200">
        <v>2018</v>
      </c>
      <c r="C200" t="s">
        <v>40</v>
      </c>
      <c r="D200" t="str">
        <f t="shared" si="6"/>
        <v>2018 July</v>
      </c>
      <c r="E200" s="4">
        <f>SUM('Working Sheet'!E200:N200,'Working Sheet'!P200:Q200)</f>
        <v>1677.7000000000003</v>
      </c>
      <c r="F200" s="4">
        <f>SUM('Working Sheet'!O200,'Working Sheet'!R200,'Working Sheet'!AA200,'Working Sheet'!AC200)</f>
        <v>558.69999999999993</v>
      </c>
      <c r="G200" s="4">
        <f>SUM('Working Sheet'!S200,'Working Sheet'!T200,'Working Sheet'!U200)</f>
        <v>447.20000000000005</v>
      </c>
      <c r="H200" s="4">
        <f>SUM('Working Sheet'!V200,'Working Sheet'!X200)</f>
        <v>282.36</v>
      </c>
      <c r="I200" s="4">
        <f>SUM('Working Sheet'!W200)</f>
        <v>146.80000000000001</v>
      </c>
      <c r="J200" s="4">
        <f>SUM('Working Sheet'!Y200)</f>
        <v>139</v>
      </c>
      <c r="K200" s="4">
        <f>SUM('Working Sheet'!Z200)</f>
        <v>127.5</v>
      </c>
      <c r="L200" s="4">
        <f>SUM('Working Sheet'!AB200)</f>
        <v>145.80000000000001</v>
      </c>
      <c r="M200" s="4">
        <f>SUM('Working Sheet'!AD200)</f>
        <v>136</v>
      </c>
      <c r="N200" s="4">
        <f>SUM('Working Sheet'!AE200)</f>
        <v>141.80000000000001</v>
      </c>
      <c r="O200" s="4">
        <f t="shared" si="7"/>
        <v>838.46</v>
      </c>
    </row>
    <row r="201" spans="1:15" x14ac:dyDescent="0.35">
      <c r="A201" t="s">
        <v>33</v>
      </c>
      <c r="B201">
        <v>2018</v>
      </c>
      <c r="C201" t="s">
        <v>40</v>
      </c>
      <c r="D201" t="str">
        <f t="shared" si="6"/>
        <v>2018 July</v>
      </c>
      <c r="E201" s="4">
        <f>SUM('Working Sheet'!E201:N201,'Working Sheet'!P201:Q201)</f>
        <v>1644.3</v>
      </c>
      <c r="F201" s="4">
        <f>SUM('Working Sheet'!O201,'Working Sheet'!R201,'Working Sheet'!AA201,'Working Sheet'!AC201)</f>
        <v>545.4</v>
      </c>
      <c r="G201" s="4">
        <f>SUM('Working Sheet'!S201,'Working Sheet'!T201,'Working Sheet'!U201)</f>
        <v>406.4</v>
      </c>
      <c r="H201" s="4">
        <f>SUM('Working Sheet'!V201,'Working Sheet'!X201)</f>
        <v>277.2</v>
      </c>
      <c r="I201" s="4">
        <f>SUM('Working Sheet'!W201)</f>
        <v>128.1</v>
      </c>
      <c r="J201" s="4">
        <f>SUM('Working Sheet'!Y201)</f>
        <v>133.6</v>
      </c>
      <c r="K201" s="4">
        <f>SUM('Working Sheet'!Z201)</f>
        <v>120.1</v>
      </c>
      <c r="L201" s="4">
        <f>SUM('Working Sheet'!AB201)</f>
        <v>144</v>
      </c>
      <c r="M201" s="4">
        <f>SUM('Working Sheet'!AD201)</f>
        <v>130.19999999999999</v>
      </c>
      <c r="N201" s="4">
        <f>SUM('Working Sheet'!AE201)</f>
        <v>137.5</v>
      </c>
      <c r="O201" s="4">
        <f t="shared" si="7"/>
        <v>799.59999999999991</v>
      </c>
    </row>
    <row r="202" spans="1:15" x14ac:dyDescent="0.35">
      <c r="A202" t="s">
        <v>34</v>
      </c>
      <c r="B202">
        <v>2018</v>
      </c>
      <c r="C202" t="s">
        <v>40</v>
      </c>
      <c r="D202" t="str">
        <f t="shared" si="6"/>
        <v>2018 July</v>
      </c>
      <c r="E202" s="4">
        <f>SUM('Working Sheet'!E202:N202,'Working Sheet'!P202:Q202)</f>
        <v>1665</v>
      </c>
      <c r="F202" s="4">
        <f>SUM('Working Sheet'!O202,'Working Sheet'!R202,'Working Sheet'!AA202,'Working Sheet'!AC202)</f>
        <v>551</v>
      </c>
      <c r="G202" s="4">
        <f>SUM('Working Sheet'!S202,'Working Sheet'!T202,'Working Sheet'!U202)</f>
        <v>430.80000000000007</v>
      </c>
      <c r="H202" s="4">
        <f>SUM('Working Sheet'!V202,'Working Sheet'!X202)</f>
        <v>282.2</v>
      </c>
      <c r="I202" s="4">
        <f>SUM('Working Sheet'!W202)</f>
        <v>139.69999999999999</v>
      </c>
      <c r="J202" s="4">
        <f>SUM('Working Sheet'!Y202)</f>
        <v>137</v>
      </c>
      <c r="K202" s="4">
        <f>SUM('Working Sheet'!Z202)</f>
        <v>123.6</v>
      </c>
      <c r="L202" s="4">
        <f>SUM('Working Sheet'!AB202)</f>
        <v>144.69999999999999</v>
      </c>
      <c r="M202" s="4">
        <f>SUM('Working Sheet'!AD202)</f>
        <v>133.19999999999999</v>
      </c>
      <c r="N202" s="4">
        <f>SUM('Working Sheet'!AE202)</f>
        <v>139.80000000000001</v>
      </c>
      <c r="O202" s="4">
        <f t="shared" si="7"/>
        <v>823.40000000000009</v>
      </c>
    </row>
    <row r="203" spans="1:15" x14ac:dyDescent="0.35">
      <c r="A203" t="s">
        <v>30</v>
      </c>
      <c r="B203">
        <v>2018</v>
      </c>
      <c r="C203" t="s">
        <v>41</v>
      </c>
      <c r="D203" t="str">
        <f t="shared" si="6"/>
        <v>2018 August</v>
      </c>
      <c r="E203" s="4">
        <f>SUM('Working Sheet'!E203:N203,'Working Sheet'!P203:Q203)</f>
        <v>1685</v>
      </c>
      <c r="F203" s="4">
        <f>SUM('Working Sheet'!O203,'Working Sheet'!R203,'Working Sheet'!AA203,'Working Sheet'!AC203)</f>
        <v>560.10000000000014</v>
      </c>
      <c r="G203" s="4">
        <f>SUM('Working Sheet'!S203,'Working Sheet'!T203,'Working Sheet'!U203)</f>
        <v>449.2</v>
      </c>
      <c r="H203" s="4">
        <f>SUM('Working Sheet'!V203,'Working Sheet'!X203)</f>
        <v>283.06</v>
      </c>
      <c r="I203" s="4">
        <f>SUM('Working Sheet'!W203)</f>
        <v>147.69999999999999</v>
      </c>
      <c r="J203" s="4">
        <f>SUM('Working Sheet'!Y203)</f>
        <v>139.4</v>
      </c>
      <c r="K203" s="4">
        <f>SUM('Working Sheet'!Z203)</f>
        <v>128.30000000000001</v>
      </c>
      <c r="L203" s="4">
        <f>SUM('Working Sheet'!AB203)</f>
        <v>146.9</v>
      </c>
      <c r="M203" s="4">
        <f>SUM('Working Sheet'!AD203)</f>
        <v>136.6</v>
      </c>
      <c r="N203" s="4">
        <f>SUM('Working Sheet'!AE203)</f>
        <v>142.5</v>
      </c>
      <c r="O203" s="4">
        <f t="shared" si="7"/>
        <v>842.56</v>
      </c>
    </row>
    <row r="204" spans="1:15" x14ac:dyDescent="0.35">
      <c r="A204" t="s">
        <v>33</v>
      </c>
      <c r="B204">
        <v>2018</v>
      </c>
      <c r="C204" t="s">
        <v>41</v>
      </c>
      <c r="D204" t="str">
        <f t="shared" si="6"/>
        <v>2018 August</v>
      </c>
      <c r="E204" s="4">
        <f>SUM('Working Sheet'!E204:N204,'Working Sheet'!P204:Q204)</f>
        <v>1640.1999999999998</v>
      </c>
      <c r="F204" s="4">
        <f>SUM('Working Sheet'!O204,'Working Sheet'!R204,'Working Sheet'!AA204,'Working Sheet'!AC204)</f>
        <v>547.6</v>
      </c>
      <c r="G204" s="4">
        <f>SUM('Working Sheet'!S204,'Working Sheet'!T204,'Working Sheet'!U204)</f>
        <v>407.3</v>
      </c>
      <c r="H204" s="4">
        <f>SUM('Working Sheet'!V204,'Working Sheet'!X204)</f>
        <v>279</v>
      </c>
      <c r="I204" s="4">
        <f>SUM('Working Sheet'!W204)</f>
        <v>129.80000000000001</v>
      </c>
      <c r="J204" s="4">
        <f>SUM('Working Sheet'!Y204)</f>
        <v>134.9</v>
      </c>
      <c r="K204" s="4">
        <f>SUM('Working Sheet'!Z204)</f>
        <v>120.7</v>
      </c>
      <c r="L204" s="4">
        <f>SUM('Working Sheet'!AB204)</f>
        <v>145.30000000000001</v>
      </c>
      <c r="M204" s="4">
        <f>SUM('Working Sheet'!AD204)</f>
        <v>131</v>
      </c>
      <c r="N204" s="4">
        <f>SUM('Working Sheet'!AE204)</f>
        <v>138</v>
      </c>
      <c r="O204" s="4">
        <f t="shared" si="7"/>
        <v>805.8</v>
      </c>
    </row>
    <row r="205" spans="1:15" x14ac:dyDescent="0.35">
      <c r="A205" t="s">
        <v>34</v>
      </c>
      <c r="B205">
        <v>2018</v>
      </c>
      <c r="C205" t="s">
        <v>41</v>
      </c>
      <c r="D205" t="str">
        <f t="shared" si="6"/>
        <v>2018 August</v>
      </c>
      <c r="E205" s="4">
        <f>SUM('Working Sheet'!E205:N205,'Working Sheet'!P205:Q205)</f>
        <v>1667.6000000000004</v>
      </c>
      <c r="F205" s="4">
        <f>SUM('Working Sheet'!O205,'Working Sheet'!R205,'Working Sheet'!AA205,'Working Sheet'!AC205)</f>
        <v>552.70000000000005</v>
      </c>
      <c r="G205" s="4">
        <f>SUM('Working Sheet'!S205,'Working Sheet'!T205,'Working Sheet'!U205)</f>
        <v>432.20000000000005</v>
      </c>
      <c r="H205" s="4">
        <f>SUM('Working Sheet'!V205,'Working Sheet'!X205)</f>
        <v>284</v>
      </c>
      <c r="I205" s="4">
        <f>SUM('Working Sheet'!W205)</f>
        <v>140.9</v>
      </c>
      <c r="J205" s="4">
        <f>SUM('Working Sheet'!Y205)</f>
        <v>137.69999999999999</v>
      </c>
      <c r="K205" s="4">
        <f>SUM('Working Sheet'!Z205)</f>
        <v>124.3</v>
      </c>
      <c r="L205" s="4">
        <f>SUM('Working Sheet'!AB205)</f>
        <v>146</v>
      </c>
      <c r="M205" s="4">
        <f>SUM('Working Sheet'!AD205)</f>
        <v>133.9</v>
      </c>
      <c r="N205" s="4">
        <f>SUM('Working Sheet'!AE205)</f>
        <v>140.4</v>
      </c>
      <c r="O205" s="4">
        <f t="shared" si="7"/>
        <v>829.09999999999991</v>
      </c>
    </row>
    <row r="206" spans="1:15" x14ac:dyDescent="0.35">
      <c r="A206" t="s">
        <v>30</v>
      </c>
      <c r="B206">
        <v>2018</v>
      </c>
      <c r="C206" t="s">
        <v>42</v>
      </c>
      <c r="D206" t="str">
        <f t="shared" si="6"/>
        <v>2018 September</v>
      </c>
      <c r="E206" s="4">
        <f>SUM('Working Sheet'!E206:N206,'Working Sheet'!P206:Q206)</f>
        <v>1666.7000000000003</v>
      </c>
      <c r="F206" s="4">
        <f>SUM('Working Sheet'!O206,'Working Sheet'!R206,'Working Sheet'!AA206,'Working Sheet'!AC206)</f>
        <v>562.79999999999995</v>
      </c>
      <c r="G206" s="4">
        <f>SUM('Working Sheet'!S206,'Working Sheet'!T206,'Working Sheet'!U206)</f>
        <v>449.5</v>
      </c>
      <c r="H206" s="4">
        <f>SUM('Working Sheet'!V206,'Working Sheet'!X206)</f>
        <v>283.26</v>
      </c>
      <c r="I206" s="4">
        <f>SUM('Working Sheet'!W206)</f>
        <v>149</v>
      </c>
      <c r="J206" s="4">
        <f>SUM('Working Sheet'!Y206)</f>
        <v>140</v>
      </c>
      <c r="K206" s="4">
        <f>SUM('Working Sheet'!Z206)</f>
        <v>129.9</v>
      </c>
      <c r="L206" s="4">
        <f>SUM('Working Sheet'!AB206)</f>
        <v>147.6</v>
      </c>
      <c r="M206" s="4">
        <f>SUM('Working Sheet'!AD206)</f>
        <v>137.4</v>
      </c>
      <c r="N206" s="4">
        <f>SUM('Working Sheet'!AE206)</f>
        <v>142.1</v>
      </c>
      <c r="O206" s="4">
        <f t="shared" si="7"/>
        <v>847.16</v>
      </c>
    </row>
    <row r="207" spans="1:15" x14ac:dyDescent="0.35">
      <c r="A207" t="s">
        <v>33</v>
      </c>
      <c r="B207">
        <v>2018</v>
      </c>
      <c r="C207" t="s">
        <v>42</v>
      </c>
      <c r="D207" t="str">
        <f t="shared" si="6"/>
        <v>2018 September</v>
      </c>
      <c r="E207" s="4">
        <f>SUM('Working Sheet'!E207:N207,'Working Sheet'!P207:Q207)</f>
        <v>1620.7</v>
      </c>
      <c r="F207" s="4">
        <f>SUM('Working Sheet'!O207,'Working Sheet'!R207,'Working Sheet'!AA207,'Working Sheet'!AC207)</f>
        <v>550.5</v>
      </c>
      <c r="G207" s="4">
        <f>SUM('Working Sheet'!S207,'Working Sheet'!T207,'Working Sheet'!U207)</f>
        <v>409.20000000000005</v>
      </c>
      <c r="H207" s="4">
        <f>SUM('Working Sheet'!V207,'Working Sheet'!X207)</f>
        <v>280.20000000000005</v>
      </c>
      <c r="I207" s="4">
        <f>SUM('Working Sheet'!W207)</f>
        <v>131.19999999999999</v>
      </c>
      <c r="J207" s="4">
        <f>SUM('Working Sheet'!Y207)</f>
        <v>135.69999999999999</v>
      </c>
      <c r="K207" s="4">
        <f>SUM('Working Sheet'!Z207)</f>
        <v>122.5</v>
      </c>
      <c r="L207" s="4">
        <f>SUM('Working Sheet'!AB207)</f>
        <v>145.19999999999999</v>
      </c>
      <c r="M207" s="4">
        <f>SUM('Working Sheet'!AD207)</f>
        <v>131.9</v>
      </c>
      <c r="N207" s="4">
        <f>SUM('Working Sheet'!AE207)</f>
        <v>138.1</v>
      </c>
      <c r="O207" s="4">
        <f t="shared" si="7"/>
        <v>811.00000000000011</v>
      </c>
    </row>
    <row r="208" spans="1:15" x14ac:dyDescent="0.35">
      <c r="A208" t="s">
        <v>34</v>
      </c>
      <c r="B208">
        <v>2018</v>
      </c>
      <c r="C208" t="s">
        <v>42</v>
      </c>
      <c r="D208" t="str">
        <f t="shared" si="6"/>
        <v>2018 September</v>
      </c>
      <c r="E208" s="4">
        <f>SUM('Working Sheet'!E208:N208,'Working Sheet'!P208:Q208)</f>
        <v>1648.7</v>
      </c>
      <c r="F208" s="4">
        <f>SUM('Working Sheet'!O208,'Working Sheet'!R208,'Working Sheet'!AA208,'Working Sheet'!AC208)</f>
        <v>555.4</v>
      </c>
      <c r="G208" s="4">
        <f>SUM('Working Sheet'!S208,'Working Sheet'!T208,'Working Sheet'!U208)</f>
        <v>433.29999999999995</v>
      </c>
      <c r="H208" s="4">
        <f>SUM('Working Sheet'!V208,'Working Sheet'!X208)</f>
        <v>285</v>
      </c>
      <c r="I208" s="4">
        <f>SUM('Working Sheet'!W208)</f>
        <v>142.30000000000001</v>
      </c>
      <c r="J208" s="4">
        <f>SUM('Working Sheet'!Y208)</f>
        <v>138.4</v>
      </c>
      <c r="K208" s="4">
        <f>SUM('Working Sheet'!Z208)</f>
        <v>126</v>
      </c>
      <c r="L208" s="4">
        <f>SUM('Working Sheet'!AB208)</f>
        <v>146.19999999999999</v>
      </c>
      <c r="M208" s="4">
        <f>SUM('Working Sheet'!AD208)</f>
        <v>134.69999999999999</v>
      </c>
      <c r="N208" s="4">
        <f>SUM('Working Sheet'!AE208)</f>
        <v>140.19999999999999</v>
      </c>
      <c r="O208" s="4">
        <f t="shared" si="7"/>
        <v>834.2</v>
      </c>
    </row>
    <row r="209" spans="1:15" x14ac:dyDescent="0.35">
      <c r="A209" t="s">
        <v>30</v>
      </c>
      <c r="B209">
        <v>2018</v>
      </c>
      <c r="C209" t="s">
        <v>43</v>
      </c>
      <c r="D209" t="str">
        <f t="shared" si="6"/>
        <v>2018 October</v>
      </c>
      <c r="E209" s="4">
        <f>SUM('Working Sheet'!E209:N209,'Working Sheet'!P209:Q209)</f>
        <v>1647.6000000000001</v>
      </c>
      <c r="F209" s="4">
        <f>SUM('Working Sheet'!O209,'Working Sheet'!R209,'Working Sheet'!AA209,'Working Sheet'!AC209)</f>
        <v>568.69999999999993</v>
      </c>
      <c r="G209" s="4">
        <f>SUM('Working Sheet'!S209,'Working Sheet'!T209,'Working Sheet'!U209)</f>
        <v>445</v>
      </c>
      <c r="H209" s="4">
        <f>SUM('Working Sheet'!V209,'Working Sheet'!X209)</f>
        <v>286.76</v>
      </c>
      <c r="I209" s="4">
        <f>SUM('Working Sheet'!W209)</f>
        <v>149.69999999999999</v>
      </c>
      <c r="J209" s="4">
        <f>SUM('Working Sheet'!Y209)</f>
        <v>144.80000000000001</v>
      </c>
      <c r="K209" s="4">
        <f>SUM('Working Sheet'!Z209)</f>
        <v>130.80000000000001</v>
      </c>
      <c r="L209" s="4">
        <f>SUM('Working Sheet'!AB209)</f>
        <v>148</v>
      </c>
      <c r="M209" s="4">
        <f>SUM('Working Sheet'!AD209)</f>
        <v>139.80000000000001</v>
      </c>
      <c r="N209" s="4">
        <f>SUM('Working Sheet'!AE209)</f>
        <v>142.19999999999999</v>
      </c>
      <c r="O209" s="4">
        <f t="shared" si="7"/>
        <v>855.06</v>
      </c>
    </row>
    <row r="210" spans="1:15" x14ac:dyDescent="0.35">
      <c r="A210" t="s">
        <v>33</v>
      </c>
      <c r="B210">
        <v>2018</v>
      </c>
      <c r="C210" t="s">
        <v>43</v>
      </c>
      <c r="D210" t="str">
        <f t="shared" si="6"/>
        <v>2018 October</v>
      </c>
      <c r="E210" s="4">
        <f>SUM('Working Sheet'!E210:N210,'Working Sheet'!P210:Q210)</f>
        <v>1626.5</v>
      </c>
      <c r="F210" s="4">
        <f>SUM('Working Sheet'!O210,'Working Sheet'!R210,'Working Sheet'!AA210,'Working Sheet'!AC210)</f>
        <v>552.70000000000005</v>
      </c>
      <c r="G210" s="4">
        <f>SUM('Working Sheet'!S210,'Working Sheet'!T210,'Working Sheet'!U210)</f>
        <v>411</v>
      </c>
      <c r="H210" s="4">
        <f>SUM('Working Sheet'!V210,'Working Sheet'!X210)</f>
        <v>281.39999999999998</v>
      </c>
      <c r="I210" s="4">
        <f>SUM('Working Sheet'!W210)</f>
        <v>133.4</v>
      </c>
      <c r="J210" s="4">
        <f>SUM('Working Sheet'!Y210)</f>
        <v>136.19999999999999</v>
      </c>
      <c r="K210" s="4">
        <f>SUM('Working Sheet'!Z210)</f>
        <v>123.3</v>
      </c>
      <c r="L210" s="4">
        <f>SUM('Working Sheet'!AB210)</f>
        <v>145.5</v>
      </c>
      <c r="M210" s="4">
        <f>SUM('Working Sheet'!AD210)</f>
        <v>132.5</v>
      </c>
      <c r="N210" s="4">
        <f>SUM('Working Sheet'!AE210)</f>
        <v>138.9</v>
      </c>
      <c r="O210" s="4">
        <f t="shared" si="7"/>
        <v>816.09999999999991</v>
      </c>
    </row>
    <row r="211" spans="1:15" x14ac:dyDescent="0.35">
      <c r="A211" t="s">
        <v>34</v>
      </c>
      <c r="B211">
        <v>2018</v>
      </c>
      <c r="C211" t="s">
        <v>43</v>
      </c>
      <c r="D211" t="str">
        <f t="shared" si="6"/>
        <v>2018 October</v>
      </c>
      <c r="E211" s="4">
        <f>SUM('Working Sheet'!E211:N211,'Working Sheet'!P211:Q211)</f>
        <v>1642.6000000000001</v>
      </c>
      <c r="F211" s="4">
        <f>SUM('Working Sheet'!O211,'Working Sheet'!R211,'Working Sheet'!AA211,'Working Sheet'!AC211)</f>
        <v>564.70000000000005</v>
      </c>
      <c r="G211" s="4">
        <f>SUM('Working Sheet'!S211,'Working Sheet'!T211,'Working Sheet'!U211)</f>
        <v>434</v>
      </c>
      <c r="H211" s="4">
        <f>SUM('Working Sheet'!V211,'Working Sheet'!X211)</f>
        <v>289.10000000000002</v>
      </c>
      <c r="I211" s="4">
        <f>SUM('Working Sheet'!W211)</f>
        <v>145.30000000000001</v>
      </c>
      <c r="J211" s="4">
        <f>SUM('Working Sheet'!Y211)</f>
        <v>142.1</v>
      </c>
      <c r="K211" s="4">
        <f>SUM('Working Sheet'!Z211)</f>
        <v>125.5</v>
      </c>
      <c r="L211" s="4">
        <f>SUM('Working Sheet'!AB211)</f>
        <v>147.80000000000001</v>
      </c>
      <c r="M211" s="4">
        <f>SUM('Working Sheet'!AD211)</f>
        <v>136.30000000000001</v>
      </c>
      <c r="N211" s="4">
        <f>SUM('Working Sheet'!AE211)</f>
        <v>140.80000000000001</v>
      </c>
      <c r="O211" s="4">
        <f t="shared" si="7"/>
        <v>844</v>
      </c>
    </row>
    <row r="212" spans="1:15" x14ac:dyDescent="0.35">
      <c r="A212" t="s">
        <v>30</v>
      </c>
      <c r="B212">
        <v>2018</v>
      </c>
      <c r="C212" t="s">
        <v>45</v>
      </c>
      <c r="D212" t="str">
        <f t="shared" si="6"/>
        <v>2018 November</v>
      </c>
      <c r="E212" s="4">
        <f>SUM('Working Sheet'!E212:N212,'Working Sheet'!P212:Q212)</f>
        <v>1649.9999999999995</v>
      </c>
      <c r="F212" s="4">
        <f>SUM('Working Sheet'!O212,'Working Sheet'!R212,'Working Sheet'!AA212,'Working Sheet'!AC212)</f>
        <v>575.6</v>
      </c>
      <c r="G212" s="4">
        <f>SUM('Working Sheet'!S212,'Working Sheet'!T212,'Working Sheet'!U212)</f>
        <v>448</v>
      </c>
      <c r="H212" s="4">
        <f>SUM('Working Sheet'!V212,'Working Sheet'!X212)</f>
        <v>287.26</v>
      </c>
      <c r="I212" s="4">
        <f>SUM('Working Sheet'!W212)</f>
        <v>150.30000000000001</v>
      </c>
      <c r="J212" s="4">
        <f>SUM('Working Sheet'!Y212)</f>
        <v>145.4</v>
      </c>
      <c r="K212" s="4">
        <f>SUM('Working Sheet'!Z212)</f>
        <v>130.30000000000001</v>
      </c>
      <c r="L212" s="4">
        <f>SUM('Working Sheet'!AB212)</f>
        <v>150.19999999999999</v>
      </c>
      <c r="M212" s="4">
        <f>SUM('Working Sheet'!AD212)</f>
        <v>140.1</v>
      </c>
      <c r="N212" s="4">
        <f>SUM('Working Sheet'!AE212)</f>
        <v>142.4</v>
      </c>
      <c r="O212" s="4">
        <f t="shared" si="7"/>
        <v>858.16</v>
      </c>
    </row>
    <row r="213" spans="1:15" x14ac:dyDescent="0.35">
      <c r="A213" t="s">
        <v>33</v>
      </c>
      <c r="B213">
        <v>2018</v>
      </c>
      <c r="C213" t="s">
        <v>45</v>
      </c>
      <c r="D213" t="str">
        <f t="shared" si="6"/>
        <v>2018 November</v>
      </c>
      <c r="E213" s="4">
        <f>SUM('Working Sheet'!E213:N213,'Working Sheet'!P213:Q213)</f>
        <v>1629.4999999999998</v>
      </c>
      <c r="F213" s="4">
        <f>SUM('Working Sheet'!O213,'Working Sheet'!R213,'Working Sheet'!AA213,'Working Sheet'!AC213)</f>
        <v>554.20000000000005</v>
      </c>
      <c r="G213" s="4">
        <f>SUM('Working Sheet'!S213,'Working Sheet'!T213,'Working Sheet'!U213)</f>
        <v>413.1</v>
      </c>
      <c r="H213" s="4">
        <f>SUM('Working Sheet'!V213,'Working Sheet'!X213)</f>
        <v>282.70000000000005</v>
      </c>
      <c r="I213" s="4">
        <f>SUM('Working Sheet'!W213)</f>
        <v>136.69999999999999</v>
      </c>
      <c r="J213" s="4">
        <f>SUM('Working Sheet'!Y213)</f>
        <v>136.80000000000001</v>
      </c>
      <c r="K213" s="4">
        <f>SUM('Working Sheet'!Z213)</f>
        <v>121.2</v>
      </c>
      <c r="L213" s="4">
        <f>SUM('Working Sheet'!AB213)</f>
        <v>146.1</v>
      </c>
      <c r="M213" s="4">
        <f>SUM('Working Sheet'!AD213)</f>
        <v>132.19999999999999</v>
      </c>
      <c r="N213" s="4">
        <f>SUM('Working Sheet'!AE213)</f>
        <v>139</v>
      </c>
      <c r="O213" s="4">
        <f t="shared" si="7"/>
        <v>818.90000000000009</v>
      </c>
    </row>
    <row r="214" spans="1:15" x14ac:dyDescent="0.35">
      <c r="A214" t="s">
        <v>34</v>
      </c>
      <c r="B214">
        <v>2018</v>
      </c>
      <c r="C214" t="s">
        <v>45</v>
      </c>
      <c r="D214" t="str">
        <f t="shared" si="6"/>
        <v>2018 November</v>
      </c>
      <c r="E214" s="4">
        <f>SUM('Working Sheet'!E214:N214,'Working Sheet'!P214:Q214)</f>
        <v>1642.2000000000003</v>
      </c>
      <c r="F214" s="4">
        <f>SUM('Working Sheet'!O214,'Working Sheet'!R214,'Working Sheet'!AA214,'Working Sheet'!AC214)</f>
        <v>564.6</v>
      </c>
      <c r="G214" s="4">
        <f>SUM('Working Sheet'!S214,'Working Sheet'!T214,'Working Sheet'!U214)</f>
        <v>433.8</v>
      </c>
      <c r="H214" s="4">
        <f>SUM('Working Sheet'!V214,'Working Sheet'!X214)</f>
        <v>289.10000000000002</v>
      </c>
      <c r="I214" s="4">
        <f>SUM('Working Sheet'!W214)</f>
        <v>145.1</v>
      </c>
      <c r="J214" s="4">
        <f>SUM('Working Sheet'!Y214)</f>
        <v>142.1</v>
      </c>
      <c r="K214" s="4">
        <f>SUM('Working Sheet'!Z214)</f>
        <v>125.5</v>
      </c>
      <c r="L214" s="4">
        <f>SUM('Working Sheet'!AB214)</f>
        <v>147.80000000000001</v>
      </c>
      <c r="M214" s="4">
        <f>SUM('Working Sheet'!AD214)</f>
        <v>136.30000000000001</v>
      </c>
      <c r="N214" s="4">
        <f>SUM('Working Sheet'!AE214)</f>
        <v>140.80000000000001</v>
      </c>
      <c r="O214" s="4">
        <f t="shared" si="7"/>
        <v>843.8</v>
      </c>
    </row>
    <row r="215" spans="1:15" x14ac:dyDescent="0.35">
      <c r="A215" t="s">
        <v>30</v>
      </c>
      <c r="B215">
        <v>2018</v>
      </c>
      <c r="C215" t="s">
        <v>46</v>
      </c>
      <c r="D215" t="str">
        <f t="shared" si="6"/>
        <v>2018 December</v>
      </c>
      <c r="E215" s="4">
        <f>SUM('Working Sheet'!E215:N215,'Working Sheet'!P215:Q215)</f>
        <v>1635.3000000000002</v>
      </c>
      <c r="F215" s="4">
        <f>SUM('Working Sheet'!O215,'Working Sheet'!R215,'Working Sheet'!AA215,'Working Sheet'!AC215)</f>
        <v>576.70000000000005</v>
      </c>
      <c r="G215" s="4">
        <f>SUM('Working Sheet'!S215,'Working Sheet'!T215,'Working Sheet'!U215)</f>
        <v>448.3</v>
      </c>
      <c r="H215" s="4">
        <f>SUM('Working Sheet'!V215,'Working Sheet'!X215)</f>
        <v>288.76</v>
      </c>
      <c r="I215" s="4">
        <f>SUM('Working Sheet'!W215)</f>
        <v>149</v>
      </c>
      <c r="J215" s="4">
        <f>SUM('Working Sheet'!Y215)</f>
        <v>149.6</v>
      </c>
      <c r="K215" s="4">
        <f>SUM('Working Sheet'!Z215)</f>
        <v>128.9</v>
      </c>
      <c r="L215" s="4">
        <f>SUM('Working Sheet'!AB215)</f>
        <v>155.1</v>
      </c>
      <c r="M215" s="4">
        <f>SUM('Working Sheet'!AD215)</f>
        <v>141.6</v>
      </c>
      <c r="N215" s="4">
        <f>SUM('Working Sheet'!AE215)</f>
        <v>141.9</v>
      </c>
      <c r="O215" s="4">
        <f t="shared" si="7"/>
        <v>863.36</v>
      </c>
    </row>
    <row r="216" spans="1:15" x14ac:dyDescent="0.35">
      <c r="A216" t="s">
        <v>33</v>
      </c>
      <c r="B216">
        <v>2018</v>
      </c>
      <c r="C216" t="s">
        <v>46</v>
      </c>
      <c r="D216" t="str">
        <f t="shared" si="6"/>
        <v>2018 December</v>
      </c>
      <c r="E216" s="4">
        <f>SUM('Working Sheet'!E216:N216,'Working Sheet'!P216:Q216)</f>
        <v>1618.5</v>
      </c>
      <c r="F216" s="4">
        <f>SUM('Working Sheet'!O216,'Working Sheet'!R216,'Working Sheet'!AA216,'Working Sheet'!AC216)</f>
        <v>555.20000000000005</v>
      </c>
      <c r="G216" s="4">
        <f>SUM('Working Sheet'!S216,'Working Sheet'!T216,'Working Sheet'!U216)</f>
        <v>413.8</v>
      </c>
      <c r="H216" s="4">
        <f>SUM('Working Sheet'!V216,'Working Sheet'!X216)</f>
        <v>282.7</v>
      </c>
      <c r="I216" s="4">
        <f>SUM('Working Sheet'!W216)</f>
        <v>132.4</v>
      </c>
      <c r="J216" s="4">
        <f>SUM('Working Sheet'!Y216)</f>
        <v>137.30000000000001</v>
      </c>
      <c r="K216" s="4">
        <f>SUM('Working Sheet'!Z216)</f>
        <v>118.8</v>
      </c>
      <c r="L216" s="4">
        <f>SUM('Working Sheet'!AB216)</f>
        <v>146.5</v>
      </c>
      <c r="M216" s="4">
        <f>SUM('Working Sheet'!AD216)</f>
        <v>131.69999999999999</v>
      </c>
      <c r="N216" s="4">
        <f>SUM('Working Sheet'!AE216)</f>
        <v>138</v>
      </c>
      <c r="O216" s="4">
        <f t="shared" si="7"/>
        <v>812.09999999999991</v>
      </c>
    </row>
    <row r="217" spans="1:15" x14ac:dyDescent="0.35">
      <c r="A217" t="s">
        <v>34</v>
      </c>
      <c r="B217">
        <v>2018</v>
      </c>
      <c r="C217" t="s">
        <v>46</v>
      </c>
      <c r="D217" t="str">
        <f t="shared" si="6"/>
        <v>2018 December</v>
      </c>
      <c r="E217" s="4">
        <f>SUM('Working Sheet'!E217:N217,'Working Sheet'!P217:Q217)</f>
        <v>1628.9999999999998</v>
      </c>
      <c r="F217" s="4">
        <f>SUM('Working Sheet'!O217,'Working Sheet'!R217,'Working Sheet'!AA217,'Working Sheet'!AC217)</f>
        <v>565.79999999999995</v>
      </c>
      <c r="G217" s="4">
        <f>SUM('Working Sheet'!S217,'Working Sheet'!T217,'Working Sheet'!U217)</f>
        <v>434.3</v>
      </c>
      <c r="H217" s="4">
        <f>SUM('Working Sheet'!V217,'Working Sheet'!X217)</f>
        <v>289.7</v>
      </c>
      <c r="I217" s="4">
        <f>SUM('Working Sheet'!W217)</f>
        <v>142.69999999999999</v>
      </c>
      <c r="J217" s="4">
        <f>SUM('Working Sheet'!Y217)</f>
        <v>144.9</v>
      </c>
      <c r="K217" s="4">
        <f>SUM('Working Sheet'!Z217)</f>
        <v>123.6</v>
      </c>
      <c r="L217" s="4">
        <f>SUM('Working Sheet'!AB217)</f>
        <v>150.1</v>
      </c>
      <c r="M217" s="4">
        <f>SUM('Working Sheet'!AD217)</f>
        <v>136.80000000000001</v>
      </c>
      <c r="N217" s="4">
        <f>SUM('Working Sheet'!AE217)</f>
        <v>140.1</v>
      </c>
      <c r="O217" s="4">
        <f t="shared" si="7"/>
        <v>842.90000000000009</v>
      </c>
    </row>
    <row r="218" spans="1:15" x14ac:dyDescent="0.35">
      <c r="A218" t="s">
        <v>30</v>
      </c>
      <c r="B218">
        <v>2019</v>
      </c>
      <c r="C218" t="s">
        <v>31</v>
      </c>
      <c r="D218" t="str">
        <f t="shared" si="6"/>
        <v>2019 January</v>
      </c>
      <c r="E218" s="4">
        <f>SUM('Working Sheet'!E218:N218,'Working Sheet'!P218:Q218)</f>
        <v>1622.6000000000001</v>
      </c>
      <c r="F218" s="4">
        <f>SUM('Working Sheet'!O218,'Working Sheet'!R218,'Working Sheet'!AA218,'Working Sheet'!AC218)</f>
        <v>576.1</v>
      </c>
      <c r="G218" s="4">
        <f>SUM('Working Sheet'!S218,'Working Sheet'!T218,'Working Sheet'!U218)</f>
        <v>445.6</v>
      </c>
      <c r="H218" s="4">
        <f>SUM('Working Sheet'!V218,'Working Sheet'!X218)</f>
        <v>289.36</v>
      </c>
      <c r="I218" s="4">
        <f>SUM('Working Sheet'!W218)</f>
        <v>146.19999999999999</v>
      </c>
      <c r="J218" s="4">
        <f>SUM('Working Sheet'!Y218)</f>
        <v>149.6</v>
      </c>
      <c r="K218" s="4">
        <f>SUM('Working Sheet'!Z218)</f>
        <v>128.6</v>
      </c>
      <c r="L218" s="4">
        <f>SUM('Working Sheet'!AB218)</f>
        <v>155.19999999999999</v>
      </c>
      <c r="M218" s="4">
        <f>SUM('Working Sheet'!AD218)</f>
        <v>141.69999999999999</v>
      </c>
      <c r="N218" s="4">
        <f>SUM('Working Sheet'!AE218)</f>
        <v>141</v>
      </c>
      <c r="O218" s="4">
        <f t="shared" si="7"/>
        <v>861.06</v>
      </c>
    </row>
    <row r="219" spans="1:15" x14ac:dyDescent="0.35">
      <c r="A219" t="s">
        <v>33</v>
      </c>
      <c r="B219">
        <v>2019</v>
      </c>
      <c r="C219" t="s">
        <v>31</v>
      </c>
      <c r="D219" t="str">
        <f t="shared" si="6"/>
        <v>2019 January</v>
      </c>
      <c r="E219" s="4">
        <f>SUM('Working Sheet'!E219:N219,'Working Sheet'!P219:Q219)</f>
        <v>1616.2000000000003</v>
      </c>
      <c r="F219" s="4">
        <f>SUM('Working Sheet'!O219,'Working Sheet'!R219,'Working Sheet'!AA219,'Working Sheet'!AC219)</f>
        <v>556.39999999999986</v>
      </c>
      <c r="G219" s="4">
        <f>SUM('Working Sheet'!S219,'Working Sheet'!T219,'Working Sheet'!U219)</f>
        <v>414.5</v>
      </c>
      <c r="H219" s="4">
        <f>SUM('Working Sheet'!V219,'Working Sheet'!X219)</f>
        <v>284</v>
      </c>
      <c r="I219" s="4">
        <f>SUM('Working Sheet'!W219)</f>
        <v>128.6</v>
      </c>
      <c r="J219" s="4">
        <f>SUM('Working Sheet'!Y219)</f>
        <v>137.80000000000001</v>
      </c>
      <c r="K219" s="4">
        <f>SUM('Working Sheet'!Z219)</f>
        <v>118.6</v>
      </c>
      <c r="L219" s="4">
        <f>SUM('Working Sheet'!AB219)</f>
        <v>146.6</v>
      </c>
      <c r="M219" s="4">
        <f>SUM('Working Sheet'!AD219)</f>
        <v>131.80000000000001</v>
      </c>
      <c r="N219" s="4">
        <f>SUM('Working Sheet'!AE219)</f>
        <v>138</v>
      </c>
      <c r="O219" s="4">
        <f t="shared" si="7"/>
        <v>809.60000000000014</v>
      </c>
    </row>
    <row r="220" spans="1:15" x14ac:dyDescent="0.35">
      <c r="A220" t="s">
        <v>34</v>
      </c>
      <c r="B220">
        <v>2019</v>
      </c>
      <c r="C220" t="s">
        <v>31</v>
      </c>
      <c r="D220" t="str">
        <f t="shared" si="6"/>
        <v>2019 January</v>
      </c>
      <c r="E220" s="4">
        <f>SUM('Working Sheet'!E220:N220,'Working Sheet'!P220:Q220)</f>
        <v>1620.1</v>
      </c>
      <c r="F220" s="4">
        <f>SUM('Working Sheet'!O220,'Working Sheet'!R220,'Working Sheet'!AA220,'Working Sheet'!AC220)</f>
        <v>566</v>
      </c>
      <c r="G220" s="4">
        <f>SUM('Working Sheet'!S220,'Working Sheet'!T220,'Working Sheet'!U220)</f>
        <v>433</v>
      </c>
      <c r="H220" s="4">
        <f>SUM('Working Sheet'!V220,'Working Sheet'!X220)</f>
        <v>291.29999999999995</v>
      </c>
      <c r="I220" s="4">
        <f>SUM('Working Sheet'!W220)</f>
        <v>139.5</v>
      </c>
      <c r="J220" s="4">
        <f>SUM('Working Sheet'!Y220)</f>
        <v>145.1</v>
      </c>
      <c r="K220" s="4">
        <f>SUM('Working Sheet'!Z220)</f>
        <v>123.3</v>
      </c>
      <c r="L220" s="4">
        <f>SUM('Working Sheet'!AB220)</f>
        <v>150.19999999999999</v>
      </c>
      <c r="M220" s="4">
        <f>SUM('Working Sheet'!AD220)</f>
        <v>136.9</v>
      </c>
      <c r="N220" s="4">
        <f>SUM('Working Sheet'!AE220)</f>
        <v>139.6</v>
      </c>
      <c r="O220" s="4">
        <f t="shared" si="7"/>
        <v>841.19999999999993</v>
      </c>
    </row>
    <row r="221" spans="1:15" x14ac:dyDescent="0.35">
      <c r="A221" t="s">
        <v>30</v>
      </c>
      <c r="B221">
        <v>2019</v>
      </c>
      <c r="C221" t="s">
        <v>35</v>
      </c>
      <c r="D221" t="str">
        <f t="shared" si="6"/>
        <v>2019 February</v>
      </c>
      <c r="E221" s="4">
        <f>SUM('Working Sheet'!E221:N221,'Working Sheet'!P221:Q221)</f>
        <v>1622.4</v>
      </c>
      <c r="F221" s="4">
        <f>SUM('Working Sheet'!O221,'Working Sheet'!R221,'Working Sheet'!AA221,'Working Sheet'!AC221)</f>
        <v>578.5</v>
      </c>
      <c r="G221" s="4">
        <f>SUM('Working Sheet'!S221,'Working Sheet'!T221,'Working Sheet'!U221)</f>
        <v>446.5</v>
      </c>
      <c r="H221" s="4">
        <f>SUM('Working Sheet'!V221,'Working Sheet'!X221)</f>
        <v>289.36</v>
      </c>
      <c r="I221" s="4">
        <f>SUM('Working Sheet'!W221)</f>
        <v>145.30000000000001</v>
      </c>
      <c r="J221" s="4">
        <f>SUM('Working Sheet'!Y221)</f>
        <v>149.9</v>
      </c>
      <c r="K221" s="4">
        <f>SUM('Working Sheet'!Z221)</f>
        <v>129.19999999999999</v>
      </c>
      <c r="L221" s="4">
        <f>SUM('Working Sheet'!AB221)</f>
        <v>155.5</v>
      </c>
      <c r="M221" s="4">
        <f>SUM('Working Sheet'!AD221)</f>
        <v>142.19999999999999</v>
      </c>
      <c r="N221" s="4">
        <f>SUM('Working Sheet'!AE221)</f>
        <v>141</v>
      </c>
      <c r="O221" s="4">
        <f t="shared" si="7"/>
        <v>861.56</v>
      </c>
    </row>
    <row r="222" spans="1:15" x14ac:dyDescent="0.35">
      <c r="A222" t="s">
        <v>33</v>
      </c>
      <c r="B222">
        <v>2019</v>
      </c>
      <c r="C222" t="s">
        <v>35</v>
      </c>
      <c r="D222" t="str">
        <f t="shared" si="6"/>
        <v>2019 February</v>
      </c>
      <c r="E222" s="4">
        <f>SUM('Working Sheet'!E222:N222,'Working Sheet'!P222:Q222)</f>
        <v>1626.1000000000001</v>
      </c>
      <c r="F222" s="4">
        <f>SUM('Working Sheet'!O222,'Working Sheet'!R222,'Working Sheet'!AA222,'Working Sheet'!AC222)</f>
        <v>558.40000000000009</v>
      </c>
      <c r="G222" s="4">
        <f>SUM('Working Sheet'!S222,'Working Sheet'!T222,'Working Sheet'!U222)</f>
        <v>415.5</v>
      </c>
      <c r="H222" s="4">
        <f>SUM('Working Sheet'!V222,'Working Sheet'!X222)</f>
        <v>285.10000000000002</v>
      </c>
      <c r="I222" s="4">
        <f>SUM('Working Sheet'!W222)</f>
        <v>127.1</v>
      </c>
      <c r="J222" s="4">
        <f>SUM('Working Sheet'!Y222)</f>
        <v>138.5</v>
      </c>
      <c r="K222" s="4">
        <f>SUM('Working Sheet'!Z222)</f>
        <v>119.2</v>
      </c>
      <c r="L222" s="4">
        <f>SUM('Working Sheet'!AB222)</f>
        <v>146.6</v>
      </c>
      <c r="M222" s="4">
        <f>SUM('Working Sheet'!AD222)</f>
        <v>132.4</v>
      </c>
      <c r="N222" s="4">
        <f>SUM('Working Sheet'!AE222)</f>
        <v>138.6</v>
      </c>
      <c r="O222" s="4">
        <f t="shared" si="7"/>
        <v>810.40000000000009</v>
      </c>
    </row>
    <row r="223" spans="1:15" x14ac:dyDescent="0.35">
      <c r="A223" t="s">
        <v>34</v>
      </c>
      <c r="B223">
        <v>2019</v>
      </c>
      <c r="C223" t="s">
        <v>35</v>
      </c>
      <c r="D223" t="str">
        <f t="shared" si="6"/>
        <v>2019 February</v>
      </c>
      <c r="E223" s="4">
        <f>SUM('Working Sheet'!E223:N223,'Working Sheet'!P223:Q223)</f>
        <v>1623.5</v>
      </c>
      <c r="F223" s="4">
        <f>SUM('Working Sheet'!O223,'Working Sheet'!R223,'Working Sheet'!AA223,'Working Sheet'!AC223)</f>
        <v>568.20000000000005</v>
      </c>
      <c r="G223" s="4">
        <f>SUM('Working Sheet'!S223,'Working Sheet'!T223,'Working Sheet'!U223)</f>
        <v>433.9</v>
      </c>
      <c r="H223" s="4">
        <f>SUM('Working Sheet'!V223,'Working Sheet'!X223)</f>
        <v>292.2</v>
      </c>
      <c r="I223" s="4">
        <f>SUM('Working Sheet'!W223)</f>
        <v>138.4</v>
      </c>
      <c r="J223" s="4">
        <f>SUM('Working Sheet'!Y223)</f>
        <v>145.6</v>
      </c>
      <c r="K223" s="4">
        <f>SUM('Working Sheet'!Z223)</f>
        <v>123.9</v>
      </c>
      <c r="L223" s="4">
        <f>SUM('Working Sheet'!AB223)</f>
        <v>150.30000000000001</v>
      </c>
      <c r="M223" s="4">
        <f>SUM('Working Sheet'!AD223)</f>
        <v>137.4</v>
      </c>
      <c r="N223" s="4">
        <f>SUM('Working Sheet'!AE223)</f>
        <v>139.9</v>
      </c>
      <c r="O223" s="4">
        <f t="shared" si="7"/>
        <v>842.19999999999993</v>
      </c>
    </row>
    <row r="224" spans="1:15" x14ac:dyDescent="0.35">
      <c r="A224" t="s">
        <v>30</v>
      </c>
      <c r="B224">
        <v>2019</v>
      </c>
      <c r="C224" t="s">
        <v>36</v>
      </c>
      <c r="D224" t="str">
        <f t="shared" si="6"/>
        <v>2019 March</v>
      </c>
      <c r="E224" s="4">
        <f>SUM('Working Sheet'!E224:N224,'Working Sheet'!P224:Q224)</f>
        <v>1623.8000000000002</v>
      </c>
      <c r="F224" s="4">
        <f>SUM('Working Sheet'!O224,'Working Sheet'!R224,'Working Sheet'!AA224,'Working Sheet'!AC224)</f>
        <v>578.1</v>
      </c>
      <c r="G224" s="4">
        <f>SUM('Working Sheet'!S224,'Working Sheet'!T224,'Working Sheet'!U224)</f>
        <v>447</v>
      </c>
      <c r="H224" s="4">
        <f>SUM('Working Sheet'!V224,'Working Sheet'!X224)</f>
        <v>289.26</v>
      </c>
      <c r="I224" s="4">
        <f>SUM('Working Sheet'!W224)</f>
        <v>146.4</v>
      </c>
      <c r="J224" s="4">
        <f>SUM('Working Sheet'!Y224)</f>
        <v>150.4</v>
      </c>
      <c r="K224" s="4">
        <f>SUM('Working Sheet'!Z224)</f>
        <v>129.9</v>
      </c>
      <c r="L224" s="4">
        <f>SUM('Working Sheet'!AB224)</f>
        <v>155.5</v>
      </c>
      <c r="M224" s="4">
        <f>SUM('Working Sheet'!AD224)</f>
        <v>142.4</v>
      </c>
      <c r="N224" s="4">
        <f>SUM('Working Sheet'!AE224)</f>
        <v>141.19999999999999</v>
      </c>
      <c r="O224" s="4">
        <f t="shared" si="7"/>
        <v>863.45999999999992</v>
      </c>
    </row>
    <row r="225" spans="1:15" x14ac:dyDescent="0.35">
      <c r="A225" t="s">
        <v>33</v>
      </c>
      <c r="B225">
        <v>2019</v>
      </c>
      <c r="C225" t="s">
        <v>36</v>
      </c>
      <c r="D225" t="str">
        <f t="shared" si="6"/>
        <v>2019 March</v>
      </c>
      <c r="E225" s="4">
        <f>SUM('Working Sheet'!E225:N225,'Working Sheet'!P225:Q225)</f>
        <v>1639.9</v>
      </c>
      <c r="F225" s="4">
        <f>SUM('Working Sheet'!O225,'Working Sheet'!R225,'Working Sheet'!AA225,'Working Sheet'!AC225)</f>
        <v>559.29999999999995</v>
      </c>
      <c r="G225" s="4">
        <f>SUM('Working Sheet'!S225,'Working Sheet'!T225,'Working Sheet'!U225)</f>
        <v>416.29999999999995</v>
      </c>
      <c r="H225" s="4">
        <f>SUM('Working Sheet'!V225,'Working Sheet'!X225)</f>
        <v>285.8</v>
      </c>
      <c r="I225" s="4">
        <f>SUM('Working Sheet'!W225)</f>
        <v>128.80000000000001</v>
      </c>
      <c r="J225" s="4">
        <f>SUM('Working Sheet'!Y225)</f>
        <v>139.19999999999999</v>
      </c>
      <c r="K225" s="4">
        <f>SUM('Working Sheet'!Z225)</f>
        <v>119.9</v>
      </c>
      <c r="L225" s="4">
        <f>SUM('Working Sheet'!AB225)</f>
        <v>146.69999999999999</v>
      </c>
      <c r="M225" s="4">
        <f>SUM('Working Sheet'!AD225)</f>
        <v>132.80000000000001</v>
      </c>
      <c r="N225" s="4">
        <f>SUM('Working Sheet'!AE225)</f>
        <v>139.5</v>
      </c>
      <c r="O225" s="4">
        <f t="shared" si="7"/>
        <v>814</v>
      </c>
    </row>
    <row r="226" spans="1:15" x14ac:dyDescent="0.35">
      <c r="A226" t="s">
        <v>34</v>
      </c>
      <c r="B226">
        <v>2019</v>
      </c>
      <c r="C226" t="s">
        <v>36</v>
      </c>
      <c r="D226" t="str">
        <f t="shared" si="6"/>
        <v>2019 March</v>
      </c>
      <c r="E226" s="4">
        <f>SUM('Working Sheet'!E226:N226,'Working Sheet'!P226:Q226)</f>
        <v>1629.2</v>
      </c>
      <c r="F226" s="4">
        <f>SUM('Working Sheet'!O226,'Working Sheet'!R226,'Working Sheet'!AA226,'Working Sheet'!AC226)</f>
        <v>568.29999999999995</v>
      </c>
      <c r="G226" s="4">
        <f>SUM('Working Sheet'!S226,'Working Sheet'!T226,'Working Sheet'!U226)</f>
        <v>434.5</v>
      </c>
      <c r="H226" s="4">
        <f>SUM('Working Sheet'!V226,'Working Sheet'!X226)</f>
        <v>292.8</v>
      </c>
      <c r="I226" s="4">
        <f>SUM('Working Sheet'!W226)</f>
        <v>139.69999999999999</v>
      </c>
      <c r="J226" s="4">
        <f>SUM('Working Sheet'!Y226)</f>
        <v>146.19999999999999</v>
      </c>
      <c r="K226" s="4">
        <f>SUM('Working Sheet'!Z226)</f>
        <v>124.6</v>
      </c>
      <c r="L226" s="4">
        <f>SUM('Working Sheet'!AB226)</f>
        <v>150.30000000000001</v>
      </c>
      <c r="M226" s="4">
        <f>SUM('Working Sheet'!AD226)</f>
        <v>137.69999999999999</v>
      </c>
      <c r="N226" s="4">
        <f>SUM('Working Sheet'!AE226)</f>
        <v>140.4</v>
      </c>
      <c r="O226" s="4">
        <f t="shared" si="7"/>
        <v>845.10000000000014</v>
      </c>
    </row>
    <row r="227" spans="1:15" x14ac:dyDescent="0.35">
      <c r="A227" t="s">
        <v>30</v>
      </c>
      <c r="B227">
        <v>2019</v>
      </c>
      <c r="C227" t="s">
        <v>38</v>
      </c>
      <c r="D227" t="str">
        <f t="shared" si="6"/>
        <v>2019 May</v>
      </c>
      <c r="E227" s="4">
        <f>SUM('Working Sheet'!E227:N227,'Working Sheet'!P227:Q227)</f>
        <v>1644.4</v>
      </c>
      <c r="F227" s="4">
        <f>SUM('Working Sheet'!O227,'Working Sheet'!R227,'Working Sheet'!AA227,'Working Sheet'!AC227)</f>
        <v>580.79999999999995</v>
      </c>
      <c r="G227" s="4">
        <f>SUM('Working Sheet'!S227,'Working Sheet'!T227,'Working Sheet'!U227)</f>
        <v>448.59999999999997</v>
      </c>
      <c r="H227" s="4">
        <f>SUM('Working Sheet'!V227,'Working Sheet'!X227)</f>
        <v>288.76</v>
      </c>
      <c r="I227" s="4">
        <f>SUM('Working Sheet'!W227)</f>
        <v>146.9</v>
      </c>
      <c r="J227" s="4">
        <f>SUM('Working Sheet'!Y227)</f>
        <v>151.30000000000001</v>
      </c>
      <c r="K227" s="4">
        <f>SUM('Working Sheet'!Z227)</f>
        <v>130.19999999999999</v>
      </c>
      <c r="L227" s="4">
        <f>SUM('Working Sheet'!AB227)</f>
        <v>156.69999999999999</v>
      </c>
      <c r="M227" s="4">
        <f>SUM('Working Sheet'!AD227)</f>
        <v>142.9</v>
      </c>
      <c r="N227" s="4">
        <f>SUM('Working Sheet'!AE227)</f>
        <v>142.4</v>
      </c>
      <c r="O227" s="4">
        <f t="shared" si="7"/>
        <v>865.45999999999992</v>
      </c>
    </row>
    <row r="228" spans="1:15" x14ac:dyDescent="0.35">
      <c r="A228" t="s">
        <v>33</v>
      </c>
      <c r="B228">
        <v>2019</v>
      </c>
      <c r="C228" t="s">
        <v>38</v>
      </c>
      <c r="D228" t="str">
        <f t="shared" si="6"/>
        <v>2019 May</v>
      </c>
      <c r="E228" s="4">
        <f>SUM('Working Sheet'!E228:N228,'Working Sheet'!P228:Q228)</f>
        <v>1682.6000000000001</v>
      </c>
      <c r="F228" s="4">
        <f>SUM('Working Sheet'!O228,'Working Sheet'!R228,'Working Sheet'!AA228,'Working Sheet'!AC228)</f>
        <v>561.70000000000005</v>
      </c>
      <c r="G228" s="4">
        <f>SUM('Working Sheet'!S228,'Working Sheet'!T228,'Working Sheet'!U228)</f>
        <v>417.9</v>
      </c>
      <c r="H228" s="4">
        <f>SUM('Working Sheet'!V228,'Working Sheet'!X228)</f>
        <v>287.29999999999995</v>
      </c>
      <c r="I228" s="4">
        <f>SUM('Working Sheet'!W228)</f>
        <v>129.4</v>
      </c>
      <c r="J228" s="4">
        <f>SUM('Working Sheet'!Y228)</f>
        <v>139.80000000000001</v>
      </c>
      <c r="K228" s="4">
        <f>SUM('Working Sheet'!Z228)</f>
        <v>120.1</v>
      </c>
      <c r="L228" s="4">
        <f>SUM('Working Sheet'!AB228)</f>
        <v>148</v>
      </c>
      <c r="M228" s="4">
        <f>SUM('Working Sheet'!AD228)</f>
        <v>133.30000000000001</v>
      </c>
      <c r="N228" s="4">
        <f>SUM('Working Sheet'!AE228)</f>
        <v>141.5</v>
      </c>
      <c r="O228" s="4">
        <f t="shared" si="7"/>
        <v>818.09999999999991</v>
      </c>
    </row>
    <row r="229" spans="1:15" x14ac:dyDescent="0.35">
      <c r="A229" t="s">
        <v>34</v>
      </c>
      <c r="B229">
        <v>2019</v>
      </c>
      <c r="C229" t="s">
        <v>38</v>
      </c>
      <c r="D229" t="str">
        <f t="shared" si="6"/>
        <v>2019 May</v>
      </c>
      <c r="E229" s="4">
        <f>SUM('Working Sheet'!E229:N229,'Working Sheet'!P229:Q229)</f>
        <v>1657.9000000000003</v>
      </c>
      <c r="F229" s="4">
        <f>SUM('Working Sheet'!O229,'Working Sheet'!R229,'Working Sheet'!AA229,'Working Sheet'!AC229)</f>
        <v>570.70000000000005</v>
      </c>
      <c r="G229" s="4">
        <f>SUM('Working Sheet'!S229,'Working Sheet'!T229,'Working Sheet'!U229)</f>
        <v>436.1</v>
      </c>
      <c r="H229" s="4">
        <f>SUM('Working Sheet'!V229,'Working Sheet'!X229)</f>
        <v>293.79999999999995</v>
      </c>
      <c r="I229" s="4">
        <f>SUM('Working Sheet'!W229)</f>
        <v>140.30000000000001</v>
      </c>
      <c r="J229" s="4">
        <f>SUM('Working Sheet'!Y229)</f>
        <v>146.9</v>
      </c>
      <c r="K229" s="4">
        <f>SUM('Working Sheet'!Z229)</f>
        <v>124.9</v>
      </c>
      <c r="L229" s="4">
        <f>SUM('Working Sheet'!AB229)</f>
        <v>151.6</v>
      </c>
      <c r="M229" s="4">
        <f>SUM('Working Sheet'!AD229)</f>
        <v>138.19999999999999</v>
      </c>
      <c r="N229" s="4">
        <f>SUM('Working Sheet'!AE229)</f>
        <v>142</v>
      </c>
      <c r="O229" s="4">
        <f t="shared" si="7"/>
        <v>848.8</v>
      </c>
    </row>
    <row r="230" spans="1:15" x14ac:dyDescent="0.35">
      <c r="A230" t="s">
        <v>30</v>
      </c>
      <c r="B230">
        <v>2019</v>
      </c>
      <c r="C230" t="s">
        <v>39</v>
      </c>
      <c r="D230" t="str">
        <f t="shared" si="6"/>
        <v>2019 June</v>
      </c>
      <c r="E230" s="4">
        <f>SUM('Working Sheet'!E230:N230,'Working Sheet'!P230:Q230)</f>
        <v>1666.1999999999998</v>
      </c>
      <c r="F230" s="4">
        <f>SUM('Working Sheet'!O230,'Working Sheet'!R230,'Working Sheet'!AA230,'Working Sheet'!AC230)</f>
        <v>583.40000000000009</v>
      </c>
      <c r="G230" s="4">
        <f>SUM('Working Sheet'!S230,'Working Sheet'!T230,'Working Sheet'!U230)</f>
        <v>448.59999999999997</v>
      </c>
      <c r="H230" s="4">
        <f>SUM('Working Sheet'!V230,'Working Sheet'!X230)</f>
        <v>288.86</v>
      </c>
      <c r="I230" s="4">
        <f>SUM('Working Sheet'!W230)</f>
        <v>147.80000000000001</v>
      </c>
      <c r="J230" s="4">
        <f>SUM('Working Sheet'!Y230)</f>
        <v>151.69999999999999</v>
      </c>
      <c r="K230" s="4">
        <f>SUM('Working Sheet'!Z230)</f>
        <v>130.19999999999999</v>
      </c>
      <c r="L230" s="4">
        <f>SUM('Working Sheet'!AB230)</f>
        <v>157.69999999999999</v>
      </c>
      <c r="M230" s="4">
        <f>SUM('Working Sheet'!AD230)</f>
        <v>143.30000000000001</v>
      </c>
      <c r="N230" s="4">
        <f>SUM('Working Sheet'!AE230)</f>
        <v>143.6</v>
      </c>
      <c r="O230" s="4">
        <f t="shared" si="7"/>
        <v>867.8599999999999</v>
      </c>
    </row>
    <row r="231" spans="1:15" x14ac:dyDescent="0.35">
      <c r="A231" t="s">
        <v>33</v>
      </c>
      <c r="B231">
        <v>2019</v>
      </c>
      <c r="C231" t="s">
        <v>39</v>
      </c>
      <c r="D231" t="str">
        <f t="shared" si="6"/>
        <v>2019 June</v>
      </c>
      <c r="E231" s="4">
        <f>SUM('Working Sheet'!E231:N231,'Working Sheet'!P231:Q231)</f>
        <v>1704.2999999999997</v>
      </c>
      <c r="F231" s="4">
        <f>SUM('Working Sheet'!O231,'Working Sheet'!R231,'Working Sheet'!AA231,'Working Sheet'!AC231)</f>
        <v>563.70000000000005</v>
      </c>
      <c r="G231" s="4">
        <f>SUM('Working Sheet'!S231,'Working Sheet'!T231,'Working Sheet'!U231)</f>
        <v>418.4</v>
      </c>
      <c r="H231" s="4">
        <f>SUM('Working Sheet'!V231,'Working Sheet'!X231)</f>
        <v>286.8</v>
      </c>
      <c r="I231" s="4">
        <f>SUM('Working Sheet'!W231)</f>
        <v>130.5</v>
      </c>
      <c r="J231" s="4">
        <f>SUM('Working Sheet'!Y231)</f>
        <v>140.30000000000001</v>
      </c>
      <c r="K231" s="4">
        <f>SUM('Working Sheet'!Z231)</f>
        <v>119.6</v>
      </c>
      <c r="L231" s="4">
        <f>SUM('Working Sheet'!AB231)</f>
        <v>148.9</v>
      </c>
      <c r="M231" s="4">
        <f>SUM('Working Sheet'!AD231)</f>
        <v>133.6</v>
      </c>
      <c r="N231" s="4">
        <f>SUM('Working Sheet'!AE231)</f>
        <v>142.1</v>
      </c>
      <c r="O231" s="4">
        <f t="shared" si="7"/>
        <v>819.4</v>
      </c>
    </row>
    <row r="232" spans="1:15" x14ac:dyDescent="0.35">
      <c r="A232" t="s">
        <v>34</v>
      </c>
      <c r="B232">
        <v>2019</v>
      </c>
      <c r="C232" t="s">
        <v>39</v>
      </c>
      <c r="D232" t="str">
        <f t="shared" si="6"/>
        <v>2019 June</v>
      </c>
      <c r="E232" s="4">
        <f>SUM('Working Sheet'!E232:N232,'Working Sheet'!P232:Q232)</f>
        <v>1679.9</v>
      </c>
      <c r="F232" s="4">
        <f>SUM('Working Sheet'!O232,'Working Sheet'!R232,'Working Sheet'!AA232,'Working Sheet'!AC232)</f>
        <v>573</v>
      </c>
      <c r="G232" s="4">
        <f>SUM('Working Sheet'!S232,'Working Sheet'!T232,'Working Sheet'!U232)</f>
        <v>436.4</v>
      </c>
      <c r="H232" s="4">
        <f>SUM('Working Sheet'!V232,'Working Sheet'!X232)</f>
        <v>293.20000000000005</v>
      </c>
      <c r="I232" s="4">
        <f>SUM('Working Sheet'!W232)</f>
        <v>141.19999999999999</v>
      </c>
      <c r="J232" s="4">
        <f>SUM('Working Sheet'!Y232)</f>
        <v>147.4</v>
      </c>
      <c r="K232" s="4">
        <f>SUM('Working Sheet'!Z232)</f>
        <v>124.6</v>
      </c>
      <c r="L232" s="4">
        <f>SUM('Working Sheet'!AB232)</f>
        <v>152.5</v>
      </c>
      <c r="M232" s="4">
        <f>SUM('Working Sheet'!AD232)</f>
        <v>138.6</v>
      </c>
      <c r="N232" s="4">
        <f>SUM('Working Sheet'!AE232)</f>
        <v>142.9</v>
      </c>
      <c r="O232" s="4">
        <f t="shared" si="7"/>
        <v>850.1</v>
      </c>
    </row>
    <row r="233" spans="1:15" x14ac:dyDescent="0.35">
      <c r="A233" t="s">
        <v>30</v>
      </c>
      <c r="B233">
        <v>2019</v>
      </c>
      <c r="C233" t="s">
        <v>40</v>
      </c>
      <c r="D233" t="str">
        <f t="shared" si="6"/>
        <v>2019 July</v>
      </c>
      <c r="E233" s="4">
        <f>SUM('Working Sheet'!E233:N233,'Working Sheet'!P233:Q233)</f>
        <v>1688.3999999999999</v>
      </c>
      <c r="F233" s="4">
        <f>SUM('Working Sheet'!O233,'Working Sheet'!R233,'Working Sheet'!AA233,'Working Sheet'!AC233)</f>
        <v>586.6</v>
      </c>
      <c r="G233" s="4">
        <f>SUM('Working Sheet'!S233,'Working Sheet'!T233,'Working Sheet'!U233)</f>
        <v>449.1</v>
      </c>
      <c r="H233" s="4">
        <f>SUM('Working Sheet'!V233,'Working Sheet'!X233)</f>
        <v>289.26</v>
      </c>
      <c r="I233" s="4">
        <f>SUM('Working Sheet'!W233)</f>
        <v>146.80000000000001</v>
      </c>
      <c r="J233" s="4">
        <f>SUM('Working Sheet'!Y233)</f>
        <v>152.19999999999999</v>
      </c>
      <c r="K233" s="4">
        <f>SUM('Working Sheet'!Z233)</f>
        <v>131.19999999999999</v>
      </c>
      <c r="L233" s="4">
        <f>SUM('Working Sheet'!AB233)</f>
        <v>159.1</v>
      </c>
      <c r="M233" s="4">
        <f>SUM('Working Sheet'!AD233)</f>
        <v>144.19999999999999</v>
      </c>
      <c r="N233" s="4">
        <f>SUM('Working Sheet'!AE233)</f>
        <v>144.9</v>
      </c>
      <c r="O233" s="4">
        <f t="shared" si="7"/>
        <v>870.56</v>
      </c>
    </row>
    <row r="234" spans="1:15" x14ac:dyDescent="0.35">
      <c r="A234" t="s">
        <v>33</v>
      </c>
      <c r="B234">
        <v>2019</v>
      </c>
      <c r="C234" t="s">
        <v>40</v>
      </c>
      <c r="D234" t="str">
        <f t="shared" si="6"/>
        <v>2019 July</v>
      </c>
      <c r="E234" s="4">
        <f>SUM('Working Sheet'!E234:N234,'Working Sheet'!P234:Q234)</f>
        <v>1727.8999999999999</v>
      </c>
      <c r="F234" s="4">
        <f>SUM('Working Sheet'!O234,'Working Sheet'!R234,'Working Sheet'!AA234,'Working Sheet'!AC234)</f>
        <v>566.79999999999995</v>
      </c>
      <c r="G234" s="4">
        <f>SUM('Working Sheet'!S234,'Working Sheet'!T234,'Working Sheet'!U234)</f>
        <v>419.3</v>
      </c>
      <c r="H234" s="4">
        <f>SUM('Working Sheet'!V234,'Working Sheet'!X234)</f>
        <v>288.29999999999995</v>
      </c>
      <c r="I234" s="4">
        <f>SUM('Working Sheet'!W234)</f>
        <v>127</v>
      </c>
      <c r="J234" s="4">
        <f>SUM('Working Sheet'!Y234)</f>
        <v>140.80000000000001</v>
      </c>
      <c r="K234" s="4">
        <f>SUM('Working Sheet'!Z234)</f>
        <v>120.6</v>
      </c>
      <c r="L234" s="4">
        <f>SUM('Working Sheet'!AB234)</f>
        <v>150.4</v>
      </c>
      <c r="M234" s="4">
        <f>SUM('Working Sheet'!AD234)</f>
        <v>134.5</v>
      </c>
      <c r="N234" s="4">
        <f>SUM('Working Sheet'!AE234)</f>
        <v>143.30000000000001</v>
      </c>
      <c r="O234" s="4">
        <f t="shared" si="7"/>
        <v>820.8</v>
      </c>
    </row>
    <row r="235" spans="1:15" x14ac:dyDescent="0.35">
      <c r="A235" t="s">
        <v>34</v>
      </c>
      <c r="B235">
        <v>2019</v>
      </c>
      <c r="C235" t="s">
        <v>40</v>
      </c>
      <c r="D235" t="str">
        <f t="shared" si="6"/>
        <v>2019 July</v>
      </c>
      <c r="E235" s="4">
        <f>SUM('Working Sheet'!E235:N235,'Working Sheet'!P235:Q235)</f>
        <v>1702.8</v>
      </c>
      <c r="F235" s="4">
        <f>SUM('Working Sheet'!O235,'Working Sheet'!R235,'Working Sheet'!AA235,'Working Sheet'!AC235)</f>
        <v>576.09999999999991</v>
      </c>
      <c r="G235" s="4">
        <f>SUM('Working Sheet'!S235,'Working Sheet'!T235,'Working Sheet'!U235)</f>
        <v>437</v>
      </c>
      <c r="H235" s="4">
        <f>SUM('Working Sheet'!V235,'Working Sheet'!X235)</f>
        <v>294.79999999999995</v>
      </c>
      <c r="I235" s="4">
        <f>SUM('Working Sheet'!W235)</f>
        <v>139.30000000000001</v>
      </c>
      <c r="J235" s="4">
        <f>SUM('Working Sheet'!Y235)</f>
        <v>147.9</v>
      </c>
      <c r="K235" s="4">
        <f>SUM('Working Sheet'!Z235)</f>
        <v>125.6</v>
      </c>
      <c r="L235" s="4">
        <f>SUM('Working Sheet'!AB235)</f>
        <v>154</v>
      </c>
      <c r="M235" s="4">
        <f>SUM('Working Sheet'!AD235)</f>
        <v>139.5</v>
      </c>
      <c r="N235" s="4">
        <f>SUM('Working Sheet'!AE235)</f>
        <v>144.19999999999999</v>
      </c>
      <c r="O235" s="4">
        <f t="shared" si="7"/>
        <v>853.19999999999993</v>
      </c>
    </row>
    <row r="236" spans="1:15" x14ac:dyDescent="0.35">
      <c r="A236" t="s">
        <v>30</v>
      </c>
      <c r="B236">
        <v>2019</v>
      </c>
      <c r="C236" t="s">
        <v>41</v>
      </c>
      <c r="D236" t="str">
        <f t="shared" si="6"/>
        <v>2019 August</v>
      </c>
      <c r="E236" s="4">
        <f>SUM('Working Sheet'!E236:N236,'Working Sheet'!P236:Q236)</f>
        <v>1696.0000000000002</v>
      </c>
      <c r="F236" s="4">
        <f>SUM('Working Sheet'!O236,'Working Sheet'!R236,'Working Sheet'!AA236,'Working Sheet'!AC236)</f>
        <v>590.40000000000009</v>
      </c>
      <c r="G236" s="4">
        <f>SUM('Working Sheet'!S236,'Working Sheet'!T236,'Working Sheet'!U236)</f>
        <v>449.5</v>
      </c>
      <c r="H236" s="4">
        <f>SUM('Working Sheet'!V236,'Working Sheet'!X236)</f>
        <v>289.45999999999998</v>
      </c>
      <c r="I236" s="4">
        <f>SUM('Working Sheet'!W236)</f>
        <v>146.4</v>
      </c>
      <c r="J236" s="4">
        <f>SUM('Working Sheet'!Y236)</f>
        <v>152.69999999999999</v>
      </c>
      <c r="K236" s="4">
        <f>SUM('Working Sheet'!Z236)</f>
        <v>131.4</v>
      </c>
      <c r="L236" s="4">
        <f>SUM('Working Sheet'!AB236)</f>
        <v>159.69999999999999</v>
      </c>
      <c r="M236" s="4">
        <f>SUM('Working Sheet'!AD236)</f>
        <v>144.9</v>
      </c>
      <c r="N236" s="4">
        <f>SUM('Working Sheet'!AE236)</f>
        <v>145.69999999999999</v>
      </c>
      <c r="O236" s="4">
        <f t="shared" si="7"/>
        <v>871.86</v>
      </c>
    </row>
    <row r="237" spans="1:15" x14ac:dyDescent="0.35">
      <c r="A237" t="s">
        <v>33</v>
      </c>
      <c r="B237">
        <v>2019</v>
      </c>
      <c r="C237" t="s">
        <v>41</v>
      </c>
      <c r="D237" t="str">
        <f t="shared" si="6"/>
        <v>2019 August</v>
      </c>
      <c r="E237" s="4">
        <f>SUM('Working Sheet'!E237:N237,'Working Sheet'!P237:Q237)</f>
        <v>1739.3</v>
      </c>
      <c r="F237" s="4">
        <f>SUM('Working Sheet'!O237,'Working Sheet'!R237,'Working Sheet'!AA237,'Working Sheet'!AC237)</f>
        <v>570.90000000000009</v>
      </c>
      <c r="G237" s="4">
        <f>SUM('Working Sheet'!S237,'Working Sheet'!T237,'Working Sheet'!U237)</f>
        <v>420.2</v>
      </c>
      <c r="H237" s="4">
        <f>SUM('Working Sheet'!V237,'Working Sheet'!X237)</f>
        <v>289.7</v>
      </c>
      <c r="I237" s="4">
        <f>SUM('Working Sheet'!W237)</f>
        <v>125.5</v>
      </c>
      <c r="J237" s="4">
        <f>SUM('Working Sheet'!Y237)</f>
        <v>141.5</v>
      </c>
      <c r="K237" s="4">
        <f>SUM('Working Sheet'!Z237)</f>
        <v>120.8</v>
      </c>
      <c r="L237" s="4">
        <f>SUM('Working Sheet'!AB237)</f>
        <v>151.5</v>
      </c>
      <c r="M237" s="4">
        <f>SUM('Working Sheet'!AD237)</f>
        <v>135.30000000000001</v>
      </c>
      <c r="N237" s="4">
        <f>SUM('Working Sheet'!AE237)</f>
        <v>144.19999999999999</v>
      </c>
      <c r="O237" s="4">
        <f t="shared" si="7"/>
        <v>822.8</v>
      </c>
    </row>
    <row r="238" spans="1:15" x14ac:dyDescent="0.35">
      <c r="A238" t="s">
        <v>34</v>
      </c>
      <c r="B238">
        <v>2019</v>
      </c>
      <c r="C238" t="s">
        <v>41</v>
      </c>
      <c r="D238" t="str">
        <f t="shared" si="6"/>
        <v>2019 August</v>
      </c>
      <c r="E238" s="4">
        <f>SUM('Working Sheet'!E238:N238,'Working Sheet'!P238:Q238)</f>
        <v>1711.6</v>
      </c>
      <c r="F238" s="4">
        <f>SUM('Working Sheet'!O238,'Working Sheet'!R238,'Working Sheet'!AA238,'Working Sheet'!AC238)</f>
        <v>580</v>
      </c>
      <c r="G238" s="4">
        <f>SUM('Working Sheet'!S238,'Working Sheet'!T238,'Working Sheet'!U238)</f>
        <v>437.6</v>
      </c>
      <c r="H238" s="4">
        <f>SUM('Working Sheet'!V238,'Working Sheet'!X238)</f>
        <v>296.10000000000002</v>
      </c>
      <c r="I238" s="4">
        <f>SUM('Working Sheet'!W238)</f>
        <v>138.5</v>
      </c>
      <c r="J238" s="4">
        <f>SUM('Working Sheet'!Y238)</f>
        <v>148.5</v>
      </c>
      <c r="K238" s="4">
        <f>SUM('Working Sheet'!Z238)</f>
        <v>125.8</v>
      </c>
      <c r="L238" s="4">
        <f>SUM('Working Sheet'!AB238)</f>
        <v>154.9</v>
      </c>
      <c r="M238" s="4">
        <f>SUM('Working Sheet'!AD238)</f>
        <v>140.19999999999999</v>
      </c>
      <c r="N238" s="4">
        <f>SUM('Working Sheet'!AE238)</f>
        <v>145</v>
      </c>
      <c r="O238" s="4">
        <f t="shared" si="7"/>
        <v>855.5</v>
      </c>
    </row>
    <row r="239" spans="1:15" x14ac:dyDescent="0.35">
      <c r="A239" t="s">
        <v>30</v>
      </c>
      <c r="B239">
        <v>2019</v>
      </c>
      <c r="C239" t="s">
        <v>42</v>
      </c>
      <c r="D239" t="str">
        <f t="shared" si="6"/>
        <v>2019 September</v>
      </c>
      <c r="E239" s="4">
        <f>SUM('Working Sheet'!E239:N239,'Working Sheet'!P239:Q239)</f>
        <v>1710.2</v>
      </c>
      <c r="F239" s="4">
        <f>SUM('Working Sheet'!O239,'Working Sheet'!R239,'Working Sheet'!AA239,'Working Sheet'!AC239)</f>
        <v>592.70000000000005</v>
      </c>
      <c r="G239" s="4">
        <f>SUM('Working Sheet'!S239,'Working Sheet'!T239,'Working Sheet'!U239)</f>
        <v>449.29999999999995</v>
      </c>
      <c r="H239" s="4">
        <f>SUM('Working Sheet'!V239,'Working Sheet'!X239)</f>
        <v>289.56</v>
      </c>
      <c r="I239" s="4">
        <f>SUM('Working Sheet'!W239)</f>
        <v>146.9</v>
      </c>
      <c r="J239" s="4">
        <f>SUM('Working Sheet'!Y239)</f>
        <v>153.4</v>
      </c>
      <c r="K239" s="4">
        <f>SUM('Working Sheet'!Z239)</f>
        <v>131.6</v>
      </c>
      <c r="L239" s="4">
        <f>SUM('Working Sheet'!AB239)</f>
        <v>160.19999999999999</v>
      </c>
      <c r="M239" s="4">
        <f>SUM('Working Sheet'!AD239)</f>
        <v>145.4</v>
      </c>
      <c r="N239" s="4">
        <f>SUM('Working Sheet'!AE239)</f>
        <v>146.69999999999999</v>
      </c>
      <c r="O239" s="4">
        <f t="shared" si="7"/>
        <v>873.66</v>
      </c>
    </row>
    <row r="240" spans="1:15" x14ac:dyDescent="0.35">
      <c r="A240" t="s">
        <v>33</v>
      </c>
      <c r="B240">
        <v>2019</v>
      </c>
      <c r="C240" t="s">
        <v>42</v>
      </c>
      <c r="D240" t="str">
        <f t="shared" si="6"/>
        <v>2019 September</v>
      </c>
      <c r="E240" s="4">
        <f>SUM('Working Sheet'!E240:N240,'Working Sheet'!P240:Q240)</f>
        <v>1744.9</v>
      </c>
      <c r="F240" s="4">
        <f>SUM('Working Sheet'!O240,'Working Sheet'!R240,'Working Sheet'!AA240,'Working Sheet'!AC240)</f>
        <v>573.5</v>
      </c>
      <c r="G240" s="4">
        <f>SUM('Working Sheet'!S240,'Working Sheet'!T240,'Working Sheet'!U240)</f>
        <v>420.8</v>
      </c>
      <c r="H240" s="4">
        <f>SUM('Working Sheet'!V240,'Working Sheet'!X240)</f>
        <v>290.5</v>
      </c>
      <c r="I240" s="4">
        <f>SUM('Working Sheet'!W240)</f>
        <v>126.6</v>
      </c>
      <c r="J240" s="4">
        <f>SUM('Working Sheet'!Y240)</f>
        <v>141.9</v>
      </c>
      <c r="K240" s="4">
        <f>SUM('Working Sheet'!Z240)</f>
        <v>121.2</v>
      </c>
      <c r="L240" s="4">
        <f>SUM('Working Sheet'!AB240)</f>
        <v>151.6</v>
      </c>
      <c r="M240" s="4">
        <f>SUM('Working Sheet'!AD240)</f>
        <v>135.69999999999999</v>
      </c>
      <c r="N240" s="4">
        <f>SUM('Working Sheet'!AE240)</f>
        <v>144.69999999999999</v>
      </c>
      <c r="O240" s="4">
        <f t="shared" si="7"/>
        <v>825.60000000000014</v>
      </c>
    </row>
    <row r="241" spans="1:15" x14ac:dyDescent="0.35">
      <c r="A241" t="s">
        <v>34</v>
      </c>
      <c r="B241">
        <v>2019</v>
      </c>
      <c r="C241" t="s">
        <v>42</v>
      </c>
      <c r="D241" t="str">
        <f t="shared" si="6"/>
        <v>2019 September</v>
      </c>
      <c r="E241" s="4">
        <f>SUM('Working Sheet'!E241:N241,'Working Sheet'!P241:Q241)</f>
        <v>1722.6999999999998</v>
      </c>
      <c r="F241" s="4">
        <f>SUM('Working Sheet'!O241,'Working Sheet'!R241,'Working Sheet'!AA241,'Working Sheet'!AC241)</f>
        <v>582.5</v>
      </c>
      <c r="G241" s="4">
        <f>SUM('Working Sheet'!S241,'Working Sheet'!T241,'Working Sheet'!U241)</f>
        <v>437.69999999999993</v>
      </c>
      <c r="H241" s="4">
        <f>SUM('Working Sheet'!V241,'Working Sheet'!X241)</f>
        <v>296.79999999999995</v>
      </c>
      <c r="I241" s="4">
        <f>SUM('Working Sheet'!W241)</f>
        <v>139.19999999999999</v>
      </c>
      <c r="J241" s="4">
        <f>SUM('Working Sheet'!Y241)</f>
        <v>149</v>
      </c>
      <c r="K241" s="4">
        <f>SUM('Working Sheet'!Z241)</f>
        <v>126.1</v>
      </c>
      <c r="L241" s="4">
        <f>SUM('Working Sheet'!AB241)</f>
        <v>155.19999999999999</v>
      </c>
      <c r="M241" s="4">
        <f>SUM('Working Sheet'!AD241)</f>
        <v>140.69999999999999</v>
      </c>
      <c r="N241" s="4">
        <f>SUM('Working Sheet'!AE241)</f>
        <v>145.80000000000001</v>
      </c>
      <c r="O241" s="4">
        <f t="shared" si="7"/>
        <v>858</v>
      </c>
    </row>
    <row r="242" spans="1:15" x14ac:dyDescent="0.35">
      <c r="A242" t="s">
        <v>30</v>
      </c>
      <c r="B242">
        <v>2019</v>
      </c>
      <c r="C242" t="s">
        <v>43</v>
      </c>
      <c r="D242" t="str">
        <f t="shared" si="6"/>
        <v>2019 October</v>
      </c>
      <c r="E242" s="4">
        <f>SUM('Working Sheet'!E242:N242,'Working Sheet'!P242:Q242)</f>
        <v>1738.2999999999997</v>
      </c>
      <c r="F242" s="4">
        <f>SUM('Working Sheet'!O242,'Working Sheet'!R242,'Working Sheet'!AA242,'Working Sheet'!AC242)</f>
        <v>593.9</v>
      </c>
      <c r="G242" s="4">
        <f>SUM('Working Sheet'!S242,'Working Sheet'!T242,'Working Sheet'!U242)</f>
        <v>449.4</v>
      </c>
      <c r="H242" s="4">
        <f>SUM('Working Sheet'!V242,'Working Sheet'!X242)</f>
        <v>289.86</v>
      </c>
      <c r="I242" s="4">
        <f>SUM('Working Sheet'!W242)</f>
        <v>147.69999999999999</v>
      </c>
      <c r="J242" s="4">
        <f>SUM('Working Sheet'!Y242)</f>
        <v>153.69999999999999</v>
      </c>
      <c r="K242" s="4">
        <f>SUM('Working Sheet'!Z242)</f>
        <v>131.69999999999999</v>
      </c>
      <c r="L242" s="4">
        <f>SUM('Working Sheet'!AB242)</f>
        <v>160.69999999999999</v>
      </c>
      <c r="M242" s="4">
        <f>SUM('Working Sheet'!AD242)</f>
        <v>145.69999999999999</v>
      </c>
      <c r="N242" s="4">
        <f>SUM('Working Sheet'!AE242)</f>
        <v>148.30000000000001</v>
      </c>
      <c r="O242" s="4">
        <f t="shared" si="7"/>
        <v>875.66000000000008</v>
      </c>
    </row>
    <row r="243" spans="1:15" x14ac:dyDescent="0.35">
      <c r="A243" t="s">
        <v>33</v>
      </c>
      <c r="B243">
        <v>2019</v>
      </c>
      <c r="C243" t="s">
        <v>43</v>
      </c>
      <c r="D243" t="str">
        <f t="shared" si="6"/>
        <v>2019 October</v>
      </c>
      <c r="E243" s="4">
        <f>SUM('Working Sheet'!E243:N243,'Working Sheet'!P243:Q243)</f>
        <v>1772.4</v>
      </c>
      <c r="F243" s="4">
        <f>SUM('Working Sheet'!O243,'Working Sheet'!R243,'Working Sheet'!AA243,'Working Sheet'!AC243)</f>
        <v>575.20000000000005</v>
      </c>
      <c r="G243" s="4">
        <f>SUM('Working Sheet'!S243,'Working Sheet'!T243,'Working Sheet'!U243)</f>
        <v>422.20000000000005</v>
      </c>
      <c r="H243" s="4">
        <f>SUM('Working Sheet'!V243,'Working Sheet'!X243)</f>
        <v>291.7</v>
      </c>
      <c r="I243" s="4">
        <f>SUM('Working Sheet'!W243)</f>
        <v>128.9</v>
      </c>
      <c r="J243" s="4">
        <f>SUM('Working Sheet'!Y243)</f>
        <v>142.4</v>
      </c>
      <c r="K243" s="4">
        <f>SUM('Working Sheet'!Z243)</f>
        <v>121.5</v>
      </c>
      <c r="L243" s="4">
        <f>SUM('Working Sheet'!AB243)</f>
        <v>151.69999999999999</v>
      </c>
      <c r="M243" s="4">
        <f>SUM('Working Sheet'!AD243)</f>
        <v>136</v>
      </c>
      <c r="N243" s="4">
        <f>SUM('Working Sheet'!AE243)</f>
        <v>146</v>
      </c>
      <c r="O243" s="4">
        <f t="shared" si="7"/>
        <v>829.8</v>
      </c>
    </row>
    <row r="244" spans="1:15" x14ac:dyDescent="0.35">
      <c r="A244" t="s">
        <v>34</v>
      </c>
      <c r="B244">
        <v>2019</v>
      </c>
      <c r="C244" t="s">
        <v>43</v>
      </c>
      <c r="D244" t="str">
        <f t="shared" si="6"/>
        <v>2019 October</v>
      </c>
      <c r="E244" s="4">
        <f>SUM('Working Sheet'!E244:N244,'Working Sheet'!P244:Q244)</f>
        <v>1750.4999999999998</v>
      </c>
      <c r="F244" s="4">
        <f>SUM('Working Sheet'!O244,'Working Sheet'!R244,'Working Sheet'!AA244,'Working Sheet'!AC244)</f>
        <v>583.9</v>
      </c>
      <c r="G244" s="4">
        <f>SUM('Working Sheet'!S244,'Working Sheet'!T244,'Working Sheet'!U244)</f>
        <v>438.40000000000003</v>
      </c>
      <c r="H244" s="4">
        <f>SUM('Working Sheet'!V244,'Working Sheet'!X244)</f>
        <v>298</v>
      </c>
      <c r="I244" s="4">
        <f>SUM('Working Sheet'!W244)</f>
        <v>140.6</v>
      </c>
      <c r="J244" s="4">
        <f>SUM('Working Sheet'!Y244)</f>
        <v>149.4</v>
      </c>
      <c r="K244" s="4">
        <f>SUM('Working Sheet'!Z244)</f>
        <v>126.3</v>
      </c>
      <c r="L244" s="4">
        <f>SUM('Working Sheet'!AB244)</f>
        <v>155.4</v>
      </c>
      <c r="M244" s="4">
        <f>SUM('Working Sheet'!AD244)</f>
        <v>141</v>
      </c>
      <c r="N244" s="4">
        <f>SUM('Working Sheet'!AE244)</f>
        <v>147.19999999999999</v>
      </c>
      <c r="O244" s="4">
        <f t="shared" si="7"/>
        <v>861.3</v>
      </c>
    </row>
    <row r="245" spans="1:15" x14ac:dyDescent="0.35">
      <c r="A245" t="s">
        <v>30</v>
      </c>
      <c r="B245">
        <v>2019</v>
      </c>
      <c r="C245" t="s">
        <v>45</v>
      </c>
      <c r="D245" t="str">
        <f t="shared" si="6"/>
        <v>2019 November</v>
      </c>
      <c r="E245" s="4">
        <f>SUM('Working Sheet'!E245:N245,'Working Sheet'!P245:Q245)</f>
        <v>1765.9</v>
      </c>
      <c r="F245" s="4">
        <f>SUM('Working Sheet'!O245,'Working Sheet'!R245,'Working Sheet'!AA245,'Working Sheet'!AC245)</f>
        <v>595.6</v>
      </c>
      <c r="G245" s="4">
        <f>SUM('Working Sheet'!S245,'Working Sheet'!T245,'Working Sheet'!U245)</f>
        <v>450.8</v>
      </c>
      <c r="H245" s="4">
        <f>SUM('Working Sheet'!V245,'Working Sheet'!X245)</f>
        <v>290.15999999999997</v>
      </c>
      <c r="I245" s="4">
        <f>SUM('Working Sheet'!W245)</f>
        <v>148.4</v>
      </c>
      <c r="J245" s="4">
        <f>SUM('Working Sheet'!Y245)</f>
        <v>154.30000000000001</v>
      </c>
      <c r="K245" s="4">
        <f>SUM('Working Sheet'!Z245)</f>
        <v>132.1</v>
      </c>
      <c r="L245" s="4">
        <f>SUM('Working Sheet'!AB245)</f>
        <v>160.80000000000001</v>
      </c>
      <c r="M245" s="4">
        <f>SUM('Working Sheet'!AD245)</f>
        <v>146.1</v>
      </c>
      <c r="N245" s="4">
        <f>SUM('Working Sheet'!AE245)</f>
        <v>149.9</v>
      </c>
      <c r="O245" s="4">
        <f t="shared" si="7"/>
        <v>877.56000000000006</v>
      </c>
    </row>
    <row r="246" spans="1:15" x14ac:dyDescent="0.35">
      <c r="A246" t="s">
        <v>33</v>
      </c>
      <c r="B246">
        <v>2019</v>
      </c>
      <c r="C246" t="s">
        <v>45</v>
      </c>
      <c r="D246" t="str">
        <f t="shared" si="6"/>
        <v>2019 November</v>
      </c>
      <c r="E246" s="4">
        <f>SUM('Working Sheet'!E246:N246,'Working Sheet'!P246:Q246)</f>
        <v>1793.4999999999998</v>
      </c>
      <c r="F246" s="4">
        <f>SUM('Working Sheet'!O246,'Working Sheet'!R246,'Working Sheet'!AA246,'Working Sheet'!AC246)</f>
        <v>576.9</v>
      </c>
      <c r="G246" s="4">
        <f>SUM('Working Sheet'!S246,'Working Sheet'!T246,'Working Sheet'!U246)</f>
        <v>423.09999999999997</v>
      </c>
      <c r="H246" s="4">
        <f>SUM('Working Sheet'!V246,'Working Sheet'!X246)</f>
        <v>292.60000000000002</v>
      </c>
      <c r="I246" s="4">
        <f>SUM('Working Sheet'!W246)</f>
        <v>132.19999999999999</v>
      </c>
      <c r="J246" s="4">
        <f>SUM('Working Sheet'!Y246)</f>
        <v>142.80000000000001</v>
      </c>
      <c r="K246" s="4">
        <f>SUM('Working Sheet'!Z246)</f>
        <v>121.7</v>
      </c>
      <c r="L246" s="4">
        <f>SUM('Working Sheet'!AB246)</f>
        <v>151.80000000000001</v>
      </c>
      <c r="M246" s="4">
        <f>SUM('Working Sheet'!AD246)</f>
        <v>136.30000000000001</v>
      </c>
      <c r="N246" s="4">
        <f>SUM('Working Sheet'!AE246)</f>
        <v>147</v>
      </c>
      <c r="O246" s="4">
        <f t="shared" si="7"/>
        <v>834.59999999999991</v>
      </c>
    </row>
    <row r="247" spans="1:15" x14ac:dyDescent="0.35">
      <c r="A247" t="s">
        <v>34</v>
      </c>
      <c r="B247">
        <v>2019</v>
      </c>
      <c r="C247" t="s">
        <v>45</v>
      </c>
      <c r="D247" t="str">
        <f t="shared" si="6"/>
        <v>2019 November</v>
      </c>
      <c r="E247" s="4">
        <f>SUM('Working Sheet'!E247:N247,'Working Sheet'!P247:Q247)</f>
        <v>1775.6000000000001</v>
      </c>
      <c r="F247" s="4">
        <f>SUM('Working Sheet'!O247,'Working Sheet'!R247,'Working Sheet'!AA247,'Working Sheet'!AC247)</f>
        <v>585.60000000000014</v>
      </c>
      <c r="G247" s="4">
        <f>SUM('Working Sheet'!S247,'Working Sheet'!T247,'Working Sheet'!U247)</f>
        <v>439.5</v>
      </c>
      <c r="H247" s="4">
        <f>SUM('Working Sheet'!V247,'Working Sheet'!X247)</f>
        <v>298.8</v>
      </c>
      <c r="I247" s="4">
        <f>SUM('Working Sheet'!W247)</f>
        <v>142.30000000000001</v>
      </c>
      <c r="J247" s="4">
        <f>SUM('Working Sheet'!Y247)</f>
        <v>149.9</v>
      </c>
      <c r="K247" s="4">
        <f>SUM('Working Sheet'!Z247)</f>
        <v>126.6</v>
      </c>
      <c r="L247" s="4">
        <f>SUM('Working Sheet'!AB247)</f>
        <v>155.5</v>
      </c>
      <c r="M247" s="4">
        <f>SUM('Working Sheet'!AD247)</f>
        <v>141.30000000000001</v>
      </c>
      <c r="N247" s="4">
        <f>SUM('Working Sheet'!AE247)</f>
        <v>148.6</v>
      </c>
      <c r="O247" s="4">
        <f t="shared" si="7"/>
        <v>864.5</v>
      </c>
    </row>
    <row r="248" spans="1:15" x14ac:dyDescent="0.35">
      <c r="A248" t="s">
        <v>30</v>
      </c>
      <c r="B248">
        <v>2019</v>
      </c>
      <c r="C248" t="s">
        <v>46</v>
      </c>
      <c r="D248" t="str">
        <f t="shared" si="6"/>
        <v>2019 December</v>
      </c>
      <c r="E248" s="4">
        <f>SUM('Working Sheet'!E248:N248,'Working Sheet'!P248:Q248)</f>
        <v>1801.6999999999996</v>
      </c>
      <c r="F248" s="4">
        <f>SUM('Working Sheet'!O248,'Working Sheet'!R248,'Working Sheet'!AA248,'Working Sheet'!AC248)</f>
        <v>597.20000000000005</v>
      </c>
      <c r="G248" s="4">
        <f>SUM('Working Sheet'!S248,'Working Sheet'!T248,'Working Sheet'!U248)</f>
        <v>451.79999999999995</v>
      </c>
      <c r="H248" s="4">
        <f>SUM('Working Sheet'!V248,'Working Sheet'!X248)</f>
        <v>290.45999999999998</v>
      </c>
      <c r="I248" s="4">
        <f>SUM('Working Sheet'!W248)</f>
        <v>149.9</v>
      </c>
      <c r="J248" s="4">
        <f>SUM('Working Sheet'!Y248)</f>
        <v>154.80000000000001</v>
      </c>
      <c r="K248" s="4">
        <f>SUM('Working Sheet'!Z248)</f>
        <v>135</v>
      </c>
      <c r="L248" s="4">
        <f>SUM('Working Sheet'!AB248)</f>
        <v>161.1</v>
      </c>
      <c r="M248" s="4">
        <f>SUM('Working Sheet'!AD248)</f>
        <v>147.1</v>
      </c>
      <c r="N248" s="4">
        <f>SUM('Working Sheet'!AE248)</f>
        <v>152.30000000000001</v>
      </c>
      <c r="O248" s="4">
        <f t="shared" si="7"/>
        <v>883.56000000000006</v>
      </c>
    </row>
    <row r="249" spans="1:15" x14ac:dyDescent="0.35">
      <c r="A249" t="s">
        <v>33</v>
      </c>
      <c r="B249">
        <v>2019</v>
      </c>
      <c r="C249" t="s">
        <v>46</v>
      </c>
      <c r="D249" t="str">
        <f t="shared" si="6"/>
        <v>2019 December</v>
      </c>
      <c r="E249" s="4">
        <f>SUM('Working Sheet'!E249:N249,'Working Sheet'!P249:Q249)</f>
        <v>1825.9</v>
      </c>
      <c r="F249" s="4">
        <f>SUM('Working Sheet'!O249,'Working Sheet'!R249,'Working Sheet'!AA249,'Working Sheet'!AC249)</f>
        <v>578.20000000000005</v>
      </c>
      <c r="G249" s="4">
        <f>SUM('Working Sheet'!S249,'Working Sheet'!T249,'Working Sheet'!U249)</f>
        <v>424.20000000000005</v>
      </c>
      <c r="H249" s="4">
        <f>SUM('Working Sheet'!V249,'Working Sheet'!X249)</f>
        <v>292.60000000000002</v>
      </c>
      <c r="I249" s="4">
        <f>SUM('Working Sheet'!W249)</f>
        <v>133.6</v>
      </c>
      <c r="J249" s="4">
        <f>SUM('Working Sheet'!Y249)</f>
        <v>143.19999999999999</v>
      </c>
      <c r="K249" s="4">
        <f>SUM('Working Sheet'!Z249)</f>
        <v>125.2</v>
      </c>
      <c r="L249" s="4">
        <f>SUM('Working Sheet'!AB249)</f>
        <v>151.9</v>
      </c>
      <c r="M249" s="4">
        <f>SUM('Working Sheet'!AD249)</f>
        <v>137.69999999999999</v>
      </c>
      <c r="N249" s="4">
        <f>SUM('Working Sheet'!AE249)</f>
        <v>148.30000000000001</v>
      </c>
      <c r="O249" s="4">
        <f t="shared" si="7"/>
        <v>841</v>
      </c>
    </row>
    <row r="250" spans="1:15" x14ac:dyDescent="0.35">
      <c r="A250" t="s">
        <v>34</v>
      </c>
      <c r="B250">
        <v>2019</v>
      </c>
      <c r="C250" t="s">
        <v>46</v>
      </c>
      <c r="D250" t="str">
        <f t="shared" si="6"/>
        <v>2019 December</v>
      </c>
      <c r="E250" s="4">
        <f>SUM('Working Sheet'!E250:N250,'Working Sheet'!P250:Q250)</f>
        <v>1810.3000000000002</v>
      </c>
      <c r="F250" s="4">
        <f>SUM('Working Sheet'!O250,'Working Sheet'!R250,'Working Sheet'!AA250,'Working Sheet'!AC250)</f>
        <v>587</v>
      </c>
      <c r="G250" s="4">
        <f>SUM('Working Sheet'!S250,'Working Sheet'!T250,'Working Sheet'!U250)</f>
        <v>440.6</v>
      </c>
      <c r="H250" s="4">
        <f>SUM('Working Sheet'!V250,'Working Sheet'!X250)</f>
        <v>298.60000000000002</v>
      </c>
      <c r="I250" s="4">
        <f>SUM('Working Sheet'!W250)</f>
        <v>143.69999999999999</v>
      </c>
      <c r="J250" s="4">
        <f>SUM('Working Sheet'!Y250)</f>
        <v>150.4</v>
      </c>
      <c r="K250" s="4">
        <f>SUM('Working Sheet'!Z250)</f>
        <v>129.80000000000001</v>
      </c>
      <c r="L250" s="4">
        <f>SUM('Working Sheet'!AB250)</f>
        <v>155.69999999999999</v>
      </c>
      <c r="M250" s="4">
        <f>SUM('Working Sheet'!AD250)</f>
        <v>142.5</v>
      </c>
      <c r="N250" s="4">
        <f>SUM('Working Sheet'!AE250)</f>
        <v>150.4</v>
      </c>
      <c r="O250" s="4">
        <f t="shared" si="7"/>
        <v>870.3</v>
      </c>
    </row>
    <row r="251" spans="1:15" x14ac:dyDescent="0.35">
      <c r="A251" t="s">
        <v>30</v>
      </c>
      <c r="B251">
        <v>2020</v>
      </c>
      <c r="C251" t="s">
        <v>31</v>
      </c>
      <c r="D251" t="str">
        <f t="shared" si="6"/>
        <v>2020 January</v>
      </c>
      <c r="E251" s="4">
        <f>SUM('Working Sheet'!E251:N251,'Working Sheet'!P251:Q251)</f>
        <v>1798.8999999999999</v>
      </c>
      <c r="F251" s="4">
        <f>SUM('Working Sheet'!O251,'Working Sheet'!R251,'Working Sheet'!AA251,'Working Sheet'!AC251)</f>
        <v>600.9</v>
      </c>
      <c r="G251" s="4">
        <f>SUM('Working Sheet'!S251,'Working Sheet'!T251,'Working Sheet'!U251)</f>
        <v>452.30000000000007</v>
      </c>
      <c r="H251" s="4">
        <f>SUM('Working Sheet'!V251,'Working Sheet'!X251)</f>
        <v>290.95999999999998</v>
      </c>
      <c r="I251" s="4">
        <f>SUM('Working Sheet'!W251)</f>
        <v>150.4</v>
      </c>
      <c r="J251" s="4">
        <f>SUM('Working Sheet'!Y251)</f>
        <v>155.69999999999999</v>
      </c>
      <c r="K251" s="4">
        <f>SUM('Working Sheet'!Z251)</f>
        <v>136.30000000000001</v>
      </c>
      <c r="L251" s="4">
        <f>SUM('Working Sheet'!AB251)</f>
        <v>161.69999999999999</v>
      </c>
      <c r="M251" s="4">
        <f>SUM('Working Sheet'!AD251)</f>
        <v>148.1</v>
      </c>
      <c r="N251" s="4">
        <f>SUM('Working Sheet'!AE251)</f>
        <v>151.9</v>
      </c>
      <c r="O251" s="4">
        <f t="shared" si="7"/>
        <v>887.46000000000015</v>
      </c>
    </row>
    <row r="252" spans="1:15" x14ac:dyDescent="0.35">
      <c r="A252" t="s">
        <v>33</v>
      </c>
      <c r="B252">
        <v>2020</v>
      </c>
      <c r="C252" t="s">
        <v>31</v>
      </c>
      <c r="D252" t="str">
        <f t="shared" si="6"/>
        <v>2020 January</v>
      </c>
      <c r="E252" s="4">
        <f>SUM('Working Sheet'!E252:N252,'Working Sheet'!P252:Q252)</f>
        <v>1814.3</v>
      </c>
      <c r="F252" s="4">
        <f>SUM('Working Sheet'!O252,'Working Sheet'!R252,'Working Sheet'!AA252,'Working Sheet'!AC252)</f>
        <v>581.19999999999993</v>
      </c>
      <c r="G252" s="4">
        <f>SUM('Working Sheet'!S252,'Working Sheet'!T252,'Working Sheet'!U252)</f>
        <v>425.1</v>
      </c>
      <c r="H252" s="4">
        <f>SUM('Working Sheet'!V252,'Working Sheet'!X252)</f>
        <v>294</v>
      </c>
      <c r="I252" s="4">
        <f>SUM('Working Sheet'!W252)</f>
        <v>135.1</v>
      </c>
      <c r="J252" s="4">
        <f>SUM('Working Sheet'!Y252)</f>
        <v>143.80000000000001</v>
      </c>
      <c r="K252" s="4">
        <f>SUM('Working Sheet'!Z252)</f>
        <v>126.1</v>
      </c>
      <c r="L252" s="4">
        <f>SUM('Working Sheet'!AB252)</f>
        <v>152.1</v>
      </c>
      <c r="M252" s="4">
        <f>SUM('Working Sheet'!AD252)</f>
        <v>138.4</v>
      </c>
      <c r="N252" s="4">
        <f>SUM('Working Sheet'!AE252)</f>
        <v>148.19999999999999</v>
      </c>
      <c r="O252" s="4">
        <f t="shared" si="7"/>
        <v>845.7</v>
      </c>
    </row>
    <row r="253" spans="1:15" x14ac:dyDescent="0.35">
      <c r="A253" t="s">
        <v>34</v>
      </c>
      <c r="B253">
        <v>2020</v>
      </c>
      <c r="C253" t="s">
        <v>31</v>
      </c>
      <c r="D253" t="str">
        <f t="shared" si="6"/>
        <v>2020 January</v>
      </c>
      <c r="E253" s="4">
        <f>SUM('Working Sheet'!E253:N253,'Working Sheet'!P253:Q253)</f>
        <v>1804.3</v>
      </c>
      <c r="F253" s="4">
        <f>SUM('Working Sheet'!O253,'Working Sheet'!R253,'Working Sheet'!AA253,'Working Sheet'!AC253)</f>
        <v>590.4</v>
      </c>
      <c r="G253" s="4">
        <f>SUM('Working Sheet'!S253,'Working Sheet'!T253,'Working Sheet'!U253)</f>
        <v>441.2</v>
      </c>
      <c r="H253" s="4">
        <f>SUM('Working Sheet'!V253,'Working Sheet'!X253)</f>
        <v>300.10000000000002</v>
      </c>
      <c r="I253" s="4">
        <f>SUM('Working Sheet'!W253)</f>
        <v>144.6</v>
      </c>
      <c r="J253" s="4">
        <f>SUM('Working Sheet'!Y253)</f>
        <v>151.19999999999999</v>
      </c>
      <c r="K253" s="4">
        <f>SUM('Working Sheet'!Z253)</f>
        <v>130.9</v>
      </c>
      <c r="L253" s="4">
        <f>SUM('Working Sheet'!AB253)</f>
        <v>156.1</v>
      </c>
      <c r="M253" s="4">
        <f>SUM('Working Sheet'!AD253)</f>
        <v>143.4</v>
      </c>
      <c r="N253" s="4">
        <f>SUM('Working Sheet'!AE253)</f>
        <v>150.19999999999999</v>
      </c>
      <c r="O253" s="4">
        <f t="shared" si="7"/>
        <v>875.1</v>
      </c>
    </row>
    <row r="254" spans="1:15" x14ac:dyDescent="0.35">
      <c r="A254" t="s">
        <v>30</v>
      </c>
      <c r="B254">
        <v>2020</v>
      </c>
      <c r="C254" t="s">
        <v>35</v>
      </c>
      <c r="D254" t="str">
        <f t="shared" si="6"/>
        <v>2020 February</v>
      </c>
      <c r="E254" s="4">
        <f>SUM('Working Sheet'!E254:N254,'Working Sheet'!P254:Q254)</f>
        <v>1769.6999999999998</v>
      </c>
      <c r="F254" s="4">
        <f>SUM('Working Sheet'!O254,'Working Sheet'!R254,'Working Sheet'!AA254,'Working Sheet'!AC254)</f>
        <v>603.29999999999995</v>
      </c>
      <c r="G254" s="4">
        <f>SUM('Working Sheet'!S254,'Working Sheet'!T254,'Working Sheet'!U254)</f>
        <v>452.8</v>
      </c>
      <c r="H254" s="4">
        <f>SUM('Working Sheet'!V254,'Working Sheet'!X254)</f>
        <v>291.06</v>
      </c>
      <c r="I254" s="4">
        <f>SUM('Working Sheet'!W254)</f>
        <v>152.30000000000001</v>
      </c>
      <c r="J254" s="4">
        <f>SUM('Working Sheet'!Y254)</f>
        <v>156.19999999999999</v>
      </c>
      <c r="K254" s="4">
        <f>SUM('Working Sheet'!Z254)</f>
        <v>136</v>
      </c>
      <c r="L254" s="4">
        <f>SUM('Working Sheet'!AB254)</f>
        <v>161.9</v>
      </c>
      <c r="M254" s="4">
        <f>SUM('Working Sheet'!AD254)</f>
        <v>148.4</v>
      </c>
      <c r="N254" s="4">
        <f>SUM('Working Sheet'!AE254)</f>
        <v>150.4</v>
      </c>
      <c r="O254" s="4">
        <f t="shared" si="7"/>
        <v>889.66</v>
      </c>
    </row>
    <row r="255" spans="1:15" x14ac:dyDescent="0.35">
      <c r="A255" t="s">
        <v>33</v>
      </c>
      <c r="B255">
        <v>2020</v>
      </c>
      <c r="C255" t="s">
        <v>35</v>
      </c>
      <c r="D255" t="str">
        <f t="shared" si="6"/>
        <v>2020 February</v>
      </c>
      <c r="E255" s="4">
        <f>SUM('Working Sheet'!E255:N255,'Working Sheet'!P255:Q255)</f>
        <v>1785.1</v>
      </c>
      <c r="F255" s="4">
        <f>SUM('Working Sheet'!O255,'Working Sheet'!R255,'Working Sheet'!AA255,'Working Sheet'!AC255)</f>
        <v>584.70000000000005</v>
      </c>
      <c r="G255" s="4">
        <f>SUM('Working Sheet'!S255,'Working Sheet'!T255,'Working Sheet'!U255)</f>
        <v>426</v>
      </c>
      <c r="H255" s="4">
        <f>SUM('Working Sheet'!V255,'Working Sheet'!X255)</f>
        <v>295.20000000000005</v>
      </c>
      <c r="I255" s="4">
        <f>SUM('Working Sheet'!W255)</f>
        <v>138.9</v>
      </c>
      <c r="J255" s="4">
        <f>SUM('Working Sheet'!Y255)</f>
        <v>144.4</v>
      </c>
      <c r="K255" s="4">
        <f>SUM('Working Sheet'!Z255)</f>
        <v>125.2</v>
      </c>
      <c r="L255" s="4">
        <f>SUM('Working Sheet'!AB255)</f>
        <v>152.19999999999999</v>
      </c>
      <c r="M255" s="4">
        <f>SUM('Working Sheet'!AD255)</f>
        <v>138.4</v>
      </c>
      <c r="N255" s="4">
        <f>SUM('Working Sheet'!AE255)</f>
        <v>147.69999999999999</v>
      </c>
      <c r="O255" s="4">
        <f t="shared" si="7"/>
        <v>849.9</v>
      </c>
    </row>
    <row r="256" spans="1:15" x14ac:dyDescent="0.35">
      <c r="A256" t="s">
        <v>34</v>
      </c>
      <c r="B256">
        <v>2020</v>
      </c>
      <c r="C256" t="s">
        <v>35</v>
      </c>
      <c r="D256" t="str">
        <f t="shared" si="6"/>
        <v>2020 February</v>
      </c>
      <c r="E256" s="4">
        <f>SUM('Working Sheet'!E256:N256,'Working Sheet'!P256:Q256)</f>
        <v>1775.1</v>
      </c>
      <c r="F256" s="4">
        <f>SUM('Working Sheet'!O256,'Working Sheet'!R256,'Working Sheet'!AA256,'Working Sheet'!AC256)</f>
        <v>593.20000000000005</v>
      </c>
      <c r="G256" s="4">
        <f>SUM('Working Sheet'!S256,'Working Sheet'!T256,'Working Sheet'!U256)</f>
        <v>442</v>
      </c>
      <c r="H256" s="4">
        <f>SUM('Working Sheet'!V256,'Working Sheet'!X256)</f>
        <v>301.20000000000005</v>
      </c>
      <c r="I256" s="4">
        <f>SUM('Working Sheet'!W256)</f>
        <v>147.19999999999999</v>
      </c>
      <c r="J256" s="4">
        <f>SUM('Working Sheet'!Y256)</f>
        <v>151.69999999999999</v>
      </c>
      <c r="K256" s="4">
        <f>SUM('Working Sheet'!Z256)</f>
        <v>130.30000000000001</v>
      </c>
      <c r="L256" s="4">
        <f>SUM('Working Sheet'!AB256)</f>
        <v>156.19999999999999</v>
      </c>
      <c r="M256" s="4">
        <f>SUM('Working Sheet'!AD256)</f>
        <v>143.6</v>
      </c>
      <c r="N256" s="4">
        <f>SUM('Working Sheet'!AE256)</f>
        <v>149.1</v>
      </c>
      <c r="O256" s="4">
        <f t="shared" si="7"/>
        <v>878.50000000000011</v>
      </c>
    </row>
    <row r="257" spans="1:15" x14ac:dyDescent="0.35">
      <c r="A257" t="s">
        <v>30</v>
      </c>
      <c r="B257">
        <v>2020</v>
      </c>
      <c r="C257" t="s">
        <v>36</v>
      </c>
      <c r="D257" t="str">
        <f t="shared" si="6"/>
        <v>2020 March</v>
      </c>
      <c r="E257" s="4">
        <f>SUM('Working Sheet'!E257:N257,'Working Sheet'!P257:Q257)</f>
        <v>1754.4999999999998</v>
      </c>
      <c r="F257" s="4">
        <f>SUM('Working Sheet'!O257,'Working Sheet'!R257,'Working Sheet'!AA257,'Working Sheet'!AC257)</f>
        <v>606.9</v>
      </c>
      <c r="G257" s="4">
        <f>SUM('Working Sheet'!S257,'Working Sheet'!T257,'Working Sheet'!U257)</f>
        <v>453.5</v>
      </c>
      <c r="H257" s="4">
        <f>SUM('Working Sheet'!V257,'Working Sheet'!X257)</f>
        <v>290.76</v>
      </c>
      <c r="I257" s="4">
        <f>SUM('Working Sheet'!W257)</f>
        <v>153.4</v>
      </c>
      <c r="J257" s="4">
        <f>SUM('Working Sheet'!Y257)</f>
        <v>156.69999999999999</v>
      </c>
      <c r="K257" s="4">
        <f>SUM('Working Sheet'!Z257)</f>
        <v>135.80000000000001</v>
      </c>
      <c r="L257" s="4">
        <f>SUM('Working Sheet'!AB257)</f>
        <v>161.19999999999999</v>
      </c>
      <c r="M257" s="4">
        <f>SUM('Working Sheet'!AD257)</f>
        <v>148.6</v>
      </c>
      <c r="N257" s="4">
        <f>SUM('Working Sheet'!AE257)</f>
        <v>149.80000000000001</v>
      </c>
      <c r="O257" s="4">
        <f t="shared" si="7"/>
        <v>889.7600000000001</v>
      </c>
    </row>
    <row r="258" spans="1:15" x14ac:dyDescent="0.35">
      <c r="A258" t="s">
        <v>33</v>
      </c>
      <c r="B258">
        <v>2020</v>
      </c>
      <c r="C258" t="s">
        <v>36</v>
      </c>
      <c r="D258" t="str">
        <f t="shared" si="6"/>
        <v>2020 March</v>
      </c>
      <c r="E258" s="4">
        <f>SUM('Working Sheet'!E258:N258,'Working Sheet'!P258:Q258)</f>
        <v>1766.6</v>
      </c>
      <c r="F258" s="4">
        <f>SUM('Working Sheet'!O258,'Working Sheet'!R258,'Working Sheet'!AA258,'Working Sheet'!AC258)</f>
        <v>588.40000000000009</v>
      </c>
      <c r="G258" s="4">
        <f>SUM('Working Sheet'!S258,'Working Sheet'!T258,'Working Sheet'!U258)</f>
        <v>427.1</v>
      </c>
      <c r="H258" s="4">
        <f>SUM('Working Sheet'!V258,'Working Sheet'!X258)</f>
        <v>295.3</v>
      </c>
      <c r="I258" s="4">
        <f>SUM('Working Sheet'!W258)</f>
        <v>141.4</v>
      </c>
      <c r="J258" s="4">
        <f>SUM('Working Sheet'!Y258)</f>
        <v>145</v>
      </c>
      <c r="K258" s="4">
        <f>SUM('Working Sheet'!Z258)</f>
        <v>124.6</v>
      </c>
      <c r="L258" s="4">
        <f>SUM('Working Sheet'!AB258)</f>
        <v>152.5</v>
      </c>
      <c r="M258" s="4">
        <f>SUM('Working Sheet'!AD258)</f>
        <v>138.69999999999999</v>
      </c>
      <c r="N258" s="4">
        <f>SUM('Working Sheet'!AE258)</f>
        <v>147.30000000000001</v>
      </c>
      <c r="O258" s="4">
        <f t="shared" si="7"/>
        <v>852.5</v>
      </c>
    </row>
    <row r="259" spans="1:15" x14ac:dyDescent="0.35">
      <c r="A259" t="s">
        <v>34</v>
      </c>
      <c r="B259">
        <v>2020</v>
      </c>
      <c r="C259" t="s">
        <v>36</v>
      </c>
      <c r="D259" t="str">
        <f t="shared" ref="D259:D322" si="8">_xlfn.CONCAT(B259," ",C259)</f>
        <v>2020 March</v>
      </c>
      <c r="E259" s="4">
        <f>SUM('Working Sheet'!E259:N259,'Working Sheet'!P259:Q259)</f>
        <v>1758.7</v>
      </c>
      <c r="F259" s="4">
        <f>SUM('Working Sheet'!O259,'Working Sheet'!R259,'Working Sheet'!AA259,'Working Sheet'!AC259)</f>
        <v>596.79999999999995</v>
      </c>
      <c r="G259" s="4">
        <f>SUM('Working Sheet'!S259,'Working Sheet'!T259,'Working Sheet'!U259)</f>
        <v>442.90000000000003</v>
      </c>
      <c r="H259" s="4">
        <f>SUM('Working Sheet'!V259,'Working Sheet'!X259)</f>
        <v>300.89999999999998</v>
      </c>
      <c r="I259" s="4">
        <f>SUM('Working Sheet'!W259)</f>
        <v>148.9</v>
      </c>
      <c r="J259" s="4">
        <f>SUM('Working Sheet'!Y259)</f>
        <v>152.30000000000001</v>
      </c>
      <c r="K259" s="4">
        <f>SUM('Working Sheet'!Z259)</f>
        <v>129.9</v>
      </c>
      <c r="L259" s="4">
        <f>SUM('Working Sheet'!AB259)</f>
        <v>156.1</v>
      </c>
      <c r="M259" s="4">
        <f>SUM('Working Sheet'!AD259)</f>
        <v>143.80000000000001</v>
      </c>
      <c r="N259" s="4">
        <f>SUM('Working Sheet'!AE259)</f>
        <v>148.6</v>
      </c>
      <c r="O259" s="4">
        <f t="shared" ref="O259:O322" si="9">SUM(H259:I259,K259,L259,M259)</f>
        <v>879.59999999999991</v>
      </c>
    </row>
    <row r="260" spans="1:15" x14ac:dyDescent="0.35">
      <c r="A260" t="s">
        <v>30</v>
      </c>
      <c r="B260">
        <v>2020</v>
      </c>
      <c r="C260" t="s">
        <v>37</v>
      </c>
      <c r="D260" t="str">
        <f t="shared" si="8"/>
        <v>2020 April</v>
      </c>
      <c r="E260" s="4">
        <f>SUM('Working Sheet'!E260:N260,'Working Sheet'!P260:Q260)</f>
        <v>1781.37</v>
      </c>
      <c r="F260" s="4">
        <f>SUM('Working Sheet'!O260,'Working Sheet'!R260,'Working Sheet'!AA260,'Working Sheet'!AC260)</f>
        <v>561.08999999999992</v>
      </c>
      <c r="G260" s="4">
        <f>SUM('Working Sheet'!S260,'Working Sheet'!T260,'Working Sheet'!U260)</f>
        <v>419.65000000000003</v>
      </c>
      <c r="H260" s="4">
        <f>SUM('Working Sheet'!V260,'Working Sheet'!X260)</f>
        <v>275.75</v>
      </c>
      <c r="I260" s="4">
        <f>SUM('Working Sheet'!W260)</f>
        <v>148.4</v>
      </c>
      <c r="J260" s="4">
        <f>SUM('Working Sheet'!Y260)</f>
        <v>154.30000000000001</v>
      </c>
      <c r="K260" s="4">
        <f>SUM('Working Sheet'!Z260)</f>
        <v>126.98</v>
      </c>
      <c r="L260" s="4">
        <f>SUM('Working Sheet'!AB260)</f>
        <v>140.94</v>
      </c>
      <c r="M260" s="4">
        <f>SUM('Working Sheet'!AD260)</f>
        <v>134.02000000000001</v>
      </c>
      <c r="N260" s="4">
        <f>SUM('Working Sheet'!AE260)</f>
        <v>139.35</v>
      </c>
      <c r="O260" s="4">
        <f t="shared" si="9"/>
        <v>826.08999999999992</v>
      </c>
    </row>
    <row r="261" spans="1:15" x14ac:dyDescent="0.35">
      <c r="A261" t="s">
        <v>33</v>
      </c>
      <c r="B261">
        <v>2020</v>
      </c>
      <c r="C261" t="s">
        <v>37</v>
      </c>
      <c r="D261" t="str">
        <f t="shared" si="8"/>
        <v>2020 April</v>
      </c>
      <c r="E261" s="4">
        <f>SUM('Working Sheet'!E261:N261,'Working Sheet'!P261:Q261)</f>
        <v>1808.53</v>
      </c>
      <c r="F261" s="4">
        <f>SUM('Working Sheet'!O261,'Working Sheet'!R261,'Working Sheet'!AA261,'Working Sheet'!AC261)</f>
        <v>556.05999999999995</v>
      </c>
      <c r="G261" s="4">
        <f>SUM('Working Sheet'!S261,'Working Sheet'!T261,'Working Sheet'!U261)</f>
        <v>420.23</v>
      </c>
      <c r="H261" s="4">
        <f>SUM('Working Sheet'!V261,'Working Sheet'!X261)</f>
        <v>292.27</v>
      </c>
      <c r="I261" s="4">
        <f>SUM('Working Sheet'!W261)</f>
        <v>137.1</v>
      </c>
      <c r="J261" s="4">
        <f>SUM('Working Sheet'!Y261)</f>
        <v>144.80000000000001</v>
      </c>
      <c r="K261" s="4">
        <f>SUM('Working Sheet'!Z261)</f>
        <v>127.13</v>
      </c>
      <c r="L261" s="4">
        <f>SUM('Working Sheet'!AB261)</f>
        <v>141.13</v>
      </c>
      <c r="M261" s="4">
        <f>SUM('Working Sheet'!AD261)</f>
        <v>134.19999999999999</v>
      </c>
      <c r="N261" s="4">
        <f>SUM('Working Sheet'!AE261)</f>
        <v>139.55000000000001</v>
      </c>
      <c r="O261" s="4">
        <f t="shared" si="9"/>
        <v>831.82999999999993</v>
      </c>
    </row>
    <row r="262" spans="1:15" x14ac:dyDescent="0.35">
      <c r="A262" t="s">
        <v>34</v>
      </c>
      <c r="B262">
        <v>2020</v>
      </c>
      <c r="C262" t="s">
        <v>37</v>
      </c>
      <c r="D262" t="str">
        <f t="shared" si="8"/>
        <v>2020 April</v>
      </c>
      <c r="E262" s="4">
        <f>SUM('Working Sheet'!E262:N262,'Working Sheet'!P262:Q262)</f>
        <v>1791.74</v>
      </c>
      <c r="F262" s="4">
        <f>SUM('Working Sheet'!O262,'Working Sheet'!R262,'Working Sheet'!AA262,'Working Sheet'!AC262)</f>
        <v>560.02</v>
      </c>
      <c r="G262" s="4">
        <f>SUM('Working Sheet'!S262,'Working Sheet'!T262,'Working Sheet'!U262)</f>
        <v>420.87</v>
      </c>
      <c r="H262" s="4">
        <f>SUM('Working Sheet'!V262,'Working Sheet'!X262)</f>
        <v>292.46000000000004</v>
      </c>
      <c r="I262" s="4">
        <f>SUM('Working Sheet'!W262)</f>
        <v>144.1</v>
      </c>
      <c r="J262" s="4">
        <f>SUM('Working Sheet'!Y262)</f>
        <v>150.69999999999999</v>
      </c>
      <c r="K262" s="4">
        <f>SUM('Working Sheet'!Z262)</f>
        <v>127.3</v>
      </c>
      <c r="L262" s="4">
        <f>SUM('Working Sheet'!AB262)</f>
        <v>141.33000000000001</v>
      </c>
      <c r="M262" s="4">
        <f>SUM('Working Sheet'!AD262)</f>
        <v>134.4</v>
      </c>
      <c r="N262" s="4">
        <f>SUM('Working Sheet'!AE262)</f>
        <v>139.75</v>
      </c>
      <c r="O262" s="4">
        <f t="shared" si="9"/>
        <v>839.59</v>
      </c>
    </row>
    <row r="263" spans="1:15" x14ac:dyDescent="0.35">
      <c r="A263" t="s">
        <v>30</v>
      </c>
      <c r="B263">
        <v>2020</v>
      </c>
      <c r="C263" t="s">
        <v>38</v>
      </c>
      <c r="D263" t="str">
        <f t="shared" si="8"/>
        <v>2020 May</v>
      </c>
      <c r="E263" s="4">
        <f>SUM('Working Sheet'!E263:N263,'Working Sheet'!P263:Q263)</f>
        <v>1689.7699999999998</v>
      </c>
      <c r="F263" s="4">
        <f>SUM('Working Sheet'!O263,'Working Sheet'!R263,'Working Sheet'!AA263,'Working Sheet'!AC263)</f>
        <v>555.79</v>
      </c>
      <c r="G263" s="4">
        <f>SUM('Working Sheet'!S263,'Working Sheet'!T263,'Working Sheet'!U263)</f>
        <v>419.65000000000003</v>
      </c>
      <c r="H263" s="4">
        <f>SUM('Working Sheet'!V263,'Working Sheet'!X263)</f>
        <v>275.75</v>
      </c>
      <c r="I263" s="4">
        <f>SUM('Working Sheet'!W263)</f>
        <v>136.26</v>
      </c>
      <c r="J263" s="4">
        <f>SUM('Working Sheet'!Y263)</f>
        <v>138.27000000000001</v>
      </c>
      <c r="K263" s="4">
        <f>SUM('Working Sheet'!Z263)</f>
        <v>126.98</v>
      </c>
      <c r="L263" s="4">
        <f>SUM('Working Sheet'!AB263)</f>
        <v>140.94</v>
      </c>
      <c r="M263" s="4">
        <f>SUM('Working Sheet'!AD263)</f>
        <v>134.02000000000001</v>
      </c>
      <c r="N263" s="4">
        <f>SUM('Working Sheet'!AE263)</f>
        <v>139.35</v>
      </c>
      <c r="O263" s="4">
        <f t="shared" si="9"/>
        <v>813.95</v>
      </c>
    </row>
    <row r="264" spans="1:15" x14ac:dyDescent="0.35">
      <c r="A264" t="s">
        <v>33</v>
      </c>
      <c r="B264">
        <v>2020</v>
      </c>
      <c r="C264" t="s">
        <v>38</v>
      </c>
      <c r="D264" t="str">
        <f t="shared" si="8"/>
        <v>2020 May</v>
      </c>
      <c r="E264" s="4">
        <f>SUM('Working Sheet'!E264:N264,'Working Sheet'!P264:Q264)</f>
        <v>1691.2</v>
      </c>
      <c r="F264" s="4">
        <f>SUM('Working Sheet'!O264,'Working Sheet'!R264,'Working Sheet'!AA264,'Working Sheet'!AC264)</f>
        <v>556.63</v>
      </c>
      <c r="G264" s="4">
        <f>SUM('Working Sheet'!S264,'Working Sheet'!T264,'Working Sheet'!U264)</f>
        <v>420.23</v>
      </c>
      <c r="H264" s="4">
        <f>SUM('Working Sheet'!V264,'Working Sheet'!X264)</f>
        <v>275.92999999999995</v>
      </c>
      <c r="I264" s="4">
        <f>SUM('Working Sheet'!W264)</f>
        <v>136.47</v>
      </c>
      <c r="J264" s="4">
        <f>SUM('Working Sheet'!Y264)</f>
        <v>138.47999999999999</v>
      </c>
      <c r="K264" s="4">
        <f>SUM('Working Sheet'!Z264)</f>
        <v>127.13</v>
      </c>
      <c r="L264" s="4">
        <f>SUM('Working Sheet'!AB264)</f>
        <v>141.13</v>
      </c>
      <c r="M264" s="4">
        <f>SUM('Working Sheet'!AD264)</f>
        <v>134.19999999999999</v>
      </c>
      <c r="N264" s="4">
        <f>SUM('Working Sheet'!AE264)</f>
        <v>139.55000000000001</v>
      </c>
      <c r="O264" s="4">
        <f t="shared" si="9"/>
        <v>814.8599999999999</v>
      </c>
    </row>
    <row r="265" spans="1:15" x14ac:dyDescent="0.35">
      <c r="A265" t="s">
        <v>34</v>
      </c>
      <c r="B265">
        <v>2020</v>
      </c>
      <c r="C265" t="s">
        <v>38</v>
      </c>
      <c r="D265" t="str">
        <f t="shared" si="8"/>
        <v>2020 May</v>
      </c>
      <c r="E265" s="4">
        <f>SUM('Working Sheet'!E265:N265,'Working Sheet'!P265:Q265)</f>
        <v>1693.55</v>
      </c>
      <c r="F265" s="4">
        <f>SUM('Working Sheet'!O265,'Working Sheet'!R265,'Working Sheet'!AA265,'Working Sheet'!AC265)</f>
        <v>557.42000000000007</v>
      </c>
      <c r="G265" s="4">
        <f>SUM('Working Sheet'!S265,'Working Sheet'!T265,'Working Sheet'!U265)</f>
        <v>420.87</v>
      </c>
      <c r="H265" s="4">
        <f>SUM('Working Sheet'!V265,'Working Sheet'!X265)</f>
        <v>276.12</v>
      </c>
      <c r="I265" s="4">
        <f>SUM('Working Sheet'!W265)</f>
        <v>136.68</v>
      </c>
      <c r="J265" s="4">
        <f>SUM('Working Sheet'!Y265)</f>
        <v>138.69999999999999</v>
      </c>
      <c r="K265" s="4">
        <f>SUM('Working Sheet'!Z265)</f>
        <v>127.3</v>
      </c>
      <c r="L265" s="4">
        <f>SUM('Working Sheet'!AB265)</f>
        <v>141.33000000000001</v>
      </c>
      <c r="M265" s="4">
        <f>SUM('Working Sheet'!AD265)</f>
        <v>134.4</v>
      </c>
      <c r="N265" s="4">
        <f>SUM('Working Sheet'!AE265)</f>
        <v>139.75</v>
      </c>
      <c r="O265" s="4">
        <f t="shared" si="9"/>
        <v>815.83</v>
      </c>
    </row>
    <row r="266" spans="1:15" x14ac:dyDescent="0.35">
      <c r="A266" t="s">
        <v>30</v>
      </c>
      <c r="B266">
        <v>2020</v>
      </c>
      <c r="C266" t="s">
        <v>39</v>
      </c>
      <c r="D266" t="str">
        <f t="shared" si="8"/>
        <v>2020 June</v>
      </c>
      <c r="E266" s="4">
        <f>SUM('Working Sheet'!E266:N266,'Working Sheet'!P266:Q266)</f>
        <v>1808.9</v>
      </c>
      <c r="F266" s="4">
        <f>SUM('Working Sheet'!O266,'Working Sheet'!R266,'Working Sheet'!AA266,'Working Sheet'!AC266)</f>
        <v>628.9</v>
      </c>
      <c r="G266" s="4">
        <f>SUM('Working Sheet'!S266,'Working Sheet'!T266,'Working Sheet'!U266)</f>
        <v>458.79999999999995</v>
      </c>
      <c r="H266" s="4">
        <f>SUM('Working Sheet'!V266,'Working Sheet'!X266)</f>
        <v>290.95999999999998</v>
      </c>
      <c r="I266" s="4">
        <f>SUM('Working Sheet'!W266)</f>
        <v>144.9</v>
      </c>
      <c r="J266" s="4">
        <f>SUM('Working Sheet'!Y266)</f>
        <v>158.19999999999999</v>
      </c>
      <c r="K266" s="4">
        <f>SUM('Working Sheet'!Z266)</f>
        <v>141.4</v>
      </c>
      <c r="L266" s="4">
        <f>SUM('Working Sheet'!AB266)</f>
        <v>161.80000000000001</v>
      </c>
      <c r="M266" s="4">
        <f>SUM('Working Sheet'!AD266)</f>
        <v>151.69999999999999</v>
      </c>
      <c r="N266" s="4">
        <f>SUM('Working Sheet'!AE266)</f>
        <v>152.69999999999999</v>
      </c>
      <c r="O266" s="4">
        <f t="shared" si="9"/>
        <v>890.76</v>
      </c>
    </row>
    <row r="267" spans="1:15" x14ac:dyDescent="0.35">
      <c r="A267" t="s">
        <v>33</v>
      </c>
      <c r="B267">
        <v>2020</v>
      </c>
      <c r="C267" t="s">
        <v>39</v>
      </c>
      <c r="D267" t="str">
        <f t="shared" si="8"/>
        <v>2020 June</v>
      </c>
      <c r="E267" s="4">
        <f>SUM('Working Sheet'!E267:N267,'Working Sheet'!P267:Q267)</f>
        <v>1859.3999999999999</v>
      </c>
      <c r="F267" s="4">
        <f>SUM('Working Sheet'!O267,'Working Sheet'!R267,'Working Sheet'!AA267,'Working Sheet'!AC267)</f>
        <v>619</v>
      </c>
      <c r="G267" s="4">
        <f>SUM('Working Sheet'!S267,'Working Sheet'!T267,'Working Sheet'!U267)</f>
        <v>432.9</v>
      </c>
      <c r="H267" s="4">
        <f>SUM('Working Sheet'!V267,'Working Sheet'!X267)</f>
        <v>295.10000000000002</v>
      </c>
      <c r="I267" s="4">
        <f>SUM('Working Sheet'!W267)</f>
        <v>137.1</v>
      </c>
      <c r="J267" s="4">
        <f>SUM('Working Sheet'!Y267)</f>
        <v>148.1</v>
      </c>
      <c r="K267" s="4">
        <f>SUM('Working Sheet'!Z267)</f>
        <v>129.30000000000001</v>
      </c>
      <c r="L267" s="4">
        <f>SUM('Working Sheet'!AB267)</f>
        <v>152.5</v>
      </c>
      <c r="M267" s="4">
        <f>SUM('Working Sheet'!AD267)</f>
        <v>142</v>
      </c>
      <c r="N267" s="4">
        <f>SUM('Working Sheet'!AE267)</f>
        <v>150.80000000000001</v>
      </c>
      <c r="O267" s="4">
        <f t="shared" si="9"/>
        <v>856</v>
      </c>
    </row>
    <row r="268" spans="1:15" x14ac:dyDescent="0.35">
      <c r="A268" t="s">
        <v>34</v>
      </c>
      <c r="B268">
        <v>2020</v>
      </c>
      <c r="C268" t="s">
        <v>39</v>
      </c>
      <c r="D268" t="str">
        <f t="shared" si="8"/>
        <v>2020 June</v>
      </c>
      <c r="E268" s="4">
        <f>SUM('Working Sheet'!E268:N268,'Working Sheet'!P268:Q268)</f>
        <v>1827.4</v>
      </c>
      <c r="F268" s="4">
        <f>SUM('Working Sheet'!O268,'Working Sheet'!R268,'Working Sheet'!AA268,'Working Sheet'!AC268)</f>
        <v>622.79999999999995</v>
      </c>
      <c r="G268" s="4">
        <f>SUM('Working Sheet'!S268,'Working Sheet'!T268,'Working Sheet'!U268)</f>
        <v>448.29999999999995</v>
      </c>
      <c r="H268" s="4">
        <f>SUM('Working Sheet'!V268,'Working Sheet'!X268)</f>
        <v>301.10000000000002</v>
      </c>
      <c r="I268" s="4">
        <f>SUM('Working Sheet'!W268)</f>
        <v>141.9</v>
      </c>
      <c r="J268" s="4">
        <f>SUM('Working Sheet'!Y268)</f>
        <v>154.4</v>
      </c>
      <c r="K268" s="4">
        <f>SUM('Working Sheet'!Z268)</f>
        <v>135</v>
      </c>
      <c r="L268" s="4">
        <f>SUM('Working Sheet'!AB268)</f>
        <v>156.4</v>
      </c>
      <c r="M268" s="4">
        <f>SUM('Working Sheet'!AD268)</f>
        <v>147</v>
      </c>
      <c r="N268" s="4">
        <f>SUM('Working Sheet'!AE268)</f>
        <v>151.80000000000001</v>
      </c>
      <c r="O268" s="4">
        <f t="shared" si="9"/>
        <v>881.4</v>
      </c>
    </row>
    <row r="269" spans="1:15" x14ac:dyDescent="0.35">
      <c r="A269" t="s">
        <v>30</v>
      </c>
      <c r="B269">
        <v>2020</v>
      </c>
      <c r="C269" t="s">
        <v>40</v>
      </c>
      <c r="D269" t="str">
        <f t="shared" si="8"/>
        <v>2020 July</v>
      </c>
      <c r="E269" s="4">
        <f>SUM('Working Sheet'!E269:N269,'Working Sheet'!P269:Q269)</f>
        <v>1808.9</v>
      </c>
      <c r="F269" s="4">
        <f>SUM('Working Sheet'!O269,'Working Sheet'!R269,'Working Sheet'!AA269,'Working Sheet'!AC269)</f>
        <v>628.9</v>
      </c>
      <c r="G269" s="4">
        <f>SUM('Working Sheet'!S269,'Working Sheet'!T269,'Working Sheet'!U269)</f>
        <v>458.79999999999995</v>
      </c>
      <c r="H269" s="4">
        <f>SUM('Working Sheet'!V269,'Working Sheet'!X269)</f>
        <v>290.95999999999998</v>
      </c>
      <c r="I269" s="4">
        <f>SUM('Working Sheet'!W269)</f>
        <v>144.9</v>
      </c>
      <c r="J269" s="4">
        <f>SUM('Working Sheet'!Y269)</f>
        <v>158.19999999999999</v>
      </c>
      <c r="K269" s="4">
        <f>SUM('Working Sheet'!Z269)</f>
        <v>141.4</v>
      </c>
      <c r="L269" s="4">
        <f>SUM('Working Sheet'!AB269)</f>
        <v>161.80000000000001</v>
      </c>
      <c r="M269" s="4">
        <f>SUM('Working Sheet'!AD269)</f>
        <v>151.69999999999999</v>
      </c>
      <c r="N269" s="4">
        <f>SUM('Working Sheet'!AE269)</f>
        <v>152.69999999999999</v>
      </c>
      <c r="O269" s="4">
        <f t="shared" si="9"/>
        <v>890.76</v>
      </c>
    </row>
    <row r="270" spans="1:15" x14ac:dyDescent="0.35">
      <c r="A270" t="s">
        <v>33</v>
      </c>
      <c r="B270">
        <v>2020</v>
      </c>
      <c r="C270" t="s">
        <v>40</v>
      </c>
      <c r="D270" t="str">
        <f t="shared" si="8"/>
        <v>2020 July</v>
      </c>
      <c r="E270" s="4">
        <f>SUM('Working Sheet'!E270:N270,'Working Sheet'!P270:Q270)</f>
        <v>1859.3999999999999</v>
      </c>
      <c r="F270" s="4">
        <f>SUM('Working Sheet'!O270,'Working Sheet'!R270,'Working Sheet'!AA270,'Working Sheet'!AC270)</f>
        <v>619</v>
      </c>
      <c r="G270" s="4">
        <f>SUM('Working Sheet'!S270,'Working Sheet'!T270,'Working Sheet'!U270)</f>
        <v>432.9</v>
      </c>
      <c r="H270" s="4">
        <f>SUM('Working Sheet'!V270,'Working Sheet'!X270)</f>
        <v>295.10000000000002</v>
      </c>
      <c r="I270" s="4">
        <f>SUM('Working Sheet'!W270)</f>
        <v>137.1</v>
      </c>
      <c r="J270" s="4">
        <f>SUM('Working Sheet'!Y270)</f>
        <v>148.1</v>
      </c>
      <c r="K270" s="4">
        <f>SUM('Working Sheet'!Z270)</f>
        <v>129.30000000000001</v>
      </c>
      <c r="L270" s="4">
        <f>SUM('Working Sheet'!AB270)</f>
        <v>152.5</v>
      </c>
      <c r="M270" s="4">
        <f>SUM('Working Sheet'!AD270)</f>
        <v>142</v>
      </c>
      <c r="N270" s="4">
        <f>SUM('Working Sheet'!AE270)</f>
        <v>150.80000000000001</v>
      </c>
      <c r="O270" s="4">
        <f t="shared" si="9"/>
        <v>856</v>
      </c>
    </row>
    <row r="271" spans="1:15" x14ac:dyDescent="0.35">
      <c r="A271" t="s">
        <v>34</v>
      </c>
      <c r="B271">
        <v>2020</v>
      </c>
      <c r="C271" t="s">
        <v>40</v>
      </c>
      <c r="D271" t="str">
        <f t="shared" si="8"/>
        <v>2020 July</v>
      </c>
      <c r="E271" s="4">
        <f>SUM('Working Sheet'!E271:N271,'Working Sheet'!P271:Q271)</f>
        <v>1827.4</v>
      </c>
      <c r="F271" s="4">
        <f>SUM('Working Sheet'!O271,'Working Sheet'!R271,'Working Sheet'!AA271,'Working Sheet'!AC271)</f>
        <v>622.79999999999995</v>
      </c>
      <c r="G271" s="4">
        <f>SUM('Working Sheet'!S271,'Working Sheet'!T271,'Working Sheet'!U271)</f>
        <v>448.29999999999995</v>
      </c>
      <c r="H271" s="4">
        <f>SUM('Working Sheet'!V271,'Working Sheet'!X271)</f>
        <v>301.10000000000002</v>
      </c>
      <c r="I271" s="4">
        <f>SUM('Working Sheet'!W271)</f>
        <v>141.9</v>
      </c>
      <c r="J271" s="4">
        <f>SUM('Working Sheet'!Y271)</f>
        <v>154.4</v>
      </c>
      <c r="K271" s="4">
        <f>SUM('Working Sheet'!Z271)</f>
        <v>135</v>
      </c>
      <c r="L271" s="4">
        <f>SUM('Working Sheet'!AB271)</f>
        <v>156.4</v>
      </c>
      <c r="M271" s="4">
        <f>SUM('Working Sheet'!AD271)</f>
        <v>147</v>
      </c>
      <c r="N271" s="4">
        <f>SUM('Working Sheet'!AE271)</f>
        <v>151.80000000000001</v>
      </c>
      <c r="O271" s="4">
        <f t="shared" si="9"/>
        <v>881.4</v>
      </c>
    </row>
    <row r="272" spans="1:15" x14ac:dyDescent="0.35">
      <c r="A272" t="s">
        <v>30</v>
      </c>
      <c r="B272">
        <v>2020</v>
      </c>
      <c r="C272" t="s">
        <v>41</v>
      </c>
      <c r="D272" t="str">
        <f t="shared" si="8"/>
        <v>2020 August</v>
      </c>
      <c r="E272" s="4">
        <f>SUM('Working Sheet'!E272:N272,'Working Sheet'!P272:Q272)</f>
        <v>1835.1</v>
      </c>
      <c r="F272" s="4">
        <f>SUM('Working Sheet'!O272,'Working Sheet'!R272,'Working Sheet'!AA272,'Working Sheet'!AC272)</f>
        <v>630.19999999999993</v>
      </c>
      <c r="G272" s="4">
        <f>SUM('Working Sheet'!S272,'Working Sheet'!T272,'Working Sheet'!U272)</f>
        <v>458.7</v>
      </c>
      <c r="H272" s="4">
        <f>SUM('Working Sheet'!V272,'Working Sheet'!X272)</f>
        <v>291.15999999999997</v>
      </c>
      <c r="I272" s="4">
        <f>SUM('Working Sheet'!W272)</f>
        <v>145.80000000000001</v>
      </c>
      <c r="J272" s="4">
        <f>SUM('Working Sheet'!Y272)</f>
        <v>158.80000000000001</v>
      </c>
      <c r="K272" s="4">
        <f>SUM('Working Sheet'!Z272)</f>
        <v>143.6</v>
      </c>
      <c r="L272" s="4">
        <f>SUM('Working Sheet'!AB272)</f>
        <v>162.69999999999999</v>
      </c>
      <c r="M272" s="4">
        <f>SUM('Working Sheet'!AD272)</f>
        <v>153</v>
      </c>
      <c r="N272" s="4">
        <f>SUM('Working Sheet'!AE272)</f>
        <v>154.69999999999999</v>
      </c>
      <c r="O272" s="4">
        <f t="shared" si="9"/>
        <v>896.26</v>
      </c>
    </row>
    <row r="273" spans="1:15" x14ac:dyDescent="0.35">
      <c r="A273" t="s">
        <v>33</v>
      </c>
      <c r="B273">
        <v>2020</v>
      </c>
      <c r="C273" t="s">
        <v>41</v>
      </c>
      <c r="D273" t="str">
        <f t="shared" si="8"/>
        <v>2020 August</v>
      </c>
      <c r="E273" s="4">
        <f>SUM('Working Sheet'!E273:N273,'Working Sheet'!P273:Q273)</f>
        <v>1888.3999999999999</v>
      </c>
      <c r="F273" s="4">
        <f>SUM('Working Sheet'!O273,'Working Sheet'!R273,'Working Sheet'!AA273,'Working Sheet'!AC273)</f>
        <v>620.09999999999991</v>
      </c>
      <c r="G273" s="4">
        <f>SUM('Working Sheet'!S273,'Working Sheet'!T273,'Working Sheet'!U273)</f>
        <v>433</v>
      </c>
      <c r="H273" s="4">
        <f>SUM('Working Sheet'!V273,'Working Sheet'!X273)</f>
        <v>300</v>
      </c>
      <c r="I273" s="4">
        <f>SUM('Working Sheet'!W273)</f>
        <v>138.30000000000001</v>
      </c>
      <c r="J273" s="4">
        <f>SUM('Working Sheet'!Y273)</f>
        <v>148.69999999999999</v>
      </c>
      <c r="K273" s="4">
        <f>SUM('Working Sheet'!Z273)</f>
        <v>133.9</v>
      </c>
      <c r="L273" s="4">
        <f>SUM('Working Sheet'!AB273)</f>
        <v>155.5</v>
      </c>
      <c r="M273" s="4">
        <f>SUM('Working Sheet'!AD273)</f>
        <v>144.80000000000001</v>
      </c>
      <c r="N273" s="4">
        <f>SUM('Working Sheet'!AE273)</f>
        <v>152.9</v>
      </c>
      <c r="O273" s="4">
        <f t="shared" si="9"/>
        <v>872.5</v>
      </c>
    </row>
    <row r="274" spans="1:15" x14ac:dyDescent="0.35">
      <c r="A274" t="s">
        <v>34</v>
      </c>
      <c r="B274">
        <v>2020</v>
      </c>
      <c r="C274" t="s">
        <v>41</v>
      </c>
      <c r="D274" t="str">
        <f t="shared" si="8"/>
        <v>2020 August</v>
      </c>
      <c r="E274" s="4">
        <f>SUM('Working Sheet'!E274:N274,'Working Sheet'!P274:Q274)</f>
        <v>1854.6</v>
      </c>
      <c r="F274" s="4">
        <f>SUM('Working Sheet'!O274,'Working Sheet'!R274,'Working Sheet'!AA274,'Working Sheet'!AC274)</f>
        <v>623.5</v>
      </c>
      <c r="G274" s="4">
        <f>SUM('Working Sheet'!S274,'Working Sheet'!T274,'Working Sheet'!U274)</f>
        <v>448.2</v>
      </c>
      <c r="H274" s="4">
        <f>SUM('Working Sheet'!V274,'Working Sheet'!X274)</f>
        <v>303.89999999999998</v>
      </c>
      <c r="I274" s="4">
        <f>SUM('Working Sheet'!W274)</f>
        <v>143</v>
      </c>
      <c r="J274" s="4">
        <f>SUM('Working Sheet'!Y274)</f>
        <v>155</v>
      </c>
      <c r="K274" s="4">
        <f>SUM('Working Sheet'!Z274)</f>
        <v>138.5</v>
      </c>
      <c r="L274" s="4">
        <f>SUM('Working Sheet'!AB274)</f>
        <v>158.5</v>
      </c>
      <c r="M274" s="4">
        <f>SUM('Working Sheet'!AD274)</f>
        <v>149</v>
      </c>
      <c r="N274" s="4">
        <f>SUM('Working Sheet'!AE274)</f>
        <v>153.9</v>
      </c>
      <c r="O274" s="4">
        <f t="shared" si="9"/>
        <v>892.9</v>
      </c>
    </row>
    <row r="275" spans="1:15" x14ac:dyDescent="0.35">
      <c r="A275" t="s">
        <v>30</v>
      </c>
      <c r="B275">
        <v>2020</v>
      </c>
      <c r="C275" t="s">
        <v>42</v>
      </c>
      <c r="D275" t="str">
        <f t="shared" si="8"/>
        <v>2020 September</v>
      </c>
      <c r="E275" s="4">
        <f>SUM('Working Sheet'!E275:N275,'Working Sheet'!P275:Q275)</f>
        <v>1841.9999999999998</v>
      </c>
      <c r="F275" s="4">
        <f>SUM('Working Sheet'!O275,'Working Sheet'!R275,'Working Sheet'!AA275,'Working Sheet'!AC275)</f>
        <v>638.5</v>
      </c>
      <c r="G275" s="4">
        <f>SUM('Working Sheet'!S275,'Working Sheet'!T275,'Working Sheet'!U275)</f>
        <v>459.9</v>
      </c>
      <c r="H275" s="4">
        <f>SUM('Working Sheet'!V275,'Working Sheet'!X275)</f>
        <v>290.86</v>
      </c>
      <c r="I275" s="4">
        <f>SUM('Working Sheet'!W275)</f>
        <v>146.4</v>
      </c>
      <c r="J275" s="4">
        <f>SUM('Working Sheet'!Y275)</f>
        <v>159.1</v>
      </c>
      <c r="K275" s="4">
        <f>SUM('Working Sheet'!Z275)</f>
        <v>144.6</v>
      </c>
      <c r="L275" s="4">
        <f>SUM('Working Sheet'!AB275)</f>
        <v>161.1</v>
      </c>
      <c r="M275" s="4">
        <f>SUM('Working Sheet'!AD275)</f>
        <v>153.69999999999999</v>
      </c>
      <c r="N275" s="4">
        <f>SUM('Working Sheet'!AE275)</f>
        <v>155.4</v>
      </c>
      <c r="O275" s="4">
        <f t="shared" si="9"/>
        <v>896.66000000000008</v>
      </c>
    </row>
    <row r="276" spans="1:15" x14ac:dyDescent="0.35">
      <c r="A276" t="s">
        <v>33</v>
      </c>
      <c r="B276">
        <v>2020</v>
      </c>
      <c r="C276" t="s">
        <v>42</v>
      </c>
      <c r="D276" t="str">
        <f t="shared" si="8"/>
        <v>2020 September</v>
      </c>
      <c r="E276" s="4">
        <f>SUM('Working Sheet'!E276:N276,'Working Sheet'!P276:Q276)</f>
        <v>1903.9</v>
      </c>
      <c r="F276" s="4">
        <f>SUM('Working Sheet'!O276,'Working Sheet'!R276,'Working Sheet'!AA276,'Working Sheet'!AC276)</f>
        <v>628</v>
      </c>
      <c r="G276" s="4">
        <f>SUM('Working Sheet'!S276,'Working Sheet'!T276,'Working Sheet'!U276)</f>
        <v>434.6</v>
      </c>
      <c r="H276" s="4">
        <f>SUM('Working Sheet'!V276,'Working Sheet'!X276)</f>
        <v>301.70000000000005</v>
      </c>
      <c r="I276" s="4">
        <f>SUM('Working Sheet'!W276)</f>
        <v>137.19999999999999</v>
      </c>
      <c r="J276" s="4">
        <f>SUM('Working Sheet'!Y276)</f>
        <v>150</v>
      </c>
      <c r="K276" s="4">
        <f>SUM('Working Sheet'!Z276)</f>
        <v>135.1</v>
      </c>
      <c r="L276" s="4">
        <f>SUM('Working Sheet'!AB276)</f>
        <v>154.9</v>
      </c>
      <c r="M276" s="4">
        <f>SUM('Working Sheet'!AD276)</f>
        <v>146</v>
      </c>
      <c r="N276" s="4">
        <f>SUM('Working Sheet'!AE276)</f>
        <v>154</v>
      </c>
      <c r="O276" s="4">
        <f t="shared" si="9"/>
        <v>874.9</v>
      </c>
    </row>
    <row r="277" spans="1:15" x14ac:dyDescent="0.35">
      <c r="A277" t="s">
        <v>34</v>
      </c>
      <c r="B277">
        <v>2020</v>
      </c>
      <c r="C277" t="s">
        <v>42</v>
      </c>
      <c r="D277" t="str">
        <f t="shared" si="8"/>
        <v>2020 September</v>
      </c>
      <c r="E277" s="4">
        <f>SUM('Working Sheet'!E277:N277,'Working Sheet'!P277:Q277)</f>
        <v>1864.8</v>
      </c>
      <c r="F277" s="4">
        <f>SUM('Working Sheet'!O277,'Working Sheet'!R277,'Working Sheet'!AA277,'Working Sheet'!AC277)</f>
        <v>631.6</v>
      </c>
      <c r="G277" s="4">
        <f>SUM('Working Sheet'!S277,'Working Sheet'!T277,'Working Sheet'!U277)</f>
        <v>449.70000000000005</v>
      </c>
      <c r="H277" s="4">
        <f>SUM('Working Sheet'!V277,'Working Sheet'!X277)</f>
        <v>305</v>
      </c>
      <c r="I277" s="4">
        <f>SUM('Working Sheet'!W277)</f>
        <v>142.9</v>
      </c>
      <c r="J277" s="4">
        <f>SUM('Working Sheet'!Y277)</f>
        <v>155.6</v>
      </c>
      <c r="K277" s="4">
        <f>SUM('Working Sheet'!Z277)</f>
        <v>139.6</v>
      </c>
      <c r="L277" s="4">
        <f>SUM('Working Sheet'!AB277)</f>
        <v>157.5</v>
      </c>
      <c r="M277" s="4">
        <f>SUM('Working Sheet'!AD277)</f>
        <v>150</v>
      </c>
      <c r="N277" s="4">
        <f>SUM('Working Sheet'!AE277)</f>
        <v>154.69999999999999</v>
      </c>
      <c r="O277" s="4">
        <f t="shared" si="9"/>
        <v>895</v>
      </c>
    </row>
    <row r="278" spans="1:15" x14ac:dyDescent="0.35">
      <c r="A278" t="s">
        <v>30</v>
      </c>
      <c r="B278">
        <v>2020</v>
      </c>
      <c r="C278" t="s">
        <v>43</v>
      </c>
      <c r="D278" t="str">
        <f t="shared" si="8"/>
        <v>2020 October</v>
      </c>
      <c r="E278" s="4">
        <f>SUM('Working Sheet'!E278:N278,'Working Sheet'!P278:Q278)</f>
        <v>1883.5</v>
      </c>
      <c r="F278" s="4">
        <f>SUM('Working Sheet'!O278,'Working Sheet'!R278,'Working Sheet'!AA278,'Working Sheet'!AC278)</f>
        <v>638.70000000000005</v>
      </c>
      <c r="G278" s="4">
        <f>SUM('Working Sheet'!S278,'Working Sheet'!T278,'Working Sheet'!U278)</f>
        <v>461.29999999999995</v>
      </c>
      <c r="H278" s="4">
        <f>SUM('Working Sheet'!V278,'Working Sheet'!X278)</f>
        <v>291.26</v>
      </c>
      <c r="I278" s="4">
        <f>SUM('Working Sheet'!W278)</f>
        <v>146.80000000000001</v>
      </c>
      <c r="J278" s="4">
        <f>SUM('Working Sheet'!Y278)</f>
        <v>159.5</v>
      </c>
      <c r="K278" s="4">
        <f>SUM('Working Sheet'!Z278)</f>
        <v>146.4</v>
      </c>
      <c r="L278" s="4">
        <f>SUM('Working Sheet'!AB278)</f>
        <v>162.5</v>
      </c>
      <c r="M278" s="4">
        <f>SUM('Working Sheet'!AD278)</f>
        <v>154.30000000000001</v>
      </c>
      <c r="N278" s="4">
        <f>SUM('Working Sheet'!AE278)</f>
        <v>157.5</v>
      </c>
      <c r="O278" s="4">
        <f t="shared" si="9"/>
        <v>901.26</v>
      </c>
    </row>
    <row r="279" spans="1:15" x14ac:dyDescent="0.35">
      <c r="A279" t="s">
        <v>33</v>
      </c>
      <c r="B279">
        <v>2020</v>
      </c>
      <c r="C279" t="s">
        <v>43</v>
      </c>
      <c r="D279" t="str">
        <f t="shared" si="8"/>
        <v>2020 October</v>
      </c>
      <c r="E279" s="4">
        <f>SUM('Working Sheet'!E279:N279,'Working Sheet'!P279:Q279)</f>
        <v>1941</v>
      </c>
      <c r="F279" s="4">
        <f>SUM('Working Sheet'!O279,'Working Sheet'!R279,'Working Sheet'!AA279,'Working Sheet'!AC279)</f>
        <v>628</v>
      </c>
      <c r="G279" s="4">
        <f>SUM('Working Sheet'!S279,'Working Sheet'!T279,'Working Sheet'!U279)</f>
        <v>434.90000000000003</v>
      </c>
      <c r="H279" s="4">
        <f>SUM('Working Sheet'!V279,'Working Sheet'!X279)</f>
        <v>301.60000000000002</v>
      </c>
      <c r="I279" s="4">
        <f>SUM('Working Sheet'!W279)</f>
        <v>137.1</v>
      </c>
      <c r="J279" s="4">
        <f>SUM('Working Sheet'!Y279)</f>
        <v>151</v>
      </c>
      <c r="K279" s="4">
        <f>SUM('Working Sheet'!Z279)</f>
        <v>135.4</v>
      </c>
      <c r="L279" s="4">
        <f>SUM('Working Sheet'!AB279)</f>
        <v>155.69999999999999</v>
      </c>
      <c r="M279" s="4">
        <f>SUM('Working Sheet'!AD279)</f>
        <v>146.19999999999999</v>
      </c>
      <c r="N279" s="4">
        <f>SUM('Working Sheet'!AE279)</f>
        <v>155.19999999999999</v>
      </c>
      <c r="O279" s="4">
        <f t="shared" si="9"/>
        <v>876</v>
      </c>
    </row>
    <row r="280" spans="1:15" x14ac:dyDescent="0.35">
      <c r="A280" t="s">
        <v>34</v>
      </c>
      <c r="B280">
        <v>2020</v>
      </c>
      <c r="C280" t="s">
        <v>43</v>
      </c>
      <c r="D280" t="str">
        <f t="shared" si="8"/>
        <v>2020 October</v>
      </c>
      <c r="E280" s="4">
        <f>SUM('Working Sheet'!E280:N280,'Working Sheet'!P280:Q280)</f>
        <v>1904.6000000000004</v>
      </c>
      <c r="F280" s="4">
        <f>SUM('Working Sheet'!O280,'Working Sheet'!R280,'Working Sheet'!AA280,'Working Sheet'!AC280)</f>
        <v>631.79999999999995</v>
      </c>
      <c r="G280" s="4">
        <f>SUM('Working Sheet'!S280,'Working Sheet'!T280,'Working Sheet'!U280)</f>
        <v>450.59999999999997</v>
      </c>
      <c r="H280" s="4">
        <f>SUM('Working Sheet'!V280,'Working Sheet'!X280)</f>
        <v>305.2</v>
      </c>
      <c r="I280" s="4">
        <f>SUM('Working Sheet'!W280)</f>
        <v>143.1</v>
      </c>
      <c r="J280" s="4">
        <f>SUM('Working Sheet'!Y280)</f>
        <v>156.30000000000001</v>
      </c>
      <c r="K280" s="4">
        <f>SUM('Working Sheet'!Z280)</f>
        <v>140.6</v>
      </c>
      <c r="L280" s="4">
        <f>SUM('Working Sheet'!AB280)</f>
        <v>158.5</v>
      </c>
      <c r="M280" s="4">
        <f>SUM('Working Sheet'!AD280)</f>
        <v>150.4</v>
      </c>
      <c r="N280" s="4">
        <f>SUM('Working Sheet'!AE280)</f>
        <v>156.4</v>
      </c>
      <c r="O280" s="4">
        <f t="shared" si="9"/>
        <v>897.8</v>
      </c>
    </row>
    <row r="281" spans="1:15" x14ac:dyDescent="0.35">
      <c r="A281" t="s">
        <v>30</v>
      </c>
      <c r="B281">
        <v>2020</v>
      </c>
      <c r="C281" t="s">
        <v>45</v>
      </c>
      <c r="D281" t="str">
        <f t="shared" si="8"/>
        <v>2020 November</v>
      </c>
      <c r="E281" s="4">
        <f>SUM('Working Sheet'!E281:N281,'Working Sheet'!P281:Q281)</f>
        <v>1932.4000000000003</v>
      </c>
      <c r="F281" s="4">
        <f>SUM('Working Sheet'!O281,'Working Sheet'!R281,'Working Sheet'!AA281,'Working Sheet'!AC281)</f>
        <v>643.20000000000005</v>
      </c>
      <c r="G281" s="4">
        <f>SUM('Working Sheet'!S281,'Working Sheet'!T281,'Working Sheet'!U281)</f>
        <v>462.8</v>
      </c>
      <c r="H281" s="4">
        <f>SUM('Working Sheet'!V281,'Working Sheet'!X281)</f>
        <v>292.06</v>
      </c>
      <c r="I281" s="4">
        <f>SUM('Working Sheet'!W281)</f>
        <v>147.5</v>
      </c>
      <c r="J281" s="4">
        <f>SUM('Working Sheet'!Y281)</f>
        <v>160.4</v>
      </c>
      <c r="K281" s="4">
        <f>SUM('Working Sheet'!Z281)</f>
        <v>146.1</v>
      </c>
      <c r="L281" s="4">
        <f>SUM('Working Sheet'!AB281)</f>
        <v>161.6</v>
      </c>
      <c r="M281" s="4">
        <f>SUM('Working Sheet'!AD281)</f>
        <v>154.5</v>
      </c>
      <c r="N281" s="4">
        <f>SUM('Working Sheet'!AE281)</f>
        <v>159.80000000000001</v>
      </c>
      <c r="O281" s="4">
        <f t="shared" si="9"/>
        <v>901.76</v>
      </c>
    </row>
    <row r="282" spans="1:15" x14ac:dyDescent="0.35">
      <c r="A282" t="s">
        <v>33</v>
      </c>
      <c r="B282">
        <v>2020</v>
      </c>
      <c r="C282" t="s">
        <v>45</v>
      </c>
      <c r="D282" t="str">
        <f t="shared" si="8"/>
        <v>2020 November</v>
      </c>
      <c r="E282" s="4">
        <f>SUM('Working Sheet'!E282:N282,'Working Sheet'!P282:Q282)</f>
        <v>1979.2</v>
      </c>
      <c r="F282" s="4">
        <f>SUM('Working Sheet'!O282,'Working Sheet'!R282,'Working Sheet'!AA282,'Working Sheet'!AC282)</f>
        <v>632.6</v>
      </c>
      <c r="G282" s="4">
        <f>SUM('Working Sheet'!S282,'Working Sheet'!T282,'Working Sheet'!U282)</f>
        <v>436.3</v>
      </c>
      <c r="H282" s="4">
        <f>SUM('Working Sheet'!V282,'Working Sheet'!X282)</f>
        <v>303.10000000000002</v>
      </c>
      <c r="I282" s="4">
        <f>SUM('Working Sheet'!W282)</f>
        <v>137.30000000000001</v>
      </c>
      <c r="J282" s="4">
        <f>SUM('Working Sheet'!Y282)</f>
        <v>152</v>
      </c>
      <c r="K282" s="4">
        <f>SUM('Working Sheet'!Z282)</f>
        <v>135.19999999999999</v>
      </c>
      <c r="L282" s="4">
        <f>SUM('Working Sheet'!AB282)</f>
        <v>156.4</v>
      </c>
      <c r="M282" s="4">
        <f>SUM('Working Sheet'!AD282)</f>
        <v>146.6</v>
      </c>
      <c r="N282" s="4">
        <f>SUM('Working Sheet'!AE282)</f>
        <v>156.69999999999999</v>
      </c>
      <c r="O282" s="4">
        <f t="shared" si="9"/>
        <v>878.6</v>
      </c>
    </row>
    <row r="283" spans="1:15" x14ac:dyDescent="0.35">
      <c r="A283" t="s">
        <v>34</v>
      </c>
      <c r="B283">
        <v>2020</v>
      </c>
      <c r="C283" t="s">
        <v>45</v>
      </c>
      <c r="D283" t="str">
        <f t="shared" si="8"/>
        <v>2020 November</v>
      </c>
      <c r="E283" s="4">
        <f>SUM('Working Sheet'!E283:N283,'Working Sheet'!P283:Q283)</f>
        <v>1949.1000000000001</v>
      </c>
      <c r="F283" s="4">
        <f>SUM('Working Sheet'!O283,'Working Sheet'!R283,'Working Sheet'!AA283,'Working Sheet'!AC283)</f>
        <v>636.6</v>
      </c>
      <c r="G283" s="4">
        <f>SUM('Working Sheet'!S283,'Working Sheet'!T283,'Working Sheet'!U283)</f>
        <v>452.00000000000006</v>
      </c>
      <c r="H283" s="4">
        <f>SUM('Working Sheet'!V283,'Working Sheet'!X283)</f>
        <v>307.2</v>
      </c>
      <c r="I283" s="4">
        <f>SUM('Working Sheet'!W283)</f>
        <v>143.6</v>
      </c>
      <c r="J283" s="4">
        <f>SUM('Working Sheet'!Y283)</f>
        <v>157.19999999999999</v>
      </c>
      <c r="K283" s="4">
        <f>SUM('Working Sheet'!Z283)</f>
        <v>140.4</v>
      </c>
      <c r="L283" s="4">
        <f>SUM('Working Sheet'!AB283)</f>
        <v>158.6</v>
      </c>
      <c r="M283" s="4">
        <f>SUM('Working Sheet'!AD283)</f>
        <v>150.69999999999999</v>
      </c>
      <c r="N283" s="4">
        <f>SUM('Working Sheet'!AE283)</f>
        <v>158.4</v>
      </c>
      <c r="O283" s="4">
        <f t="shared" si="9"/>
        <v>900.5</v>
      </c>
    </row>
    <row r="284" spans="1:15" x14ac:dyDescent="0.35">
      <c r="A284" t="s">
        <v>30</v>
      </c>
      <c r="B284">
        <v>2020</v>
      </c>
      <c r="C284" t="s">
        <v>46</v>
      </c>
      <c r="D284" t="str">
        <f t="shared" si="8"/>
        <v>2020 December</v>
      </c>
      <c r="E284" s="4">
        <f>SUM('Working Sheet'!E284:N284,'Working Sheet'!P284:Q284)</f>
        <v>1947.1</v>
      </c>
      <c r="F284" s="4">
        <f>SUM('Working Sheet'!O284,'Working Sheet'!R284,'Working Sheet'!AA284,'Working Sheet'!AC284)</f>
        <v>647.5</v>
      </c>
      <c r="G284" s="4">
        <f>SUM('Working Sheet'!S284,'Working Sheet'!T284,'Working Sheet'!U284)</f>
        <v>464.90000000000003</v>
      </c>
      <c r="H284" s="4">
        <f>SUM('Working Sheet'!V284,'Working Sheet'!X284)</f>
        <v>292.65999999999997</v>
      </c>
      <c r="I284" s="4">
        <f>SUM('Working Sheet'!W284)</f>
        <v>148.69999999999999</v>
      </c>
      <c r="J284" s="4">
        <f>SUM('Working Sheet'!Y284)</f>
        <v>161.6</v>
      </c>
      <c r="K284" s="4">
        <f>SUM('Working Sheet'!Z284)</f>
        <v>146.4</v>
      </c>
      <c r="L284" s="4">
        <f>SUM('Working Sheet'!AB284)</f>
        <v>162.9</v>
      </c>
      <c r="M284" s="4">
        <f>SUM('Working Sheet'!AD284)</f>
        <v>155.19999999999999</v>
      </c>
      <c r="N284" s="4">
        <f>SUM('Working Sheet'!AE284)</f>
        <v>160.69999999999999</v>
      </c>
      <c r="O284" s="4">
        <f t="shared" si="9"/>
        <v>905.8599999999999</v>
      </c>
    </row>
    <row r="285" spans="1:15" x14ac:dyDescent="0.35">
      <c r="A285" t="s">
        <v>33</v>
      </c>
      <c r="B285">
        <v>2020</v>
      </c>
      <c r="C285" t="s">
        <v>46</v>
      </c>
      <c r="D285" t="str">
        <f t="shared" si="8"/>
        <v>2020 December</v>
      </c>
      <c r="E285" s="4">
        <f>SUM('Working Sheet'!E285:N285,'Working Sheet'!P285:Q285)</f>
        <v>1982.1000000000001</v>
      </c>
      <c r="F285" s="4">
        <f>SUM('Working Sheet'!O285,'Working Sheet'!R285,'Working Sheet'!AA285,'Working Sheet'!AC285)</f>
        <v>635.70000000000005</v>
      </c>
      <c r="G285" s="4">
        <f>SUM('Working Sheet'!S285,'Working Sheet'!T285,'Working Sheet'!U285)</f>
        <v>438.20000000000005</v>
      </c>
      <c r="H285" s="4">
        <f>SUM('Working Sheet'!V285,'Working Sheet'!X285)</f>
        <v>303.89999999999998</v>
      </c>
      <c r="I285" s="4">
        <f>SUM('Working Sheet'!W285)</f>
        <v>137.9</v>
      </c>
      <c r="J285" s="4">
        <f>SUM('Working Sheet'!Y285)</f>
        <v>152.9</v>
      </c>
      <c r="K285" s="4">
        <f>SUM('Working Sheet'!Z285)</f>
        <v>135.5</v>
      </c>
      <c r="L285" s="4">
        <f>SUM('Working Sheet'!AB285)</f>
        <v>156.9</v>
      </c>
      <c r="M285" s="4">
        <f>SUM('Working Sheet'!AD285)</f>
        <v>146.9</v>
      </c>
      <c r="N285" s="4">
        <f>SUM('Working Sheet'!AE285)</f>
        <v>156.9</v>
      </c>
      <c r="O285" s="4">
        <f t="shared" si="9"/>
        <v>881.09999999999991</v>
      </c>
    </row>
    <row r="286" spans="1:15" x14ac:dyDescent="0.35">
      <c r="A286" t="s">
        <v>34</v>
      </c>
      <c r="B286">
        <v>2020</v>
      </c>
      <c r="C286" t="s">
        <v>46</v>
      </c>
      <c r="D286" t="str">
        <f t="shared" si="8"/>
        <v>2020 December</v>
      </c>
      <c r="E286" s="4">
        <f>SUM('Working Sheet'!E286:N286,'Working Sheet'!P286:Q286)</f>
        <v>1959.9</v>
      </c>
      <c r="F286" s="4">
        <f>SUM('Working Sheet'!O286,'Working Sheet'!R286,'Working Sheet'!AA286,'Working Sheet'!AC286)</f>
        <v>640.20000000000005</v>
      </c>
      <c r="G286" s="4">
        <f>SUM('Working Sheet'!S286,'Working Sheet'!T286,'Working Sheet'!U286)</f>
        <v>454</v>
      </c>
      <c r="H286" s="4">
        <f>SUM('Working Sheet'!V286,'Working Sheet'!X286)</f>
        <v>308.10000000000002</v>
      </c>
      <c r="I286" s="4">
        <f>SUM('Working Sheet'!W286)</f>
        <v>144.6</v>
      </c>
      <c r="J286" s="4">
        <f>SUM('Working Sheet'!Y286)</f>
        <v>158.30000000000001</v>
      </c>
      <c r="K286" s="4">
        <f>SUM('Working Sheet'!Z286)</f>
        <v>140.69999999999999</v>
      </c>
      <c r="L286" s="4">
        <f>SUM('Working Sheet'!AB286)</f>
        <v>159.4</v>
      </c>
      <c r="M286" s="4">
        <f>SUM('Working Sheet'!AD286)</f>
        <v>151.19999999999999</v>
      </c>
      <c r="N286" s="4">
        <f>SUM('Working Sheet'!AE286)</f>
        <v>158.9</v>
      </c>
      <c r="O286" s="4">
        <f t="shared" si="9"/>
        <v>904</v>
      </c>
    </row>
    <row r="287" spans="1:15" x14ac:dyDescent="0.35">
      <c r="A287" t="s">
        <v>30</v>
      </c>
      <c r="B287">
        <v>2021</v>
      </c>
      <c r="C287" t="s">
        <v>31</v>
      </c>
      <c r="D287" t="str">
        <f t="shared" si="8"/>
        <v>2021 January</v>
      </c>
      <c r="E287" s="4">
        <f>SUM('Working Sheet'!E287:N287,'Working Sheet'!P287:Q287)</f>
        <v>1909.5999999999997</v>
      </c>
      <c r="F287" s="4">
        <f>SUM('Working Sheet'!O287,'Working Sheet'!R287,'Working Sheet'!AA287,'Working Sheet'!AC287)</f>
        <v>652</v>
      </c>
      <c r="G287" s="4">
        <f>SUM('Working Sheet'!S287,'Working Sheet'!T287,'Working Sheet'!U287)</f>
        <v>466.7</v>
      </c>
      <c r="H287" s="4">
        <f>SUM('Working Sheet'!V287,'Working Sheet'!X287)</f>
        <v>293.15999999999997</v>
      </c>
      <c r="I287" s="4">
        <f>SUM('Working Sheet'!W287)</f>
        <v>150.9</v>
      </c>
      <c r="J287" s="4">
        <f>SUM('Working Sheet'!Y287)</f>
        <v>162.5</v>
      </c>
      <c r="K287" s="4">
        <f>SUM('Working Sheet'!Z287)</f>
        <v>147.5</v>
      </c>
      <c r="L287" s="4">
        <f>SUM('Working Sheet'!AB287)</f>
        <v>163.5</v>
      </c>
      <c r="M287" s="4">
        <f>SUM('Working Sheet'!AD287)</f>
        <v>155.9</v>
      </c>
      <c r="N287" s="4">
        <f>SUM('Working Sheet'!AE287)</f>
        <v>158.5</v>
      </c>
      <c r="O287" s="4">
        <f t="shared" si="9"/>
        <v>910.95999999999992</v>
      </c>
    </row>
    <row r="288" spans="1:15" x14ac:dyDescent="0.35">
      <c r="A288" t="s">
        <v>33</v>
      </c>
      <c r="B288">
        <v>2021</v>
      </c>
      <c r="C288" t="s">
        <v>31</v>
      </c>
      <c r="D288" t="str">
        <f t="shared" si="8"/>
        <v>2021 January</v>
      </c>
      <c r="E288" s="4">
        <f>SUM('Working Sheet'!E288:N288,'Working Sheet'!P288:Q288)</f>
        <v>1951.1000000000001</v>
      </c>
      <c r="F288" s="4">
        <f>SUM('Working Sheet'!O288,'Working Sheet'!R288,'Working Sheet'!AA288,'Working Sheet'!AC288)</f>
        <v>640.79999999999995</v>
      </c>
      <c r="G288" s="4">
        <f>SUM('Working Sheet'!S288,'Working Sheet'!T288,'Working Sheet'!U288)</f>
        <v>440</v>
      </c>
      <c r="H288" s="4">
        <f>SUM('Working Sheet'!V288,'Working Sheet'!X288)</f>
        <v>303.39999999999998</v>
      </c>
      <c r="I288" s="4">
        <f>SUM('Working Sheet'!W288)</f>
        <v>142.9</v>
      </c>
      <c r="J288" s="4">
        <f>SUM('Working Sheet'!Y288)</f>
        <v>154.1</v>
      </c>
      <c r="K288" s="4">
        <f>SUM('Working Sheet'!Z288)</f>
        <v>136.9</v>
      </c>
      <c r="L288" s="4">
        <f>SUM('Working Sheet'!AB288)</f>
        <v>156.1</v>
      </c>
      <c r="M288" s="4">
        <f>SUM('Working Sheet'!AD288)</f>
        <v>147.6</v>
      </c>
      <c r="N288" s="4">
        <f>SUM('Working Sheet'!AE288)</f>
        <v>156</v>
      </c>
      <c r="O288" s="4">
        <f t="shared" si="9"/>
        <v>886.9</v>
      </c>
    </row>
    <row r="289" spans="1:15" x14ac:dyDescent="0.35">
      <c r="A289" t="s">
        <v>34</v>
      </c>
      <c r="B289">
        <v>2021</v>
      </c>
      <c r="C289" t="s">
        <v>31</v>
      </c>
      <c r="D289" t="str">
        <f t="shared" si="8"/>
        <v>2021 January</v>
      </c>
      <c r="E289" s="4">
        <f>SUM('Working Sheet'!E289:N289,'Working Sheet'!P289:Q289)</f>
        <v>1924.6999999999998</v>
      </c>
      <c r="F289" s="4">
        <f>SUM('Working Sheet'!O289,'Working Sheet'!R289,'Working Sheet'!AA289,'Working Sheet'!AC289)</f>
        <v>644.70000000000005</v>
      </c>
      <c r="G289" s="4">
        <f>SUM('Working Sheet'!S289,'Working Sheet'!T289,'Working Sheet'!U289)</f>
        <v>455.8</v>
      </c>
      <c r="H289" s="4">
        <f>SUM('Working Sheet'!V289,'Working Sheet'!X289)</f>
        <v>307.7</v>
      </c>
      <c r="I289" s="4">
        <f>SUM('Working Sheet'!W289)</f>
        <v>147.9</v>
      </c>
      <c r="J289" s="4">
        <f>SUM('Working Sheet'!Y289)</f>
        <v>159.30000000000001</v>
      </c>
      <c r="K289" s="4">
        <f>SUM('Working Sheet'!Z289)</f>
        <v>141.9</v>
      </c>
      <c r="L289" s="4">
        <f>SUM('Working Sheet'!AB289)</f>
        <v>159.19999999999999</v>
      </c>
      <c r="M289" s="4">
        <f>SUM('Working Sheet'!AD289)</f>
        <v>151.9</v>
      </c>
      <c r="N289" s="4">
        <f>SUM('Working Sheet'!AE289)</f>
        <v>157.30000000000001</v>
      </c>
      <c r="O289" s="4">
        <f t="shared" si="9"/>
        <v>908.6</v>
      </c>
    </row>
    <row r="290" spans="1:15" x14ac:dyDescent="0.35">
      <c r="A290" t="s">
        <v>30</v>
      </c>
      <c r="B290">
        <v>2021</v>
      </c>
      <c r="C290" t="s">
        <v>35</v>
      </c>
      <c r="D290" t="str">
        <f t="shared" si="8"/>
        <v>2021 February</v>
      </c>
      <c r="E290" s="4">
        <f>SUM('Working Sheet'!E290:N290,'Working Sheet'!P290:Q290)</f>
        <v>1865.3</v>
      </c>
      <c r="F290" s="4">
        <f>SUM('Working Sheet'!O290,'Working Sheet'!R290,'Working Sheet'!AA290,'Working Sheet'!AC290)</f>
        <v>658.7</v>
      </c>
      <c r="G290" s="4">
        <f>SUM('Working Sheet'!S290,'Working Sheet'!T290,'Working Sheet'!U290)</f>
        <v>471.4</v>
      </c>
      <c r="H290" s="4">
        <f>SUM('Working Sheet'!V290,'Working Sheet'!X290)</f>
        <v>294.06</v>
      </c>
      <c r="I290" s="4">
        <f>SUM('Working Sheet'!W290)</f>
        <v>154.4</v>
      </c>
      <c r="J290" s="4">
        <f>SUM('Working Sheet'!Y290)</f>
        <v>164.3</v>
      </c>
      <c r="K290" s="4">
        <f>SUM('Working Sheet'!Z290)</f>
        <v>150.19999999999999</v>
      </c>
      <c r="L290" s="4">
        <f>SUM('Working Sheet'!AB290)</f>
        <v>163.6</v>
      </c>
      <c r="M290" s="4">
        <f>SUM('Working Sheet'!AD290)</f>
        <v>157.19999999999999</v>
      </c>
      <c r="N290" s="4">
        <f>SUM('Working Sheet'!AE290)</f>
        <v>156.69999999999999</v>
      </c>
      <c r="O290" s="4">
        <f t="shared" si="9"/>
        <v>919.46</v>
      </c>
    </row>
    <row r="291" spans="1:15" x14ac:dyDescent="0.35">
      <c r="A291" t="s">
        <v>33</v>
      </c>
      <c r="B291">
        <v>2021</v>
      </c>
      <c r="C291" t="s">
        <v>35</v>
      </c>
      <c r="D291" t="str">
        <f t="shared" si="8"/>
        <v>2021 February</v>
      </c>
      <c r="E291" s="4">
        <f>SUM('Working Sheet'!E291:N291,'Working Sheet'!P291:Q291)</f>
        <v>1916.8</v>
      </c>
      <c r="F291" s="4">
        <f>SUM('Working Sheet'!O291,'Working Sheet'!R291,'Working Sheet'!AA291,'Working Sheet'!AC291)</f>
        <v>646.5</v>
      </c>
      <c r="G291" s="4">
        <f>SUM('Working Sheet'!S291,'Working Sheet'!T291,'Working Sheet'!U291)</f>
        <v>444.2</v>
      </c>
      <c r="H291" s="4">
        <f>SUM('Working Sheet'!V291,'Working Sheet'!X291)</f>
        <v>306.3</v>
      </c>
      <c r="I291" s="4">
        <f>SUM('Working Sheet'!W291)</f>
        <v>149.1</v>
      </c>
      <c r="J291" s="4">
        <f>SUM('Working Sheet'!Y291)</f>
        <v>156.30000000000001</v>
      </c>
      <c r="K291" s="4">
        <f>SUM('Working Sheet'!Z291)</f>
        <v>140.5</v>
      </c>
      <c r="L291" s="4">
        <f>SUM('Working Sheet'!AB291)</f>
        <v>156.6</v>
      </c>
      <c r="M291" s="4">
        <f>SUM('Working Sheet'!AD291)</f>
        <v>149.30000000000001</v>
      </c>
      <c r="N291" s="4">
        <f>SUM('Working Sheet'!AE291)</f>
        <v>156.5</v>
      </c>
      <c r="O291" s="4">
        <f t="shared" si="9"/>
        <v>901.8</v>
      </c>
    </row>
    <row r="292" spans="1:15" x14ac:dyDescent="0.35">
      <c r="A292" t="s">
        <v>34</v>
      </c>
      <c r="B292">
        <v>2021</v>
      </c>
      <c r="C292" t="s">
        <v>35</v>
      </c>
      <c r="D292" t="str">
        <f t="shared" si="8"/>
        <v>2021 February</v>
      </c>
      <c r="E292" s="4">
        <f>SUM('Working Sheet'!E292:N292,'Working Sheet'!P292:Q292)</f>
        <v>1883.8000000000002</v>
      </c>
      <c r="F292" s="4">
        <f>SUM('Working Sheet'!O292,'Working Sheet'!R292,'Working Sheet'!AA292,'Working Sheet'!AC292)</f>
        <v>651.1</v>
      </c>
      <c r="G292" s="4">
        <f>SUM('Working Sheet'!S292,'Working Sheet'!T292,'Working Sheet'!U292)</f>
        <v>460.40000000000003</v>
      </c>
      <c r="H292" s="4">
        <f>SUM('Working Sheet'!V292,'Working Sheet'!X292)</f>
        <v>310.70000000000005</v>
      </c>
      <c r="I292" s="4">
        <f>SUM('Working Sheet'!W292)</f>
        <v>152.4</v>
      </c>
      <c r="J292" s="4">
        <f>SUM('Working Sheet'!Y292)</f>
        <v>161.30000000000001</v>
      </c>
      <c r="K292" s="4">
        <f>SUM('Working Sheet'!Z292)</f>
        <v>145.1</v>
      </c>
      <c r="L292" s="4">
        <f>SUM('Working Sheet'!AB292)</f>
        <v>159.5</v>
      </c>
      <c r="M292" s="4">
        <f>SUM('Working Sheet'!AD292)</f>
        <v>153.4</v>
      </c>
      <c r="N292" s="4">
        <f>SUM('Working Sheet'!AE292)</f>
        <v>156.6</v>
      </c>
      <c r="O292" s="4">
        <f t="shared" si="9"/>
        <v>921.1</v>
      </c>
    </row>
    <row r="293" spans="1:15" x14ac:dyDescent="0.35">
      <c r="A293" t="s">
        <v>30</v>
      </c>
      <c r="B293">
        <v>2021</v>
      </c>
      <c r="C293" t="s">
        <v>36</v>
      </c>
      <c r="D293" t="str">
        <f t="shared" si="8"/>
        <v>2021 March</v>
      </c>
      <c r="E293" s="4">
        <f>SUM('Working Sheet'!E293:N293,'Working Sheet'!P293:Q293)</f>
        <v>1865.1000000000001</v>
      </c>
      <c r="F293" s="4">
        <f>SUM('Working Sheet'!O293,'Working Sheet'!R293,'Working Sheet'!AA293,'Working Sheet'!AC293)</f>
        <v>657.6</v>
      </c>
      <c r="G293" s="4">
        <f>SUM('Working Sheet'!S293,'Working Sheet'!T293,'Working Sheet'!U293)</f>
        <v>472.9</v>
      </c>
      <c r="H293" s="4">
        <f>SUM('Working Sheet'!V293,'Working Sheet'!X293)</f>
        <v>294.06</v>
      </c>
      <c r="I293" s="4">
        <f>SUM('Working Sheet'!W293)</f>
        <v>156</v>
      </c>
      <c r="J293" s="4">
        <f>SUM('Working Sheet'!Y293)</f>
        <v>164.6</v>
      </c>
      <c r="K293" s="4">
        <f>SUM('Working Sheet'!Z293)</f>
        <v>151.30000000000001</v>
      </c>
      <c r="L293" s="4">
        <f>SUM('Working Sheet'!AB293)</f>
        <v>163.80000000000001</v>
      </c>
      <c r="M293" s="4">
        <f>SUM('Working Sheet'!AD293)</f>
        <v>157.30000000000001</v>
      </c>
      <c r="N293" s="4">
        <f>SUM('Working Sheet'!AE293)</f>
        <v>156.69999999999999</v>
      </c>
      <c r="O293" s="4">
        <f t="shared" si="9"/>
        <v>922.46</v>
      </c>
    </row>
    <row r="294" spans="1:15" x14ac:dyDescent="0.35">
      <c r="A294" t="s">
        <v>33</v>
      </c>
      <c r="B294">
        <v>2021</v>
      </c>
      <c r="C294" t="s">
        <v>36</v>
      </c>
      <c r="D294" t="str">
        <f t="shared" si="8"/>
        <v>2021 March</v>
      </c>
      <c r="E294" s="4">
        <f>SUM('Working Sheet'!E294:N294,'Working Sheet'!P294:Q294)</f>
        <v>1913.7999999999997</v>
      </c>
      <c r="F294" s="4">
        <f>SUM('Working Sheet'!O294,'Working Sheet'!R294,'Working Sheet'!AA294,'Working Sheet'!AC294)</f>
        <v>647.69999999999993</v>
      </c>
      <c r="G294" s="4">
        <f>SUM('Working Sheet'!S294,'Working Sheet'!T294,'Working Sheet'!U294)</f>
        <v>446.4</v>
      </c>
      <c r="H294" s="4">
        <f>SUM('Working Sheet'!V294,'Working Sheet'!X294)</f>
        <v>307.10000000000002</v>
      </c>
      <c r="I294" s="4">
        <f>SUM('Working Sheet'!W294)</f>
        <v>154.80000000000001</v>
      </c>
      <c r="J294" s="4">
        <f>SUM('Working Sheet'!Y294)</f>
        <v>156.9</v>
      </c>
      <c r="K294" s="4">
        <f>SUM('Working Sheet'!Z294)</f>
        <v>141.69999999999999</v>
      </c>
      <c r="L294" s="4">
        <f>SUM('Working Sheet'!AB294)</f>
        <v>157.6</v>
      </c>
      <c r="M294" s="4">
        <f>SUM('Working Sheet'!AD294)</f>
        <v>150</v>
      </c>
      <c r="N294" s="4">
        <f>SUM('Working Sheet'!AE294)</f>
        <v>156.9</v>
      </c>
      <c r="O294" s="4">
        <f t="shared" si="9"/>
        <v>911.2</v>
      </c>
    </row>
    <row r="295" spans="1:15" x14ac:dyDescent="0.35">
      <c r="A295" t="s">
        <v>34</v>
      </c>
      <c r="B295">
        <v>2021</v>
      </c>
      <c r="C295" t="s">
        <v>36</v>
      </c>
      <c r="D295" t="str">
        <f t="shared" si="8"/>
        <v>2021 March</v>
      </c>
      <c r="E295" s="4">
        <f>SUM('Working Sheet'!E295:N295,'Working Sheet'!P295:Q295)</f>
        <v>1882.8999999999999</v>
      </c>
      <c r="F295" s="4">
        <f>SUM('Working Sheet'!O295,'Working Sheet'!R295,'Working Sheet'!AA295,'Working Sheet'!AC295)</f>
        <v>651</v>
      </c>
      <c r="G295" s="4">
        <f>SUM('Working Sheet'!S295,'Working Sheet'!T295,'Working Sheet'!U295)</f>
        <v>462.1</v>
      </c>
      <c r="H295" s="4">
        <f>SUM('Working Sheet'!V295,'Working Sheet'!X295)</f>
        <v>311.10000000000002</v>
      </c>
      <c r="I295" s="4">
        <f>SUM('Working Sheet'!W295)</f>
        <v>155.5</v>
      </c>
      <c r="J295" s="4">
        <f>SUM('Working Sheet'!Y295)</f>
        <v>161.69999999999999</v>
      </c>
      <c r="K295" s="4">
        <f>SUM('Working Sheet'!Z295)</f>
        <v>146.19999999999999</v>
      </c>
      <c r="L295" s="4">
        <f>SUM('Working Sheet'!AB295)</f>
        <v>160.19999999999999</v>
      </c>
      <c r="M295" s="4">
        <f>SUM('Working Sheet'!AD295)</f>
        <v>153.80000000000001</v>
      </c>
      <c r="N295" s="4">
        <f>SUM('Working Sheet'!AE295)</f>
        <v>156.80000000000001</v>
      </c>
      <c r="O295" s="4">
        <f t="shared" si="9"/>
        <v>926.8</v>
      </c>
    </row>
    <row r="296" spans="1:15" x14ac:dyDescent="0.35">
      <c r="A296" t="s">
        <v>30</v>
      </c>
      <c r="B296">
        <v>2021</v>
      </c>
      <c r="C296" t="s">
        <v>37</v>
      </c>
      <c r="D296" t="str">
        <f t="shared" si="8"/>
        <v>2021 April</v>
      </c>
      <c r="E296" s="4">
        <f>SUM('Working Sheet'!E296:N296,'Working Sheet'!P296:Q296)</f>
        <v>1887.6</v>
      </c>
      <c r="F296" s="4">
        <f>SUM('Working Sheet'!O296,'Working Sheet'!R296,'Working Sheet'!AA296,'Working Sheet'!AC296)</f>
        <v>661.90000000000009</v>
      </c>
      <c r="G296" s="4">
        <f>SUM('Working Sheet'!S296,'Working Sheet'!T296,'Working Sheet'!U296)</f>
        <v>475.69999999999993</v>
      </c>
      <c r="H296" s="4">
        <f>SUM('Working Sheet'!V296,'Working Sheet'!X296)</f>
        <v>294.76</v>
      </c>
      <c r="I296" s="4">
        <f>SUM('Working Sheet'!W296)</f>
        <v>156</v>
      </c>
      <c r="J296" s="4">
        <f>SUM('Working Sheet'!Y296)</f>
        <v>165.3</v>
      </c>
      <c r="K296" s="4">
        <f>SUM('Working Sheet'!Z296)</f>
        <v>151.69999999999999</v>
      </c>
      <c r="L296" s="4">
        <f>SUM('Working Sheet'!AB296)</f>
        <v>164.1</v>
      </c>
      <c r="M296" s="4">
        <f>SUM('Working Sheet'!AD296)</f>
        <v>158</v>
      </c>
      <c r="N296" s="4">
        <f>SUM('Working Sheet'!AE296)</f>
        <v>157.6</v>
      </c>
      <c r="O296" s="4">
        <f t="shared" si="9"/>
        <v>924.56000000000006</v>
      </c>
    </row>
    <row r="297" spans="1:15" x14ac:dyDescent="0.35">
      <c r="A297" t="s">
        <v>33</v>
      </c>
      <c r="B297">
        <v>2021</v>
      </c>
      <c r="C297" t="s">
        <v>37</v>
      </c>
      <c r="D297" t="str">
        <f t="shared" si="8"/>
        <v>2021 April</v>
      </c>
      <c r="E297" s="4">
        <f>SUM('Working Sheet'!E297:N297,'Working Sheet'!P297:Q297)</f>
        <v>1938.1</v>
      </c>
      <c r="F297" s="4">
        <f>SUM('Working Sheet'!O297,'Working Sheet'!R297,'Working Sheet'!AA297,'Working Sheet'!AC297)</f>
        <v>651.6</v>
      </c>
      <c r="G297" s="4">
        <f>SUM('Working Sheet'!S297,'Working Sheet'!T297,'Working Sheet'!U297)</f>
        <v>448.6</v>
      </c>
      <c r="H297" s="4">
        <f>SUM('Working Sheet'!V297,'Working Sheet'!X297)</f>
        <v>309</v>
      </c>
      <c r="I297" s="4">
        <f>SUM('Working Sheet'!W297)</f>
        <v>154.9</v>
      </c>
      <c r="J297" s="4">
        <f>SUM('Working Sheet'!Y297)</f>
        <v>157.5</v>
      </c>
      <c r="K297" s="4">
        <f>SUM('Working Sheet'!Z297)</f>
        <v>142.1</v>
      </c>
      <c r="L297" s="4">
        <f>SUM('Working Sheet'!AB297)</f>
        <v>157.6</v>
      </c>
      <c r="M297" s="4">
        <f>SUM('Working Sheet'!AD297)</f>
        <v>150.5</v>
      </c>
      <c r="N297" s="4">
        <f>SUM('Working Sheet'!AE297)</f>
        <v>158</v>
      </c>
      <c r="O297" s="4">
        <f t="shared" si="9"/>
        <v>914.1</v>
      </c>
    </row>
    <row r="298" spans="1:15" x14ac:dyDescent="0.35">
      <c r="A298" t="s">
        <v>34</v>
      </c>
      <c r="B298">
        <v>2021</v>
      </c>
      <c r="C298" t="s">
        <v>37</v>
      </c>
      <c r="D298" t="str">
        <f t="shared" si="8"/>
        <v>2021 April</v>
      </c>
      <c r="E298" s="4">
        <f>SUM('Working Sheet'!E298:N298,'Working Sheet'!P298:Q298)</f>
        <v>1906.5</v>
      </c>
      <c r="F298" s="4">
        <f>SUM('Working Sheet'!O298,'Working Sheet'!R298,'Working Sheet'!AA298,'Working Sheet'!AC298)</f>
        <v>655</v>
      </c>
      <c r="G298" s="4">
        <f>SUM('Working Sheet'!S298,'Working Sheet'!T298,'Working Sheet'!U298)</f>
        <v>464.6</v>
      </c>
      <c r="H298" s="4">
        <f>SUM('Working Sheet'!V298,'Working Sheet'!X298)</f>
        <v>313.20000000000005</v>
      </c>
      <c r="I298" s="4">
        <f>SUM('Working Sheet'!W298)</f>
        <v>155.6</v>
      </c>
      <c r="J298" s="4">
        <f>SUM('Working Sheet'!Y298)</f>
        <v>162.30000000000001</v>
      </c>
      <c r="K298" s="4">
        <f>SUM('Working Sheet'!Z298)</f>
        <v>146.6</v>
      </c>
      <c r="L298" s="4">
        <f>SUM('Working Sheet'!AB298)</f>
        <v>160.30000000000001</v>
      </c>
      <c r="M298" s="4">
        <f>SUM('Working Sheet'!AD298)</f>
        <v>154.4</v>
      </c>
      <c r="N298" s="4">
        <f>SUM('Working Sheet'!AE298)</f>
        <v>157.80000000000001</v>
      </c>
      <c r="O298" s="4">
        <f t="shared" si="9"/>
        <v>930.1</v>
      </c>
    </row>
    <row r="299" spans="1:15" x14ac:dyDescent="0.35">
      <c r="A299" t="s">
        <v>30</v>
      </c>
      <c r="B299">
        <v>2021</v>
      </c>
      <c r="C299" t="s">
        <v>38</v>
      </c>
      <c r="D299" t="str">
        <f t="shared" si="8"/>
        <v>2021 May</v>
      </c>
      <c r="E299" s="4">
        <f>SUM('Working Sheet'!E299:N299,'Working Sheet'!P299:Q299)</f>
        <v>1930.7</v>
      </c>
      <c r="F299" s="4">
        <f>SUM('Working Sheet'!O299,'Working Sheet'!R299,'Working Sheet'!AA299,'Working Sheet'!AC299)</f>
        <v>673.5</v>
      </c>
      <c r="G299" s="4">
        <f>SUM('Working Sheet'!S299,'Working Sheet'!T299,'Working Sheet'!U299)</f>
        <v>490.4</v>
      </c>
      <c r="H299" s="4">
        <f>SUM('Working Sheet'!V299,'Working Sheet'!X299)</f>
        <v>298.06</v>
      </c>
      <c r="I299" s="4">
        <f>SUM('Working Sheet'!W299)</f>
        <v>161.69999999999999</v>
      </c>
      <c r="J299" s="4">
        <f>SUM('Working Sheet'!Y299)</f>
        <v>169.1</v>
      </c>
      <c r="K299" s="4">
        <f>SUM('Working Sheet'!Z299)</f>
        <v>153.19999999999999</v>
      </c>
      <c r="L299" s="4">
        <f>SUM('Working Sheet'!AB299)</f>
        <v>167.6</v>
      </c>
      <c r="M299" s="4">
        <f>SUM('Working Sheet'!AD299)</f>
        <v>161.1</v>
      </c>
      <c r="N299" s="4">
        <f>SUM('Working Sheet'!AE299)</f>
        <v>161.1</v>
      </c>
      <c r="O299" s="4">
        <f t="shared" si="9"/>
        <v>941.66000000000008</v>
      </c>
    </row>
    <row r="300" spans="1:15" x14ac:dyDescent="0.35">
      <c r="A300" t="s">
        <v>33</v>
      </c>
      <c r="B300">
        <v>2021</v>
      </c>
      <c r="C300" t="s">
        <v>38</v>
      </c>
      <c r="D300" t="str">
        <f t="shared" si="8"/>
        <v>2021 May</v>
      </c>
      <c r="E300" s="4">
        <f>SUM('Working Sheet'!E300:N300,'Working Sheet'!P300:Q300)</f>
        <v>1972.7000000000003</v>
      </c>
      <c r="F300" s="4">
        <f>SUM('Working Sheet'!O300,'Working Sheet'!R300,'Working Sheet'!AA300,'Working Sheet'!AC300)</f>
        <v>660.3</v>
      </c>
      <c r="G300" s="4">
        <f>SUM('Working Sheet'!S300,'Working Sheet'!T300,'Working Sheet'!U300)</f>
        <v>450.79999999999995</v>
      </c>
      <c r="H300" s="4">
        <f>SUM('Working Sheet'!V300,'Working Sheet'!X300)</f>
        <v>311.7</v>
      </c>
      <c r="I300" s="4">
        <f>SUM('Working Sheet'!W300)</f>
        <v>155.5</v>
      </c>
      <c r="J300" s="4">
        <f>SUM('Working Sheet'!Y300)</f>
        <v>160.4</v>
      </c>
      <c r="K300" s="4">
        <f>SUM('Working Sheet'!Z300)</f>
        <v>145</v>
      </c>
      <c r="L300" s="4">
        <f>SUM('Working Sheet'!AB300)</f>
        <v>156.6</v>
      </c>
      <c r="M300" s="4">
        <f>SUM('Working Sheet'!AD300)</f>
        <v>152.30000000000001</v>
      </c>
      <c r="N300" s="4">
        <f>SUM('Working Sheet'!AE300)</f>
        <v>159.5</v>
      </c>
      <c r="O300" s="4">
        <f t="shared" si="9"/>
        <v>921.10000000000014</v>
      </c>
    </row>
    <row r="301" spans="1:15" x14ac:dyDescent="0.35">
      <c r="A301" t="s">
        <v>34</v>
      </c>
      <c r="B301">
        <v>2021</v>
      </c>
      <c r="C301" t="s">
        <v>38</v>
      </c>
      <c r="D301" t="str">
        <f t="shared" si="8"/>
        <v>2021 May</v>
      </c>
      <c r="E301" s="4">
        <f>SUM('Working Sheet'!E301:N301,'Working Sheet'!P301:Q301)</f>
        <v>1946.4000000000003</v>
      </c>
      <c r="F301" s="4">
        <f>SUM('Working Sheet'!O301,'Working Sheet'!R301,'Working Sheet'!AA301,'Working Sheet'!AC301)</f>
        <v>665.6</v>
      </c>
      <c r="G301" s="4">
        <f>SUM('Working Sheet'!S301,'Working Sheet'!T301,'Working Sheet'!U301)</f>
        <v>474.29999999999995</v>
      </c>
      <c r="H301" s="4">
        <f>SUM('Working Sheet'!V301,'Working Sheet'!X301)</f>
        <v>316.29999999999995</v>
      </c>
      <c r="I301" s="4">
        <f>SUM('Working Sheet'!W301)</f>
        <v>159.4</v>
      </c>
      <c r="J301" s="4">
        <f>SUM('Working Sheet'!Y301)</f>
        <v>165.8</v>
      </c>
      <c r="K301" s="4">
        <f>SUM('Working Sheet'!Z301)</f>
        <v>148.9</v>
      </c>
      <c r="L301" s="4">
        <f>SUM('Working Sheet'!AB301)</f>
        <v>161.19999999999999</v>
      </c>
      <c r="M301" s="4">
        <f>SUM('Working Sheet'!AD301)</f>
        <v>156.80000000000001</v>
      </c>
      <c r="N301" s="4">
        <f>SUM('Working Sheet'!AE301)</f>
        <v>160.4</v>
      </c>
      <c r="O301" s="4">
        <f t="shared" si="9"/>
        <v>942.59999999999991</v>
      </c>
    </row>
    <row r="302" spans="1:15" x14ac:dyDescent="0.35">
      <c r="A302" t="s">
        <v>30</v>
      </c>
      <c r="B302">
        <v>2021</v>
      </c>
      <c r="C302" t="s">
        <v>39</v>
      </c>
      <c r="D302" t="str">
        <f t="shared" si="8"/>
        <v>2021 June</v>
      </c>
      <c r="E302" s="4">
        <f>SUM('Working Sheet'!E302:N302,'Working Sheet'!P302:Q302)</f>
        <v>1957.1</v>
      </c>
      <c r="F302" s="4">
        <f>SUM('Working Sheet'!O302,'Working Sheet'!R302,'Working Sheet'!AA302,'Working Sheet'!AC302)</f>
        <v>674.4</v>
      </c>
      <c r="G302" s="4">
        <f>SUM('Working Sheet'!S302,'Working Sheet'!T302,'Working Sheet'!U302)</f>
        <v>489.80000000000007</v>
      </c>
      <c r="H302" s="4">
        <f>SUM('Working Sheet'!V302,'Working Sheet'!X302)</f>
        <v>298.45999999999998</v>
      </c>
      <c r="I302" s="4">
        <f>SUM('Working Sheet'!W302)</f>
        <v>162.1</v>
      </c>
      <c r="J302" s="4">
        <f>SUM('Working Sheet'!Y302)</f>
        <v>169.7</v>
      </c>
      <c r="K302" s="4">
        <f>SUM('Working Sheet'!Z302)</f>
        <v>154.19999999999999</v>
      </c>
      <c r="L302" s="4">
        <f>SUM('Working Sheet'!AB302)</f>
        <v>166.8</v>
      </c>
      <c r="M302" s="4">
        <f>SUM('Working Sheet'!AD302)</f>
        <v>161.5</v>
      </c>
      <c r="N302" s="4">
        <f>SUM('Working Sheet'!AE302)</f>
        <v>162.1</v>
      </c>
      <c r="O302" s="4">
        <f t="shared" si="9"/>
        <v>943.06</v>
      </c>
    </row>
    <row r="303" spans="1:15" x14ac:dyDescent="0.35">
      <c r="A303" t="s">
        <v>33</v>
      </c>
      <c r="B303">
        <v>2021</v>
      </c>
      <c r="C303" t="s">
        <v>39</v>
      </c>
      <c r="D303" t="str">
        <f t="shared" si="8"/>
        <v>2021 June</v>
      </c>
      <c r="E303" s="4">
        <f>SUM('Working Sheet'!E303:N303,'Working Sheet'!P303:Q303)</f>
        <v>2001.9</v>
      </c>
      <c r="F303" s="4">
        <f>SUM('Working Sheet'!O303,'Working Sheet'!R303,'Working Sheet'!AA303,'Working Sheet'!AC303)</f>
        <v>656.59999999999991</v>
      </c>
      <c r="G303" s="4">
        <f>SUM('Working Sheet'!S303,'Working Sheet'!T303,'Working Sheet'!U303)</f>
        <v>452.6</v>
      </c>
      <c r="H303" s="4">
        <f>SUM('Working Sheet'!V303,'Working Sheet'!X303)</f>
        <v>310.3</v>
      </c>
      <c r="I303" s="4">
        <f>SUM('Working Sheet'!W303)</f>
        <v>156.1</v>
      </c>
      <c r="J303" s="4">
        <f>SUM('Working Sheet'!Y303)</f>
        <v>160.80000000000001</v>
      </c>
      <c r="K303" s="4">
        <f>SUM('Working Sheet'!Z303)</f>
        <v>147.5</v>
      </c>
      <c r="L303" s="4">
        <f>SUM('Working Sheet'!AB303)</f>
        <v>158.1</v>
      </c>
      <c r="M303" s="4">
        <f>SUM('Working Sheet'!AD303)</f>
        <v>153.4</v>
      </c>
      <c r="N303" s="4">
        <f>SUM('Working Sheet'!AE303)</f>
        <v>160.4</v>
      </c>
      <c r="O303" s="4">
        <f t="shared" si="9"/>
        <v>925.4</v>
      </c>
    </row>
    <row r="304" spans="1:15" x14ac:dyDescent="0.35">
      <c r="A304" t="s">
        <v>34</v>
      </c>
      <c r="B304">
        <v>2021</v>
      </c>
      <c r="C304" t="s">
        <v>39</v>
      </c>
      <c r="D304" t="str">
        <f t="shared" si="8"/>
        <v>2021 June</v>
      </c>
      <c r="E304" s="4">
        <f>SUM('Working Sheet'!E304:N304,'Working Sheet'!P304:Q304)</f>
        <v>1973.8999999999999</v>
      </c>
      <c r="F304" s="4">
        <f>SUM('Working Sheet'!O304,'Working Sheet'!R304,'Working Sheet'!AA304,'Working Sheet'!AC304)</f>
        <v>664.5</v>
      </c>
      <c r="G304" s="4">
        <f>SUM('Working Sheet'!S304,'Working Sheet'!T304,'Working Sheet'!U304)</f>
        <v>474.7</v>
      </c>
      <c r="H304" s="4">
        <f>SUM('Working Sheet'!V304,'Working Sheet'!X304)</f>
        <v>315.3</v>
      </c>
      <c r="I304" s="4">
        <f>SUM('Working Sheet'!W304)</f>
        <v>159.80000000000001</v>
      </c>
      <c r="J304" s="4">
        <f>SUM('Working Sheet'!Y304)</f>
        <v>166.3</v>
      </c>
      <c r="K304" s="4">
        <f>SUM('Working Sheet'!Z304)</f>
        <v>150.69999999999999</v>
      </c>
      <c r="L304" s="4">
        <f>SUM('Working Sheet'!AB304)</f>
        <v>161.69999999999999</v>
      </c>
      <c r="M304" s="4">
        <f>SUM('Working Sheet'!AD304)</f>
        <v>157.6</v>
      </c>
      <c r="N304" s="4">
        <f>SUM('Working Sheet'!AE304)</f>
        <v>161.30000000000001</v>
      </c>
      <c r="O304" s="4">
        <f t="shared" si="9"/>
        <v>945.1</v>
      </c>
    </row>
    <row r="305" spans="1:15" x14ac:dyDescent="0.35">
      <c r="A305" t="s">
        <v>30</v>
      </c>
      <c r="B305">
        <v>2021</v>
      </c>
      <c r="C305" t="s">
        <v>40</v>
      </c>
      <c r="D305" t="str">
        <f t="shared" si="8"/>
        <v>2021 July</v>
      </c>
      <c r="E305" s="4">
        <f>SUM('Working Sheet'!E305:N305,'Working Sheet'!P305:Q305)</f>
        <v>1966.2</v>
      </c>
      <c r="F305" s="4">
        <f>SUM('Working Sheet'!O305,'Working Sheet'!R305,'Working Sheet'!AA305,'Working Sheet'!AC305)</f>
        <v>676.99999999999989</v>
      </c>
      <c r="G305" s="4">
        <f>SUM('Working Sheet'!S305,'Working Sheet'!T305,'Working Sheet'!U305)</f>
        <v>492.40000000000003</v>
      </c>
      <c r="H305" s="4">
        <f>SUM('Working Sheet'!V305,'Working Sheet'!X305)</f>
        <v>299.56</v>
      </c>
      <c r="I305" s="4">
        <f>SUM('Working Sheet'!W305)</f>
        <v>162.5</v>
      </c>
      <c r="J305" s="4">
        <f>SUM('Working Sheet'!Y305)</f>
        <v>170.4</v>
      </c>
      <c r="K305" s="4">
        <f>SUM('Working Sheet'!Z305)</f>
        <v>157.1</v>
      </c>
      <c r="L305" s="4">
        <f>SUM('Working Sheet'!AB305)</f>
        <v>167.2</v>
      </c>
      <c r="M305" s="4">
        <f>SUM('Working Sheet'!AD305)</f>
        <v>162.80000000000001</v>
      </c>
      <c r="N305" s="4">
        <f>SUM('Working Sheet'!AE305)</f>
        <v>163.19999999999999</v>
      </c>
      <c r="O305" s="4">
        <f t="shared" si="9"/>
        <v>949.15999999999985</v>
      </c>
    </row>
    <row r="306" spans="1:15" x14ac:dyDescent="0.35">
      <c r="A306" t="s">
        <v>33</v>
      </c>
      <c r="B306">
        <v>2021</v>
      </c>
      <c r="C306" t="s">
        <v>40</v>
      </c>
      <c r="D306" t="str">
        <f t="shared" si="8"/>
        <v>2021 July</v>
      </c>
      <c r="E306" s="4">
        <f>SUM('Working Sheet'!E306:N306,'Working Sheet'!P306:Q306)</f>
        <v>2018.4000000000003</v>
      </c>
      <c r="F306" s="4">
        <f>SUM('Working Sheet'!O306,'Working Sheet'!R306,'Working Sheet'!AA306,'Working Sheet'!AC306)</f>
        <v>659.69999999999993</v>
      </c>
      <c r="G306" s="4">
        <f>SUM('Working Sheet'!S306,'Working Sheet'!T306,'Working Sheet'!U306)</f>
        <v>455.3</v>
      </c>
      <c r="H306" s="4">
        <f>SUM('Working Sheet'!V306,'Working Sheet'!X306)</f>
        <v>312.2</v>
      </c>
      <c r="I306" s="4">
        <f>SUM('Working Sheet'!W306)</f>
        <v>157.69999999999999</v>
      </c>
      <c r="J306" s="4">
        <f>SUM('Working Sheet'!Y306)</f>
        <v>161.5</v>
      </c>
      <c r="K306" s="4">
        <f>SUM('Working Sheet'!Z306)</f>
        <v>149.5</v>
      </c>
      <c r="L306" s="4">
        <f>SUM('Working Sheet'!AB306)</f>
        <v>160.30000000000001</v>
      </c>
      <c r="M306" s="4">
        <f>SUM('Working Sheet'!AD306)</f>
        <v>155</v>
      </c>
      <c r="N306" s="4">
        <f>SUM('Working Sheet'!AE306)</f>
        <v>161.80000000000001</v>
      </c>
      <c r="O306" s="4">
        <f t="shared" si="9"/>
        <v>934.7</v>
      </c>
    </row>
    <row r="307" spans="1:15" x14ac:dyDescent="0.35">
      <c r="A307" t="s">
        <v>34</v>
      </c>
      <c r="B307">
        <v>2021</v>
      </c>
      <c r="C307" t="s">
        <v>40</v>
      </c>
      <c r="D307" t="str">
        <f t="shared" si="8"/>
        <v>2021 July</v>
      </c>
      <c r="E307" s="4">
        <f>SUM('Working Sheet'!E307:N307,'Working Sheet'!P307:Q307)</f>
        <v>1986.1000000000001</v>
      </c>
      <c r="F307" s="4">
        <f>SUM('Working Sheet'!O307,'Working Sheet'!R307,'Working Sheet'!AA307,'Working Sheet'!AC307)</f>
        <v>667.5</v>
      </c>
      <c r="G307" s="4">
        <f>SUM('Working Sheet'!S307,'Working Sheet'!T307,'Working Sheet'!U307)</f>
        <v>477.29999999999995</v>
      </c>
      <c r="H307" s="4">
        <f>SUM('Working Sheet'!V307,'Working Sheet'!X307)</f>
        <v>317.3</v>
      </c>
      <c r="I307" s="4">
        <f>SUM('Working Sheet'!W307)</f>
        <v>160.69999999999999</v>
      </c>
      <c r="J307" s="4">
        <f>SUM('Working Sheet'!Y307)</f>
        <v>167</v>
      </c>
      <c r="K307" s="4">
        <f>SUM('Working Sheet'!Z307)</f>
        <v>153.1</v>
      </c>
      <c r="L307" s="4">
        <f>SUM('Working Sheet'!AB307)</f>
        <v>163.19999999999999</v>
      </c>
      <c r="M307" s="4">
        <f>SUM('Working Sheet'!AD307)</f>
        <v>159</v>
      </c>
      <c r="N307" s="4">
        <f>SUM('Working Sheet'!AE307)</f>
        <v>162.5</v>
      </c>
      <c r="O307" s="4">
        <f t="shared" si="9"/>
        <v>953.3</v>
      </c>
    </row>
    <row r="308" spans="1:15" x14ac:dyDescent="0.35">
      <c r="A308" t="s">
        <v>30</v>
      </c>
      <c r="B308">
        <v>2021</v>
      </c>
      <c r="C308" t="s">
        <v>41</v>
      </c>
      <c r="D308" t="str">
        <f t="shared" si="8"/>
        <v>2021 August</v>
      </c>
      <c r="E308" s="4">
        <f>SUM('Working Sheet'!E308:N308,'Working Sheet'!P308:Q308)</f>
        <v>1963.2</v>
      </c>
      <c r="F308" s="4">
        <f>SUM('Working Sheet'!O308,'Working Sheet'!R308,'Working Sheet'!AA308,'Working Sheet'!AC308)</f>
        <v>679.2</v>
      </c>
      <c r="G308" s="4">
        <f>SUM('Working Sheet'!S308,'Working Sheet'!T308,'Working Sheet'!U308)</f>
        <v>495.90000000000003</v>
      </c>
      <c r="H308" s="4">
        <f>SUM('Working Sheet'!V308,'Working Sheet'!X308)</f>
        <v>300.15999999999997</v>
      </c>
      <c r="I308" s="4">
        <f>SUM('Working Sheet'!W308)</f>
        <v>163.1</v>
      </c>
      <c r="J308" s="4">
        <f>SUM('Working Sheet'!Y308)</f>
        <v>171.1</v>
      </c>
      <c r="K308" s="4">
        <f>SUM('Working Sheet'!Z308)</f>
        <v>157.69999999999999</v>
      </c>
      <c r="L308" s="4">
        <f>SUM('Working Sheet'!AB308)</f>
        <v>167.5</v>
      </c>
      <c r="M308" s="4">
        <f>SUM('Working Sheet'!AD308)</f>
        <v>163.30000000000001</v>
      </c>
      <c r="N308" s="4">
        <f>SUM('Working Sheet'!AE308)</f>
        <v>163.6</v>
      </c>
      <c r="O308" s="4">
        <f t="shared" si="9"/>
        <v>951.76</v>
      </c>
    </row>
    <row r="309" spans="1:15" x14ac:dyDescent="0.35">
      <c r="A309" t="s">
        <v>33</v>
      </c>
      <c r="B309">
        <v>2021</v>
      </c>
      <c r="C309" t="s">
        <v>41</v>
      </c>
      <c r="D309" t="str">
        <f t="shared" si="8"/>
        <v>2021 August</v>
      </c>
      <c r="E309" s="4">
        <f>SUM('Working Sheet'!E309:N309,'Working Sheet'!P309:Q309)</f>
        <v>2003.1</v>
      </c>
      <c r="F309" s="4">
        <f>SUM('Working Sheet'!O309,'Working Sheet'!R309,'Working Sheet'!AA309,'Working Sheet'!AC309)</f>
        <v>664.6</v>
      </c>
      <c r="G309" s="4">
        <f>SUM('Working Sheet'!S309,'Working Sheet'!T309,'Working Sheet'!U309)</f>
        <v>460.7</v>
      </c>
      <c r="H309" s="4">
        <f>SUM('Working Sheet'!V309,'Working Sheet'!X309)</f>
        <v>315.29999999999995</v>
      </c>
      <c r="I309" s="4">
        <f>SUM('Working Sheet'!W309)</f>
        <v>160.69999999999999</v>
      </c>
      <c r="J309" s="4">
        <f>SUM('Working Sheet'!Y309)</f>
        <v>162.80000000000001</v>
      </c>
      <c r="K309" s="4">
        <f>SUM('Working Sheet'!Z309)</f>
        <v>150.4</v>
      </c>
      <c r="L309" s="4">
        <f>SUM('Working Sheet'!AB309)</f>
        <v>160.4</v>
      </c>
      <c r="M309" s="4">
        <f>SUM('Working Sheet'!AD309)</f>
        <v>156</v>
      </c>
      <c r="N309" s="4">
        <f>SUM('Working Sheet'!AE309)</f>
        <v>162.30000000000001</v>
      </c>
      <c r="O309" s="4">
        <f t="shared" si="9"/>
        <v>942.8</v>
      </c>
    </row>
    <row r="310" spans="1:15" x14ac:dyDescent="0.35">
      <c r="A310" t="s">
        <v>34</v>
      </c>
      <c r="B310">
        <v>2021</v>
      </c>
      <c r="C310" t="s">
        <v>41</v>
      </c>
      <c r="D310" t="str">
        <f t="shared" si="8"/>
        <v>2021 August</v>
      </c>
      <c r="E310" s="4">
        <f>SUM('Working Sheet'!E310:N310,'Working Sheet'!P310:Q310)</f>
        <v>1979.3000000000002</v>
      </c>
      <c r="F310" s="4">
        <f>SUM('Working Sheet'!O310,'Working Sheet'!R310,'Working Sheet'!AA310,'Working Sheet'!AC310)</f>
        <v>672.4</v>
      </c>
      <c r="G310" s="4">
        <f>SUM('Working Sheet'!S310,'Working Sheet'!T310,'Working Sheet'!U310)</f>
        <v>483</v>
      </c>
      <c r="H310" s="4">
        <f>SUM('Working Sheet'!V310,'Working Sheet'!X310)</f>
        <v>319.60000000000002</v>
      </c>
      <c r="I310" s="4">
        <f>SUM('Working Sheet'!W310)</f>
        <v>162.6</v>
      </c>
      <c r="J310" s="4">
        <f>SUM('Working Sheet'!Y310)</f>
        <v>168.4</v>
      </c>
      <c r="K310" s="4">
        <f>SUM('Working Sheet'!Z310)</f>
        <v>154</v>
      </c>
      <c r="L310" s="4">
        <f>SUM('Working Sheet'!AB310)</f>
        <v>163.80000000000001</v>
      </c>
      <c r="M310" s="4">
        <f>SUM('Working Sheet'!AD310)</f>
        <v>160</v>
      </c>
      <c r="N310" s="4">
        <f>SUM('Working Sheet'!AE310)</f>
        <v>163.19999999999999</v>
      </c>
      <c r="O310" s="4">
        <f t="shared" si="9"/>
        <v>960</v>
      </c>
    </row>
    <row r="311" spans="1:15" x14ac:dyDescent="0.35">
      <c r="A311" t="s">
        <v>30</v>
      </c>
      <c r="B311">
        <v>2021</v>
      </c>
      <c r="C311" t="s">
        <v>42</v>
      </c>
      <c r="D311" t="str">
        <f t="shared" si="8"/>
        <v>2021 September</v>
      </c>
      <c r="E311" s="4">
        <f>SUM('Working Sheet'!E311:N311,'Working Sheet'!P311:Q311)</f>
        <v>1965.3</v>
      </c>
      <c r="F311" s="4">
        <f>SUM('Working Sheet'!O311,'Working Sheet'!R311,'Working Sheet'!AA311,'Working Sheet'!AC311)</f>
        <v>681.7</v>
      </c>
      <c r="G311" s="4">
        <f>SUM('Working Sheet'!S311,'Working Sheet'!T311,'Working Sheet'!U311)</f>
        <v>498.4</v>
      </c>
      <c r="H311" s="4">
        <f>SUM('Working Sheet'!V311,'Working Sheet'!X311)</f>
        <v>300.56</v>
      </c>
      <c r="I311" s="4">
        <f>SUM('Working Sheet'!W311)</f>
        <v>163.69999999999999</v>
      </c>
      <c r="J311" s="4">
        <f>SUM('Working Sheet'!Y311)</f>
        <v>171.9</v>
      </c>
      <c r="K311" s="4">
        <f>SUM('Working Sheet'!Z311)</f>
        <v>157.80000000000001</v>
      </c>
      <c r="L311" s="4">
        <f>SUM('Working Sheet'!AB311)</f>
        <v>168.5</v>
      </c>
      <c r="M311" s="4">
        <f>SUM('Working Sheet'!AD311)</f>
        <v>163.80000000000001</v>
      </c>
      <c r="N311" s="4">
        <f>SUM('Working Sheet'!AE311)</f>
        <v>164</v>
      </c>
      <c r="O311" s="4">
        <f t="shared" si="9"/>
        <v>954.3599999999999</v>
      </c>
    </row>
    <row r="312" spans="1:15" x14ac:dyDescent="0.35">
      <c r="A312" t="s">
        <v>33</v>
      </c>
      <c r="B312">
        <v>2021</v>
      </c>
      <c r="C312" t="s">
        <v>42</v>
      </c>
      <c r="D312" t="str">
        <f t="shared" si="8"/>
        <v>2021 September</v>
      </c>
      <c r="E312" s="4">
        <f>SUM('Working Sheet'!E312:N312,'Working Sheet'!P312:Q312)</f>
        <v>2003.1000000000001</v>
      </c>
      <c r="F312" s="4">
        <f>SUM('Working Sheet'!O312,'Working Sheet'!R312,'Working Sheet'!AA312,'Working Sheet'!AC312)</f>
        <v>664.80000000000007</v>
      </c>
      <c r="G312" s="4">
        <f>SUM('Working Sheet'!S312,'Working Sheet'!T312,'Working Sheet'!U312)</f>
        <v>460.79999999999995</v>
      </c>
      <c r="H312" s="4">
        <f>SUM('Working Sheet'!V312,'Working Sheet'!X312)</f>
        <v>315.39999999999998</v>
      </c>
      <c r="I312" s="4">
        <f>SUM('Working Sheet'!W312)</f>
        <v>160.80000000000001</v>
      </c>
      <c r="J312" s="4">
        <f>SUM('Working Sheet'!Y312)</f>
        <v>162.80000000000001</v>
      </c>
      <c r="K312" s="4">
        <f>SUM('Working Sheet'!Z312)</f>
        <v>150.5</v>
      </c>
      <c r="L312" s="4">
        <f>SUM('Working Sheet'!AB312)</f>
        <v>160.30000000000001</v>
      </c>
      <c r="M312" s="4">
        <f>SUM('Working Sheet'!AD312)</f>
        <v>156</v>
      </c>
      <c r="N312" s="4">
        <f>SUM('Working Sheet'!AE312)</f>
        <v>162.30000000000001</v>
      </c>
      <c r="O312" s="4">
        <f t="shared" si="9"/>
        <v>943</v>
      </c>
    </row>
    <row r="313" spans="1:15" x14ac:dyDescent="0.35">
      <c r="A313" t="s">
        <v>34</v>
      </c>
      <c r="B313">
        <v>2021</v>
      </c>
      <c r="C313" t="s">
        <v>42</v>
      </c>
      <c r="D313" t="str">
        <f t="shared" si="8"/>
        <v>2021 September</v>
      </c>
      <c r="E313" s="4">
        <f>SUM('Working Sheet'!E313:N313,'Working Sheet'!P313:Q313)</f>
        <v>1979.3</v>
      </c>
      <c r="F313" s="4">
        <f>SUM('Working Sheet'!O313,'Working Sheet'!R313,'Working Sheet'!AA313,'Working Sheet'!AC313)</f>
        <v>672.5</v>
      </c>
      <c r="G313" s="4">
        <f>SUM('Working Sheet'!S313,'Working Sheet'!T313,'Working Sheet'!U313)</f>
        <v>483.2</v>
      </c>
      <c r="H313" s="4">
        <f>SUM('Working Sheet'!V313,'Working Sheet'!X313)</f>
        <v>319.60000000000002</v>
      </c>
      <c r="I313" s="4">
        <f>SUM('Working Sheet'!W313)</f>
        <v>162.6</v>
      </c>
      <c r="J313" s="4">
        <f>SUM('Working Sheet'!Y313)</f>
        <v>168.4</v>
      </c>
      <c r="K313" s="4">
        <f>SUM('Working Sheet'!Z313)</f>
        <v>154</v>
      </c>
      <c r="L313" s="4">
        <f>SUM('Working Sheet'!AB313)</f>
        <v>163.69999999999999</v>
      </c>
      <c r="M313" s="4">
        <f>SUM('Working Sheet'!AD313)</f>
        <v>160</v>
      </c>
      <c r="N313" s="4">
        <f>SUM('Working Sheet'!AE313)</f>
        <v>163.19999999999999</v>
      </c>
      <c r="O313" s="4">
        <f t="shared" si="9"/>
        <v>959.90000000000009</v>
      </c>
    </row>
    <row r="314" spans="1:15" x14ac:dyDescent="0.35">
      <c r="A314" t="s">
        <v>30</v>
      </c>
      <c r="B314">
        <v>2021</v>
      </c>
      <c r="C314" t="s">
        <v>43</v>
      </c>
      <c r="D314" t="str">
        <f t="shared" si="8"/>
        <v>2021 October</v>
      </c>
      <c r="E314" s="4">
        <f>SUM('Working Sheet'!E314:N314,'Working Sheet'!P314:Q314)</f>
        <v>1995.3999999999999</v>
      </c>
      <c r="F314" s="4">
        <f>SUM('Working Sheet'!O314,'Working Sheet'!R314,'Working Sheet'!AA314,'Working Sheet'!AC314)</f>
        <v>684.30000000000007</v>
      </c>
      <c r="G314" s="4">
        <f>SUM('Working Sheet'!S314,'Working Sheet'!T314,'Working Sheet'!U314)</f>
        <v>502.00000000000006</v>
      </c>
      <c r="H314" s="4">
        <f>SUM('Working Sheet'!V314,'Working Sheet'!X314)</f>
        <v>301.26</v>
      </c>
      <c r="I314" s="4">
        <f>SUM('Working Sheet'!W314)</f>
        <v>165.5</v>
      </c>
      <c r="J314" s="4">
        <f>SUM('Working Sheet'!Y314)</f>
        <v>172.5</v>
      </c>
      <c r="K314" s="4">
        <f>SUM('Working Sheet'!Z314)</f>
        <v>159.5</v>
      </c>
      <c r="L314" s="4">
        <f>SUM('Working Sheet'!AB314)</f>
        <v>169</v>
      </c>
      <c r="M314" s="4">
        <f>SUM('Working Sheet'!AD314)</f>
        <v>164.7</v>
      </c>
      <c r="N314" s="4">
        <f>SUM('Working Sheet'!AE314)</f>
        <v>166.3</v>
      </c>
      <c r="O314" s="4">
        <f t="shared" si="9"/>
        <v>959.96</v>
      </c>
    </row>
    <row r="315" spans="1:15" x14ac:dyDescent="0.35">
      <c r="A315" t="s">
        <v>33</v>
      </c>
      <c r="B315">
        <v>2021</v>
      </c>
      <c r="C315" t="s">
        <v>43</v>
      </c>
      <c r="D315" t="str">
        <f t="shared" si="8"/>
        <v>2021 October</v>
      </c>
      <c r="E315" s="4">
        <f>SUM('Working Sheet'!E315:N315,'Working Sheet'!P315:Q315)</f>
        <v>2043.0000000000002</v>
      </c>
      <c r="F315" s="4">
        <f>SUM('Working Sheet'!O315,'Working Sheet'!R315,'Working Sheet'!AA315,'Working Sheet'!AC315)</f>
        <v>667.8</v>
      </c>
      <c r="G315" s="4">
        <f>SUM('Working Sheet'!S315,'Working Sheet'!T315,'Working Sheet'!U315)</f>
        <v>463.50000000000006</v>
      </c>
      <c r="H315" s="4">
        <f>SUM('Working Sheet'!V315,'Working Sheet'!X315)</f>
        <v>317.89999999999998</v>
      </c>
      <c r="I315" s="4">
        <f>SUM('Working Sheet'!W315)</f>
        <v>162.19999999999999</v>
      </c>
      <c r="J315" s="4">
        <f>SUM('Working Sheet'!Y315)</f>
        <v>163.5</v>
      </c>
      <c r="K315" s="4">
        <f>SUM('Working Sheet'!Z315)</f>
        <v>152.19999999999999</v>
      </c>
      <c r="L315" s="4">
        <f>SUM('Working Sheet'!AB315)</f>
        <v>160.30000000000001</v>
      </c>
      <c r="M315" s="4">
        <f>SUM('Working Sheet'!AD315)</f>
        <v>157</v>
      </c>
      <c r="N315" s="4">
        <f>SUM('Working Sheet'!AE315)</f>
        <v>164.6</v>
      </c>
      <c r="O315" s="4">
        <f t="shared" si="9"/>
        <v>949.59999999999991</v>
      </c>
    </row>
    <row r="316" spans="1:15" x14ac:dyDescent="0.35">
      <c r="A316" t="s">
        <v>34</v>
      </c>
      <c r="B316">
        <v>2021</v>
      </c>
      <c r="C316" t="s">
        <v>43</v>
      </c>
      <c r="D316" t="str">
        <f t="shared" si="8"/>
        <v>2021 October</v>
      </c>
      <c r="E316" s="4">
        <f>SUM('Working Sheet'!E316:N316,'Working Sheet'!P316:Q316)</f>
        <v>2012.3000000000002</v>
      </c>
      <c r="F316" s="4">
        <f>SUM('Working Sheet'!O316,'Working Sheet'!R316,'Working Sheet'!AA316,'Working Sheet'!AC316)</f>
        <v>675.3</v>
      </c>
      <c r="G316" s="4">
        <f>SUM('Working Sheet'!S316,'Working Sheet'!T316,'Working Sheet'!U316)</f>
        <v>486.3</v>
      </c>
      <c r="H316" s="4">
        <f>SUM('Working Sheet'!V316,'Working Sheet'!X316)</f>
        <v>322</v>
      </c>
      <c r="I316" s="4">
        <f>SUM('Working Sheet'!W316)</f>
        <v>164.2</v>
      </c>
      <c r="J316" s="4">
        <f>SUM('Working Sheet'!Y316)</f>
        <v>169.1</v>
      </c>
      <c r="K316" s="4">
        <f>SUM('Working Sheet'!Z316)</f>
        <v>155.69999999999999</v>
      </c>
      <c r="L316" s="4">
        <f>SUM('Working Sheet'!AB316)</f>
        <v>163.9</v>
      </c>
      <c r="M316" s="4">
        <f>SUM('Working Sheet'!AD316)</f>
        <v>161</v>
      </c>
      <c r="N316" s="4">
        <f>SUM('Working Sheet'!AE316)</f>
        <v>165.5</v>
      </c>
      <c r="O316" s="4">
        <f t="shared" si="9"/>
        <v>966.8</v>
      </c>
    </row>
    <row r="317" spans="1:15" x14ac:dyDescent="0.35">
      <c r="A317" t="s">
        <v>30</v>
      </c>
      <c r="B317">
        <v>2021</v>
      </c>
      <c r="C317" t="s">
        <v>45</v>
      </c>
      <c r="D317" t="str">
        <f t="shared" si="8"/>
        <v>2021 November</v>
      </c>
      <c r="E317" s="4">
        <f>SUM('Working Sheet'!E317:N317,'Working Sheet'!P317:Q317)</f>
        <v>2012.9</v>
      </c>
      <c r="F317" s="4">
        <f>SUM('Working Sheet'!O317,'Working Sheet'!R317,'Working Sheet'!AA317,'Working Sheet'!AC317)</f>
        <v>686.69999999999993</v>
      </c>
      <c r="G317" s="4">
        <f>SUM('Working Sheet'!S317,'Working Sheet'!T317,'Working Sheet'!U317)</f>
        <v>506.2</v>
      </c>
      <c r="H317" s="4">
        <f>SUM('Working Sheet'!V317,'Working Sheet'!X317)</f>
        <v>302.15999999999997</v>
      </c>
      <c r="I317" s="4">
        <f>SUM('Working Sheet'!W317)</f>
        <v>165.3</v>
      </c>
      <c r="J317" s="4">
        <f>SUM('Working Sheet'!Y317)</f>
        <v>173.4</v>
      </c>
      <c r="K317" s="4">
        <f>SUM('Working Sheet'!Z317)</f>
        <v>158.9</v>
      </c>
      <c r="L317" s="4">
        <f>SUM('Working Sheet'!AB317)</f>
        <v>169.3</v>
      </c>
      <c r="M317" s="4">
        <f>SUM('Working Sheet'!AD317)</f>
        <v>165.2</v>
      </c>
      <c r="N317" s="4">
        <f>SUM('Working Sheet'!AE317)</f>
        <v>167.6</v>
      </c>
      <c r="O317" s="4">
        <f t="shared" si="9"/>
        <v>960.86000000000013</v>
      </c>
    </row>
    <row r="318" spans="1:15" x14ac:dyDescent="0.35">
      <c r="A318" t="s">
        <v>33</v>
      </c>
      <c r="B318">
        <v>2021</v>
      </c>
      <c r="C318" t="s">
        <v>45</v>
      </c>
      <c r="D318" t="str">
        <f t="shared" si="8"/>
        <v>2021 November</v>
      </c>
      <c r="E318" s="4">
        <f>SUM('Working Sheet'!E318:N318,'Working Sheet'!P318:Q318)</f>
        <v>2061.7999999999997</v>
      </c>
      <c r="F318" s="4">
        <f>SUM('Working Sheet'!O318,'Working Sheet'!R318,'Working Sheet'!AA318,'Working Sheet'!AC318)</f>
        <v>671.6</v>
      </c>
      <c r="G318" s="4">
        <f>SUM('Working Sheet'!S318,'Working Sheet'!T318,'Working Sheet'!U318)</f>
        <v>467.3</v>
      </c>
      <c r="H318" s="4">
        <f>SUM('Working Sheet'!V318,'Working Sheet'!X318)</f>
        <v>319.39999999999998</v>
      </c>
      <c r="I318" s="4">
        <f>SUM('Working Sheet'!W318)</f>
        <v>161.6</v>
      </c>
      <c r="J318" s="4">
        <f>SUM('Working Sheet'!Y318)</f>
        <v>164.2</v>
      </c>
      <c r="K318" s="4">
        <f>SUM('Working Sheet'!Z318)</f>
        <v>151.19999999999999</v>
      </c>
      <c r="L318" s="4">
        <f>SUM('Working Sheet'!AB318)</f>
        <v>160.80000000000001</v>
      </c>
      <c r="M318" s="4">
        <f>SUM('Working Sheet'!AD318)</f>
        <v>157.30000000000001</v>
      </c>
      <c r="N318" s="4">
        <f>SUM('Working Sheet'!AE318)</f>
        <v>165.6</v>
      </c>
      <c r="O318" s="4">
        <f t="shared" si="9"/>
        <v>950.3</v>
      </c>
    </row>
    <row r="319" spans="1:15" x14ac:dyDescent="0.35">
      <c r="A319" t="s">
        <v>34</v>
      </c>
      <c r="B319">
        <v>2021</v>
      </c>
      <c r="C319" t="s">
        <v>45</v>
      </c>
      <c r="D319" t="str">
        <f t="shared" si="8"/>
        <v>2021 November</v>
      </c>
      <c r="E319" s="4">
        <f>SUM('Working Sheet'!E319:N319,'Working Sheet'!P319:Q319)</f>
        <v>2030.3999999999999</v>
      </c>
      <c r="F319" s="4">
        <f>SUM('Working Sheet'!O319,'Working Sheet'!R319,'Working Sheet'!AA319,'Working Sheet'!AC319)</f>
        <v>678.60000000000014</v>
      </c>
      <c r="G319" s="4">
        <f>SUM('Working Sheet'!S319,'Working Sheet'!T319,'Working Sheet'!U319)</f>
        <v>490.40000000000003</v>
      </c>
      <c r="H319" s="4">
        <f>SUM('Working Sheet'!V319,'Working Sheet'!X319)</f>
        <v>323.5</v>
      </c>
      <c r="I319" s="4">
        <f>SUM('Working Sheet'!W319)</f>
        <v>163.9</v>
      </c>
      <c r="J319" s="4">
        <f>SUM('Working Sheet'!Y319)</f>
        <v>169.9</v>
      </c>
      <c r="K319" s="4">
        <f>SUM('Working Sheet'!Z319)</f>
        <v>154.80000000000001</v>
      </c>
      <c r="L319" s="4">
        <f>SUM('Working Sheet'!AB319)</f>
        <v>164.3</v>
      </c>
      <c r="M319" s="4">
        <f>SUM('Working Sheet'!AD319)</f>
        <v>161.4</v>
      </c>
      <c r="N319" s="4">
        <f>SUM('Working Sheet'!AE319)</f>
        <v>166.7</v>
      </c>
      <c r="O319" s="4">
        <f t="shared" si="9"/>
        <v>967.9</v>
      </c>
    </row>
    <row r="320" spans="1:15" x14ac:dyDescent="0.35">
      <c r="A320" t="s">
        <v>30</v>
      </c>
      <c r="B320">
        <v>2021</v>
      </c>
      <c r="C320" t="s">
        <v>46</v>
      </c>
      <c r="D320" t="str">
        <f t="shared" si="8"/>
        <v>2021 December</v>
      </c>
      <c r="E320" s="4">
        <f>SUM('Working Sheet'!E320:N320,'Working Sheet'!P320:Q320)</f>
        <v>1998.4999999999998</v>
      </c>
      <c r="F320" s="4">
        <f>SUM('Working Sheet'!O320,'Working Sheet'!R320,'Working Sheet'!AA320,'Working Sheet'!AC320)</f>
        <v>687.8</v>
      </c>
      <c r="G320" s="4">
        <f>SUM('Working Sheet'!S320,'Working Sheet'!T320,'Working Sheet'!U320)</f>
        <v>510.3</v>
      </c>
      <c r="H320" s="4">
        <f>SUM('Working Sheet'!V320,'Working Sheet'!X320)</f>
        <v>303.15999999999997</v>
      </c>
      <c r="I320" s="4">
        <f>SUM('Working Sheet'!W320)</f>
        <v>165.6</v>
      </c>
      <c r="J320" s="4">
        <f>SUM('Working Sheet'!Y320)</f>
        <v>174</v>
      </c>
      <c r="K320" s="4">
        <f>SUM('Working Sheet'!Z320)</f>
        <v>160.1</v>
      </c>
      <c r="L320" s="4">
        <f>SUM('Working Sheet'!AB320)</f>
        <v>169.7</v>
      </c>
      <c r="M320" s="4">
        <f>SUM('Working Sheet'!AD320)</f>
        <v>166</v>
      </c>
      <c r="N320" s="4">
        <f>SUM('Working Sheet'!AE320)</f>
        <v>167</v>
      </c>
      <c r="O320" s="4">
        <f t="shared" si="9"/>
        <v>964.56</v>
      </c>
    </row>
    <row r="321" spans="1:15" x14ac:dyDescent="0.35">
      <c r="A321" t="s">
        <v>33</v>
      </c>
      <c r="B321">
        <v>2021</v>
      </c>
      <c r="C321" t="s">
        <v>46</v>
      </c>
      <c r="D321" t="str">
        <f t="shared" si="8"/>
        <v>2021 December</v>
      </c>
      <c r="E321" s="4">
        <f>SUM('Working Sheet'!E321:N321,'Working Sheet'!P321:Q321)</f>
        <v>2049.8000000000002</v>
      </c>
      <c r="F321" s="4">
        <f>SUM('Working Sheet'!O321,'Working Sheet'!R321,'Working Sheet'!AA321,'Working Sheet'!AC321)</f>
        <v>673.3</v>
      </c>
      <c r="G321" s="4">
        <f>SUM('Working Sheet'!S321,'Working Sheet'!T321,'Working Sheet'!U321)</f>
        <v>470.7</v>
      </c>
      <c r="H321" s="4">
        <f>SUM('Working Sheet'!V321,'Working Sheet'!X321)</f>
        <v>319.39999999999998</v>
      </c>
      <c r="I321" s="4">
        <f>SUM('Working Sheet'!W321)</f>
        <v>161.69999999999999</v>
      </c>
      <c r="J321" s="4">
        <f>SUM('Working Sheet'!Y321)</f>
        <v>165.1</v>
      </c>
      <c r="K321" s="4">
        <f>SUM('Working Sheet'!Z321)</f>
        <v>151.80000000000001</v>
      </c>
      <c r="L321" s="4">
        <f>SUM('Working Sheet'!AB321)</f>
        <v>160.6</v>
      </c>
      <c r="M321" s="4">
        <f>SUM('Working Sheet'!AD321)</f>
        <v>157.80000000000001</v>
      </c>
      <c r="N321" s="4">
        <f>SUM('Working Sheet'!AE321)</f>
        <v>165.2</v>
      </c>
      <c r="O321" s="4">
        <f t="shared" si="9"/>
        <v>951.3</v>
      </c>
    </row>
    <row r="322" spans="1:15" x14ac:dyDescent="0.35">
      <c r="A322" t="s">
        <v>34</v>
      </c>
      <c r="B322">
        <v>2021</v>
      </c>
      <c r="C322" t="s">
        <v>46</v>
      </c>
      <c r="D322" t="str">
        <f t="shared" si="8"/>
        <v>2021 December</v>
      </c>
      <c r="E322" s="4">
        <f>SUM('Working Sheet'!E322:N322,'Working Sheet'!P322:Q322)</f>
        <v>2016.7</v>
      </c>
      <c r="F322" s="4">
        <f>SUM('Working Sheet'!O322,'Working Sheet'!R322,'Working Sheet'!AA322,'Working Sheet'!AC322)</f>
        <v>679.80000000000007</v>
      </c>
      <c r="G322" s="4">
        <f>SUM('Working Sheet'!S322,'Working Sheet'!T322,'Working Sheet'!U322)</f>
        <v>494.2</v>
      </c>
      <c r="H322" s="4">
        <f>SUM('Working Sheet'!V322,'Working Sheet'!X322)</f>
        <v>323.60000000000002</v>
      </c>
      <c r="I322" s="4">
        <f>SUM('Working Sheet'!W322)</f>
        <v>164.1</v>
      </c>
      <c r="J322" s="4">
        <f>SUM('Working Sheet'!Y322)</f>
        <v>170.6</v>
      </c>
      <c r="K322" s="4">
        <f>SUM('Working Sheet'!Z322)</f>
        <v>155.69999999999999</v>
      </c>
      <c r="L322" s="4">
        <f>SUM('Working Sheet'!AB322)</f>
        <v>164.4</v>
      </c>
      <c r="M322" s="4">
        <f>SUM('Working Sheet'!AD322)</f>
        <v>162</v>
      </c>
      <c r="N322" s="4">
        <f>SUM('Working Sheet'!AE322)</f>
        <v>166.2</v>
      </c>
      <c r="O322" s="4">
        <f t="shared" si="9"/>
        <v>969.80000000000007</v>
      </c>
    </row>
    <row r="323" spans="1:15" x14ac:dyDescent="0.35">
      <c r="A323" t="s">
        <v>30</v>
      </c>
      <c r="B323">
        <v>2022</v>
      </c>
      <c r="C323" t="s">
        <v>31</v>
      </c>
      <c r="D323" t="str">
        <f t="shared" ref="D323:D373" si="10">_xlfn.CONCAT(B323," ",C323)</f>
        <v>2022 January</v>
      </c>
      <c r="E323" s="4">
        <f>SUM('Working Sheet'!E323:N323,'Working Sheet'!P323:Q323)</f>
        <v>1983.1999999999998</v>
      </c>
      <c r="F323" s="4">
        <f>SUM('Working Sheet'!O323,'Working Sheet'!R323,'Working Sheet'!AA323,'Working Sheet'!AC323)</f>
        <v>688.59999999999991</v>
      </c>
      <c r="G323" s="4">
        <f>SUM('Working Sheet'!S323,'Working Sheet'!T323,'Working Sheet'!U323)</f>
        <v>515.20000000000005</v>
      </c>
      <c r="H323" s="4">
        <f>SUM('Working Sheet'!V323,'Working Sheet'!X323)</f>
        <v>304.15999999999997</v>
      </c>
      <c r="I323" s="4">
        <f>SUM('Working Sheet'!W323)</f>
        <v>165.8</v>
      </c>
      <c r="J323" s="4">
        <f>SUM('Working Sheet'!Y323)</f>
        <v>174.7</v>
      </c>
      <c r="K323" s="4">
        <f>SUM('Working Sheet'!Z323)</f>
        <v>160.80000000000001</v>
      </c>
      <c r="L323" s="4">
        <f>SUM('Working Sheet'!AB323)</f>
        <v>169.9</v>
      </c>
      <c r="M323" s="4">
        <f>SUM('Working Sheet'!AD323)</f>
        <v>166.6</v>
      </c>
      <c r="N323" s="4">
        <f>SUM('Working Sheet'!AE323)</f>
        <v>166.4</v>
      </c>
      <c r="O323" s="4">
        <f t="shared" ref="O323:O373" si="11">SUM(H323:I323,K323,L323,M323)</f>
        <v>967.26</v>
      </c>
    </row>
    <row r="324" spans="1:15" x14ac:dyDescent="0.35">
      <c r="A324" t="s">
        <v>33</v>
      </c>
      <c r="B324">
        <v>2022</v>
      </c>
      <c r="C324" t="s">
        <v>31</v>
      </c>
      <c r="D324" t="str">
        <f t="shared" si="10"/>
        <v>2022 January</v>
      </c>
      <c r="E324" s="4">
        <f>SUM('Working Sheet'!E324:N324,'Working Sheet'!P324:Q324)</f>
        <v>2030.0999999999997</v>
      </c>
      <c r="F324" s="4">
        <f>SUM('Working Sheet'!O324,'Working Sheet'!R324,'Working Sheet'!AA324,'Working Sheet'!AC324)</f>
        <v>674.2</v>
      </c>
      <c r="G324" s="4">
        <f>SUM('Working Sheet'!S324,'Working Sheet'!T324,'Working Sheet'!U324)</f>
        <v>475.4</v>
      </c>
      <c r="H324" s="4">
        <f>SUM('Working Sheet'!V324,'Working Sheet'!X324)</f>
        <v>321.3</v>
      </c>
      <c r="I324" s="4">
        <f>SUM('Working Sheet'!W324)</f>
        <v>161.6</v>
      </c>
      <c r="J324" s="4">
        <f>SUM('Working Sheet'!Y324)</f>
        <v>166.1</v>
      </c>
      <c r="K324" s="4">
        <f>SUM('Working Sheet'!Z324)</f>
        <v>152.69999999999999</v>
      </c>
      <c r="L324" s="4">
        <f>SUM('Working Sheet'!AB324)</f>
        <v>161</v>
      </c>
      <c r="M324" s="4">
        <f>SUM('Working Sheet'!AD324)</f>
        <v>158.6</v>
      </c>
      <c r="N324" s="4">
        <f>SUM('Working Sheet'!AE324)</f>
        <v>165</v>
      </c>
      <c r="O324" s="4">
        <f t="shared" si="11"/>
        <v>955.19999999999993</v>
      </c>
    </row>
    <row r="325" spans="1:15" x14ac:dyDescent="0.35">
      <c r="A325" t="s">
        <v>34</v>
      </c>
      <c r="B325">
        <v>2022</v>
      </c>
      <c r="C325" t="s">
        <v>31</v>
      </c>
      <c r="D325" t="str">
        <f t="shared" si="10"/>
        <v>2022 January</v>
      </c>
      <c r="E325" s="4">
        <f>SUM('Working Sheet'!E325:N325,'Working Sheet'!P325:Q325)</f>
        <v>1999.9</v>
      </c>
      <c r="F325" s="4">
        <f>SUM('Working Sheet'!O325,'Working Sheet'!R325,'Working Sheet'!AA325,'Working Sheet'!AC325)</f>
        <v>680.7</v>
      </c>
      <c r="G325" s="4">
        <f>SUM('Working Sheet'!S325,'Working Sheet'!T325,'Working Sheet'!U325)</f>
        <v>499.1</v>
      </c>
      <c r="H325" s="4">
        <f>SUM('Working Sheet'!V325,'Working Sheet'!X325)</f>
        <v>325.60000000000002</v>
      </c>
      <c r="I325" s="4">
        <f>SUM('Working Sheet'!W325)</f>
        <v>164.2</v>
      </c>
      <c r="J325" s="4">
        <f>SUM('Working Sheet'!Y325)</f>
        <v>171.4</v>
      </c>
      <c r="K325" s="4">
        <f>SUM('Working Sheet'!Z325)</f>
        <v>156.5</v>
      </c>
      <c r="L325" s="4">
        <f>SUM('Working Sheet'!AB325)</f>
        <v>164.7</v>
      </c>
      <c r="M325" s="4">
        <f>SUM('Working Sheet'!AD325)</f>
        <v>162.69999999999999</v>
      </c>
      <c r="N325" s="4">
        <f>SUM('Working Sheet'!AE325)</f>
        <v>165.7</v>
      </c>
      <c r="O325" s="4">
        <f t="shared" si="11"/>
        <v>973.7</v>
      </c>
    </row>
    <row r="326" spans="1:15" x14ac:dyDescent="0.35">
      <c r="A326" t="s">
        <v>30</v>
      </c>
      <c r="B326">
        <v>2022</v>
      </c>
      <c r="C326" t="s">
        <v>35</v>
      </c>
      <c r="D326" t="str">
        <f t="shared" si="10"/>
        <v>2022 February</v>
      </c>
      <c r="E326" s="4">
        <f>SUM('Working Sheet'!E326:N326,'Working Sheet'!P326:Q326)</f>
        <v>1979.9</v>
      </c>
      <c r="F326" s="4">
        <f>SUM('Working Sheet'!O326,'Working Sheet'!R326,'Working Sheet'!AA326,'Working Sheet'!AC326)</f>
        <v>692</v>
      </c>
      <c r="G326" s="4">
        <f>SUM('Working Sheet'!S326,'Working Sheet'!T326,'Working Sheet'!U326)</f>
        <v>518.79999999999995</v>
      </c>
      <c r="H326" s="4">
        <f>SUM('Working Sheet'!V326,'Working Sheet'!X326)</f>
        <v>304.95999999999998</v>
      </c>
      <c r="I326" s="4">
        <f>SUM('Working Sheet'!W326)</f>
        <v>167.4</v>
      </c>
      <c r="J326" s="4">
        <f>SUM('Working Sheet'!Y326)</f>
        <v>175.3</v>
      </c>
      <c r="K326" s="4">
        <f>SUM('Working Sheet'!Z326)</f>
        <v>161.19999999999999</v>
      </c>
      <c r="L326" s="4">
        <f>SUM('Working Sheet'!AB326)</f>
        <v>170.3</v>
      </c>
      <c r="M326" s="4">
        <f>SUM('Working Sheet'!AD326)</f>
        <v>167.3</v>
      </c>
      <c r="N326" s="4">
        <f>SUM('Working Sheet'!AE326)</f>
        <v>166.7</v>
      </c>
      <c r="O326" s="4">
        <f t="shared" si="11"/>
        <v>971.15999999999985</v>
      </c>
    </row>
    <row r="327" spans="1:15" x14ac:dyDescent="0.35">
      <c r="A327" t="s">
        <v>33</v>
      </c>
      <c r="B327">
        <v>2022</v>
      </c>
      <c r="C327" t="s">
        <v>35</v>
      </c>
      <c r="D327" t="str">
        <f t="shared" si="10"/>
        <v>2022 February</v>
      </c>
      <c r="E327" s="4">
        <f>SUM('Working Sheet'!E327:N327,'Working Sheet'!P327:Q327)</f>
        <v>2026.8</v>
      </c>
      <c r="F327" s="4">
        <f>SUM('Working Sheet'!O327,'Working Sheet'!R327,'Working Sheet'!AA327,'Working Sheet'!AC327)</f>
        <v>676.90000000000009</v>
      </c>
      <c r="G327" s="4">
        <f>SUM('Working Sheet'!S327,'Working Sheet'!T327,'Working Sheet'!U327)</f>
        <v>479.5</v>
      </c>
      <c r="H327" s="4">
        <f>SUM('Working Sheet'!V327,'Working Sheet'!X327)</f>
        <v>322.89999999999998</v>
      </c>
      <c r="I327" s="4">
        <f>SUM('Working Sheet'!W327)</f>
        <v>163</v>
      </c>
      <c r="J327" s="4">
        <f>SUM('Working Sheet'!Y327)</f>
        <v>167.2</v>
      </c>
      <c r="K327" s="4">
        <f>SUM('Working Sheet'!Z327)</f>
        <v>153.1</v>
      </c>
      <c r="L327" s="4">
        <f>SUM('Working Sheet'!AB327)</f>
        <v>162</v>
      </c>
      <c r="M327" s="4">
        <f>SUM('Working Sheet'!AD327)</f>
        <v>159.4</v>
      </c>
      <c r="N327" s="4">
        <f>SUM('Working Sheet'!AE327)</f>
        <v>165.5</v>
      </c>
      <c r="O327" s="4">
        <f t="shared" si="11"/>
        <v>960.4</v>
      </c>
    </row>
    <row r="328" spans="1:15" x14ac:dyDescent="0.35">
      <c r="A328" t="s">
        <v>34</v>
      </c>
      <c r="B328">
        <v>2022</v>
      </c>
      <c r="C328" t="s">
        <v>35</v>
      </c>
      <c r="D328" t="str">
        <f t="shared" si="10"/>
        <v>2022 February</v>
      </c>
      <c r="E328" s="4">
        <f>SUM('Working Sheet'!E328:N328,'Working Sheet'!P328:Q328)</f>
        <v>1996.5000000000002</v>
      </c>
      <c r="F328" s="4">
        <f>SUM('Working Sheet'!O328,'Working Sheet'!R328,'Working Sheet'!AA328,'Working Sheet'!AC328)</f>
        <v>684</v>
      </c>
      <c r="G328" s="4">
        <f>SUM('Working Sheet'!S328,'Working Sheet'!T328,'Working Sheet'!U328)</f>
        <v>502.80000000000007</v>
      </c>
      <c r="H328" s="4">
        <f>SUM('Working Sheet'!V328,'Working Sheet'!X328)</f>
        <v>327.3</v>
      </c>
      <c r="I328" s="4">
        <f>SUM('Working Sheet'!W328)</f>
        <v>165.7</v>
      </c>
      <c r="J328" s="4">
        <f>SUM('Working Sheet'!Y328)</f>
        <v>172.2</v>
      </c>
      <c r="K328" s="4">
        <f>SUM('Working Sheet'!Z328)</f>
        <v>156.9</v>
      </c>
      <c r="L328" s="4">
        <f>SUM('Working Sheet'!AB328)</f>
        <v>165.4</v>
      </c>
      <c r="M328" s="4">
        <f>SUM('Working Sheet'!AD328)</f>
        <v>163.5</v>
      </c>
      <c r="N328" s="4">
        <f>SUM('Working Sheet'!AE328)</f>
        <v>166.1</v>
      </c>
      <c r="O328" s="4">
        <f t="shared" si="11"/>
        <v>978.8</v>
      </c>
    </row>
    <row r="329" spans="1:15" x14ac:dyDescent="0.35">
      <c r="A329" t="s">
        <v>30</v>
      </c>
      <c r="B329">
        <v>2022</v>
      </c>
      <c r="C329" t="s">
        <v>36</v>
      </c>
      <c r="D329" t="str">
        <f t="shared" si="10"/>
        <v>2022 March</v>
      </c>
      <c r="E329" s="4">
        <f>SUM('Working Sheet'!E329:N329,'Working Sheet'!P329:Q329)</f>
        <v>2007.9</v>
      </c>
      <c r="F329" s="4">
        <f>SUM('Working Sheet'!O329,'Working Sheet'!R329,'Working Sheet'!AA329,'Working Sheet'!AC329)</f>
        <v>697.5</v>
      </c>
      <c r="G329" s="4">
        <f>SUM('Working Sheet'!S329,'Working Sheet'!T329,'Working Sheet'!U329)</f>
        <v>523.70000000000005</v>
      </c>
      <c r="H329" s="4">
        <f>SUM('Working Sheet'!V329,'Working Sheet'!X329)</f>
        <v>305.76</v>
      </c>
      <c r="I329" s="4">
        <f>SUM('Working Sheet'!W329)</f>
        <v>168.9</v>
      </c>
      <c r="J329" s="4">
        <f>SUM('Working Sheet'!Y329)</f>
        <v>176</v>
      </c>
      <c r="K329" s="4">
        <f>SUM('Working Sheet'!Z329)</f>
        <v>162</v>
      </c>
      <c r="L329" s="4">
        <f>SUM('Working Sheet'!AB329)</f>
        <v>170.6</v>
      </c>
      <c r="M329" s="4">
        <f>SUM('Working Sheet'!AD329)</f>
        <v>168.3</v>
      </c>
      <c r="N329" s="4">
        <f>SUM('Working Sheet'!AE329)</f>
        <v>168.7</v>
      </c>
      <c r="O329" s="4">
        <f t="shared" si="11"/>
        <v>975.56</v>
      </c>
    </row>
    <row r="330" spans="1:15" x14ac:dyDescent="0.35">
      <c r="A330" t="s">
        <v>33</v>
      </c>
      <c r="B330">
        <v>2022</v>
      </c>
      <c r="C330" t="s">
        <v>36</v>
      </c>
      <c r="D330" t="str">
        <f t="shared" si="10"/>
        <v>2022 March</v>
      </c>
      <c r="E330" s="4">
        <f>SUM('Working Sheet'!E330:N330,'Working Sheet'!P330:Q330)</f>
        <v>2039.2000000000003</v>
      </c>
      <c r="F330" s="4">
        <f>SUM('Working Sheet'!O330,'Working Sheet'!R330,'Working Sheet'!AA330,'Working Sheet'!AC330)</f>
        <v>682.2</v>
      </c>
      <c r="G330" s="4">
        <f>SUM('Working Sheet'!S330,'Working Sheet'!T330,'Working Sheet'!U330)</f>
        <v>484.6</v>
      </c>
      <c r="H330" s="4">
        <f>SUM('Working Sheet'!V330,'Working Sheet'!X330)</f>
        <v>323.89999999999998</v>
      </c>
      <c r="I330" s="4">
        <f>SUM('Working Sheet'!W330)</f>
        <v>164.5</v>
      </c>
      <c r="J330" s="4">
        <f>SUM('Working Sheet'!Y330)</f>
        <v>168.2</v>
      </c>
      <c r="K330" s="4">
        <f>SUM('Working Sheet'!Z330)</f>
        <v>154.19999999999999</v>
      </c>
      <c r="L330" s="4">
        <f>SUM('Working Sheet'!AB330)</f>
        <v>162.69999999999999</v>
      </c>
      <c r="M330" s="4">
        <f>SUM('Working Sheet'!AD330)</f>
        <v>160.6</v>
      </c>
      <c r="N330" s="4">
        <f>SUM('Working Sheet'!AE330)</f>
        <v>166.5</v>
      </c>
      <c r="O330" s="4">
        <f t="shared" si="11"/>
        <v>965.9</v>
      </c>
    </row>
    <row r="331" spans="1:15" x14ac:dyDescent="0.35">
      <c r="A331" t="s">
        <v>34</v>
      </c>
      <c r="B331">
        <v>2022</v>
      </c>
      <c r="C331" t="s">
        <v>36</v>
      </c>
      <c r="D331" t="str">
        <f t="shared" si="10"/>
        <v>2022 March</v>
      </c>
      <c r="E331" s="4">
        <f>SUM('Working Sheet'!E331:N331,'Working Sheet'!P331:Q331)</f>
        <v>2018.9000000000003</v>
      </c>
      <c r="F331" s="4">
        <f>SUM('Working Sheet'!O331,'Working Sheet'!R331,'Working Sheet'!AA331,'Working Sheet'!AC331)</f>
        <v>689.5</v>
      </c>
      <c r="G331" s="4">
        <f>SUM('Working Sheet'!S331,'Working Sheet'!T331,'Working Sheet'!U331)</f>
        <v>507.79999999999995</v>
      </c>
      <c r="H331" s="4">
        <f>SUM('Working Sheet'!V331,'Working Sheet'!X331)</f>
        <v>328.1</v>
      </c>
      <c r="I331" s="4">
        <f>SUM('Working Sheet'!W331)</f>
        <v>167.2</v>
      </c>
      <c r="J331" s="4">
        <f>SUM('Working Sheet'!Y331)</f>
        <v>173</v>
      </c>
      <c r="K331" s="4">
        <f>SUM('Working Sheet'!Z331)</f>
        <v>157.9</v>
      </c>
      <c r="L331" s="4">
        <f>SUM('Working Sheet'!AB331)</f>
        <v>166</v>
      </c>
      <c r="M331" s="4">
        <f>SUM('Working Sheet'!AD331)</f>
        <v>164.6</v>
      </c>
      <c r="N331" s="4">
        <f>SUM('Working Sheet'!AE331)</f>
        <v>167.7</v>
      </c>
      <c r="O331" s="4">
        <f t="shared" si="11"/>
        <v>983.80000000000007</v>
      </c>
    </row>
    <row r="332" spans="1:15" x14ac:dyDescent="0.35">
      <c r="A332" t="s">
        <v>30</v>
      </c>
      <c r="B332">
        <v>2022</v>
      </c>
      <c r="C332" t="s">
        <v>37</v>
      </c>
      <c r="D332" t="str">
        <f t="shared" si="10"/>
        <v>2022 April</v>
      </c>
      <c r="E332" s="4">
        <f>SUM('Working Sheet'!E332:N332,'Working Sheet'!P332:Q332)</f>
        <v>2034.1999999999998</v>
      </c>
      <c r="F332" s="4">
        <f>SUM('Working Sheet'!O332,'Working Sheet'!R332,'Working Sheet'!AA332,'Working Sheet'!AC332)</f>
        <v>701.40000000000009</v>
      </c>
      <c r="G332" s="4">
        <f>SUM('Working Sheet'!S332,'Working Sheet'!T332,'Working Sheet'!U332)</f>
        <v>529.70000000000005</v>
      </c>
      <c r="H332" s="4">
        <f>SUM('Working Sheet'!V332,'Working Sheet'!X332)</f>
        <v>306.95999999999998</v>
      </c>
      <c r="I332" s="4">
        <f>SUM('Working Sheet'!W332)</f>
        <v>173.3</v>
      </c>
      <c r="J332" s="4">
        <f>SUM('Working Sheet'!Y332)</f>
        <v>177</v>
      </c>
      <c r="K332" s="4">
        <f>SUM('Working Sheet'!Z332)</f>
        <v>166.2</v>
      </c>
      <c r="L332" s="4">
        <f>SUM('Working Sheet'!AB332)</f>
        <v>170.9</v>
      </c>
      <c r="M332" s="4">
        <f>SUM('Working Sheet'!AD332)</f>
        <v>170.2</v>
      </c>
      <c r="N332" s="4">
        <f>SUM('Working Sheet'!AE332)</f>
        <v>170.8</v>
      </c>
      <c r="O332" s="4">
        <f t="shared" si="11"/>
        <v>987.56</v>
      </c>
    </row>
    <row r="333" spans="1:15" x14ac:dyDescent="0.35">
      <c r="A333" t="s">
        <v>33</v>
      </c>
      <c r="B333">
        <v>2022</v>
      </c>
      <c r="C333" t="s">
        <v>37</v>
      </c>
      <c r="D333" t="str">
        <f t="shared" si="10"/>
        <v>2022 April</v>
      </c>
      <c r="E333" s="4">
        <f>SUM('Working Sheet'!E333:N333,'Working Sheet'!P333:Q333)</f>
        <v>2072.9</v>
      </c>
      <c r="F333" s="4">
        <f>SUM('Working Sheet'!O333,'Working Sheet'!R333,'Working Sheet'!AA333,'Working Sheet'!AC333)</f>
        <v>685.19999999999993</v>
      </c>
      <c r="G333" s="4">
        <f>SUM('Working Sheet'!S333,'Working Sheet'!T333,'Working Sheet'!U333)</f>
        <v>489.2</v>
      </c>
      <c r="H333" s="4">
        <f>SUM('Working Sheet'!V333,'Working Sheet'!X333)</f>
        <v>326.8</v>
      </c>
      <c r="I333" s="4">
        <f>SUM('Working Sheet'!W333)</f>
        <v>170.5</v>
      </c>
      <c r="J333" s="4">
        <f>SUM('Working Sheet'!Y333)</f>
        <v>169</v>
      </c>
      <c r="K333" s="4">
        <f>SUM('Working Sheet'!Z333)</f>
        <v>159.30000000000001</v>
      </c>
      <c r="L333" s="4">
        <f>SUM('Working Sheet'!AB333)</f>
        <v>164</v>
      </c>
      <c r="M333" s="4">
        <f>SUM('Working Sheet'!AD333)</f>
        <v>163.1</v>
      </c>
      <c r="N333" s="4">
        <f>SUM('Working Sheet'!AE333)</f>
        <v>169.2</v>
      </c>
      <c r="O333" s="4">
        <f t="shared" si="11"/>
        <v>983.7</v>
      </c>
    </row>
    <row r="334" spans="1:15" x14ac:dyDescent="0.35">
      <c r="A334" t="s">
        <v>34</v>
      </c>
      <c r="B334">
        <v>2022</v>
      </c>
      <c r="C334" t="s">
        <v>37</v>
      </c>
      <c r="D334" t="str">
        <f t="shared" si="10"/>
        <v>2022 April</v>
      </c>
      <c r="E334" s="4">
        <f>SUM('Working Sheet'!E334:N334,'Working Sheet'!P334:Q334)</f>
        <v>2048.1000000000004</v>
      </c>
      <c r="F334" s="4">
        <f>SUM('Working Sheet'!O334,'Working Sheet'!R334,'Working Sheet'!AA334,'Working Sheet'!AC334)</f>
        <v>693.3</v>
      </c>
      <c r="G334" s="4">
        <f>SUM('Working Sheet'!S334,'Working Sheet'!T334,'Working Sheet'!U334)</f>
        <v>513.20000000000005</v>
      </c>
      <c r="H334" s="4">
        <f>SUM('Working Sheet'!V334,'Working Sheet'!X334)</f>
        <v>331</v>
      </c>
      <c r="I334" s="4">
        <f>SUM('Working Sheet'!W334)</f>
        <v>172.2</v>
      </c>
      <c r="J334" s="4">
        <f>SUM('Working Sheet'!Y334)</f>
        <v>174</v>
      </c>
      <c r="K334" s="4">
        <f>SUM('Working Sheet'!Z334)</f>
        <v>162.6</v>
      </c>
      <c r="L334" s="4">
        <f>SUM('Working Sheet'!AB334)</f>
        <v>166.9</v>
      </c>
      <c r="M334" s="4">
        <f>SUM('Working Sheet'!AD334)</f>
        <v>166.8</v>
      </c>
      <c r="N334" s="4">
        <f>SUM('Working Sheet'!AE334)</f>
        <v>170.1</v>
      </c>
      <c r="O334" s="4">
        <f t="shared" si="11"/>
        <v>999.5</v>
      </c>
    </row>
    <row r="335" spans="1:15" x14ac:dyDescent="0.35">
      <c r="A335" t="s">
        <v>30</v>
      </c>
      <c r="B335">
        <v>2022</v>
      </c>
      <c r="C335" t="s">
        <v>38</v>
      </c>
      <c r="D335" t="str">
        <f t="shared" si="10"/>
        <v>2022 May</v>
      </c>
      <c r="E335" s="4">
        <f>SUM('Working Sheet'!E335:N335,'Working Sheet'!P335:Q335)</f>
        <v>2053.6000000000004</v>
      </c>
      <c r="F335" s="4">
        <f>SUM('Working Sheet'!O335,'Working Sheet'!R335,'Working Sheet'!AA335,'Working Sheet'!AC335)</f>
        <v>702.2</v>
      </c>
      <c r="G335" s="4">
        <f>SUM('Working Sheet'!S335,'Working Sheet'!T335,'Working Sheet'!U335)</f>
        <v>535.5</v>
      </c>
      <c r="H335" s="4">
        <f>SUM('Working Sheet'!V335,'Working Sheet'!X335)</f>
        <v>308.15999999999997</v>
      </c>
      <c r="I335" s="4">
        <f>SUM('Working Sheet'!W335)</f>
        <v>175.3</v>
      </c>
      <c r="J335" s="4">
        <f>SUM('Working Sheet'!Y335)</f>
        <v>177.7</v>
      </c>
      <c r="K335" s="4">
        <f>SUM('Working Sheet'!Z335)</f>
        <v>167.1</v>
      </c>
      <c r="L335" s="4">
        <f>SUM('Working Sheet'!AB335)</f>
        <v>171.8</v>
      </c>
      <c r="M335" s="4">
        <f>SUM('Working Sheet'!AD335)</f>
        <v>170.9</v>
      </c>
      <c r="N335" s="4">
        <f>SUM('Working Sheet'!AE335)</f>
        <v>172.5</v>
      </c>
      <c r="O335" s="4">
        <f t="shared" si="11"/>
        <v>993.25999999999988</v>
      </c>
    </row>
    <row r="336" spans="1:15" x14ac:dyDescent="0.35">
      <c r="A336" t="s">
        <v>33</v>
      </c>
      <c r="B336">
        <v>2022</v>
      </c>
      <c r="C336" t="s">
        <v>38</v>
      </c>
      <c r="D336" t="str">
        <f t="shared" si="10"/>
        <v>2022 May</v>
      </c>
      <c r="E336" s="4">
        <f>SUM('Working Sheet'!E336:N336,'Working Sheet'!P336:Q336)</f>
        <v>2103.7000000000003</v>
      </c>
      <c r="F336" s="4">
        <f>SUM('Working Sheet'!O336,'Working Sheet'!R336,'Working Sheet'!AA336,'Working Sheet'!AC336)</f>
        <v>687.40000000000009</v>
      </c>
      <c r="G336" s="4">
        <f>SUM('Working Sheet'!S336,'Working Sheet'!T336,'Working Sheet'!U336)</f>
        <v>493.7</v>
      </c>
      <c r="H336" s="4">
        <f>SUM('Working Sheet'!V336,'Working Sheet'!X336)</f>
        <v>328.6</v>
      </c>
      <c r="I336" s="4">
        <f>SUM('Working Sheet'!W336)</f>
        <v>173.5</v>
      </c>
      <c r="J336" s="4">
        <f>SUM('Working Sheet'!Y336)</f>
        <v>170.1</v>
      </c>
      <c r="K336" s="4">
        <f>SUM('Working Sheet'!Z336)</f>
        <v>159.4</v>
      </c>
      <c r="L336" s="4">
        <f>SUM('Working Sheet'!AB336)</f>
        <v>165.2</v>
      </c>
      <c r="M336" s="4">
        <f>SUM('Working Sheet'!AD336)</f>
        <v>163.80000000000001</v>
      </c>
      <c r="N336" s="4">
        <f>SUM('Working Sheet'!AE336)</f>
        <v>170.8</v>
      </c>
      <c r="O336" s="4">
        <f t="shared" si="11"/>
        <v>990.5</v>
      </c>
    </row>
    <row r="337" spans="1:15" x14ac:dyDescent="0.35">
      <c r="A337" t="s">
        <v>34</v>
      </c>
      <c r="B337">
        <v>2022</v>
      </c>
      <c r="C337" t="s">
        <v>38</v>
      </c>
      <c r="D337" t="str">
        <f t="shared" si="10"/>
        <v>2022 May</v>
      </c>
      <c r="E337" s="4">
        <f>SUM('Working Sheet'!E337:N337,'Working Sheet'!P337:Q337)</f>
        <v>2071.8000000000002</v>
      </c>
      <c r="F337" s="4">
        <f>SUM('Working Sheet'!O337,'Working Sheet'!R337,'Working Sheet'!AA337,'Working Sheet'!AC337)</f>
        <v>694.69999999999993</v>
      </c>
      <c r="G337" s="4">
        <f>SUM('Working Sheet'!S337,'Working Sheet'!T337,'Working Sheet'!U337)</f>
        <v>518.6</v>
      </c>
      <c r="H337" s="4">
        <f>SUM('Working Sheet'!V337,'Working Sheet'!X337)</f>
        <v>332.7</v>
      </c>
      <c r="I337" s="4">
        <f>SUM('Working Sheet'!W337)</f>
        <v>174.6</v>
      </c>
      <c r="J337" s="4">
        <f>SUM('Working Sheet'!Y337)</f>
        <v>174.8</v>
      </c>
      <c r="K337" s="4">
        <f>SUM('Working Sheet'!Z337)</f>
        <v>163</v>
      </c>
      <c r="L337" s="4">
        <f>SUM('Working Sheet'!AB337)</f>
        <v>167.9</v>
      </c>
      <c r="M337" s="4">
        <f>SUM('Working Sheet'!AD337)</f>
        <v>167.5</v>
      </c>
      <c r="N337" s="4">
        <f>SUM('Working Sheet'!AE337)</f>
        <v>171.7</v>
      </c>
      <c r="O337" s="4">
        <f t="shared" si="11"/>
        <v>1005.6999999999999</v>
      </c>
    </row>
    <row r="338" spans="1:15" x14ac:dyDescent="0.35">
      <c r="A338" t="s">
        <v>30</v>
      </c>
      <c r="B338">
        <v>2022</v>
      </c>
      <c r="C338" t="s">
        <v>39</v>
      </c>
      <c r="D338" t="str">
        <f t="shared" si="10"/>
        <v>2022 June</v>
      </c>
      <c r="E338" s="4">
        <f>SUM('Working Sheet'!E338:N338,'Working Sheet'!P338:Q338)</f>
        <v>2074.1</v>
      </c>
      <c r="F338" s="4">
        <f>SUM('Working Sheet'!O338,'Working Sheet'!R338,'Working Sheet'!AA338,'Working Sheet'!AC338)</f>
        <v>704.6</v>
      </c>
      <c r="G338" s="4">
        <f>SUM('Working Sheet'!S338,'Working Sheet'!T338,'Working Sheet'!U338)</f>
        <v>539.79999999999995</v>
      </c>
      <c r="H338" s="4">
        <f>SUM('Working Sheet'!V338,'Working Sheet'!X338)</f>
        <v>309.56</v>
      </c>
      <c r="I338" s="4">
        <f>SUM('Working Sheet'!W338)</f>
        <v>176.7</v>
      </c>
      <c r="J338" s="4">
        <f>SUM('Working Sheet'!Y338)</f>
        <v>178.2</v>
      </c>
      <c r="K338" s="4">
        <f>SUM('Working Sheet'!Z338)</f>
        <v>165.5</v>
      </c>
      <c r="L338" s="4">
        <f>SUM('Working Sheet'!AB338)</f>
        <v>172.6</v>
      </c>
      <c r="M338" s="4">
        <f>SUM('Working Sheet'!AD338)</f>
        <v>171</v>
      </c>
      <c r="N338" s="4">
        <f>SUM('Working Sheet'!AE338)</f>
        <v>173.6</v>
      </c>
      <c r="O338" s="4">
        <f t="shared" si="11"/>
        <v>995.36</v>
      </c>
    </row>
    <row r="339" spans="1:15" x14ac:dyDescent="0.35">
      <c r="A339" t="s">
        <v>33</v>
      </c>
      <c r="B339">
        <v>2022</v>
      </c>
      <c r="C339" t="s">
        <v>39</v>
      </c>
      <c r="D339" t="str">
        <f t="shared" si="10"/>
        <v>2022 June</v>
      </c>
      <c r="E339" s="4">
        <f>SUM('Working Sheet'!E339:N339,'Working Sheet'!P339:Q339)</f>
        <v>2128.4</v>
      </c>
      <c r="F339" s="4">
        <f>SUM('Working Sheet'!O339,'Working Sheet'!R339,'Working Sheet'!AA339,'Working Sheet'!AC339)</f>
        <v>690.7</v>
      </c>
      <c r="G339" s="4">
        <f>SUM('Working Sheet'!S339,'Working Sheet'!T339,'Working Sheet'!U339)</f>
        <v>498.4</v>
      </c>
      <c r="H339" s="4">
        <f>SUM('Working Sheet'!V339,'Working Sheet'!X339)</f>
        <v>328.9</v>
      </c>
      <c r="I339" s="4">
        <f>SUM('Working Sheet'!W339)</f>
        <v>174.9</v>
      </c>
      <c r="J339" s="4">
        <f>SUM('Working Sheet'!Y339)</f>
        <v>170.9</v>
      </c>
      <c r="K339" s="4">
        <f>SUM('Working Sheet'!Z339)</f>
        <v>157.19999999999999</v>
      </c>
      <c r="L339" s="4">
        <f>SUM('Working Sheet'!AB339)</f>
        <v>166.5</v>
      </c>
      <c r="M339" s="4">
        <f>SUM('Working Sheet'!AD339)</f>
        <v>163.80000000000001</v>
      </c>
      <c r="N339" s="4">
        <f>SUM('Working Sheet'!AE339)</f>
        <v>171.4</v>
      </c>
      <c r="O339" s="4">
        <f t="shared" si="11"/>
        <v>991.3</v>
      </c>
    </row>
    <row r="340" spans="1:15" x14ac:dyDescent="0.35">
      <c r="A340" t="s">
        <v>34</v>
      </c>
      <c r="B340">
        <v>2022</v>
      </c>
      <c r="C340" t="s">
        <v>39</v>
      </c>
      <c r="D340" t="str">
        <f t="shared" si="10"/>
        <v>2022 June</v>
      </c>
      <c r="E340" s="4">
        <f>SUM('Working Sheet'!E340:N340,'Working Sheet'!P340:Q340)</f>
        <v>2094</v>
      </c>
      <c r="F340" s="4">
        <f>SUM('Working Sheet'!O340,'Working Sheet'!R340,'Working Sheet'!AA340,'Working Sheet'!AC340)</f>
        <v>697.4</v>
      </c>
      <c r="G340" s="4">
        <f>SUM('Working Sheet'!S340,'Working Sheet'!T340,'Working Sheet'!U340)</f>
        <v>523</v>
      </c>
      <c r="H340" s="4">
        <f>SUM('Working Sheet'!V340,'Working Sheet'!X340)</f>
        <v>333.20000000000005</v>
      </c>
      <c r="I340" s="4">
        <f>SUM('Working Sheet'!W340)</f>
        <v>176</v>
      </c>
      <c r="J340" s="4">
        <f>SUM('Working Sheet'!Y340)</f>
        <v>175.4</v>
      </c>
      <c r="K340" s="4">
        <f>SUM('Working Sheet'!Z340)</f>
        <v>161.1</v>
      </c>
      <c r="L340" s="4">
        <f>SUM('Working Sheet'!AB340)</f>
        <v>169</v>
      </c>
      <c r="M340" s="4">
        <f>SUM('Working Sheet'!AD340)</f>
        <v>167.5</v>
      </c>
      <c r="N340" s="4">
        <f>SUM('Working Sheet'!AE340)</f>
        <v>172.6</v>
      </c>
      <c r="O340" s="4">
        <f t="shared" si="11"/>
        <v>1006.8000000000001</v>
      </c>
    </row>
    <row r="341" spans="1:15" x14ac:dyDescent="0.35">
      <c r="A341" t="s">
        <v>30</v>
      </c>
      <c r="B341">
        <v>2022</v>
      </c>
      <c r="C341" t="s">
        <v>40</v>
      </c>
      <c r="D341" t="str">
        <f t="shared" si="10"/>
        <v>2022 July</v>
      </c>
      <c r="E341" s="4">
        <f>SUM('Working Sheet'!E341:N341,'Working Sheet'!P341:Q341)</f>
        <v>2078</v>
      </c>
      <c r="F341" s="4">
        <f>SUM('Working Sheet'!O341,'Working Sheet'!R341,'Working Sheet'!AA341,'Working Sheet'!AC341)</f>
        <v>706</v>
      </c>
      <c r="G341" s="4">
        <f>SUM('Working Sheet'!S341,'Working Sheet'!T341,'Working Sheet'!U341)</f>
        <v>544</v>
      </c>
      <c r="H341" s="4">
        <f>SUM('Working Sheet'!V341,'Working Sheet'!X341)</f>
        <v>310.56</v>
      </c>
      <c r="I341" s="4">
        <f>SUM('Working Sheet'!W341)</f>
        <v>179.6</v>
      </c>
      <c r="J341" s="4">
        <f>SUM('Working Sheet'!Y341)</f>
        <v>178.8</v>
      </c>
      <c r="K341" s="4">
        <f>SUM('Working Sheet'!Z341)</f>
        <v>166.3</v>
      </c>
      <c r="L341" s="4">
        <f>SUM('Working Sheet'!AB341)</f>
        <v>174.7</v>
      </c>
      <c r="M341" s="4">
        <f>SUM('Working Sheet'!AD341)</f>
        <v>171.8</v>
      </c>
      <c r="N341" s="4">
        <f>SUM('Working Sheet'!AE341)</f>
        <v>174.3</v>
      </c>
      <c r="O341" s="4">
        <f t="shared" si="11"/>
        <v>1002.96</v>
      </c>
    </row>
    <row r="342" spans="1:15" x14ac:dyDescent="0.35">
      <c r="A342" t="s">
        <v>33</v>
      </c>
      <c r="B342">
        <v>2022</v>
      </c>
      <c r="C342" t="s">
        <v>40</v>
      </c>
      <c r="D342" t="str">
        <f t="shared" si="10"/>
        <v>2022 July</v>
      </c>
      <c r="E342" s="4">
        <f>SUM('Working Sheet'!E342:N342,'Working Sheet'!P342:Q342)</f>
        <v>2131.8000000000002</v>
      </c>
      <c r="F342" s="4">
        <f>SUM('Working Sheet'!O342,'Working Sheet'!R342,'Working Sheet'!AA342,'Working Sheet'!AC342)</f>
        <v>692.8</v>
      </c>
      <c r="G342" s="4">
        <f>SUM('Working Sheet'!S342,'Working Sheet'!T342,'Working Sheet'!U342)</f>
        <v>502</v>
      </c>
      <c r="H342" s="4">
        <f>SUM('Working Sheet'!V342,'Working Sheet'!X342)</f>
        <v>330.9</v>
      </c>
      <c r="I342" s="4">
        <f>SUM('Working Sheet'!W342)</f>
        <v>179.5</v>
      </c>
      <c r="J342" s="4">
        <f>SUM('Working Sheet'!Y342)</f>
        <v>171.7</v>
      </c>
      <c r="K342" s="4">
        <f>SUM('Working Sheet'!Z342)</f>
        <v>157.4</v>
      </c>
      <c r="L342" s="4">
        <f>SUM('Working Sheet'!AB342)</f>
        <v>169.1</v>
      </c>
      <c r="M342" s="4">
        <f>SUM('Working Sheet'!AD342)</f>
        <v>164.7</v>
      </c>
      <c r="N342" s="4">
        <f>SUM('Working Sheet'!AE342)</f>
        <v>172.3</v>
      </c>
      <c r="O342" s="4">
        <f t="shared" si="11"/>
        <v>1001.5999999999999</v>
      </c>
    </row>
    <row r="343" spans="1:15" x14ac:dyDescent="0.35">
      <c r="A343" t="s">
        <v>34</v>
      </c>
      <c r="B343">
        <v>2022</v>
      </c>
      <c r="C343" t="s">
        <v>40</v>
      </c>
      <c r="D343" t="str">
        <f t="shared" si="10"/>
        <v>2022 July</v>
      </c>
      <c r="E343" s="4">
        <f>SUM('Working Sheet'!E343:N343,'Working Sheet'!P343:Q343)</f>
        <v>2097.9</v>
      </c>
      <c r="F343" s="4">
        <f>SUM('Working Sheet'!O343,'Working Sheet'!R343,'Working Sheet'!AA343,'Working Sheet'!AC343)</f>
        <v>699</v>
      </c>
      <c r="G343" s="4">
        <f>SUM('Working Sheet'!S343,'Working Sheet'!T343,'Working Sheet'!U343)</f>
        <v>526.90000000000009</v>
      </c>
      <c r="H343" s="4">
        <f>SUM('Working Sheet'!V343,'Working Sheet'!X343)</f>
        <v>335.20000000000005</v>
      </c>
      <c r="I343" s="4">
        <f>SUM('Working Sheet'!W343)</f>
        <v>179.6</v>
      </c>
      <c r="J343" s="4">
        <f>SUM('Working Sheet'!Y343)</f>
        <v>176.1</v>
      </c>
      <c r="K343" s="4">
        <f>SUM('Working Sheet'!Z343)</f>
        <v>161.6</v>
      </c>
      <c r="L343" s="4">
        <f>SUM('Working Sheet'!AB343)</f>
        <v>171.4</v>
      </c>
      <c r="M343" s="4">
        <f>SUM('Working Sheet'!AD343)</f>
        <v>168.4</v>
      </c>
      <c r="N343" s="4">
        <f>SUM('Working Sheet'!AE343)</f>
        <v>173.4</v>
      </c>
      <c r="O343" s="4">
        <f t="shared" si="11"/>
        <v>1016.2</v>
      </c>
    </row>
    <row r="344" spans="1:15" x14ac:dyDescent="0.35">
      <c r="A344" t="s">
        <v>30</v>
      </c>
      <c r="B344">
        <v>2022</v>
      </c>
      <c r="C344" t="s">
        <v>41</v>
      </c>
      <c r="D344" t="str">
        <f t="shared" si="10"/>
        <v>2022 August</v>
      </c>
      <c r="E344" s="4">
        <f>SUM('Working Sheet'!E344:N344,'Working Sheet'!P344:Q344)</f>
        <v>2081</v>
      </c>
      <c r="F344" s="4">
        <f>SUM('Working Sheet'!O344,'Working Sheet'!R344,'Working Sheet'!AA344,'Working Sheet'!AC344)</f>
        <v>708.9</v>
      </c>
      <c r="G344" s="4">
        <f>SUM('Working Sheet'!S344,'Working Sheet'!T344,'Working Sheet'!U344)</f>
        <v>547.9</v>
      </c>
      <c r="H344" s="4">
        <f>SUM('Working Sheet'!V344,'Working Sheet'!X344)</f>
        <v>311.56</v>
      </c>
      <c r="I344" s="4">
        <f>SUM('Working Sheet'!W344)</f>
        <v>179.1</v>
      </c>
      <c r="J344" s="4">
        <f>SUM('Working Sheet'!Y344)</f>
        <v>179.4</v>
      </c>
      <c r="K344" s="4">
        <f>SUM('Working Sheet'!Z344)</f>
        <v>166.6</v>
      </c>
      <c r="L344" s="4">
        <f>SUM('Working Sheet'!AB344)</f>
        <v>175.7</v>
      </c>
      <c r="M344" s="4">
        <f>SUM('Working Sheet'!AD344)</f>
        <v>172.6</v>
      </c>
      <c r="N344" s="4">
        <f>SUM('Working Sheet'!AE344)</f>
        <v>175.3</v>
      </c>
      <c r="O344" s="4">
        <f t="shared" si="11"/>
        <v>1005.5600000000001</v>
      </c>
    </row>
    <row r="345" spans="1:15" x14ac:dyDescent="0.35">
      <c r="A345" t="s">
        <v>33</v>
      </c>
      <c r="B345">
        <v>2022</v>
      </c>
      <c r="C345" t="s">
        <v>41</v>
      </c>
      <c r="D345" t="str">
        <f t="shared" si="10"/>
        <v>2022 August</v>
      </c>
      <c r="E345" s="4">
        <f>SUM('Working Sheet'!E345:N345,'Working Sheet'!P345:Q345)</f>
        <v>2133.1999999999998</v>
      </c>
      <c r="F345" s="4">
        <f>SUM('Working Sheet'!O345,'Working Sheet'!R345,'Working Sheet'!AA345,'Working Sheet'!AC345)</f>
        <v>695.69999999999993</v>
      </c>
      <c r="G345" s="4">
        <f>SUM('Working Sheet'!S345,'Working Sheet'!T345,'Working Sheet'!U345)</f>
        <v>505.29999999999995</v>
      </c>
      <c r="H345" s="4">
        <f>SUM('Working Sheet'!V345,'Working Sheet'!X345)</f>
        <v>333.2</v>
      </c>
      <c r="I345" s="4">
        <f>SUM('Working Sheet'!W345)</f>
        <v>178.4</v>
      </c>
      <c r="J345" s="4">
        <f>SUM('Working Sheet'!Y345)</f>
        <v>172.6</v>
      </c>
      <c r="K345" s="4">
        <f>SUM('Working Sheet'!Z345)</f>
        <v>157.69999999999999</v>
      </c>
      <c r="L345" s="4">
        <f>SUM('Working Sheet'!AB345)</f>
        <v>169.9</v>
      </c>
      <c r="M345" s="4">
        <f>SUM('Working Sheet'!AD345)</f>
        <v>165.4</v>
      </c>
      <c r="N345" s="4">
        <f>SUM('Working Sheet'!AE345)</f>
        <v>173.1</v>
      </c>
      <c r="O345" s="4">
        <f t="shared" si="11"/>
        <v>1004.5999999999999</v>
      </c>
    </row>
    <row r="346" spans="1:15" x14ac:dyDescent="0.35">
      <c r="A346" t="s">
        <v>34</v>
      </c>
      <c r="B346">
        <v>2022</v>
      </c>
      <c r="C346" t="s">
        <v>41</v>
      </c>
      <c r="D346" t="str">
        <f t="shared" si="10"/>
        <v>2022 August</v>
      </c>
      <c r="E346" s="4">
        <f>SUM('Working Sheet'!E346:N346,'Working Sheet'!P346:Q346)</f>
        <v>2100.4</v>
      </c>
      <c r="F346" s="4">
        <f>SUM('Working Sheet'!O346,'Working Sheet'!R346,'Working Sheet'!AA346,'Working Sheet'!AC346)</f>
        <v>701.90000000000009</v>
      </c>
      <c r="G346" s="4">
        <f>SUM('Working Sheet'!S346,'Working Sheet'!T346,'Working Sheet'!U346)</f>
        <v>530.70000000000005</v>
      </c>
      <c r="H346" s="4">
        <f>SUM('Working Sheet'!V346,'Working Sheet'!X346)</f>
        <v>337.5</v>
      </c>
      <c r="I346" s="4">
        <f>SUM('Working Sheet'!W346)</f>
        <v>178.8</v>
      </c>
      <c r="J346" s="4">
        <f>SUM('Working Sheet'!Y346)</f>
        <v>176.8</v>
      </c>
      <c r="K346" s="4">
        <f>SUM('Working Sheet'!Z346)</f>
        <v>161.9</v>
      </c>
      <c r="L346" s="4">
        <f>SUM('Working Sheet'!AB346)</f>
        <v>172.3</v>
      </c>
      <c r="M346" s="4">
        <f>SUM('Working Sheet'!AD346)</f>
        <v>169.1</v>
      </c>
      <c r="N346" s="4">
        <f>SUM('Working Sheet'!AE346)</f>
        <v>174.3</v>
      </c>
      <c r="O346" s="4">
        <f t="shared" si="11"/>
        <v>1019.6</v>
      </c>
    </row>
    <row r="347" spans="1:15" x14ac:dyDescent="0.35">
      <c r="A347" t="s">
        <v>30</v>
      </c>
      <c r="B347">
        <v>2022</v>
      </c>
      <c r="C347" t="s">
        <v>42</v>
      </c>
      <c r="D347" t="str">
        <f t="shared" si="10"/>
        <v>2022 September</v>
      </c>
      <c r="E347" s="4">
        <f>SUM('Working Sheet'!E347:N347,'Working Sheet'!P347:Q347)</f>
        <v>2092.3999999999996</v>
      </c>
      <c r="F347" s="4">
        <f>SUM('Working Sheet'!O347,'Working Sheet'!R347,'Working Sheet'!AA347,'Working Sheet'!AC347)</f>
        <v>710.7</v>
      </c>
      <c r="G347" s="4">
        <f>SUM('Working Sheet'!S347,'Working Sheet'!T347,'Working Sheet'!U347)</f>
        <v>552.5</v>
      </c>
      <c r="H347" s="4">
        <f>SUM('Working Sheet'!V347,'Working Sheet'!X347)</f>
        <v>312.86</v>
      </c>
      <c r="I347" s="4">
        <f>SUM('Working Sheet'!W347)</f>
        <v>179.7</v>
      </c>
      <c r="J347" s="4">
        <f>SUM('Working Sheet'!Y347)</f>
        <v>180.2</v>
      </c>
      <c r="K347" s="4">
        <f>SUM('Working Sheet'!Z347)</f>
        <v>166.9</v>
      </c>
      <c r="L347" s="4">
        <f>SUM('Working Sheet'!AB347)</f>
        <v>176.2</v>
      </c>
      <c r="M347" s="4">
        <f>SUM('Working Sheet'!AD347)</f>
        <v>173.1</v>
      </c>
      <c r="N347" s="4">
        <f>SUM('Working Sheet'!AE347)</f>
        <v>176.4</v>
      </c>
      <c r="O347" s="4">
        <f t="shared" si="11"/>
        <v>1008.7600000000001</v>
      </c>
    </row>
    <row r="348" spans="1:15" x14ac:dyDescent="0.35">
      <c r="A348" t="s">
        <v>33</v>
      </c>
      <c r="B348">
        <v>2022</v>
      </c>
      <c r="C348" t="s">
        <v>42</v>
      </c>
      <c r="D348" t="str">
        <f t="shared" si="10"/>
        <v>2022 September</v>
      </c>
      <c r="E348" s="4">
        <f>SUM('Working Sheet'!E348:N348,'Working Sheet'!P348:Q348)</f>
        <v>2145.3000000000002</v>
      </c>
      <c r="F348" s="4">
        <f>SUM('Working Sheet'!O348,'Working Sheet'!R348,'Working Sheet'!AA348,'Working Sheet'!AC348)</f>
        <v>697.69999999999993</v>
      </c>
      <c r="G348" s="4">
        <f>SUM('Working Sheet'!S348,'Working Sheet'!T348,'Working Sheet'!U348)</f>
        <v>509.7</v>
      </c>
      <c r="H348" s="4">
        <f>SUM('Working Sheet'!V348,'Working Sheet'!X348)</f>
        <v>334.5</v>
      </c>
      <c r="I348" s="4">
        <f>SUM('Working Sheet'!W348)</f>
        <v>179.2</v>
      </c>
      <c r="J348" s="4">
        <f>SUM('Working Sheet'!Y348)</f>
        <v>173.8</v>
      </c>
      <c r="K348" s="4">
        <f>SUM('Working Sheet'!Z348)</f>
        <v>158.19999999999999</v>
      </c>
      <c r="L348" s="4">
        <f>SUM('Working Sheet'!AB348)</f>
        <v>170.9</v>
      </c>
      <c r="M348" s="4">
        <f>SUM('Working Sheet'!AD348)</f>
        <v>166.1</v>
      </c>
      <c r="N348" s="4">
        <f>SUM('Working Sheet'!AE348)</f>
        <v>174.1</v>
      </c>
      <c r="O348" s="4">
        <f t="shared" si="11"/>
        <v>1008.9000000000001</v>
      </c>
    </row>
    <row r="349" spans="1:15" x14ac:dyDescent="0.35">
      <c r="A349" t="s">
        <v>34</v>
      </c>
      <c r="B349">
        <v>2022</v>
      </c>
      <c r="C349" t="s">
        <v>42</v>
      </c>
      <c r="D349" t="str">
        <f t="shared" si="10"/>
        <v>2022 September</v>
      </c>
      <c r="E349" s="4">
        <f>SUM('Working Sheet'!E349:N349,'Working Sheet'!P349:Q349)</f>
        <v>2111.5</v>
      </c>
      <c r="F349" s="4">
        <f>SUM('Working Sheet'!O349,'Working Sheet'!R349,'Working Sheet'!AA349,'Working Sheet'!AC349)</f>
        <v>703.8</v>
      </c>
      <c r="G349" s="4">
        <f>SUM('Working Sheet'!S349,'Working Sheet'!T349,'Working Sheet'!U349)</f>
        <v>535.1</v>
      </c>
      <c r="H349" s="4">
        <f>SUM('Working Sheet'!V349,'Working Sheet'!X349)</f>
        <v>339</v>
      </c>
      <c r="I349" s="4">
        <f>SUM('Working Sheet'!W349)</f>
        <v>179.5</v>
      </c>
      <c r="J349" s="4">
        <f>SUM('Working Sheet'!Y349)</f>
        <v>177.8</v>
      </c>
      <c r="K349" s="4">
        <f>SUM('Working Sheet'!Z349)</f>
        <v>162.30000000000001</v>
      </c>
      <c r="L349" s="4">
        <f>SUM('Working Sheet'!AB349)</f>
        <v>173.1</v>
      </c>
      <c r="M349" s="4">
        <f>SUM('Working Sheet'!AD349)</f>
        <v>169.7</v>
      </c>
      <c r="N349" s="4">
        <f>SUM('Working Sheet'!AE349)</f>
        <v>175.3</v>
      </c>
      <c r="O349" s="4">
        <f t="shared" si="11"/>
        <v>1023.5999999999999</v>
      </c>
    </row>
    <row r="350" spans="1:15" x14ac:dyDescent="0.35">
      <c r="A350" t="s">
        <v>30</v>
      </c>
      <c r="B350">
        <v>2022</v>
      </c>
      <c r="C350" t="s">
        <v>43</v>
      </c>
      <c r="D350" t="str">
        <f t="shared" si="10"/>
        <v>2022 October</v>
      </c>
      <c r="E350" s="4">
        <f>SUM('Working Sheet'!E350:N350,'Working Sheet'!P350:Q350)</f>
        <v>2108.6999999999998</v>
      </c>
      <c r="F350" s="4">
        <f>SUM('Working Sheet'!O350,'Working Sheet'!R350,'Working Sheet'!AA350,'Working Sheet'!AC350)</f>
        <v>713.30000000000007</v>
      </c>
      <c r="G350" s="4">
        <f>SUM('Working Sheet'!S350,'Working Sheet'!T350,'Working Sheet'!U350)</f>
        <v>556.4</v>
      </c>
      <c r="H350" s="4">
        <f>SUM('Working Sheet'!V350,'Working Sheet'!X350)</f>
        <v>313.65999999999997</v>
      </c>
      <c r="I350" s="4">
        <f>SUM('Working Sheet'!W350)</f>
        <v>180.8</v>
      </c>
      <c r="J350" s="4">
        <f>SUM('Working Sheet'!Y350)</f>
        <v>181.2</v>
      </c>
      <c r="K350" s="4">
        <f>SUM('Working Sheet'!Z350)</f>
        <v>167.4</v>
      </c>
      <c r="L350" s="4">
        <f>SUM('Working Sheet'!AB350)</f>
        <v>176.5</v>
      </c>
      <c r="M350" s="4">
        <f>SUM('Working Sheet'!AD350)</f>
        <v>173.9</v>
      </c>
      <c r="N350" s="4">
        <f>SUM('Working Sheet'!AE350)</f>
        <v>177.9</v>
      </c>
      <c r="O350" s="4">
        <f t="shared" si="11"/>
        <v>1012.26</v>
      </c>
    </row>
    <row r="351" spans="1:15" x14ac:dyDescent="0.35">
      <c r="A351" t="s">
        <v>33</v>
      </c>
      <c r="B351">
        <v>2022</v>
      </c>
      <c r="C351" t="s">
        <v>43</v>
      </c>
      <c r="D351" t="str">
        <f t="shared" si="10"/>
        <v>2022 October</v>
      </c>
      <c r="E351" s="4">
        <f>SUM('Working Sheet'!E351:N351,'Working Sheet'!P351:Q351)</f>
        <v>2160.7000000000003</v>
      </c>
      <c r="F351" s="4">
        <f>SUM('Working Sheet'!O351,'Working Sheet'!R351,'Working Sheet'!AA351,'Working Sheet'!AC351)</f>
        <v>700.3</v>
      </c>
      <c r="G351" s="4">
        <f>SUM('Working Sheet'!S351,'Working Sheet'!T351,'Working Sheet'!U351)</f>
        <v>511.70000000000005</v>
      </c>
      <c r="H351" s="4">
        <f>SUM('Working Sheet'!V351,'Working Sheet'!X351)</f>
        <v>337.2</v>
      </c>
      <c r="I351" s="4">
        <f>SUM('Working Sheet'!W351)</f>
        <v>180</v>
      </c>
      <c r="J351" s="4">
        <f>SUM('Working Sheet'!Y351)</f>
        <v>174.7</v>
      </c>
      <c r="K351" s="4">
        <f>SUM('Working Sheet'!Z351)</f>
        <v>158.80000000000001</v>
      </c>
      <c r="L351" s="4">
        <f>SUM('Working Sheet'!AB351)</f>
        <v>171.2</v>
      </c>
      <c r="M351" s="4">
        <f>SUM('Working Sheet'!AD351)</f>
        <v>166.8</v>
      </c>
      <c r="N351" s="4">
        <f>SUM('Working Sheet'!AE351)</f>
        <v>175.3</v>
      </c>
      <c r="O351" s="4">
        <f t="shared" si="11"/>
        <v>1014</v>
      </c>
    </row>
    <row r="352" spans="1:15" x14ac:dyDescent="0.35">
      <c r="A352" t="s">
        <v>34</v>
      </c>
      <c r="B352">
        <v>2022</v>
      </c>
      <c r="C352" t="s">
        <v>43</v>
      </c>
      <c r="D352" t="str">
        <f t="shared" si="10"/>
        <v>2022 October</v>
      </c>
      <c r="E352" s="4">
        <f>SUM('Working Sheet'!E352:N352,'Working Sheet'!P352:Q352)</f>
        <v>2127.4</v>
      </c>
      <c r="F352" s="4">
        <f>SUM('Working Sheet'!O352,'Working Sheet'!R352,'Working Sheet'!AA352,'Working Sheet'!AC352)</f>
        <v>706.50000000000011</v>
      </c>
      <c r="G352" s="4">
        <f>SUM('Working Sheet'!S352,'Working Sheet'!T352,'Working Sheet'!U352)</f>
        <v>538.20000000000005</v>
      </c>
      <c r="H352" s="4">
        <f>SUM('Working Sheet'!V352,'Working Sheet'!X352)</f>
        <v>341.6</v>
      </c>
      <c r="I352" s="4">
        <f>SUM('Working Sheet'!W352)</f>
        <v>180.5</v>
      </c>
      <c r="J352" s="4">
        <f>SUM('Working Sheet'!Y352)</f>
        <v>178.7</v>
      </c>
      <c r="K352" s="4">
        <f>SUM('Working Sheet'!Z352)</f>
        <v>162.9</v>
      </c>
      <c r="L352" s="4">
        <f>SUM('Working Sheet'!AB352)</f>
        <v>173.4</v>
      </c>
      <c r="M352" s="4">
        <f>SUM('Working Sheet'!AD352)</f>
        <v>170.5</v>
      </c>
      <c r="N352" s="4">
        <f>SUM('Working Sheet'!AE352)</f>
        <v>176.7</v>
      </c>
      <c r="O352" s="4">
        <f t="shared" si="11"/>
        <v>1028.9000000000001</v>
      </c>
    </row>
    <row r="353" spans="1:15" x14ac:dyDescent="0.35">
      <c r="A353" t="s">
        <v>30</v>
      </c>
      <c r="B353">
        <v>2022</v>
      </c>
      <c r="C353" t="s">
        <v>45</v>
      </c>
      <c r="D353" t="str">
        <f t="shared" si="10"/>
        <v>2022 November</v>
      </c>
      <c r="E353" s="4">
        <f>SUM('Working Sheet'!E353:N353,'Working Sheet'!P353:Q353)</f>
        <v>2111.2999999999997</v>
      </c>
      <c r="F353" s="4">
        <f>SUM('Working Sheet'!O353,'Working Sheet'!R353,'Working Sheet'!AA353,'Working Sheet'!AC353)</f>
        <v>716.1</v>
      </c>
      <c r="G353" s="4">
        <f>SUM('Working Sheet'!S353,'Working Sheet'!T353,'Working Sheet'!U353)</f>
        <v>559.29999999999995</v>
      </c>
      <c r="H353" s="4">
        <f>SUM('Working Sheet'!V353,'Working Sheet'!X353)</f>
        <v>314.76</v>
      </c>
      <c r="I353" s="4">
        <f>SUM('Working Sheet'!W353)</f>
        <v>181.9</v>
      </c>
      <c r="J353" s="4">
        <f>SUM('Working Sheet'!Y353)</f>
        <v>182.3</v>
      </c>
      <c r="K353" s="4">
        <f>SUM('Working Sheet'!Z353)</f>
        <v>167.5</v>
      </c>
      <c r="L353" s="4">
        <f>SUM('Working Sheet'!AB353)</f>
        <v>176.9</v>
      </c>
      <c r="M353" s="4">
        <f>SUM('Working Sheet'!AD353)</f>
        <v>174.6</v>
      </c>
      <c r="N353" s="4">
        <f>SUM('Working Sheet'!AE353)</f>
        <v>177.8</v>
      </c>
      <c r="O353" s="4">
        <f t="shared" si="11"/>
        <v>1015.66</v>
      </c>
    </row>
    <row r="354" spans="1:15" x14ac:dyDescent="0.35">
      <c r="A354" t="s">
        <v>33</v>
      </c>
      <c r="B354">
        <v>2022</v>
      </c>
      <c r="C354" t="s">
        <v>45</v>
      </c>
      <c r="D354" t="str">
        <f t="shared" si="10"/>
        <v>2022 November</v>
      </c>
      <c r="E354" s="4">
        <f>SUM('Working Sheet'!E354:N354,'Working Sheet'!P354:Q354)</f>
        <v>2152.3000000000002</v>
      </c>
      <c r="F354" s="4">
        <f>SUM('Working Sheet'!O354,'Working Sheet'!R354,'Working Sheet'!AA354,'Working Sheet'!AC354)</f>
        <v>703.2</v>
      </c>
      <c r="G354" s="4">
        <f>SUM('Working Sheet'!S354,'Working Sheet'!T354,'Working Sheet'!U354)</f>
        <v>514.9</v>
      </c>
      <c r="H354" s="4">
        <f>SUM('Working Sheet'!V354,'Working Sheet'!X354)</f>
        <v>338.70000000000005</v>
      </c>
      <c r="I354" s="4">
        <f>SUM('Working Sheet'!W354)</f>
        <v>180.3</v>
      </c>
      <c r="J354" s="4">
        <f>SUM('Working Sheet'!Y354)</f>
        <v>175.8</v>
      </c>
      <c r="K354" s="4">
        <f>SUM('Working Sheet'!Z354)</f>
        <v>158.9</v>
      </c>
      <c r="L354" s="4">
        <f>SUM('Working Sheet'!AB354)</f>
        <v>171.5</v>
      </c>
      <c r="M354" s="4">
        <f>SUM('Working Sheet'!AD354)</f>
        <v>167.4</v>
      </c>
      <c r="N354" s="4">
        <f>SUM('Working Sheet'!AE354)</f>
        <v>174.1</v>
      </c>
      <c r="O354" s="4">
        <f t="shared" si="11"/>
        <v>1016.8</v>
      </c>
    </row>
    <row r="355" spans="1:15" x14ac:dyDescent="0.35">
      <c r="A355" t="s">
        <v>34</v>
      </c>
      <c r="B355">
        <v>2022</v>
      </c>
      <c r="C355" t="s">
        <v>45</v>
      </c>
      <c r="D355" t="str">
        <f t="shared" si="10"/>
        <v>2022 November</v>
      </c>
      <c r="E355" s="4">
        <f>SUM('Working Sheet'!E355:N355,'Working Sheet'!P355:Q355)</f>
        <v>2126.3999999999996</v>
      </c>
      <c r="F355" s="4">
        <f>SUM('Working Sheet'!O355,'Working Sheet'!R355,'Working Sheet'!AA355,'Working Sheet'!AC355)</f>
        <v>709.4</v>
      </c>
      <c r="G355" s="4">
        <f>SUM('Working Sheet'!S355,'Working Sheet'!T355,'Working Sheet'!U355)</f>
        <v>541.4</v>
      </c>
      <c r="H355" s="4">
        <f>SUM('Working Sheet'!V355,'Working Sheet'!X355)</f>
        <v>343.20000000000005</v>
      </c>
      <c r="I355" s="4">
        <f>SUM('Working Sheet'!W355)</f>
        <v>181.3</v>
      </c>
      <c r="J355" s="4">
        <f>SUM('Working Sheet'!Y355)</f>
        <v>179.8</v>
      </c>
      <c r="K355" s="4">
        <f>SUM('Working Sheet'!Z355)</f>
        <v>163</v>
      </c>
      <c r="L355" s="4">
        <f>SUM('Working Sheet'!AB355)</f>
        <v>173.7</v>
      </c>
      <c r="M355" s="4">
        <f>SUM('Working Sheet'!AD355)</f>
        <v>171.1</v>
      </c>
      <c r="N355" s="4">
        <f>SUM('Working Sheet'!AE355)</f>
        <v>176.5</v>
      </c>
      <c r="O355" s="4">
        <f t="shared" si="11"/>
        <v>1032.3</v>
      </c>
    </row>
    <row r="356" spans="1:15" x14ac:dyDescent="0.35">
      <c r="A356" t="s">
        <v>30</v>
      </c>
      <c r="B356">
        <v>2022</v>
      </c>
      <c r="C356" t="s">
        <v>46</v>
      </c>
      <c r="D356" t="str">
        <f t="shared" si="10"/>
        <v>2022 December</v>
      </c>
      <c r="E356" s="4">
        <f>SUM('Working Sheet'!E356:N356,'Working Sheet'!P356:Q356)</f>
        <v>2100.3000000000002</v>
      </c>
      <c r="F356" s="4">
        <f>SUM('Working Sheet'!O356,'Working Sheet'!R356,'Working Sheet'!AA356,'Working Sheet'!AC356)</f>
        <v>719.60000000000014</v>
      </c>
      <c r="G356" s="4">
        <f>SUM('Working Sheet'!S356,'Working Sheet'!T356,'Working Sheet'!U356)</f>
        <v>561.79999999999995</v>
      </c>
      <c r="H356" s="4">
        <f>SUM('Working Sheet'!V356,'Working Sheet'!X356)</f>
        <v>315.65999999999997</v>
      </c>
      <c r="I356" s="4">
        <f>SUM('Working Sheet'!W356)</f>
        <v>182.8</v>
      </c>
      <c r="J356" s="4">
        <f>SUM('Working Sheet'!Y356)</f>
        <v>183.5</v>
      </c>
      <c r="K356" s="4">
        <f>SUM('Working Sheet'!Z356)</f>
        <v>167.8</v>
      </c>
      <c r="L356" s="4">
        <f>SUM('Working Sheet'!AB356)</f>
        <v>177.3</v>
      </c>
      <c r="M356" s="4">
        <f>SUM('Working Sheet'!AD356)</f>
        <v>175.5</v>
      </c>
      <c r="N356" s="4">
        <f>SUM('Working Sheet'!AE356)</f>
        <v>177.1</v>
      </c>
      <c r="O356" s="4">
        <f t="shared" si="11"/>
        <v>1019.06</v>
      </c>
    </row>
    <row r="357" spans="1:15" x14ac:dyDescent="0.35">
      <c r="A357" t="s">
        <v>33</v>
      </c>
      <c r="B357">
        <v>2022</v>
      </c>
      <c r="C357" t="s">
        <v>46</v>
      </c>
      <c r="D357" t="str">
        <f t="shared" si="10"/>
        <v>2022 December</v>
      </c>
      <c r="E357" s="4">
        <f>SUM('Working Sheet'!E357:N357,'Working Sheet'!P357:Q357)</f>
        <v>2133</v>
      </c>
      <c r="F357" s="4">
        <f>SUM('Working Sheet'!O357,'Working Sheet'!R357,'Working Sheet'!AA357,'Working Sheet'!AC357)</f>
        <v>707</v>
      </c>
      <c r="G357" s="4">
        <f>SUM('Working Sheet'!S357,'Working Sheet'!T357,'Working Sheet'!U357)</f>
        <v>517.9</v>
      </c>
      <c r="H357" s="4">
        <f>SUM('Working Sheet'!V357,'Working Sheet'!X357)</f>
        <v>338</v>
      </c>
      <c r="I357" s="4">
        <f>SUM('Working Sheet'!W357)</f>
        <v>180.6</v>
      </c>
      <c r="J357" s="4">
        <f>SUM('Working Sheet'!Y357)</f>
        <v>177.2</v>
      </c>
      <c r="K357" s="4">
        <f>SUM('Working Sheet'!Z357)</f>
        <v>159.4</v>
      </c>
      <c r="L357" s="4">
        <f>SUM('Working Sheet'!AB357)</f>
        <v>171.8</v>
      </c>
      <c r="M357" s="4">
        <f>SUM('Working Sheet'!AD357)</f>
        <v>168.2</v>
      </c>
      <c r="N357" s="4">
        <f>SUM('Working Sheet'!AE357)</f>
        <v>174.1</v>
      </c>
      <c r="O357" s="4">
        <f t="shared" si="11"/>
        <v>1018</v>
      </c>
    </row>
    <row r="358" spans="1:15" x14ac:dyDescent="0.35">
      <c r="A358" t="s">
        <v>34</v>
      </c>
      <c r="B358">
        <v>2022</v>
      </c>
      <c r="C358" t="s">
        <v>46</v>
      </c>
      <c r="D358" t="str">
        <f t="shared" si="10"/>
        <v>2022 December</v>
      </c>
      <c r="E358" s="4">
        <f>SUM('Working Sheet'!E358:N358,'Working Sheet'!P358:Q358)</f>
        <v>2112.4</v>
      </c>
      <c r="F358" s="4">
        <f>SUM('Working Sheet'!O358,'Working Sheet'!R358,'Working Sheet'!AA358,'Working Sheet'!AC358)</f>
        <v>713</v>
      </c>
      <c r="G358" s="4">
        <f>SUM('Working Sheet'!S358,'Working Sheet'!T358,'Working Sheet'!U358)</f>
        <v>544</v>
      </c>
      <c r="H358" s="4">
        <f>SUM('Working Sheet'!V358,'Working Sheet'!X358)</f>
        <v>342.79999999999995</v>
      </c>
      <c r="I358" s="4">
        <f>SUM('Working Sheet'!W358)</f>
        <v>182</v>
      </c>
      <c r="J358" s="4">
        <f>SUM('Working Sheet'!Y358)</f>
        <v>181.1</v>
      </c>
      <c r="K358" s="4">
        <f>SUM('Working Sheet'!Z358)</f>
        <v>163.4</v>
      </c>
      <c r="L358" s="4">
        <f>SUM('Working Sheet'!AB358)</f>
        <v>174.1</v>
      </c>
      <c r="M358" s="4">
        <f>SUM('Working Sheet'!AD358)</f>
        <v>172</v>
      </c>
      <c r="N358" s="4">
        <f>SUM('Working Sheet'!AE358)</f>
        <v>175.7</v>
      </c>
      <c r="O358" s="4">
        <f t="shared" si="11"/>
        <v>1034.3</v>
      </c>
    </row>
    <row r="359" spans="1:15" x14ac:dyDescent="0.35">
      <c r="A359" t="s">
        <v>30</v>
      </c>
      <c r="B359">
        <v>2023</v>
      </c>
      <c r="C359" t="s">
        <v>31</v>
      </c>
      <c r="D359" t="str">
        <f t="shared" si="10"/>
        <v>2023 January</v>
      </c>
      <c r="E359" s="4">
        <f>SUM('Working Sheet'!E359:N359,'Working Sheet'!P359:Q359)</f>
        <v>2106.3000000000002</v>
      </c>
      <c r="F359" s="4">
        <f>SUM('Working Sheet'!O359,'Working Sheet'!R359,'Working Sheet'!AA359,'Working Sheet'!AC359)</f>
        <v>724</v>
      </c>
      <c r="G359" s="4">
        <f>SUM('Working Sheet'!S359,'Working Sheet'!T359,'Working Sheet'!U359)</f>
        <v>563.9</v>
      </c>
      <c r="H359" s="4">
        <f>SUM('Working Sheet'!V359,'Working Sheet'!X359)</f>
        <v>316.45999999999998</v>
      </c>
      <c r="I359" s="4">
        <f>SUM('Working Sheet'!W359)</f>
        <v>183.2</v>
      </c>
      <c r="J359" s="4">
        <f>SUM('Working Sheet'!Y359)</f>
        <v>184.7</v>
      </c>
      <c r="K359" s="4">
        <f>SUM('Working Sheet'!Z359)</f>
        <v>168.2</v>
      </c>
      <c r="L359" s="4">
        <f>SUM('Working Sheet'!AB359)</f>
        <v>177.8</v>
      </c>
      <c r="M359" s="4">
        <f>SUM('Working Sheet'!AD359)</f>
        <v>176.5</v>
      </c>
      <c r="N359" s="4">
        <f>SUM('Working Sheet'!AE359)</f>
        <v>177.8</v>
      </c>
      <c r="O359" s="4">
        <f t="shared" si="11"/>
        <v>1022.1599999999999</v>
      </c>
    </row>
    <row r="360" spans="1:15" x14ac:dyDescent="0.35">
      <c r="A360" t="s">
        <v>33</v>
      </c>
      <c r="B360">
        <v>2023</v>
      </c>
      <c r="C360" t="s">
        <v>31</v>
      </c>
      <c r="D360" t="str">
        <f t="shared" si="10"/>
        <v>2023 January</v>
      </c>
      <c r="E360" s="4">
        <f>SUM('Working Sheet'!E360:N360,'Working Sheet'!P360:Q360)</f>
        <v>2146.5</v>
      </c>
      <c r="F360" s="4">
        <f>SUM('Working Sheet'!O360,'Working Sheet'!R360,'Working Sheet'!AA360,'Working Sheet'!AC360)</f>
        <v>711.89999999999986</v>
      </c>
      <c r="G360" s="4">
        <f>SUM('Working Sheet'!S360,'Working Sheet'!T360,'Working Sheet'!U360)</f>
        <v>520.6</v>
      </c>
      <c r="H360" s="4">
        <f>SUM('Working Sheet'!V360,'Working Sheet'!X360)</f>
        <v>340.1</v>
      </c>
      <c r="I360" s="4">
        <f>SUM('Working Sheet'!W360)</f>
        <v>180.1</v>
      </c>
      <c r="J360" s="4">
        <f>SUM('Working Sheet'!Y360)</f>
        <v>178.5</v>
      </c>
      <c r="K360" s="4">
        <f>SUM('Working Sheet'!Z360)</f>
        <v>159.5</v>
      </c>
      <c r="L360" s="4">
        <f>SUM('Working Sheet'!AB360)</f>
        <v>171.8</v>
      </c>
      <c r="M360" s="4">
        <f>SUM('Working Sheet'!AD360)</f>
        <v>168.9</v>
      </c>
      <c r="N360" s="4">
        <f>SUM('Working Sheet'!AE360)</f>
        <v>174.9</v>
      </c>
      <c r="O360" s="4">
        <f t="shared" si="11"/>
        <v>1020.4</v>
      </c>
    </row>
    <row r="361" spans="1:15" x14ac:dyDescent="0.35">
      <c r="A361" t="s">
        <v>34</v>
      </c>
      <c r="B361">
        <v>2023</v>
      </c>
      <c r="C361" t="s">
        <v>31</v>
      </c>
      <c r="D361" t="str">
        <f t="shared" si="10"/>
        <v>2023 January</v>
      </c>
      <c r="E361" s="4">
        <f>SUM('Working Sheet'!E361:N361,'Working Sheet'!P361:Q361)</f>
        <v>2121.3000000000002</v>
      </c>
      <c r="F361" s="4">
        <f>SUM('Working Sheet'!O361,'Working Sheet'!R361,'Working Sheet'!AA361,'Working Sheet'!AC361)</f>
        <v>717.7</v>
      </c>
      <c r="G361" s="4">
        <f>SUM('Working Sheet'!S361,'Working Sheet'!T361,'Working Sheet'!U361)</f>
        <v>546.29999999999995</v>
      </c>
      <c r="H361" s="4">
        <f>SUM('Working Sheet'!V361,'Working Sheet'!X361)</f>
        <v>345</v>
      </c>
      <c r="I361" s="4">
        <f>SUM('Working Sheet'!W361)</f>
        <v>182</v>
      </c>
      <c r="J361" s="4">
        <f>SUM('Working Sheet'!Y361)</f>
        <v>182.3</v>
      </c>
      <c r="K361" s="4">
        <f>SUM('Working Sheet'!Z361)</f>
        <v>163.6</v>
      </c>
      <c r="L361" s="4">
        <f>SUM('Working Sheet'!AB361)</f>
        <v>174.3</v>
      </c>
      <c r="M361" s="4">
        <f>SUM('Working Sheet'!AD361)</f>
        <v>172.8</v>
      </c>
      <c r="N361" s="4">
        <f>SUM('Working Sheet'!AE361)</f>
        <v>176.5</v>
      </c>
      <c r="O361" s="4">
        <f t="shared" si="11"/>
        <v>1037.7</v>
      </c>
    </row>
    <row r="362" spans="1:15" x14ac:dyDescent="0.35">
      <c r="A362" t="s">
        <v>30</v>
      </c>
      <c r="B362">
        <v>2023</v>
      </c>
      <c r="C362" t="s">
        <v>35</v>
      </c>
      <c r="D362" t="str">
        <f t="shared" si="10"/>
        <v>2023 February</v>
      </c>
      <c r="E362" s="4">
        <f>SUM('Working Sheet'!E362:N362,'Working Sheet'!P362:Q362)</f>
        <v>2088.1</v>
      </c>
      <c r="F362" s="4">
        <f>SUM('Working Sheet'!O362,'Working Sheet'!R362,'Working Sheet'!AA362,'Working Sheet'!AC362)</f>
        <v>729.40000000000009</v>
      </c>
      <c r="G362" s="4">
        <f>SUM('Working Sheet'!S362,'Working Sheet'!T362,'Working Sheet'!U362)</f>
        <v>566.6</v>
      </c>
      <c r="H362" s="4">
        <f>SUM('Working Sheet'!V362,'Working Sheet'!X362)</f>
        <v>317.86</v>
      </c>
      <c r="I362" s="4">
        <f>SUM('Working Sheet'!W362)</f>
        <v>181.6</v>
      </c>
      <c r="J362" s="4">
        <f>SUM('Working Sheet'!Y362)</f>
        <v>186.6</v>
      </c>
      <c r="K362" s="4">
        <f>SUM('Working Sheet'!Z362)</f>
        <v>169</v>
      </c>
      <c r="L362" s="4">
        <f>SUM('Working Sheet'!AB362)</f>
        <v>178.5</v>
      </c>
      <c r="M362" s="4">
        <f>SUM('Working Sheet'!AD362)</f>
        <v>177.9</v>
      </c>
      <c r="N362" s="4">
        <f>SUM('Working Sheet'!AE362)</f>
        <v>178</v>
      </c>
      <c r="O362" s="4">
        <f t="shared" si="11"/>
        <v>1024.8600000000001</v>
      </c>
    </row>
    <row r="363" spans="1:15" x14ac:dyDescent="0.35">
      <c r="A363" t="s">
        <v>33</v>
      </c>
      <c r="B363">
        <v>2023</v>
      </c>
      <c r="C363" t="s">
        <v>35</v>
      </c>
      <c r="D363" t="str">
        <f t="shared" si="10"/>
        <v>2023 February</v>
      </c>
      <c r="E363" s="4">
        <f>SUM('Working Sheet'!E363:N363,'Working Sheet'!P363:Q363)</f>
        <v>2138.2999999999997</v>
      </c>
      <c r="F363" s="4">
        <f>SUM('Working Sheet'!O363,'Working Sheet'!R363,'Working Sheet'!AA363,'Working Sheet'!AC363)</f>
        <v>717.4</v>
      </c>
      <c r="G363" s="4">
        <f>SUM('Working Sheet'!S363,'Working Sheet'!T363,'Working Sheet'!U363)</f>
        <v>525.5</v>
      </c>
      <c r="H363" s="4">
        <f>SUM('Working Sheet'!V363,'Working Sheet'!X363)</f>
        <v>342.7</v>
      </c>
      <c r="I363" s="4">
        <f>SUM('Working Sheet'!W363)</f>
        <v>182.8</v>
      </c>
      <c r="J363" s="4">
        <f>SUM('Working Sheet'!Y363)</f>
        <v>180.8</v>
      </c>
      <c r="K363" s="4">
        <f>SUM('Working Sheet'!Z363)</f>
        <v>159.80000000000001</v>
      </c>
      <c r="L363" s="4">
        <f>SUM('Working Sheet'!AB363)</f>
        <v>172.5</v>
      </c>
      <c r="M363" s="4">
        <f>SUM('Working Sheet'!AD363)</f>
        <v>170</v>
      </c>
      <c r="N363" s="4">
        <f>SUM('Working Sheet'!AE363)</f>
        <v>176.3</v>
      </c>
      <c r="O363" s="4">
        <f t="shared" si="11"/>
        <v>1027.8</v>
      </c>
    </row>
    <row r="364" spans="1:15" x14ac:dyDescent="0.35">
      <c r="A364" t="s">
        <v>34</v>
      </c>
      <c r="B364">
        <v>2023</v>
      </c>
      <c r="C364" t="s">
        <v>35</v>
      </c>
      <c r="D364" t="str">
        <f t="shared" si="10"/>
        <v>2023 February</v>
      </c>
      <c r="E364" s="4">
        <f>SUM('Working Sheet'!E364:N364,'Working Sheet'!P364:Q364)</f>
        <v>2106.8000000000002</v>
      </c>
      <c r="F364" s="4">
        <f>SUM('Working Sheet'!O364,'Working Sheet'!R364,'Working Sheet'!AA364,'Working Sheet'!AC364)</f>
        <v>723.1</v>
      </c>
      <c r="G364" s="4">
        <f>SUM('Working Sheet'!S364,'Working Sheet'!T364,'Working Sheet'!U364)</f>
        <v>550</v>
      </c>
      <c r="H364" s="4">
        <f>SUM('Working Sheet'!V364,'Working Sheet'!X364)</f>
        <v>347.7</v>
      </c>
      <c r="I364" s="4">
        <f>SUM('Working Sheet'!W364)</f>
        <v>182.1</v>
      </c>
      <c r="J364" s="4">
        <f>SUM('Working Sheet'!Y364)</f>
        <v>184.4</v>
      </c>
      <c r="K364" s="4">
        <f>SUM('Working Sheet'!Z364)</f>
        <v>164.2</v>
      </c>
      <c r="L364" s="4">
        <f>SUM('Working Sheet'!AB364)</f>
        <v>175</v>
      </c>
      <c r="M364" s="4">
        <f>SUM('Working Sheet'!AD364)</f>
        <v>174.1</v>
      </c>
      <c r="N364" s="4">
        <f>SUM('Working Sheet'!AE364)</f>
        <v>177.2</v>
      </c>
      <c r="O364" s="4">
        <f t="shared" si="11"/>
        <v>1043.0999999999999</v>
      </c>
    </row>
    <row r="365" spans="1:15" x14ac:dyDescent="0.35">
      <c r="A365" t="s">
        <v>30</v>
      </c>
      <c r="B365">
        <v>2023</v>
      </c>
      <c r="C365" t="s">
        <v>36</v>
      </c>
      <c r="D365" t="str">
        <f t="shared" si="10"/>
        <v>2023 March</v>
      </c>
      <c r="E365" s="4">
        <f>SUM('Working Sheet'!E365:N365,'Working Sheet'!P365:Q365)</f>
        <v>2088.2000000000003</v>
      </c>
      <c r="F365" s="4">
        <f>SUM('Working Sheet'!O365,'Working Sheet'!R365,'Working Sheet'!AA365,'Working Sheet'!AC365)</f>
        <v>729.5</v>
      </c>
      <c r="G365" s="4">
        <f>SUM('Working Sheet'!S365,'Working Sheet'!T365,'Working Sheet'!U365)</f>
        <v>566.6</v>
      </c>
      <c r="H365" s="4">
        <f>SUM('Working Sheet'!V365,'Working Sheet'!X365)</f>
        <v>317.86</v>
      </c>
      <c r="I365" s="4">
        <f>SUM('Working Sheet'!W365)</f>
        <v>181.4</v>
      </c>
      <c r="J365" s="4">
        <f>SUM('Working Sheet'!Y365)</f>
        <v>186.6</v>
      </c>
      <c r="K365" s="4">
        <f>SUM('Working Sheet'!Z365)</f>
        <v>169</v>
      </c>
      <c r="L365" s="4">
        <f>SUM('Working Sheet'!AB365)</f>
        <v>178.5</v>
      </c>
      <c r="M365" s="4">
        <f>SUM('Working Sheet'!AD365)</f>
        <v>177.9</v>
      </c>
      <c r="N365" s="4">
        <f>SUM('Working Sheet'!AE365)</f>
        <v>178</v>
      </c>
      <c r="O365" s="4">
        <f t="shared" si="11"/>
        <v>1024.6600000000001</v>
      </c>
    </row>
    <row r="366" spans="1:15" x14ac:dyDescent="0.35">
      <c r="A366" t="s">
        <v>33</v>
      </c>
      <c r="B366">
        <v>2023</v>
      </c>
      <c r="C366" t="s">
        <v>36</v>
      </c>
      <c r="D366" t="str">
        <f t="shared" si="10"/>
        <v>2023 March</v>
      </c>
      <c r="E366" s="4">
        <f>SUM('Working Sheet'!E366:N366,'Working Sheet'!P366:Q366)</f>
        <v>2138.5</v>
      </c>
      <c r="F366" s="4">
        <f>SUM('Working Sheet'!O366,'Working Sheet'!R366,'Working Sheet'!AA366,'Working Sheet'!AC366)</f>
        <v>717.5</v>
      </c>
      <c r="G366" s="4">
        <f>SUM('Working Sheet'!S366,'Working Sheet'!T366,'Working Sheet'!U366)</f>
        <v>525.4</v>
      </c>
      <c r="H366" s="4">
        <f>SUM('Working Sheet'!V366,'Working Sheet'!X366)</f>
        <v>342.7</v>
      </c>
      <c r="I366" s="4">
        <f>SUM('Working Sheet'!W366)</f>
        <v>182.6</v>
      </c>
      <c r="J366" s="4">
        <f>SUM('Working Sheet'!Y366)</f>
        <v>180.8</v>
      </c>
      <c r="K366" s="4">
        <f>SUM('Working Sheet'!Z366)</f>
        <v>159.80000000000001</v>
      </c>
      <c r="L366" s="4">
        <f>SUM('Working Sheet'!AB366)</f>
        <v>172.5</v>
      </c>
      <c r="M366" s="4">
        <f>SUM('Working Sheet'!AD366)</f>
        <v>170</v>
      </c>
      <c r="N366" s="4">
        <f>SUM('Working Sheet'!AE366)</f>
        <v>176.3</v>
      </c>
      <c r="O366" s="4">
        <f t="shared" si="11"/>
        <v>1027.5999999999999</v>
      </c>
    </row>
    <row r="367" spans="1:15" x14ac:dyDescent="0.35">
      <c r="A367" t="s">
        <v>34</v>
      </c>
      <c r="B367">
        <v>2023</v>
      </c>
      <c r="C367" t="s">
        <v>36</v>
      </c>
      <c r="D367" t="str">
        <f t="shared" si="10"/>
        <v>2023 March</v>
      </c>
      <c r="E367" s="4">
        <f>SUM('Working Sheet'!E367:N367,'Working Sheet'!P367:Q367)</f>
        <v>2106.8999999999996</v>
      </c>
      <c r="F367" s="4">
        <f>SUM('Working Sheet'!O367,'Working Sheet'!R367,'Working Sheet'!AA367,'Working Sheet'!AC367)</f>
        <v>723.1</v>
      </c>
      <c r="G367" s="4">
        <f>SUM('Working Sheet'!S367,'Working Sheet'!T367,'Working Sheet'!U367)</f>
        <v>549.9</v>
      </c>
      <c r="H367" s="4">
        <f>SUM('Working Sheet'!V367,'Working Sheet'!X367)</f>
        <v>347.7</v>
      </c>
      <c r="I367" s="4">
        <f>SUM('Working Sheet'!W367)</f>
        <v>181.9</v>
      </c>
      <c r="J367" s="4">
        <f>SUM('Working Sheet'!Y367)</f>
        <v>184.4</v>
      </c>
      <c r="K367" s="4">
        <f>SUM('Working Sheet'!Z367)</f>
        <v>164.2</v>
      </c>
      <c r="L367" s="4">
        <f>SUM('Working Sheet'!AB367)</f>
        <v>175</v>
      </c>
      <c r="M367" s="4">
        <f>SUM('Working Sheet'!AD367)</f>
        <v>174.1</v>
      </c>
      <c r="N367" s="4">
        <f>SUM('Working Sheet'!AE367)</f>
        <v>177.2</v>
      </c>
      <c r="O367" s="4">
        <f t="shared" si="11"/>
        <v>1042.8999999999999</v>
      </c>
    </row>
    <row r="368" spans="1:15" x14ac:dyDescent="0.35">
      <c r="A368" t="s">
        <v>30</v>
      </c>
      <c r="B368">
        <v>2023</v>
      </c>
      <c r="C368" t="s">
        <v>37</v>
      </c>
      <c r="D368" t="str">
        <f t="shared" si="10"/>
        <v>2023 April</v>
      </c>
      <c r="E368" s="4">
        <f>SUM('Working Sheet'!E368:N368,'Working Sheet'!P368:Q368)</f>
        <v>2096</v>
      </c>
      <c r="F368" s="4">
        <f>SUM('Working Sheet'!O368,'Working Sheet'!R368,'Working Sheet'!AA368,'Working Sheet'!AC368)</f>
        <v>734.7</v>
      </c>
      <c r="G368" s="4">
        <f>SUM('Working Sheet'!S368,'Working Sheet'!T368,'Working Sheet'!U368)</f>
        <v>568.20000000000005</v>
      </c>
      <c r="H368" s="4">
        <f>SUM('Working Sheet'!V368,'Working Sheet'!X368)</f>
        <v>318.36</v>
      </c>
      <c r="I368" s="4">
        <f>SUM('Working Sheet'!W368)</f>
        <v>181.5</v>
      </c>
      <c r="J368" s="4">
        <f>SUM('Working Sheet'!Y368)</f>
        <v>187.2</v>
      </c>
      <c r="K368" s="4">
        <f>SUM('Working Sheet'!Z368)</f>
        <v>169.4</v>
      </c>
      <c r="L368" s="4">
        <f>SUM('Working Sheet'!AB368)</f>
        <v>179.4</v>
      </c>
      <c r="M368" s="4">
        <f>SUM('Working Sheet'!AD368)</f>
        <v>178.9</v>
      </c>
      <c r="N368" s="4">
        <f>SUM('Working Sheet'!AE368)</f>
        <v>178.8</v>
      </c>
      <c r="O368" s="4">
        <f t="shared" si="11"/>
        <v>1027.56</v>
      </c>
    </row>
    <row r="369" spans="1:15" x14ac:dyDescent="0.35">
      <c r="A369" t="s">
        <v>33</v>
      </c>
      <c r="B369">
        <v>2023</v>
      </c>
      <c r="C369" t="s">
        <v>37</v>
      </c>
      <c r="D369" t="str">
        <f t="shared" si="10"/>
        <v>2023 April</v>
      </c>
      <c r="E369" s="4">
        <f>SUM('Working Sheet'!E369:N369,'Working Sheet'!P369:Q369)</f>
        <v>2152.2000000000003</v>
      </c>
      <c r="F369" s="4">
        <f>SUM('Working Sheet'!O369,'Working Sheet'!R369,'Working Sheet'!AA369,'Working Sheet'!AC369)</f>
        <v>722.19999999999993</v>
      </c>
      <c r="G369" s="4">
        <f>SUM('Working Sheet'!S369,'Working Sheet'!T369,'Working Sheet'!U369)</f>
        <v>527.6</v>
      </c>
      <c r="H369" s="4">
        <f>SUM('Working Sheet'!V369,'Working Sheet'!X369)</f>
        <v>344.79999999999995</v>
      </c>
      <c r="I369" s="4">
        <f>SUM('Working Sheet'!W369)</f>
        <v>182.1</v>
      </c>
      <c r="J369" s="4">
        <f>SUM('Working Sheet'!Y369)</f>
        <v>181.5</v>
      </c>
      <c r="K369" s="4">
        <f>SUM('Working Sheet'!Z369)</f>
        <v>160.1</v>
      </c>
      <c r="L369" s="4">
        <f>SUM('Working Sheet'!AB369)</f>
        <v>174.2</v>
      </c>
      <c r="M369" s="4">
        <f>SUM('Working Sheet'!AD369)</f>
        <v>170.9</v>
      </c>
      <c r="N369" s="4">
        <f>SUM('Working Sheet'!AE369)</f>
        <v>177.4</v>
      </c>
      <c r="O369" s="4">
        <f t="shared" si="11"/>
        <v>1032.1000000000001</v>
      </c>
    </row>
    <row r="370" spans="1:15" x14ac:dyDescent="0.35">
      <c r="A370" t="s">
        <v>34</v>
      </c>
      <c r="B370">
        <v>2023</v>
      </c>
      <c r="C370" t="s">
        <v>37</v>
      </c>
      <c r="D370" t="str">
        <f t="shared" si="10"/>
        <v>2023 April</v>
      </c>
      <c r="E370" s="4">
        <f>SUM('Working Sheet'!E370:N370,'Working Sheet'!P370:Q370)</f>
        <v>2116.7000000000003</v>
      </c>
      <c r="F370" s="4">
        <f>SUM('Working Sheet'!O370,'Working Sheet'!R370,'Working Sheet'!AA370,'Working Sheet'!AC370)</f>
        <v>728.2</v>
      </c>
      <c r="G370" s="4">
        <f>SUM('Working Sheet'!S370,'Working Sheet'!T370,'Working Sheet'!U370)</f>
        <v>551.79999999999995</v>
      </c>
      <c r="H370" s="4">
        <f>SUM('Working Sheet'!V370,'Working Sheet'!X370)</f>
        <v>349.79999999999995</v>
      </c>
      <c r="I370" s="4">
        <f>SUM('Working Sheet'!W370)</f>
        <v>181.7</v>
      </c>
      <c r="J370" s="4">
        <f>SUM('Working Sheet'!Y370)</f>
        <v>185</v>
      </c>
      <c r="K370" s="4">
        <f>SUM('Working Sheet'!Z370)</f>
        <v>164.5</v>
      </c>
      <c r="L370" s="4">
        <f>SUM('Working Sheet'!AB370)</f>
        <v>176.4</v>
      </c>
      <c r="M370" s="4">
        <f>SUM('Working Sheet'!AD370)</f>
        <v>175</v>
      </c>
      <c r="N370" s="4">
        <f>SUM('Working Sheet'!AE370)</f>
        <v>178.1</v>
      </c>
      <c r="O370" s="4">
        <f t="shared" si="11"/>
        <v>1047.4000000000001</v>
      </c>
    </row>
    <row r="371" spans="1:15" x14ac:dyDescent="0.35">
      <c r="A371" t="s">
        <v>30</v>
      </c>
      <c r="B371">
        <v>2023</v>
      </c>
      <c r="C371" t="s">
        <v>38</v>
      </c>
      <c r="D371" t="str">
        <f t="shared" si="10"/>
        <v>2023 May</v>
      </c>
      <c r="E371" s="4">
        <f>SUM('Working Sheet'!E371:N371,'Working Sheet'!P371:Q371)</f>
        <v>2112.0000000000005</v>
      </c>
      <c r="F371" s="4">
        <f>SUM('Working Sheet'!O371,'Working Sheet'!R371,'Working Sheet'!AA371,'Working Sheet'!AC371)</f>
        <v>737.30000000000007</v>
      </c>
      <c r="G371" s="4">
        <f>SUM('Working Sheet'!S371,'Working Sheet'!T371,'Working Sheet'!U371)</f>
        <v>569.90000000000009</v>
      </c>
      <c r="H371" s="4">
        <f>SUM('Working Sheet'!V371,'Working Sheet'!X371)</f>
        <v>319.06</v>
      </c>
      <c r="I371" s="4">
        <f>SUM('Working Sheet'!W371)</f>
        <v>182.5</v>
      </c>
      <c r="J371" s="4">
        <f>SUM('Working Sheet'!Y371)</f>
        <v>187.8</v>
      </c>
      <c r="K371" s="4">
        <f>SUM('Working Sheet'!Z371)</f>
        <v>169.7</v>
      </c>
      <c r="L371" s="4">
        <f>SUM('Working Sheet'!AB371)</f>
        <v>180.3</v>
      </c>
      <c r="M371" s="4">
        <f>SUM('Working Sheet'!AD371)</f>
        <v>179.5</v>
      </c>
      <c r="N371" s="4">
        <f>SUM('Working Sheet'!AE371)</f>
        <v>179.8</v>
      </c>
      <c r="O371" s="4">
        <f t="shared" si="11"/>
        <v>1031.06</v>
      </c>
    </row>
    <row r="372" spans="1:15" x14ac:dyDescent="0.35">
      <c r="A372" t="s">
        <v>33</v>
      </c>
      <c r="B372">
        <v>2023</v>
      </c>
      <c r="C372" t="s">
        <v>38</v>
      </c>
      <c r="D372" t="str">
        <f t="shared" si="10"/>
        <v>2023 May</v>
      </c>
      <c r="E372" s="4">
        <f>SUM('Working Sheet'!E372:N372,'Working Sheet'!P372:Q372)</f>
        <v>2169.2000000000003</v>
      </c>
      <c r="F372" s="4">
        <f>SUM('Working Sheet'!O372,'Working Sheet'!R372,'Working Sheet'!AA372,'Working Sheet'!AC372)</f>
        <v>724.9</v>
      </c>
      <c r="G372" s="4">
        <f>SUM('Working Sheet'!S372,'Working Sheet'!T372,'Working Sheet'!U372)</f>
        <v>528.70000000000005</v>
      </c>
      <c r="H372" s="4">
        <f>SUM('Working Sheet'!V372,'Working Sheet'!X372)</f>
        <v>345.7</v>
      </c>
      <c r="I372" s="4">
        <f>SUM('Working Sheet'!W372)</f>
        <v>183.4</v>
      </c>
      <c r="J372" s="4">
        <f>SUM('Working Sheet'!Y372)</f>
        <v>182.2</v>
      </c>
      <c r="K372" s="4">
        <f>SUM('Working Sheet'!Z372)</f>
        <v>160.4</v>
      </c>
      <c r="L372" s="4">
        <f>SUM('Working Sheet'!AB372)</f>
        <v>174.8</v>
      </c>
      <c r="M372" s="4">
        <f>SUM('Working Sheet'!AD372)</f>
        <v>171.6</v>
      </c>
      <c r="N372" s="4">
        <f>SUM('Working Sheet'!AE372)</f>
        <v>178.2</v>
      </c>
      <c r="O372" s="4">
        <f t="shared" si="11"/>
        <v>1035.8999999999999</v>
      </c>
    </row>
    <row r="373" spans="1:15" x14ac:dyDescent="0.35">
      <c r="A373" t="s">
        <v>34</v>
      </c>
      <c r="B373">
        <v>2023</v>
      </c>
      <c r="C373" t="s">
        <v>38</v>
      </c>
      <c r="D373" t="str">
        <f t="shared" si="10"/>
        <v>2023 May</v>
      </c>
      <c r="E373" s="4">
        <f>SUM('Working Sheet'!E373:N373,'Working Sheet'!P373:Q373)</f>
        <v>2133.5</v>
      </c>
      <c r="F373" s="4">
        <f>SUM('Working Sheet'!O373,'Working Sheet'!R373,'Working Sheet'!AA373,'Working Sheet'!AC373)</f>
        <v>730.8</v>
      </c>
      <c r="G373" s="4">
        <f>SUM('Working Sheet'!S373,'Working Sheet'!T373,'Working Sheet'!U373)</f>
        <v>553.20000000000005</v>
      </c>
      <c r="H373" s="4">
        <f>SUM('Working Sheet'!V373,'Working Sheet'!X373)</f>
        <v>350.79999999999995</v>
      </c>
      <c r="I373" s="4">
        <f>SUM('Working Sheet'!W373)</f>
        <v>182.8</v>
      </c>
      <c r="J373" s="4">
        <f>SUM('Working Sheet'!Y373)</f>
        <v>185.7</v>
      </c>
      <c r="K373" s="4">
        <f>SUM('Working Sheet'!Z373)</f>
        <v>164.8</v>
      </c>
      <c r="L373" s="4">
        <f>SUM('Working Sheet'!AB373)</f>
        <v>177.1</v>
      </c>
      <c r="M373" s="4">
        <f>SUM('Working Sheet'!AD373)</f>
        <v>175.7</v>
      </c>
      <c r="N373" s="4">
        <f>SUM('Working Sheet'!AE373)</f>
        <v>179.1</v>
      </c>
      <c r="O373" s="4">
        <f t="shared" si="11"/>
        <v>1051.1999999999998</v>
      </c>
    </row>
  </sheetData>
  <autoFilter ref="A1:O373" xr:uid="{26D687AD-151E-44CC-8101-524023BC056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A604-7307-4A43-97D5-95C390AAE090}">
  <dimension ref="A1:G57"/>
  <sheetViews>
    <sheetView topLeftCell="A7" workbookViewId="0">
      <selection activeCell="B5" sqref="B5"/>
    </sheetView>
  </sheetViews>
  <sheetFormatPr defaultRowHeight="14.5" x14ac:dyDescent="0.35"/>
  <cols>
    <col min="1" max="1" width="34.453125" bestFit="1" customWidth="1"/>
    <col min="2" max="2" width="14" customWidth="1"/>
    <col min="3" max="3" width="14.1796875" bestFit="1" customWidth="1"/>
    <col min="4" max="4" width="13.90625" bestFit="1" customWidth="1"/>
    <col min="5" max="5" width="16.7265625" bestFit="1" customWidth="1"/>
    <col min="6" max="6" width="12.54296875" bestFit="1" customWidth="1"/>
    <col min="7" max="7" width="62.1796875" customWidth="1"/>
    <col min="8" max="8" width="15.54296875" bestFit="1" customWidth="1"/>
    <col min="9" max="9" width="10.90625" bestFit="1" customWidth="1"/>
  </cols>
  <sheetData>
    <row r="1" spans="1:7" x14ac:dyDescent="0.35">
      <c r="A1" s="11" t="s">
        <v>0</v>
      </c>
      <c r="B1" t="s">
        <v>30</v>
      </c>
      <c r="G1" t="s">
        <v>109</v>
      </c>
    </row>
    <row r="2" spans="1:7" x14ac:dyDescent="0.35">
      <c r="A2" s="11" t="s">
        <v>1</v>
      </c>
      <c r="B2" s="10">
        <v>2023</v>
      </c>
    </row>
    <row r="3" spans="1:7" x14ac:dyDescent="0.35">
      <c r="G3" s="34" t="s">
        <v>112</v>
      </c>
    </row>
    <row r="4" spans="1:7" x14ac:dyDescent="0.35">
      <c r="A4" s="11" t="s">
        <v>108</v>
      </c>
      <c r="G4" s="34"/>
    </row>
    <row r="5" spans="1:7" x14ac:dyDescent="0.35">
      <c r="A5" s="10" t="s">
        <v>99</v>
      </c>
      <c r="B5">
        <v>2098.1200000000003</v>
      </c>
    </row>
    <row r="6" spans="1:7" x14ac:dyDescent="0.35">
      <c r="A6" s="10" t="s">
        <v>100</v>
      </c>
      <c r="B6">
        <v>730.98</v>
      </c>
    </row>
    <row r="7" spans="1:7" x14ac:dyDescent="0.35">
      <c r="A7" s="10" t="s">
        <v>101</v>
      </c>
      <c r="B7">
        <v>567.04000000000008</v>
      </c>
    </row>
    <row r="8" spans="1:7" x14ac:dyDescent="0.35">
      <c r="A8" s="10" t="s">
        <v>102</v>
      </c>
      <c r="B8">
        <v>317.92</v>
      </c>
    </row>
    <row r="9" spans="1:7" x14ac:dyDescent="0.35">
      <c r="A9" s="10" t="s">
        <v>103</v>
      </c>
      <c r="B9">
        <v>182.04000000000002</v>
      </c>
    </row>
    <row r="10" spans="1:7" x14ac:dyDescent="0.35">
      <c r="A10" s="10" t="s">
        <v>104</v>
      </c>
      <c r="B10">
        <v>186.58</v>
      </c>
    </row>
    <row r="11" spans="1:7" x14ac:dyDescent="0.35">
      <c r="A11" s="10" t="s">
        <v>105</v>
      </c>
      <c r="B11">
        <v>169.06</v>
      </c>
    </row>
    <row r="12" spans="1:7" x14ac:dyDescent="0.35">
      <c r="A12" s="10" t="s">
        <v>106</v>
      </c>
      <c r="B12">
        <v>178.9</v>
      </c>
    </row>
    <row r="13" spans="1:7" x14ac:dyDescent="0.35">
      <c r="A13" s="10" t="s">
        <v>107</v>
      </c>
      <c r="B13">
        <v>178.14</v>
      </c>
    </row>
    <row r="14" spans="1:7" x14ac:dyDescent="0.35">
      <c r="A14" s="10" t="s">
        <v>111</v>
      </c>
      <c r="B14">
        <v>178.48000000000002</v>
      </c>
    </row>
    <row r="17" spans="1:7" x14ac:dyDescent="0.35">
      <c r="A17" s="11" t="s">
        <v>0</v>
      </c>
      <c r="B17" t="s">
        <v>33</v>
      </c>
    </row>
    <row r="18" spans="1:7" x14ac:dyDescent="0.35">
      <c r="A18" s="11" t="s">
        <v>1</v>
      </c>
      <c r="B18" s="10">
        <v>2023</v>
      </c>
    </row>
    <row r="19" spans="1:7" x14ac:dyDescent="0.35">
      <c r="G19" s="34" t="s">
        <v>113</v>
      </c>
    </row>
    <row r="20" spans="1:7" x14ac:dyDescent="0.35">
      <c r="A20" s="11" t="s">
        <v>108</v>
      </c>
      <c r="G20" s="34"/>
    </row>
    <row r="21" spans="1:7" x14ac:dyDescent="0.35">
      <c r="A21" s="10" t="s">
        <v>99</v>
      </c>
      <c r="B21">
        <v>2148.94</v>
      </c>
    </row>
    <row r="22" spans="1:7" x14ac:dyDescent="0.35">
      <c r="A22" s="10" t="s">
        <v>100</v>
      </c>
      <c r="B22">
        <v>718.78</v>
      </c>
    </row>
    <row r="23" spans="1:7" x14ac:dyDescent="0.35">
      <c r="A23" s="10" t="s">
        <v>101</v>
      </c>
      <c r="B23">
        <v>525.56000000000006</v>
      </c>
    </row>
    <row r="24" spans="1:7" x14ac:dyDescent="0.35">
      <c r="A24" s="10" t="s">
        <v>102</v>
      </c>
      <c r="B24">
        <v>343.2</v>
      </c>
    </row>
    <row r="25" spans="1:7" x14ac:dyDescent="0.35">
      <c r="A25" s="10" t="s">
        <v>103</v>
      </c>
      <c r="B25">
        <v>182.20000000000002</v>
      </c>
    </row>
    <row r="26" spans="1:7" x14ac:dyDescent="0.35">
      <c r="A26" s="10" t="s">
        <v>104</v>
      </c>
      <c r="B26">
        <v>180.76</v>
      </c>
    </row>
    <row r="27" spans="1:7" x14ac:dyDescent="0.35">
      <c r="A27" s="10" t="s">
        <v>105</v>
      </c>
      <c r="B27">
        <v>159.92000000000002</v>
      </c>
    </row>
    <row r="28" spans="1:7" x14ac:dyDescent="0.35">
      <c r="A28" s="10" t="s">
        <v>106</v>
      </c>
      <c r="B28">
        <v>173.16</v>
      </c>
    </row>
    <row r="29" spans="1:7" x14ac:dyDescent="0.35">
      <c r="A29" s="10" t="s">
        <v>107</v>
      </c>
      <c r="B29">
        <v>170.28</v>
      </c>
    </row>
    <row r="30" spans="1:7" x14ac:dyDescent="0.35">
      <c r="A30" s="10" t="s">
        <v>111</v>
      </c>
      <c r="B30">
        <v>176.62</v>
      </c>
    </row>
    <row r="37" spans="1:7" x14ac:dyDescent="0.35">
      <c r="A37" s="11" t="s">
        <v>0</v>
      </c>
      <c r="B37" t="s">
        <v>34</v>
      </c>
    </row>
    <row r="38" spans="1:7" x14ac:dyDescent="0.35">
      <c r="A38" s="11" t="s">
        <v>1</v>
      </c>
      <c r="B38" s="10">
        <v>2023</v>
      </c>
    </row>
    <row r="40" spans="1:7" x14ac:dyDescent="0.35">
      <c r="A40" s="11" t="s">
        <v>108</v>
      </c>
    </row>
    <row r="41" spans="1:7" x14ac:dyDescent="0.35">
      <c r="A41" s="10" t="s">
        <v>99</v>
      </c>
      <c r="B41">
        <v>2117.04</v>
      </c>
    </row>
    <row r="42" spans="1:7" x14ac:dyDescent="0.35">
      <c r="A42" s="10" t="s">
        <v>100</v>
      </c>
      <c r="B42">
        <v>724.57999999999993</v>
      </c>
      <c r="G42" s="34" t="s">
        <v>114</v>
      </c>
    </row>
    <row r="43" spans="1:7" x14ac:dyDescent="0.35">
      <c r="A43" s="10" t="s">
        <v>101</v>
      </c>
      <c r="B43">
        <v>550.24</v>
      </c>
      <c r="G43" s="34"/>
    </row>
    <row r="44" spans="1:7" x14ac:dyDescent="0.35">
      <c r="A44" s="10" t="s">
        <v>102</v>
      </c>
      <c r="B44">
        <v>348.2</v>
      </c>
    </row>
    <row r="45" spans="1:7" x14ac:dyDescent="0.35">
      <c r="A45" s="10" t="s">
        <v>103</v>
      </c>
      <c r="B45">
        <v>182.1</v>
      </c>
    </row>
    <row r="46" spans="1:7" x14ac:dyDescent="0.35">
      <c r="A46" s="10" t="s">
        <v>104</v>
      </c>
      <c r="B46">
        <v>184.35999999999999</v>
      </c>
    </row>
    <row r="47" spans="1:7" x14ac:dyDescent="0.35">
      <c r="A47" s="10" t="s">
        <v>105</v>
      </c>
      <c r="B47">
        <v>164.26000000000002</v>
      </c>
    </row>
    <row r="48" spans="1:7" x14ac:dyDescent="0.35">
      <c r="A48" s="10" t="s">
        <v>106</v>
      </c>
      <c r="B48">
        <v>175.56</v>
      </c>
    </row>
    <row r="49" spans="1:3" x14ac:dyDescent="0.35">
      <c r="A49" s="10" t="s">
        <v>107</v>
      </c>
      <c r="B49">
        <v>174.34</v>
      </c>
    </row>
    <row r="50" spans="1:3" x14ac:dyDescent="0.35">
      <c r="A50" s="10" t="s">
        <v>111</v>
      </c>
      <c r="B50">
        <v>177.61999999999998</v>
      </c>
    </row>
    <row r="57" spans="1:3" x14ac:dyDescent="0.35">
      <c r="C57" t="s">
        <v>110</v>
      </c>
    </row>
  </sheetData>
  <mergeCells count="3">
    <mergeCell ref="G3:G4"/>
    <mergeCell ref="G19:G20"/>
    <mergeCell ref="G42:G43"/>
  </mergeCell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9859-03C0-4632-8616-21AAE241EFC8}">
  <dimension ref="A2:M20"/>
  <sheetViews>
    <sheetView topLeftCell="C4" workbookViewId="0">
      <selection activeCell="B11" sqref="B11"/>
    </sheetView>
  </sheetViews>
  <sheetFormatPr defaultRowHeight="14.5" x14ac:dyDescent="0.35"/>
  <cols>
    <col min="1" max="1" width="12.453125" bestFit="1" customWidth="1"/>
    <col min="2" max="2" width="23.453125" customWidth="1"/>
    <col min="3" max="3" width="21.26953125" customWidth="1"/>
    <col min="5" max="5" width="12.26953125" customWidth="1"/>
    <col min="6" max="6" width="17" customWidth="1"/>
  </cols>
  <sheetData>
    <row r="2" spans="1:6" x14ac:dyDescent="0.35">
      <c r="A2" s="11" t="s">
        <v>0</v>
      </c>
      <c r="B2" t="s">
        <v>34</v>
      </c>
    </row>
    <row r="3" spans="1:6" x14ac:dyDescent="0.35">
      <c r="D3" t="s">
        <v>1</v>
      </c>
      <c r="E3" t="s">
        <v>115</v>
      </c>
      <c r="F3" t="s">
        <v>116</v>
      </c>
    </row>
    <row r="4" spans="1:6" x14ac:dyDescent="0.35">
      <c r="A4" s="11" t="s">
        <v>93</v>
      </c>
      <c r="B4" t="s">
        <v>111</v>
      </c>
      <c r="D4" s="10">
        <v>2017</v>
      </c>
      <c r="E4">
        <v>133.49999999999997</v>
      </c>
    </row>
    <row r="5" spans="1:6" x14ac:dyDescent="0.35">
      <c r="A5" s="10">
        <v>2017</v>
      </c>
      <c r="B5">
        <v>133.49999999999997</v>
      </c>
      <c r="D5" s="10">
        <v>2018</v>
      </c>
      <c r="E5">
        <v>138.77500000000001</v>
      </c>
      <c r="F5" s="12">
        <f>(E5-E4)/E4</f>
        <v>3.9513108614232476E-2</v>
      </c>
    </row>
    <row r="6" spans="1:6" x14ac:dyDescent="0.35">
      <c r="A6" s="10">
        <v>2018</v>
      </c>
      <c r="B6">
        <v>138.77500000000001</v>
      </c>
      <c r="D6" s="10">
        <v>2019</v>
      </c>
      <c r="E6">
        <v>144.18181818181822</v>
      </c>
      <c r="F6" s="12">
        <f t="shared" ref="F6:F10" si="0">(E6-E5)/E5</f>
        <v>3.8961038961039161E-2</v>
      </c>
    </row>
    <row r="7" spans="1:6" x14ac:dyDescent="0.35">
      <c r="A7" s="10">
        <v>2019</v>
      </c>
      <c r="B7">
        <v>144.18181818181822</v>
      </c>
      <c r="D7" s="10">
        <v>2020</v>
      </c>
      <c r="E7">
        <v>151.10833333333332</v>
      </c>
      <c r="F7" s="12">
        <f t="shared" si="0"/>
        <v>4.8040142917191761E-2</v>
      </c>
    </row>
    <row r="8" spans="1:6" x14ac:dyDescent="0.35">
      <c r="A8" s="10">
        <v>2020</v>
      </c>
      <c r="B8">
        <v>151.10833333333332</v>
      </c>
      <c r="D8" s="10">
        <v>2021</v>
      </c>
      <c r="E8">
        <v>161.45833333333331</v>
      </c>
      <c r="F8" s="12">
        <f t="shared" si="0"/>
        <v>6.849390613798044E-2</v>
      </c>
    </row>
    <row r="9" spans="1:6" x14ac:dyDescent="0.35">
      <c r="A9" s="10">
        <v>2021</v>
      </c>
      <c r="B9">
        <v>161.45833333333331</v>
      </c>
      <c r="D9" s="10">
        <v>2022</v>
      </c>
      <c r="E9">
        <v>172.14999999999998</v>
      </c>
      <c r="F9" s="12">
        <f t="shared" si="0"/>
        <v>6.6219354838709665E-2</v>
      </c>
    </row>
    <row r="10" spans="1:6" x14ac:dyDescent="0.35">
      <c r="A10" s="10">
        <v>2022</v>
      </c>
      <c r="B10">
        <v>172.14999999999998</v>
      </c>
      <c r="D10" s="10">
        <v>2023</v>
      </c>
      <c r="E10">
        <v>177.61999999999998</v>
      </c>
      <c r="F10" s="12">
        <f t="shared" si="0"/>
        <v>3.1774615161196632E-2</v>
      </c>
    </row>
    <row r="11" spans="1:6" x14ac:dyDescent="0.35">
      <c r="A11" s="10">
        <v>2023</v>
      </c>
      <c r="B11">
        <v>177.61999999999998</v>
      </c>
    </row>
    <row r="12" spans="1:6" x14ac:dyDescent="0.35">
      <c r="A12" s="10" t="s">
        <v>94</v>
      </c>
      <c r="B12">
        <v>152.07894736842107</v>
      </c>
    </row>
    <row r="18" spans="8:13" x14ac:dyDescent="0.35">
      <c r="H18" s="35" t="s">
        <v>117</v>
      </c>
      <c r="I18" s="35"/>
      <c r="J18" s="35"/>
      <c r="K18" s="35"/>
      <c r="L18" s="35"/>
      <c r="M18" s="35"/>
    </row>
    <row r="20" spans="8:13" x14ac:dyDescent="0.35">
      <c r="H20" s="35" t="s">
        <v>255</v>
      </c>
      <c r="I20" s="35"/>
      <c r="J20" s="35"/>
      <c r="K20" s="35"/>
      <c r="L20" s="35"/>
      <c r="M20" s="35"/>
    </row>
  </sheetData>
  <mergeCells count="2">
    <mergeCell ref="H18:M18"/>
    <mergeCell ref="H20:M20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B6AB-EA69-480A-967D-F088874B1FAE}">
  <dimension ref="A3:Y64"/>
  <sheetViews>
    <sheetView topLeftCell="A31" zoomScale="86" workbookViewId="0">
      <selection activeCell="C40" sqref="C40"/>
    </sheetView>
  </sheetViews>
  <sheetFormatPr defaultRowHeight="14.5" x14ac:dyDescent="0.35"/>
  <cols>
    <col min="1" max="1" width="14.54296875" bestFit="1" customWidth="1"/>
    <col min="2" max="2" width="35.08984375" bestFit="1" customWidth="1"/>
    <col min="3" max="3" width="28.36328125" bestFit="1" customWidth="1"/>
    <col min="4" max="4" width="20.36328125" bestFit="1" customWidth="1"/>
    <col min="5" max="5" width="32.453125" bestFit="1" customWidth="1"/>
    <col min="6" max="6" width="27.90625" bestFit="1" customWidth="1"/>
    <col min="7" max="7" width="22.1796875" bestFit="1" customWidth="1"/>
    <col min="8" max="8" width="26.54296875" bestFit="1" customWidth="1"/>
    <col min="9" max="9" width="34.26953125" bestFit="1" customWidth="1"/>
    <col min="10" max="10" width="37.90625" bestFit="1" customWidth="1"/>
    <col min="11" max="11" width="22.81640625" bestFit="1" customWidth="1"/>
    <col min="12" max="12" width="44.453125" bestFit="1" customWidth="1"/>
    <col min="13" max="13" width="33.81640625" bestFit="1" customWidth="1"/>
    <col min="14" max="14" width="25.26953125" customWidth="1"/>
    <col min="15" max="15" width="18.26953125" customWidth="1"/>
    <col min="16" max="16" width="11.36328125" customWidth="1"/>
    <col min="17" max="17" width="20.08984375" customWidth="1"/>
    <col min="18" max="18" width="19.54296875" customWidth="1"/>
  </cols>
  <sheetData>
    <row r="3" spans="1:13" x14ac:dyDescent="0.35">
      <c r="A3" s="11" t="s">
        <v>93</v>
      </c>
      <c r="B3" t="s">
        <v>131</v>
      </c>
      <c r="C3" t="s">
        <v>132</v>
      </c>
      <c r="D3" t="s">
        <v>133</v>
      </c>
      <c r="E3" t="s">
        <v>134</v>
      </c>
      <c r="F3" t="s">
        <v>135</v>
      </c>
      <c r="G3" t="s">
        <v>136</v>
      </c>
      <c r="H3" t="s">
        <v>137</v>
      </c>
      <c r="I3" t="s">
        <v>138</v>
      </c>
      <c r="J3" t="s">
        <v>139</v>
      </c>
      <c r="K3" t="s">
        <v>140</v>
      </c>
      <c r="L3" t="s">
        <v>141</v>
      </c>
      <c r="M3" t="s">
        <v>142</v>
      </c>
    </row>
    <row r="4" spans="1:13" x14ac:dyDescent="0.35">
      <c r="A4" s="10" t="s">
        <v>119</v>
      </c>
      <c r="B4">
        <v>160.63333333333333</v>
      </c>
      <c r="C4">
        <v>207.16666666666666</v>
      </c>
      <c r="D4">
        <v>169.36666666666665</v>
      </c>
      <c r="E4">
        <v>168.13333333333333</v>
      </c>
      <c r="F4">
        <v>191</v>
      </c>
      <c r="G4">
        <v>173.06666666666669</v>
      </c>
      <c r="H4">
        <v>190.96666666666667</v>
      </c>
      <c r="I4">
        <v>167.20000000000002</v>
      </c>
      <c r="J4">
        <v>121.10000000000001</v>
      </c>
      <c r="K4">
        <v>192.96666666666667</v>
      </c>
      <c r="L4">
        <v>186.4</v>
      </c>
      <c r="M4">
        <v>176.86666666666667</v>
      </c>
    </row>
    <row r="5" spans="1:13" x14ac:dyDescent="0.35">
      <c r="A5" s="10" t="s">
        <v>120</v>
      </c>
      <c r="B5">
        <v>169.4</v>
      </c>
      <c r="C5">
        <v>209.6</v>
      </c>
      <c r="D5">
        <v>190.4</v>
      </c>
      <c r="E5">
        <v>173.63333333333333</v>
      </c>
      <c r="F5">
        <v>187.16666666666666</v>
      </c>
      <c r="G5">
        <v>158.06666666666666</v>
      </c>
      <c r="H5">
        <v>162.93333333333334</v>
      </c>
      <c r="I5">
        <v>170.86666666666667</v>
      </c>
      <c r="J5">
        <v>122.03333333333332</v>
      </c>
      <c r="K5">
        <v>204.4</v>
      </c>
      <c r="L5">
        <v>190.43333333333331</v>
      </c>
      <c r="M5">
        <v>176.29999999999998</v>
      </c>
    </row>
    <row r="6" spans="1:13" x14ac:dyDescent="0.35">
      <c r="A6" s="10" t="s">
        <v>121</v>
      </c>
      <c r="B6">
        <v>157</v>
      </c>
      <c r="C6">
        <v>213.63333333333335</v>
      </c>
      <c r="D6">
        <v>175.36666666666665</v>
      </c>
      <c r="E6">
        <v>166.66666666666666</v>
      </c>
      <c r="F6">
        <v>194.26666666666665</v>
      </c>
      <c r="G6">
        <v>174.43333333333331</v>
      </c>
      <c r="H6">
        <v>186.4</v>
      </c>
      <c r="I6">
        <v>164.23333333333335</v>
      </c>
      <c r="J6">
        <v>120.23333333333333</v>
      </c>
      <c r="K6">
        <v>189.36666666666667</v>
      </c>
      <c r="L6">
        <v>185.33333333333334</v>
      </c>
      <c r="M6">
        <v>175.63333333333333</v>
      </c>
    </row>
    <row r="7" spans="1:13" x14ac:dyDescent="0.35">
      <c r="A7" s="10" t="s">
        <v>122</v>
      </c>
      <c r="B7">
        <v>155.43333333333334</v>
      </c>
      <c r="C7">
        <v>220</v>
      </c>
      <c r="D7">
        <v>171.06666666666669</v>
      </c>
      <c r="E7">
        <v>165.86666666666667</v>
      </c>
      <c r="F7">
        <v>199.20000000000002</v>
      </c>
      <c r="G7">
        <v>169.86666666666665</v>
      </c>
      <c r="H7">
        <v>187.03333333333333</v>
      </c>
      <c r="I7">
        <v>164.16666666666666</v>
      </c>
      <c r="J7">
        <v>120.13333333333333</v>
      </c>
      <c r="K7">
        <v>186.5</v>
      </c>
      <c r="L7">
        <v>184.03333333333333</v>
      </c>
      <c r="M7">
        <v>175.53333333333333</v>
      </c>
    </row>
    <row r="8" spans="1:13" x14ac:dyDescent="0.35">
      <c r="A8" s="10" t="s">
        <v>155</v>
      </c>
      <c r="B8">
        <v>154.56666666666663</v>
      </c>
      <c r="C8">
        <v>217.63333333333333</v>
      </c>
      <c r="D8">
        <v>162.63333333333333</v>
      </c>
      <c r="E8">
        <v>164.96666666666667</v>
      </c>
      <c r="F8">
        <v>200.6</v>
      </c>
      <c r="G8">
        <v>171.16666666666666</v>
      </c>
      <c r="H8">
        <v>179.5</v>
      </c>
      <c r="I8">
        <v>164.6</v>
      </c>
      <c r="J8">
        <v>119.93333333333334</v>
      </c>
      <c r="K8">
        <v>184.29999999999998</v>
      </c>
      <c r="L8">
        <v>182.6</v>
      </c>
      <c r="M8">
        <v>173.86666666666667</v>
      </c>
    </row>
    <row r="9" spans="1:13" x14ac:dyDescent="0.35">
      <c r="A9" s="10" t="s">
        <v>123</v>
      </c>
      <c r="B9">
        <v>167.56666666666669</v>
      </c>
      <c r="C9">
        <v>210</v>
      </c>
      <c r="D9">
        <v>181.6</v>
      </c>
      <c r="E9">
        <v>172.30000000000004</v>
      </c>
      <c r="F9">
        <v>187.63333333333333</v>
      </c>
      <c r="G9">
        <v>160.79999999999998</v>
      </c>
      <c r="H9">
        <v>186.73333333333335</v>
      </c>
      <c r="I9">
        <v>170.56666666666666</v>
      </c>
      <c r="J9">
        <v>122.33333333333333</v>
      </c>
      <c r="K9">
        <v>202.13333333333335</v>
      </c>
      <c r="L9">
        <v>189.6</v>
      </c>
      <c r="M9">
        <v>178.73333333333335</v>
      </c>
    </row>
    <row r="10" spans="1:13" x14ac:dyDescent="0.35">
      <c r="A10" s="10" t="s">
        <v>124</v>
      </c>
      <c r="B10">
        <v>165.43333333333334</v>
      </c>
      <c r="C10">
        <v>211.53333333333333</v>
      </c>
      <c r="D10">
        <v>171.03333333333333</v>
      </c>
      <c r="E10">
        <v>170.93333333333331</v>
      </c>
      <c r="F10">
        <v>185.26666666666665</v>
      </c>
      <c r="G10">
        <v>163.9</v>
      </c>
      <c r="H10">
        <v>204.36666666666665</v>
      </c>
      <c r="I10">
        <v>169.8</v>
      </c>
      <c r="J10">
        <v>122.13333333333333</v>
      </c>
      <c r="K10">
        <v>199.29999999999998</v>
      </c>
      <c r="L10">
        <v>188.46666666666667</v>
      </c>
      <c r="M10">
        <v>180.1</v>
      </c>
    </row>
    <row r="11" spans="1:13" x14ac:dyDescent="0.35">
      <c r="A11" s="10" t="s">
        <v>125</v>
      </c>
      <c r="B11">
        <v>163.76666666666665</v>
      </c>
      <c r="C11">
        <v>209.86666666666665</v>
      </c>
      <c r="D11">
        <v>169.86666666666667</v>
      </c>
      <c r="E11">
        <v>169.76666666666665</v>
      </c>
      <c r="F11">
        <v>187.36666666666667</v>
      </c>
      <c r="G11">
        <v>165.76666666666665</v>
      </c>
      <c r="H11">
        <v>196.5</v>
      </c>
      <c r="I11">
        <v>169.1</v>
      </c>
      <c r="J11">
        <v>121.83333333333333</v>
      </c>
      <c r="K11">
        <v>196.66666666666666</v>
      </c>
      <c r="L11">
        <v>187.53333333333333</v>
      </c>
      <c r="M11">
        <v>178.36666666666667</v>
      </c>
    </row>
    <row r="12" spans="1:13" x14ac:dyDescent="0.35">
      <c r="A12" s="10" t="s">
        <v>126</v>
      </c>
      <c r="B12">
        <v>173.9666666666667</v>
      </c>
      <c r="C12">
        <v>209.96666666666667</v>
      </c>
      <c r="D12">
        <v>169.96666666666667</v>
      </c>
      <c r="E12">
        <v>178.4666666666667</v>
      </c>
      <c r="F12">
        <v>174.03333333333333</v>
      </c>
      <c r="G12">
        <v>176.4</v>
      </c>
      <c r="H12">
        <v>159.36666666666667</v>
      </c>
      <c r="I12">
        <v>173.63333333333335</v>
      </c>
      <c r="J12">
        <v>121.59999999999998</v>
      </c>
      <c r="K12">
        <v>212.06666666666669</v>
      </c>
      <c r="L12">
        <v>193.66666666666666</v>
      </c>
      <c r="M12">
        <v>178.5</v>
      </c>
    </row>
    <row r="13" spans="1:13" x14ac:dyDescent="0.35">
      <c r="A13" s="10" t="s">
        <v>127</v>
      </c>
      <c r="B13">
        <v>174.43333333333331</v>
      </c>
      <c r="C13">
        <v>208.36666666666665</v>
      </c>
      <c r="D13">
        <v>175.43333333333331</v>
      </c>
      <c r="E13">
        <v>177.4</v>
      </c>
      <c r="F13">
        <v>178.29999999999998</v>
      </c>
      <c r="G13">
        <v>169.6</v>
      </c>
      <c r="H13">
        <v>156.46666666666667</v>
      </c>
      <c r="I13">
        <v>171.20000000000002</v>
      </c>
      <c r="J13">
        <v>120.33333333333333</v>
      </c>
      <c r="K13">
        <v>208.86666666666667</v>
      </c>
      <c r="L13">
        <v>193.16666666666666</v>
      </c>
      <c r="M13">
        <v>177.5</v>
      </c>
    </row>
    <row r="14" spans="1:13" x14ac:dyDescent="0.35">
      <c r="A14" s="10" t="s">
        <v>128</v>
      </c>
      <c r="B14">
        <v>173.70000000000002</v>
      </c>
      <c r="C14">
        <v>211.4</v>
      </c>
      <c r="D14">
        <v>194.79999999999998</v>
      </c>
      <c r="E14">
        <v>174.69999999999996</v>
      </c>
      <c r="F14">
        <v>185.93333333333331</v>
      </c>
      <c r="G14">
        <v>158.36666666666667</v>
      </c>
      <c r="H14">
        <v>157.36666666666667</v>
      </c>
      <c r="I14">
        <v>170.93333333333331</v>
      </c>
      <c r="J14">
        <v>121.36666666666667</v>
      </c>
      <c r="K14">
        <v>207.73333333333335</v>
      </c>
      <c r="L14">
        <v>191.33333333333334</v>
      </c>
      <c r="M14">
        <v>177.06666666666669</v>
      </c>
    </row>
    <row r="15" spans="1:13" x14ac:dyDescent="0.35">
      <c r="A15" s="10" t="s">
        <v>129</v>
      </c>
      <c r="B15">
        <v>174.4666666666667</v>
      </c>
      <c r="C15">
        <v>208.36666666666665</v>
      </c>
      <c r="D15">
        <v>175.43333333333331</v>
      </c>
      <c r="E15">
        <v>177.4</v>
      </c>
      <c r="F15">
        <v>178.23333333333335</v>
      </c>
      <c r="G15">
        <v>169.6</v>
      </c>
      <c r="H15">
        <v>156.53333333333333</v>
      </c>
      <c r="I15">
        <v>171.26666666666665</v>
      </c>
      <c r="J15">
        <v>120.33333333333333</v>
      </c>
      <c r="K15">
        <v>208.86666666666667</v>
      </c>
      <c r="L15">
        <v>193.16666666666666</v>
      </c>
      <c r="M15">
        <v>177.53333333333333</v>
      </c>
    </row>
    <row r="16" spans="1:13" x14ac:dyDescent="0.35">
      <c r="A16" s="10" t="s">
        <v>130</v>
      </c>
      <c r="B16">
        <v>173.86666666666665</v>
      </c>
      <c r="C16">
        <v>215.06666666666669</v>
      </c>
      <c r="D16">
        <v>173.63333333333333</v>
      </c>
      <c r="E16">
        <v>179.5</v>
      </c>
      <c r="F16">
        <v>169.23333333333332</v>
      </c>
      <c r="G16">
        <v>172.33333333333334</v>
      </c>
      <c r="H16">
        <v>164.9</v>
      </c>
      <c r="I16">
        <v>175.79999999999998</v>
      </c>
      <c r="J16">
        <v>122.93333333333334</v>
      </c>
      <c r="K16">
        <v>216.96666666666667</v>
      </c>
      <c r="L16">
        <v>194.33333333333334</v>
      </c>
      <c r="M16">
        <v>179.66666666666666</v>
      </c>
    </row>
    <row r="17" spans="1:16" x14ac:dyDescent="0.35">
      <c r="A17" s="10" t="s">
        <v>94</v>
      </c>
      <c r="B17">
        <v>166.47948717948717</v>
      </c>
      <c r="C17">
        <v>211.73846153846148</v>
      </c>
      <c r="D17">
        <v>175.43076923076916</v>
      </c>
      <c r="E17">
        <v>172.28717948717949</v>
      </c>
      <c r="F17">
        <v>186.01794871794871</v>
      </c>
      <c r="G17">
        <v>167.95128205128205</v>
      </c>
      <c r="H17">
        <v>176.0820512820512</v>
      </c>
      <c r="I17">
        <v>169.48974358974354</v>
      </c>
      <c r="J17">
        <v>121.25384615384614</v>
      </c>
      <c r="K17">
        <v>200.77948717948721</v>
      </c>
      <c r="L17">
        <v>189.23589743589744</v>
      </c>
      <c r="M17">
        <v>177.35897435897439</v>
      </c>
    </row>
    <row r="19" spans="1:16" x14ac:dyDescent="0.35">
      <c r="C19" s="36" t="s">
        <v>147</v>
      </c>
      <c r="D19" s="36"/>
      <c r="E19" s="36"/>
    </row>
    <row r="22" spans="1:16" x14ac:dyDescent="0.35">
      <c r="A22" s="6" t="s">
        <v>0</v>
      </c>
      <c r="B22" s="6" t="s">
        <v>118</v>
      </c>
      <c r="C22" s="2" t="s">
        <v>59</v>
      </c>
      <c r="D22" s="2" t="s">
        <v>60</v>
      </c>
      <c r="E22" s="2" t="s">
        <v>49</v>
      </c>
      <c r="F22" s="2" t="s">
        <v>61</v>
      </c>
      <c r="G22" s="2" t="s">
        <v>62</v>
      </c>
      <c r="H22" s="2" t="s">
        <v>63</v>
      </c>
      <c r="I22" s="2" t="s">
        <v>64</v>
      </c>
      <c r="J22" s="2" t="s">
        <v>50</v>
      </c>
      <c r="K22" s="2" t="s">
        <v>51</v>
      </c>
      <c r="L22" s="2" t="s">
        <v>52</v>
      </c>
      <c r="M22" s="2" t="s">
        <v>65</v>
      </c>
      <c r="N22" s="2" t="s">
        <v>54</v>
      </c>
      <c r="O22" s="13" t="s">
        <v>143</v>
      </c>
      <c r="P22" s="13" t="s">
        <v>144</v>
      </c>
    </row>
    <row r="23" spans="1:16" x14ac:dyDescent="0.35">
      <c r="A23" s="7" t="s">
        <v>34</v>
      </c>
      <c r="B23" s="7" t="s">
        <v>122</v>
      </c>
      <c r="C23" s="16">
        <f t="shared" ref="C23:C34" si="0">VLOOKUP($B23,$A$4:$M$16,2,0)</f>
        <v>155.43333333333334</v>
      </c>
      <c r="D23" s="16">
        <f t="shared" ref="D23:D34" si="1">VLOOKUP($B23,$A$4:$M$16,3,0)</f>
        <v>220</v>
      </c>
      <c r="E23" s="16">
        <f t="shared" ref="E23:E34" si="2">VLOOKUP($B23,$A$4:$M$16,4,0)</f>
        <v>171.06666666666669</v>
      </c>
      <c r="F23" s="16">
        <f t="shared" ref="F23:F34" si="3">VLOOKUP($B23,$A$4:$M$16,5,0)</f>
        <v>165.86666666666667</v>
      </c>
      <c r="G23" s="16">
        <f t="shared" ref="G23:G34" si="4">VLOOKUP($B23,$A$4:$M$16,6,0)</f>
        <v>199.20000000000002</v>
      </c>
      <c r="H23" s="16">
        <f t="shared" ref="H23:H34" si="5">VLOOKUP($B23,$A$4:$M$16,7,0)</f>
        <v>169.86666666666665</v>
      </c>
      <c r="I23" s="16">
        <f t="shared" ref="I23:I34" si="6">VLOOKUP($B23,$A$4:$M$16,8,0)</f>
        <v>187.03333333333333</v>
      </c>
      <c r="J23" s="16">
        <f t="shared" ref="J23:J34" si="7">VLOOKUP($B23,$A$4:$M$16,9,0)</f>
        <v>164.16666666666666</v>
      </c>
      <c r="K23" s="16">
        <f t="shared" ref="K23:K34" si="8">VLOOKUP($B23,$A$4:$M$16,10,0)</f>
        <v>120.13333333333333</v>
      </c>
      <c r="L23" s="16">
        <f t="shared" ref="L23:L34" si="9">VLOOKUP($B23,$A$4:$M$16,11,0)</f>
        <v>186.5</v>
      </c>
      <c r="M23" s="16">
        <f t="shared" ref="M23:M34" si="10">VLOOKUP($B23,$A$4:$M$16,12,0)</f>
        <v>184.03333333333333</v>
      </c>
      <c r="N23" s="16">
        <f t="shared" ref="N23:N34" si="11">VLOOKUP($B23,$A$4:$M$16,13,0)</f>
        <v>175.53333333333333</v>
      </c>
      <c r="O23" s="16">
        <f t="shared" ref="O23:O34" si="12">SUM(C23:N23)</f>
        <v>2098.8333333333335</v>
      </c>
      <c r="P23" s="12"/>
    </row>
    <row r="24" spans="1:16" x14ac:dyDescent="0.35">
      <c r="A24" s="7" t="s">
        <v>34</v>
      </c>
      <c r="B24" s="7" t="s">
        <v>121</v>
      </c>
      <c r="C24" s="16">
        <f t="shared" si="0"/>
        <v>157</v>
      </c>
      <c r="D24" s="16">
        <f t="shared" si="1"/>
        <v>213.63333333333335</v>
      </c>
      <c r="E24" s="16">
        <f t="shared" si="2"/>
        <v>175.36666666666665</v>
      </c>
      <c r="F24" s="16">
        <f t="shared" si="3"/>
        <v>166.66666666666666</v>
      </c>
      <c r="G24" s="16">
        <f t="shared" si="4"/>
        <v>194.26666666666665</v>
      </c>
      <c r="H24" s="16">
        <f t="shared" si="5"/>
        <v>174.43333333333331</v>
      </c>
      <c r="I24" s="16">
        <f t="shared" si="6"/>
        <v>186.4</v>
      </c>
      <c r="J24" s="16">
        <f t="shared" si="7"/>
        <v>164.23333333333335</v>
      </c>
      <c r="K24" s="16">
        <f t="shared" si="8"/>
        <v>120.23333333333333</v>
      </c>
      <c r="L24" s="16">
        <f t="shared" si="9"/>
        <v>189.36666666666667</v>
      </c>
      <c r="M24" s="16">
        <f t="shared" si="10"/>
        <v>185.33333333333334</v>
      </c>
      <c r="N24" s="16">
        <f t="shared" si="11"/>
        <v>175.63333333333333</v>
      </c>
      <c r="O24" s="16">
        <f t="shared" si="12"/>
        <v>2102.5666666666666</v>
      </c>
      <c r="P24" s="12">
        <f>(O24-O23)/O23</f>
        <v>1.7787659811005102E-3</v>
      </c>
    </row>
    <row r="25" spans="1:16" x14ac:dyDescent="0.35">
      <c r="A25" s="7" t="s">
        <v>34</v>
      </c>
      <c r="B25" s="7" t="s">
        <v>119</v>
      </c>
      <c r="C25" s="16">
        <f t="shared" si="0"/>
        <v>160.63333333333333</v>
      </c>
      <c r="D25" s="16">
        <f t="shared" si="1"/>
        <v>207.16666666666666</v>
      </c>
      <c r="E25" s="16">
        <f t="shared" si="2"/>
        <v>169.36666666666665</v>
      </c>
      <c r="F25" s="16">
        <f t="shared" si="3"/>
        <v>168.13333333333333</v>
      </c>
      <c r="G25" s="16">
        <f t="shared" si="4"/>
        <v>191</v>
      </c>
      <c r="H25" s="16">
        <f t="shared" si="5"/>
        <v>173.06666666666669</v>
      </c>
      <c r="I25" s="16">
        <f t="shared" si="6"/>
        <v>190.96666666666667</v>
      </c>
      <c r="J25" s="16">
        <f t="shared" si="7"/>
        <v>167.20000000000002</v>
      </c>
      <c r="K25" s="16">
        <f t="shared" si="8"/>
        <v>121.10000000000001</v>
      </c>
      <c r="L25" s="16">
        <f t="shared" si="9"/>
        <v>192.96666666666667</v>
      </c>
      <c r="M25" s="16">
        <f t="shared" si="10"/>
        <v>186.4</v>
      </c>
      <c r="N25" s="16">
        <f t="shared" si="11"/>
        <v>176.86666666666667</v>
      </c>
      <c r="O25" s="16">
        <f t="shared" si="12"/>
        <v>2104.8666666666668</v>
      </c>
      <c r="P25" s="12">
        <f t="shared" ref="P25:P34" si="13">(O25-O24)/O24</f>
        <v>1.0939011049987391E-3</v>
      </c>
    </row>
    <row r="26" spans="1:16" x14ac:dyDescent="0.35">
      <c r="A26" s="7" t="s">
        <v>34</v>
      </c>
      <c r="B26" s="7" t="s">
        <v>125</v>
      </c>
      <c r="C26" s="16">
        <f t="shared" si="0"/>
        <v>163.76666666666665</v>
      </c>
      <c r="D26" s="16">
        <f t="shared" si="1"/>
        <v>209.86666666666665</v>
      </c>
      <c r="E26" s="16">
        <f t="shared" si="2"/>
        <v>169.86666666666667</v>
      </c>
      <c r="F26" s="16">
        <f t="shared" si="3"/>
        <v>169.76666666666665</v>
      </c>
      <c r="G26" s="16">
        <f t="shared" si="4"/>
        <v>187.36666666666667</v>
      </c>
      <c r="H26" s="16">
        <f t="shared" si="5"/>
        <v>165.76666666666665</v>
      </c>
      <c r="I26" s="16">
        <f t="shared" si="6"/>
        <v>196.5</v>
      </c>
      <c r="J26" s="16">
        <f t="shared" si="7"/>
        <v>169.1</v>
      </c>
      <c r="K26" s="16">
        <f t="shared" si="8"/>
        <v>121.83333333333333</v>
      </c>
      <c r="L26" s="16">
        <f t="shared" si="9"/>
        <v>196.66666666666666</v>
      </c>
      <c r="M26" s="16">
        <f t="shared" si="10"/>
        <v>187.53333333333333</v>
      </c>
      <c r="N26" s="16">
        <f t="shared" si="11"/>
        <v>178.36666666666667</v>
      </c>
      <c r="O26" s="16">
        <f t="shared" si="12"/>
        <v>2116.4</v>
      </c>
      <c r="P26" s="12">
        <f t="shared" si="13"/>
        <v>5.4793652804611386E-3</v>
      </c>
    </row>
    <row r="27" spans="1:16" x14ac:dyDescent="0.35">
      <c r="A27" s="7" t="s">
        <v>34</v>
      </c>
      <c r="B27" s="7" t="s">
        <v>124</v>
      </c>
      <c r="C27" s="16">
        <f t="shared" si="0"/>
        <v>165.43333333333334</v>
      </c>
      <c r="D27" s="16">
        <f t="shared" si="1"/>
        <v>211.53333333333333</v>
      </c>
      <c r="E27" s="16">
        <f t="shared" si="2"/>
        <v>171.03333333333333</v>
      </c>
      <c r="F27" s="16">
        <f t="shared" si="3"/>
        <v>170.93333333333331</v>
      </c>
      <c r="G27" s="16">
        <f t="shared" si="4"/>
        <v>185.26666666666665</v>
      </c>
      <c r="H27" s="16">
        <f t="shared" si="5"/>
        <v>163.9</v>
      </c>
      <c r="I27" s="16">
        <f t="shared" si="6"/>
        <v>204.36666666666665</v>
      </c>
      <c r="J27" s="16">
        <f t="shared" si="7"/>
        <v>169.8</v>
      </c>
      <c r="K27" s="16">
        <f t="shared" si="8"/>
        <v>122.13333333333333</v>
      </c>
      <c r="L27" s="16">
        <f t="shared" si="9"/>
        <v>199.29999999999998</v>
      </c>
      <c r="M27" s="16">
        <f t="shared" si="10"/>
        <v>188.46666666666667</v>
      </c>
      <c r="N27" s="16">
        <f t="shared" si="11"/>
        <v>180.1</v>
      </c>
      <c r="O27" s="16">
        <f t="shared" si="12"/>
        <v>2132.2666666666664</v>
      </c>
      <c r="P27" s="12">
        <f t="shared" si="13"/>
        <v>7.4970074970073389E-3</v>
      </c>
    </row>
    <row r="28" spans="1:16" x14ac:dyDescent="0.35">
      <c r="A28" s="7" t="s">
        <v>34</v>
      </c>
      <c r="B28" s="7" t="s">
        <v>123</v>
      </c>
      <c r="C28" s="16">
        <f t="shared" si="0"/>
        <v>167.56666666666669</v>
      </c>
      <c r="D28" s="16">
        <f t="shared" si="1"/>
        <v>210</v>
      </c>
      <c r="E28" s="16">
        <f t="shared" si="2"/>
        <v>181.6</v>
      </c>
      <c r="F28" s="16">
        <f t="shared" si="3"/>
        <v>172.30000000000004</v>
      </c>
      <c r="G28" s="16">
        <f t="shared" si="4"/>
        <v>187.63333333333333</v>
      </c>
      <c r="H28" s="16">
        <f t="shared" si="5"/>
        <v>160.79999999999998</v>
      </c>
      <c r="I28" s="16">
        <f t="shared" si="6"/>
        <v>186.73333333333335</v>
      </c>
      <c r="J28" s="16">
        <f t="shared" si="7"/>
        <v>170.56666666666666</v>
      </c>
      <c r="K28" s="16">
        <f t="shared" si="8"/>
        <v>122.33333333333333</v>
      </c>
      <c r="L28" s="16">
        <f t="shared" si="9"/>
        <v>202.13333333333335</v>
      </c>
      <c r="M28" s="16">
        <f t="shared" si="10"/>
        <v>189.6</v>
      </c>
      <c r="N28" s="16">
        <f t="shared" si="11"/>
        <v>178.73333333333335</v>
      </c>
      <c r="O28" s="16">
        <f t="shared" si="12"/>
        <v>2130</v>
      </c>
      <c r="P28" s="12">
        <f t="shared" si="13"/>
        <v>-1.0630315157577654E-3</v>
      </c>
    </row>
    <row r="29" spans="1:16" x14ac:dyDescent="0.35">
      <c r="A29" s="7" t="s">
        <v>34</v>
      </c>
      <c r="B29" s="7" t="s">
        <v>120</v>
      </c>
      <c r="C29" s="16">
        <f t="shared" si="0"/>
        <v>169.4</v>
      </c>
      <c r="D29" s="16">
        <f t="shared" si="1"/>
        <v>209.6</v>
      </c>
      <c r="E29" s="16">
        <f t="shared" si="2"/>
        <v>190.4</v>
      </c>
      <c r="F29" s="16">
        <f t="shared" si="3"/>
        <v>173.63333333333333</v>
      </c>
      <c r="G29" s="16">
        <f t="shared" si="4"/>
        <v>187.16666666666666</v>
      </c>
      <c r="H29" s="16">
        <f t="shared" si="5"/>
        <v>158.06666666666666</v>
      </c>
      <c r="I29" s="16">
        <f t="shared" si="6"/>
        <v>162.93333333333334</v>
      </c>
      <c r="J29" s="16">
        <f t="shared" si="7"/>
        <v>170.86666666666667</v>
      </c>
      <c r="K29" s="16">
        <f t="shared" si="8"/>
        <v>122.03333333333332</v>
      </c>
      <c r="L29" s="16">
        <f t="shared" si="9"/>
        <v>204.4</v>
      </c>
      <c r="M29" s="16">
        <f t="shared" si="10"/>
        <v>190.43333333333331</v>
      </c>
      <c r="N29" s="16">
        <f t="shared" si="11"/>
        <v>176.29999999999998</v>
      </c>
      <c r="O29" s="16">
        <f t="shared" si="12"/>
        <v>2115.2333333333336</v>
      </c>
      <c r="P29" s="12">
        <f t="shared" si="13"/>
        <v>-6.9327073552424524E-3</v>
      </c>
    </row>
    <row r="30" spans="1:16" x14ac:dyDescent="0.35">
      <c r="A30" s="7" t="s">
        <v>34</v>
      </c>
      <c r="B30" s="7" t="s">
        <v>128</v>
      </c>
      <c r="C30" s="16">
        <f t="shared" si="0"/>
        <v>173.70000000000002</v>
      </c>
      <c r="D30" s="16">
        <f t="shared" si="1"/>
        <v>211.4</v>
      </c>
      <c r="E30" s="16">
        <f t="shared" si="2"/>
        <v>194.79999999999998</v>
      </c>
      <c r="F30" s="16">
        <f t="shared" si="3"/>
        <v>174.69999999999996</v>
      </c>
      <c r="G30" s="16">
        <f t="shared" si="4"/>
        <v>185.93333333333331</v>
      </c>
      <c r="H30" s="16">
        <f t="shared" si="5"/>
        <v>158.36666666666667</v>
      </c>
      <c r="I30" s="16">
        <f t="shared" si="6"/>
        <v>157.36666666666667</v>
      </c>
      <c r="J30" s="16">
        <f t="shared" si="7"/>
        <v>170.93333333333331</v>
      </c>
      <c r="K30" s="16">
        <f t="shared" si="8"/>
        <v>121.36666666666667</v>
      </c>
      <c r="L30" s="16">
        <f t="shared" si="9"/>
        <v>207.73333333333335</v>
      </c>
      <c r="M30" s="16">
        <f t="shared" si="10"/>
        <v>191.33333333333334</v>
      </c>
      <c r="N30" s="16">
        <f t="shared" si="11"/>
        <v>177.06666666666669</v>
      </c>
      <c r="O30" s="16">
        <f t="shared" si="12"/>
        <v>2124.6999999999998</v>
      </c>
      <c r="P30" s="12">
        <f t="shared" si="13"/>
        <v>4.4754715791794006E-3</v>
      </c>
    </row>
    <row r="31" spans="1:16" x14ac:dyDescent="0.35">
      <c r="A31" s="7" t="s">
        <v>34</v>
      </c>
      <c r="B31" s="7" t="s">
        <v>127</v>
      </c>
      <c r="C31" s="16">
        <f t="shared" si="0"/>
        <v>174.43333333333331</v>
      </c>
      <c r="D31" s="16">
        <f t="shared" si="1"/>
        <v>208.36666666666665</v>
      </c>
      <c r="E31" s="16">
        <f t="shared" si="2"/>
        <v>175.43333333333331</v>
      </c>
      <c r="F31" s="16">
        <f t="shared" si="3"/>
        <v>177.4</v>
      </c>
      <c r="G31" s="16">
        <f t="shared" si="4"/>
        <v>178.29999999999998</v>
      </c>
      <c r="H31" s="16">
        <f t="shared" si="5"/>
        <v>169.6</v>
      </c>
      <c r="I31" s="16">
        <f t="shared" si="6"/>
        <v>156.46666666666667</v>
      </c>
      <c r="J31" s="16">
        <f t="shared" si="7"/>
        <v>171.20000000000002</v>
      </c>
      <c r="K31" s="16">
        <f t="shared" si="8"/>
        <v>120.33333333333333</v>
      </c>
      <c r="L31" s="16">
        <f t="shared" si="9"/>
        <v>208.86666666666667</v>
      </c>
      <c r="M31" s="16">
        <f t="shared" si="10"/>
        <v>193.16666666666666</v>
      </c>
      <c r="N31" s="16">
        <f t="shared" si="11"/>
        <v>177.5</v>
      </c>
      <c r="O31" s="16">
        <f t="shared" si="12"/>
        <v>2111.0666666666666</v>
      </c>
      <c r="P31" s="12">
        <f t="shared" si="13"/>
        <v>-6.4165921463421724E-3</v>
      </c>
    </row>
    <row r="32" spans="1:16" x14ac:dyDescent="0.35">
      <c r="A32" s="7" t="s">
        <v>34</v>
      </c>
      <c r="B32" s="7" t="s">
        <v>129</v>
      </c>
      <c r="C32" s="16">
        <f t="shared" si="0"/>
        <v>174.4666666666667</v>
      </c>
      <c r="D32" s="16">
        <f t="shared" si="1"/>
        <v>208.36666666666665</v>
      </c>
      <c r="E32" s="16">
        <f t="shared" si="2"/>
        <v>175.43333333333331</v>
      </c>
      <c r="F32" s="16">
        <f t="shared" si="3"/>
        <v>177.4</v>
      </c>
      <c r="G32" s="16">
        <f t="shared" si="4"/>
        <v>178.23333333333335</v>
      </c>
      <c r="H32" s="16">
        <f t="shared" si="5"/>
        <v>169.6</v>
      </c>
      <c r="I32" s="16">
        <f t="shared" si="6"/>
        <v>156.53333333333333</v>
      </c>
      <c r="J32" s="16">
        <f t="shared" si="7"/>
        <v>171.26666666666665</v>
      </c>
      <c r="K32" s="16">
        <f t="shared" si="8"/>
        <v>120.33333333333333</v>
      </c>
      <c r="L32" s="16">
        <f t="shared" si="9"/>
        <v>208.86666666666667</v>
      </c>
      <c r="M32" s="16">
        <f t="shared" si="10"/>
        <v>193.16666666666666</v>
      </c>
      <c r="N32" s="16">
        <f t="shared" si="11"/>
        <v>177.53333333333333</v>
      </c>
      <c r="O32" s="16">
        <f t="shared" si="12"/>
        <v>2111.2000000000003</v>
      </c>
      <c r="P32" s="12">
        <f t="shared" si="13"/>
        <v>6.3159224404882286E-5</v>
      </c>
    </row>
    <row r="33" spans="1:25" x14ac:dyDescent="0.35">
      <c r="A33" s="7" t="s">
        <v>34</v>
      </c>
      <c r="B33" s="7" t="s">
        <v>126</v>
      </c>
      <c r="C33" s="16">
        <f t="shared" si="0"/>
        <v>173.9666666666667</v>
      </c>
      <c r="D33" s="16">
        <f t="shared" si="1"/>
        <v>209.96666666666667</v>
      </c>
      <c r="E33" s="16">
        <f t="shared" si="2"/>
        <v>169.96666666666667</v>
      </c>
      <c r="F33" s="16">
        <f t="shared" si="3"/>
        <v>178.4666666666667</v>
      </c>
      <c r="G33" s="16">
        <f t="shared" si="4"/>
        <v>174.03333333333333</v>
      </c>
      <c r="H33" s="16">
        <f t="shared" si="5"/>
        <v>176.4</v>
      </c>
      <c r="I33" s="16">
        <f t="shared" si="6"/>
        <v>159.36666666666667</v>
      </c>
      <c r="J33" s="16">
        <f t="shared" si="7"/>
        <v>173.63333333333335</v>
      </c>
      <c r="K33" s="16">
        <f t="shared" si="8"/>
        <v>121.59999999999998</v>
      </c>
      <c r="L33" s="16">
        <f t="shared" si="9"/>
        <v>212.06666666666669</v>
      </c>
      <c r="M33" s="16">
        <f t="shared" si="10"/>
        <v>193.66666666666666</v>
      </c>
      <c r="N33" s="16">
        <f t="shared" si="11"/>
        <v>178.5</v>
      </c>
      <c r="O33" s="16">
        <f t="shared" si="12"/>
        <v>2121.6333333333337</v>
      </c>
      <c r="P33" s="12">
        <f t="shared" si="13"/>
        <v>4.9418971832765213E-3</v>
      </c>
      <c r="R33" s="10" t="s">
        <v>145</v>
      </c>
      <c r="S33" s="10"/>
      <c r="T33" s="10"/>
      <c r="U33" s="10"/>
      <c r="V33" s="10"/>
    </row>
    <row r="34" spans="1:25" x14ac:dyDescent="0.35">
      <c r="A34" s="7" t="s">
        <v>34</v>
      </c>
      <c r="B34" s="7" t="s">
        <v>130</v>
      </c>
      <c r="C34" s="16">
        <f t="shared" si="0"/>
        <v>173.86666666666665</v>
      </c>
      <c r="D34" s="16">
        <f t="shared" si="1"/>
        <v>215.06666666666669</v>
      </c>
      <c r="E34" s="16">
        <f t="shared" si="2"/>
        <v>173.63333333333333</v>
      </c>
      <c r="F34" s="16">
        <f t="shared" si="3"/>
        <v>179.5</v>
      </c>
      <c r="G34" s="16">
        <f t="shared" si="4"/>
        <v>169.23333333333332</v>
      </c>
      <c r="H34" s="16">
        <f t="shared" si="5"/>
        <v>172.33333333333334</v>
      </c>
      <c r="I34" s="16">
        <f t="shared" si="6"/>
        <v>164.9</v>
      </c>
      <c r="J34" s="16">
        <f t="shared" si="7"/>
        <v>175.79999999999998</v>
      </c>
      <c r="K34" s="16">
        <f t="shared" si="8"/>
        <v>122.93333333333334</v>
      </c>
      <c r="L34" s="16">
        <f t="shared" si="9"/>
        <v>216.96666666666667</v>
      </c>
      <c r="M34" s="16">
        <f t="shared" si="10"/>
        <v>194.33333333333334</v>
      </c>
      <c r="N34" s="16">
        <f t="shared" si="11"/>
        <v>179.66666666666666</v>
      </c>
      <c r="O34" s="16">
        <f t="shared" si="12"/>
        <v>2138.2333333333331</v>
      </c>
      <c r="P34" s="12">
        <f t="shared" si="13"/>
        <v>7.8241606309601645E-3</v>
      </c>
    </row>
    <row r="35" spans="1:25" x14ac:dyDescent="0.35">
      <c r="R35" t="s">
        <v>146</v>
      </c>
    </row>
    <row r="36" spans="1:25" x14ac:dyDescent="0.35">
      <c r="P36" s="15">
        <f>SUM(P24:P34)</f>
        <v>1.8741397464046301E-2</v>
      </c>
      <c r="Q36" t="s">
        <v>153</v>
      </c>
    </row>
    <row r="38" spans="1:25" x14ac:dyDescent="0.35">
      <c r="C38" s="36" t="s">
        <v>148</v>
      </c>
      <c r="D38" s="36"/>
      <c r="E38" s="36"/>
    </row>
    <row r="39" spans="1:25" x14ac:dyDescent="0.35">
      <c r="A39" s="6" t="s">
        <v>0</v>
      </c>
      <c r="B39" s="6" t="s">
        <v>118</v>
      </c>
      <c r="C39" s="2" t="s">
        <v>59</v>
      </c>
      <c r="D39" s="2" t="s">
        <v>60</v>
      </c>
      <c r="E39" s="2" t="s">
        <v>49</v>
      </c>
      <c r="F39" s="2" t="s">
        <v>61</v>
      </c>
      <c r="G39" s="2" t="s">
        <v>62</v>
      </c>
      <c r="H39" s="2" t="s">
        <v>63</v>
      </c>
      <c r="I39" s="2" t="s">
        <v>64</v>
      </c>
      <c r="J39" s="2" t="s">
        <v>50</v>
      </c>
      <c r="K39" s="2" t="s">
        <v>51</v>
      </c>
      <c r="L39" s="2" t="s">
        <v>52</v>
      </c>
      <c r="M39" s="2" t="s">
        <v>65</v>
      </c>
      <c r="N39" s="2" t="s">
        <v>54</v>
      </c>
    </row>
    <row r="40" spans="1:25" x14ac:dyDescent="0.35">
      <c r="A40" s="7" t="s">
        <v>34</v>
      </c>
      <c r="B40" s="7" t="s">
        <v>121</v>
      </c>
      <c r="C40" s="33">
        <f>((C24-C23)/C23)*100</f>
        <v>1.0079348059189337</v>
      </c>
      <c r="D40" s="33">
        <f t="shared" ref="D40:N40" si="14">((D24-D23)/D23)*100</f>
        <v>-2.8939393939393843</v>
      </c>
      <c r="E40" s="33">
        <f t="shared" si="14"/>
        <v>2.5136399064691859</v>
      </c>
      <c r="F40" s="33">
        <f t="shared" si="14"/>
        <v>0.48231511254018267</v>
      </c>
      <c r="G40" s="33">
        <f t="shared" si="14"/>
        <v>-2.476572958500685</v>
      </c>
      <c r="H40" s="33">
        <f t="shared" si="14"/>
        <v>2.6883830455259008</v>
      </c>
      <c r="I40" s="33">
        <f t="shared" si="14"/>
        <v>-0.33862056674389185</v>
      </c>
      <c r="J40" s="33">
        <f t="shared" si="14"/>
        <v>4.0609137055852569E-2</v>
      </c>
      <c r="K40" s="33">
        <f t="shared" si="14"/>
        <v>8.3240843507221302E-2</v>
      </c>
      <c r="L40" s="33">
        <f t="shared" si="14"/>
        <v>1.5370866845397717</v>
      </c>
      <c r="M40" s="33">
        <f t="shared" si="14"/>
        <v>0.7063937692447082</v>
      </c>
      <c r="N40" s="33">
        <f t="shared" si="14"/>
        <v>5.6969236612226165E-2</v>
      </c>
    </row>
    <row r="41" spans="1:25" x14ac:dyDescent="0.35">
      <c r="A41" s="7" t="s">
        <v>34</v>
      </c>
      <c r="B41" s="7" t="s">
        <v>119</v>
      </c>
      <c r="C41" s="33">
        <f>((C25-C24)/C24)*100</f>
        <v>2.3142250530785518</v>
      </c>
      <c r="D41" s="33">
        <f t="shared" ref="C41:N50" si="15">((D25-D24)/D24)*100</f>
        <v>-3.0269932906849881</v>
      </c>
      <c r="E41" s="33">
        <f t="shared" si="15"/>
        <v>-3.4214027751378073</v>
      </c>
      <c r="F41" s="33">
        <f t="shared" si="15"/>
        <v>0.88000000000000123</v>
      </c>
      <c r="G41" s="33">
        <f t="shared" si="15"/>
        <v>-1.681537405627995</v>
      </c>
      <c r="H41" s="33">
        <f t="shared" si="15"/>
        <v>-0.78348939422890362</v>
      </c>
      <c r="I41" s="33">
        <f t="shared" si="15"/>
        <v>2.449928469241772</v>
      </c>
      <c r="J41" s="33">
        <f t="shared" si="15"/>
        <v>1.8063730464785883</v>
      </c>
      <c r="K41" s="33">
        <f t="shared" si="15"/>
        <v>0.72082062655947399</v>
      </c>
      <c r="L41" s="33">
        <f t="shared" si="15"/>
        <v>1.9010737546206622</v>
      </c>
      <c r="M41" s="33">
        <f t="shared" si="15"/>
        <v>0.57553956834532172</v>
      </c>
      <c r="N41" s="33">
        <f t="shared" si="15"/>
        <v>0.70222053520593009</v>
      </c>
    </row>
    <row r="42" spans="1:25" x14ac:dyDescent="0.35">
      <c r="A42" s="7" t="s">
        <v>34</v>
      </c>
      <c r="B42" s="7" t="s">
        <v>125</v>
      </c>
      <c r="C42" s="33">
        <f t="shared" si="15"/>
        <v>1.9506121601992068</v>
      </c>
      <c r="D42" s="33">
        <f t="shared" si="15"/>
        <v>1.3032984714400591</v>
      </c>
      <c r="E42" s="33">
        <f t="shared" si="15"/>
        <v>0.29521747687464783</v>
      </c>
      <c r="F42" s="33">
        <f t="shared" si="15"/>
        <v>0.9714512291831835</v>
      </c>
      <c r="G42" s="33">
        <f t="shared" si="15"/>
        <v>-1.9022687609075006</v>
      </c>
      <c r="H42" s="33">
        <f t="shared" si="15"/>
        <v>-4.2180277349769097</v>
      </c>
      <c r="I42" s="33">
        <f t="shared" si="15"/>
        <v>2.8975388374934532</v>
      </c>
      <c r="J42" s="33">
        <f t="shared" si="15"/>
        <v>1.1363636363636227</v>
      </c>
      <c r="K42" s="33">
        <f t="shared" si="15"/>
        <v>0.60556014313238649</v>
      </c>
      <c r="L42" s="33">
        <f t="shared" si="15"/>
        <v>1.9174296078770021</v>
      </c>
      <c r="M42" s="33">
        <f t="shared" si="15"/>
        <v>0.60801144492131209</v>
      </c>
      <c r="N42" s="33">
        <f t="shared" si="15"/>
        <v>0.8480964945344891</v>
      </c>
      <c r="W42" s="10"/>
      <c r="X42" s="10"/>
      <c r="Y42" s="10"/>
    </row>
    <row r="43" spans="1:25" x14ac:dyDescent="0.35">
      <c r="A43" s="7" t="s">
        <v>34</v>
      </c>
      <c r="B43" s="7" t="s">
        <v>124</v>
      </c>
      <c r="C43" s="33">
        <f t="shared" si="15"/>
        <v>1.0177081213108197</v>
      </c>
      <c r="D43" s="33">
        <f t="shared" si="15"/>
        <v>0.79415501905972952</v>
      </c>
      <c r="E43" s="33">
        <f t="shared" si="15"/>
        <v>0.68681318681318115</v>
      </c>
      <c r="F43" s="33">
        <f t="shared" si="15"/>
        <v>0.68721774985273354</v>
      </c>
      <c r="G43" s="33">
        <f t="shared" si="15"/>
        <v>-1.1207970112079821</v>
      </c>
      <c r="H43" s="33">
        <f t="shared" si="15"/>
        <v>-1.1260808365171804</v>
      </c>
      <c r="I43" s="33">
        <f t="shared" si="15"/>
        <v>4.0033927056827716</v>
      </c>
      <c r="J43" s="33">
        <f t="shared" si="15"/>
        <v>0.41395623891189659</v>
      </c>
      <c r="K43" s="33">
        <f t="shared" si="15"/>
        <v>0.24623803009575693</v>
      </c>
      <c r="L43" s="33">
        <f t="shared" si="15"/>
        <v>1.3389830508474538</v>
      </c>
      <c r="M43" s="33">
        <f t="shared" si="15"/>
        <v>0.49768929968005893</v>
      </c>
      <c r="N43" s="33">
        <f t="shared" si="15"/>
        <v>0.97178097551858711</v>
      </c>
      <c r="U43" s="10"/>
      <c r="V43" s="10"/>
    </row>
    <row r="44" spans="1:25" x14ac:dyDescent="0.35">
      <c r="A44" s="7" t="s">
        <v>34</v>
      </c>
      <c r="B44" s="7" t="s">
        <v>123</v>
      </c>
      <c r="C44" s="33">
        <f t="shared" si="15"/>
        <v>1.2895426153536294</v>
      </c>
      <c r="D44" s="33">
        <f t="shared" si="15"/>
        <v>-0.72486605735896537</v>
      </c>
      <c r="E44" s="33">
        <f t="shared" si="15"/>
        <v>6.1781329175599273</v>
      </c>
      <c r="F44" s="33">
        <f t="shared" si="15"/>
        <v>0.79953198127928893</v>
      </c>
      <c r="G44" s="33">
        <f t="shared" si="15"/>
        <v>1.2774379273119869</v>
      </c>
      <c r="H44" s="33">
        <f t="shared" si="15"/>
        <v>-1.8913971934106302</v>
      </c>
      <c r="I44" s="33">
        <f t="shared" si="15"/>
        <v>-8.6282824987766915</v>
      </c>
      <c r="J44" s="33">
        <f t="shared" si="15"/>
        <v>0.45151158225362276</v>
      </c>
      <c r="K44" s="33">
        <f t="shared" si="15"/>
        <v>0.16375545851528617</v>
      </c>
      <c r="L44" s="33">
        <f t="shared" si="15"/>
        <v>1.4216424151196043</v>
      </c>
      <c r="M44" s="33">
        <f t="shared" si="15"/>
        <v>0.60134418111071397</v>
      </c>
      <c r="N44" s="33">
        <f t="shared" si="15"/>
        <v>-0.75883768276882058</v>
      </c>
    </row>
    <row r="45" spans="1:25" x14ac:dyDescent="0.35">
      <c r="A45" s="7" t="s">
        <v>34</v>
      </c>
      <c r="B45" s="7" t="s">
        <v>120</v>
      </c>
      <c r="C45" s="33">
        <f t="shared" si="15"/>
        <v>1.0940919037199011</v>
      </c>
      <c r="D45" s="33">
        <f t="shared" si="15"/>
        <v>-0.19047619047619319</v>
      </c>
      <c r="E45" s="33">
        <f t="shared" si="15"/>
        <v>4.8458149779735749</v>
      </c>
      <c r="F45" s="33">
        <f t="shared" si="15"/>
        <v>0.77384407041978276</v>
      </c>
      <c r="G45" s="33">
        <f t="shared" si="15"/>
        <v>-0.24871202700302111</v>
      </c>
      <c r="H45" s="33">
        <f t="shared" si="15"/>
        <v>-1.6998341625207216</v>
      </c>
      <c r="I45" s="33">
        <f t="shared" si="15"/>
        <v>-12.74544805426634</v>
      </c>
      <c r="J45" s="33">
        <f t="shared" si="15"/>
        <v>0.17588430721126327</v>
      </c>
      <c r="K45" s="33">
        <f t="shared" si="15"/>
        <v>-0.2452316076294371</v>
      </c>
      <c r="L45" s="33">
        <f t="shared" si="15"/>
        <v>1.1213720316622615</v>
      </c>
      <c r="M45" s="33">
        <f t="shared" si="15"/>
        <v>0.43952180028128396</v>
      </c>
      <c r="N45" s="33">
        <f t="shared" si="15"/>
        <v>-1.3614323013801</v>
      </c>
    </row>
    <row r="46" spans="1:25" x14ac:dyDescent="0.35">
      <c r="A46" s="7" t="s">
        <v>34</v>
      </c>
      <c r="B46" s="7" t="s">
        <v>128</v>
      </c>
      <c r="C46" s="33">
        <f t="shared" si="15"/>
        <v>2.5383707201889085</v>
      </c>
      <c r="D46" s="33">
        <f t="shared" si="15"/>
        <v>0.85877862595420384</v>
      </c>
      <c r="E46" s="33">
        <f t="shared" si="15"/>
        <v>2.310924369747887</v>
      </c>
      <c r="F46" s="33">
        <f t="shared" si="15"/>
        <v>0.61432136686502281</v>
      </c>
      <c r="G46" s="33">
        <f t="shared" si="15"/>
        <v>-0.6589492430988505</v>
      </c>
      <c r="H46" s="33">
        <f t="shared" si="15"/>
        <v>0.18979333614509367</v>
      </c>
      <c r="I46" s="33">
        <f t="shared" si="15"/>
        <v>-3.4165302782324032</v>
      </c>
      <c r="J46" s="33">
        <f t="shared" si="15"/>
        <v>3.9016777214183257E-2</v>
      </c>
      <c r="K46" s="33">
        <f t="shared" si="15"/>
        <v>-0.54629882545750597</v>
      </c>
      <c r="L46" s="33">
        <f t="shared" si="15"/>
        <v>1.6307893020221831</v>
      </c>
      <c r="M46" s="33">
        <f t="shared" si="15"/>
        <v>0.47260633642571376</v>
      </c>
      <c r="N46" s="33">
        <f t="shared" si="15"/>
        <v>0.43486481376444036</v>
      </c>
    </row>
    <row r="47" spans="1:25" x14ac:dyDescent="0.35">
      <c r="A47" s="7" t="s">
        <v>34</v>
      </c>
      <c r="B47" s="7" t="s">
        <v>127</v>
      </c>
      <c r="C47" s="33">
        <f t="shared" si="15"/>
        <v>0.422183841872937</v>
      </c>
      <c r="D47" s="33">
        <f t="shared" si="15"/>
        <v>-1.4348785871964804</v>
      </c>
      <c r="E47" s="33">
        <f t="shared" si="15"/>
        <v>-9.9418206707734473</v>
      </c>
      <c r="F47" s="33">
        <f t="shared" si="15"/>
        <v>1.545506582713249</v>
      </c>
      <c r="G47" s="33">
        <f t="shared" si="15"/>
        <v>-4.1054141269272106</v>
      </c>
      <c r="H47" s="33">
        <f t="shared" si="15"/>
        <v>7.093243527678375</v>
      </c>
      <c r="I47" s="33">
        <f t="shared" si="15"/>
        <v>-0.57191273035374213</v>
      </c>
      <c r="J47" s="33">
        <f t="shared" si="15"/>
        <v>0.15600624024963439</v>
      </c>
      <c r="K47" s="33">
        <f t="shared" si="15"/>
        <v>-0.85141444658061982</v>
      </c>
      <c r="L47" s="33">
        <f t="shared" si="15"/>
        <v>0.54557124518613243</v>
      </c>
      <c r="M47" s="33">
        <f t="shared" si="15"/>
        <v>0.95818815331009455</v>
      </c>
      <c r="N47" s="33">
        <f t="shared" si="15"/>
        <v>0.24472891566263666</v>
      </c>
    </row>
    <row r="48" spans="1:25" x14ac:dyDescent="0.35">
      <c r="A48" s="7" t="s">
        <v>34</v>
      </c>
      <c r="B48" s="7" t="s">
        <v>129</v>
      </c>
      <c r="C48" s="33">
        <f t="shared" si="15"/>
        <v>1.9109497420249352E-2</v>
      </c>
      <c r="D48" s="33">
        <f t="shared" si="15"/>
        <v>0</v>
      </c>
      <c r="E48" s="33">
        <f t="shared" si="15"/>
        <v>0</v>
      </c>
      <c r="F48" s="33">
        <f t="shared" si="15"/>
        <v>0</v>
      </c>
      <c r="G48" s="33">
        <f t="shared" si="15"/>
        <v>-3.7390166386222355E-2</v>
      </c>
      <c r="H48" s="33">
        <f t="shared" si="15"/>
        <v>0</v>
      </c>
      <c r="I48" s="33">
        <f t="shared" si="15"/>
        <v>4.2607584149976278E-2</v>
      </c>
      <c r="J48" s="33">
        <f t="shared" si="15"/>
        <v>3.8940809968828538E-2</v>
      </c>
      <c r="K48" s="33">
        <f t="shared" si="15"/>
        <v>0</v>
      </c>
      <c r="L48" s="33">
        <f t="shared" si="15"/>
        <v>0</v>
      </c>
      <c r="M48" s="33">
        <f t="shared" si="15"/>
        <v>0</v>
      </c>
      <c r="N48" s="33">
        <f t="shared" si="15"/>
        <v>1.8779342723003627E-2</v>
      </c>
    </row>
    <row r="49" spans="1:18" x14ac:dyDescent="0.35">
      <c r="A49" s="7" t="s">
        <v>34</v>
      </c>
      <c r="B49" s="7" t="s">
        <v>126</v>
      </c>
      <c r="C49" s="33">
        <f t="shared" si="15"/>
        <v>-0.28658769583492544</v>
      </c>
      <c r="D49" s="33">
        <f t="shared" si="15"/>
        <v>0.7678771396576658</v>
      </c>
      <c r="E49" s="33">
        <f t="shared" si="15"/>
        <v>-3.1160934828044695</v>
      </c>
      <c r="F49" s="33">
        <f t="shared" si="15"/>
        <v>0.6012777151446963</v>
      </c>
      <c r="G49" s="33">
        <f t="shared" si="15"/>
        <v>-2.3564615672339722</v>
      </c>
      <c r="H49" s="33">
        <f t="shared" si="15"/>
        <v>4.0094339622641577</v>
      </c>
      <c r="I49" s="33">
        <f t="shared" si="15"/>
        <v>1.8100511073253893</v>
      </c>
      <c r="J49" s="33">
        <f t="shared" si="15"/>
        <v>1.3818606461658445</v>
      </c>
      <c r="K49" s="33">
        <f t="shared" si="15"/>
        <v>1.0526315789473559</v>
      </c>
      <c r="L49" s="33">
        <f t="shared" si="15"/>
        <v>1.5320778806256066</v>
      </c>
      <c r="M49" s="33">
        <f t="shared" si="15"/>
        <v>0.25884383088869717</v>
      </c>
      <c r="N49" s="33">
        <f t="shared" si="15"/>
        <v>0.54449868569282867</v>
      </c>
    </row>
    <row r="50" spans="1:18" x14ac:dyDescent="0.35">
      <c r="A50" s="7" t="s">
        <v>34</v>
      </c>
      <c r="B50" s="7" t="s">
        <v>130</v>
      </c>
      <c r="C50" s="33">
        <f t="shared" si="15"/>
        <v>-5.7482276298170799E-2</v>
      </c>
      <c r="D50" s="33">
        <f t="shared" si="15"/>
        <v>2.4289569772979949</v>
      </c>
      <c r="E50" s="33">
        <f t="shared" si="15"/>
        <v>2.157285742302407</v>
      </c>
      <c r="F50" s="33">
        <f t="shared" si="15"/>
        <v>0.57900635039221304</v>
      </c>
      <c r="G50" s="33">
        <f t="shared" si="15"/>
        <v>-2.7580923194790339</v>
      </c>
      <c r="H50" s="33">
        <f t="shared" si="15"/>
        <v>-2.3053665910808747</v>
      </c>
      <c r="I50" s="33">
        <f t="shared" si="15"/>
        <v>3.4720769713449053</v>
      </c>
      <c r="J50" s="33">
        <f t="shared" si="15"/>
        <v>1.2478402764445931</v>
      </c>
      <c r="K50" s="33">
        <f t="shared" si="15"/>
        <v>1.0964912280701951</v>
      </c>
      <c r="L50" s="33">
        <f t="shared" si="15"/>
        <v>2.3105941527821328</v>
      </c>
      <c r="M50" s="33">
        <f t="shared" si="15"/>
        <v>0.34423407917384802</v>
      </c>
      <c r="N50" s="33">
        <f t="shared" si="15"/>
        <v>0.65359477124182475</v>
      </c>
    </row>
    <row r="51" spans="1:18" x14ac:dyDescent="0.35">
      <c r="A51" s="12"/>
      <c r="B51" s="14" t="s">
        <v>149</v>
      </c>
      <c r="C51" s="33">
        <f>SUM(C40:C50)</f>
        <v>11.30970874693004</v>
      </c>
      <c r="D51" s="33">
        <f t="shared" ref="D51:N51" si="16">SUM(D40:D50)</f>
        <v>-2.1180872862463573</v>
      </c>
      <c r="E51" s="33">
        <f t="shared" si="16"/>
        <v>2.5085116490250874</v>
      </c>
      <c r="F51" s="33">
        <f t="shared" si="16"/>
        <v>7.9344721583903537</v>
      </c>
      <c r="G51" s="33">
        <f t="shared" si="16"/>
        <v>-16.068757659060488</v>
      </c>
      <c r="H51" s="33">
        <f t="shared" si="16"/>
        <v>1.9566579588783077</v>
      </c>
      <c r="I51" s="33">
        <f t="shared" si="16"/>
        <v>-11.025198453134802</v>
      </c>
      <c r="J51" s="33">
        <f t="shared" si="16"/>
        <v>6.8883626983179287</v>
      </c>
      <c r="K51" s="33">
        <f t="shared" si="16"/>
        <v>2.325793029160113</v>
      </c>
      <c r="L51" s="33">
        <f t="shared" si="16"/>
        <v>15.256620125282812</v>
      </c>
      <c r="M51" s="33">
        <f t="shared" si="16"/>
        <v>5.4623724633817528</v>
      </c>
      <c r="N51" s="33">
        <f t="shared" si="16"/>
        <v>2.3552637868070461</v>
      </c>
    </row>
    <row r="52" spans="1:18" x14ac:dyDescent="0.35">
      <c r="O52" s="12"/>
      <c r="P52" s="12"/>
    </row>
    <row r="53" spans="1:18" s="12" customFormat="1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9" spans="1:18" x14ac:dyDescent="0.35">
      <c r="P59" s="10" t="s">
        <v>150</v>
      </c>
    </row>
    <row r="60" spans="1:18" x14ac:dyDescent="0.35">
      <c r="P60" t="s">
        <v>151</v>
      </c>
      <c r="Q60" s="10"/>
      <c r="R60" s="10"/>
    </row>
    <row r="61" spans="1:18" x14ac:dyDescent="0.35">
      <c r="P61" t="s">
        <v>154</v>
      </c>
    </row>
    <row r="63" spans="1:18" x14ac:dyDescent="0.35">
      <c r="O63" s="10"/>
      <c r="P63" s="10" t="s">
        <v>152</v>
      </c>
    </row>
    <row r="64" spans="1:18" x14ac:dyDescent="0.35">
      <c r="Q64" s="10"/>
      <c r="R64" s="10"/>
    </row>
  </sheetData>
  <mergeCells count="2">
    <mergeCell ref="C19:E19"/>
    <mergeCell ref="C38:E38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71BD-8238-4682-AD5D-F82B5C33FBB3}">
  <dimension ref="A1:N75"/>
  <sheetViews>
    <sheetView topLeftCell="A16" workbookViewId="0">
      <selection activeCell="F20" sqref="F20"/>
    </sheetView>
  </sheetViews>
  <sheetFormatPr defaultRowHeight="14.5" x14ac:dyDescent="0.35"/>
  <cols>
    <col min="1" max="1" width="14.08984375" bestFit="1" customWidth="1"/>
    <col min="2" max="2" width="15.81640625" bestFit="1" customWidth="1"/>
    <col min="3" max="3" width="15.36328125" bestFit="1" customWidth="1"/>
    <col min="4" max="4" width="25.1796875" bestFit="1" customWidth="1"/>
    <col min="6" max="6" width="16.36328125" customWidth="1"/>
    <col min="9" max="9" width="18.1796875" customWidth="1"/>
    <col min="10" max="10" width="15.54296875" customWidth="1"/>
    <col min="11" max="11" width="10.08984375" customWidth="1"/>
    <col min="12" max="12" width="20.6328125" customWidth="1"/>
    <col min="13" max="13" width="25.08984375" customWidth="1"/>
    <col min="14" max="14" width="34.1796875" customWidth="1"/>
  </cols>
  <sheetData>
    <row r="1" spans="1:14" x14ac:dyDescent="0.35">
      <c r="A1" s="11" t="s">
        <v>1</v>
      </c>
      <c r="B1" t="s">
        <v>210</v>
      </c>
    </row>
    <row r="2" spans="1:14" x14ac:dyDescent="0.35">
      <c r="A2" s="11" t="s">
        <v>0</v>
      </c>
      <c r="B2" t="s">
        <v>34</v>
      </c>
    </row>
    <row r="4" spans="1:14" x14ac:dyDescent="0.35">
      <c r="A4" s="11" t="s">
        <v>93</v>
      </c>
      <c r="B4" t="s">
        <v>99</v>
      </c>
      <c r="C4" t="s">
        <v>104</v>
      </c>
      <c r="D4" t="s">
        <v>209</v>
      </c>
      <c r="F4" s="1" t="s">
        <v>211</v>
      </c>
      <c r="G4" s="1" t="s">
        <v>80</v>
      </c>
      <c r="H4" s="1" t="s">
        <v>23</v>
      </c>
      <c r="I4" s="1" t="s">
        <v>156</v>
      </c>
      <c r="K4" s="1" t="s">
        <v>1</v>
      </c>
      <c r="L4" s="1" t="s">
        <v>218</v>
      </c>
      <c r="M4" s="1" t="s">
        <v>219</v>
      </c>
      <c r="N4" s="1" t="s">
        <v>220</v>
      </c>
    </row>
    <row r="5" spans="1:14" x14ac:dyDescent="0.35">
      <c r="A5" s="10" t="s">
        <v>158</v>
      </c>
      <c r="B5">
        <v>1627.5000000000002</v>
      </c>
      <c r="C5">
        <v>135.19999999999999</v>
      </c>
      <c r="D5">
        <v>810.59999999999991</v>
      </c>
      <c r="F5" t="s">
        <v>165</v>
      </c>
      <c r="G5">
        <f>VLOOKUP($F5,$A$5:$D$68,2,0)</f>
        <v>1626.9</v>
      </c>
      <c r="H5">
        <f>VLOOKUP($F5,$A$5:$D$68,3,0)</f>
        <v>134.30000000000001</v>
      </c>
      <c r="I5">
        <f>VLOOKUP($F5,$A$5:$D$68,4,0)</f>
        <v>805.2</v>
      </c>
      <c r="K5" t="s">
        <v>215</v>
      </c>
      <c r="L5" s="12">
        <f>(G30-G17)/G17</f>
        <v>-3.2892997335611358E-2</v>
      </c>
      <c r="M5" s="12">
        <f t="shared" ref="M5:N5" si="0">(H30-H17)/H17</f>
        <v>-2.1557386838647847E-2</v>
      </c>
      <c r="N5" s="12">
        <f t="shared" si="0"/>
        <v>-4.9091347700225295E-2</v>
      </c>
    </row>
    <row r="6" spans="1:14" x14ac:dyDescent="0.35">
      <c r="A6" s="10" t="s">
        <v>159</v>
      </c>
      <c r="B6">
        <v>1667.6000000000004</v>
      </c>
      <c r="C6">
        <v>137.69999999999999</v>
      </c>
      <c r="D6">
        <v>829.09999999999991</v>
      </c>
      <c r="F6" t="s">
        <v>158</v>
      </c>
      <c r="G6">
        <f t="shared" ref="G6:G16" si="1">VLOOKUP($F6,$A$5:$D$68,2,0)</f>
        <v>1627.5000000000002</v>
      </c>
      <c r="H6">
        <f t="shared" ref="H6:H16" si="2">VLOOKUP($F6,$A$5:$D$68,3,0)</f>
        <v>135.19999999999999</v>
      </c>
      <c r="I6">
        <f t="shared" ref="I6:I16" si="3">VLOOKUP($F6,$A$5:$D$68,4,0)</f>
        <v>810.59999999999991</v>
      </c>
      <c r="K6" t="s">
        <v>216</v>
      </c>
      <c r="L6" s="12">
        <f>(G44-G30)/G30</f>
        <v>0.16931687337998641</v>
      </c>
      <c r="M6" s="12">
        <f t="shared" ref="M6:N6" si="4">(H44-H30)/H30</f>
        <v>0.13121757705218157</v>
      </c>
      <c r="N6" s="12">
        <f t="shared" si="4"/>
        <v>0.12233309373810849</v>
      </c>
    </row>
    <row r="7" spans="1:14" x14ac:dyDescent="0.35">
      <c r="A7" s="10" t="s">
        <v>160</v>
      </c>
      <c r="B7">
        <v>1628.9999999999998</v>
      </c>
      <c r="C7">
        <v>144.9</v>
      </c>
      <c r="D7">
        <v>842.90000000000009</v>
      </c>
      <c r="F7" t="s">
        <v>166</v>
      </c>
      <c r="G7">
        <f t="shared" si="1"/>
        <v>1629.8999999999999</v>
      </c>
      <c r="H7">
        <f t="shared" si="2"/>
        <v>136</v>
      </c>
      <c r="I7">
        <f t="shared" si="3"/>
        <v>814.6</v>
      </c>
      <c r="K7" t="s">
        <v>217</v>
      </c>
      <c r="L7" s="12">
        <f>(G58-G44)/G44</f>
        <v>6.6092213725630372E-2</v>
      </c>
      <c r="M7" s="12">
        <f t="shared" ref="M7:N7" si="5">(H58-H44)/H44</f>
        <v>8.6107364445643583E-2</v>
      </c>
      <c r="N7" s="12">
        <f t="shared" si="5"/>
        <v>8.0721661524319532E-2</v>
      </c>
    </row>
    <row r="8" spans="1:14" x14ac:dyDescent="0.35">
      <c r="A8" s="10" t="s">
        <v>161</v>
      </c>
      <c r="B8">
        <v>1631.7999999999997</v>
      </c>
      <c r="C8">
        <v>133.80000000000001</v>
      </c>
      <c r="D8">
        <v>802</v>
      </c>
      <c r="F8" t="s">
        <v>164</v>
      </c>
      <c r="G8">
        <f t="shared" si="1"/>
        <v>1643.8000000000002</v>
      </c>
      <c r="H8">
        <f t="shared" si="2"/>
        <v>136.19999999999999</v>
      </c>
      <c r="I8">
        <f t="shared" si="3"/>
        <v>817.6</v>
      </c>
    </row>
    <row r="9" spans="1:14" x14ac:dyDescent="0.35">
      <c r="A9" s="10" t="s">
        <v>162</v>
      </c>
      <c r="B9">
        <v>1650.9</v>
      </c>
      <c r="C9">
        <v>133.30000000000001</v>
      </c>
      <c r="D9">
        <v>799.3</v>
      </c>
      <c r="F9" t="s">
        <v>163</v>
      </c>
      <c r="G9">
        <f t="shared" si="1"/>
        <v>1665</v>
      </c>
      <c r="H9">
        <f t="shared" si="2"/>
        <v>137</v>
      </c>
      <c r="I9">
        <f t="shared" si="3"/>
        <v>823.40000000000009</v>
      </c>
    </row>
    <row r="10" spans="1:14" x14ac:dyDescent="0.35">
      <c r="A10" s="10" t="s">
        <v>163</v>
      </c>
      <c r="B10">
        <v>1665</v>
      </c>
      <c r="C10">
        <v>137</v>
      </c>
      <c r="D10">
        <v>823.40000000000009</v>
      </c>
      <c r="F10" t="s">
        <v>159</v>
      </c>
      <c r="G10">
        <f t="shared" si="1"/>
        <v>1667.6000000000004</v>
      </c>
      <c r="H10">
        <f t="shared" si="2"/>
        <v>137.69999999999999</v>
      </c>
      <c r="I10">
        <f t="shared" si="3"/>
        <v>829.09999999999991</v>
      </c>
    </row>
    <row r="11" spans="1:14" x14ac:dyDescent="0.35">
      <c r="A11" s="10" t="s">
        <v>164</v>
      </c>
      <c r="B11">
        <v>1643.8000000000002</v>
      </c>
      <c r="C11">
        <v>136.19999999999999</v>
      </c>
      <c r="D11">
        <v>817.6</v>
      </c>
      <c r="F11" t="s">
        <v>169</v>
      </c>
      <c r="G11">
        <f t="shared" si="1"/>
        <v>1648.7</v>
      </c>
      <c r="H11">
        <f t="shared" si="2"/>
        <v>138.4</v>
      </c>
      <c r="I11">
        <f t="shared" si="3"/>
        <v>834.2</v>
      </c>
    </row>
    <row r="12" spans="1:14" x14ac:dyDescent="0.35">
      <c r="A12" s="10" t="s">
        <v>165</v>
      </c>
      <c r="B12">
        <v>1626.9</v>
      </c>
      <c r="C12">
        <v>134.30000000000001</v>
      </c>
      <c r="D12">
        <v>805.2</v>
      </c>
      <c r="F12" t="s">
        <v>168</v>
      </c>
      <c r="G12">
        <f t="shared" si="1"/>
        <v>1642.6000000000001</v>
      </c>
      <c r="H12">
        <f t="shared" si="2"/>
        <v>142.1</v>
      </c>
      <c r="I12">
        <f t="shared" si="3"/>
        <v>844</v>
      </c>
    </row>
    <row r="13" spans="1:14" x14ac:dyDescent="0.35">
      <c r="A13" s="10" t="s">
        <v>166</v>
      </c>
      <c r="B13">
        <v>1629.8999999999999</v>
      </c>
      <c r="C13">
        <v>136</v>
      </c>
      <c r="D13">
        <v>814.6</v>
      </c>
      <c r="F13" t="s">
        <v>167</v>
      </c>
      <c r="G13">
        <f t="shared" si="1"/>
        <v>1642.2000000000003</v>
      </c>
      <c r="H13">
        <f t="shared" si="2"/>
        <v>142.1</v>
      </c>
      <c r="I13">
        <f t="shared" si="3"/>
        <v>843.8</v>
      </c>
    </row>
    <row r="14" spans="1:14" x14ac:dyDescent="0.35">
      <c r="A14" s="10" t="s">
        <v>167</v>
      </c>
      <c r="B14">
        <v>1642.2000000000003</v>
      </c>
      <c r="C14">
        <v>142.1</v>
      </c>
      <c r="D14">
        <v>843.8</v>
      </c>
      <c r="F14" t="s">
        <v>160</v>
      </c>
      <c r="G14">
        <f t="shared" si="1"/>
        <v>1628.9999999999998</v>
      </c>
      <c r="H14">
        <f t="shared" si="2"/>
        <v>144.9</v>
      </c>
      <c r="I14">
        <f t="shared" si="3"/>
        <v>842.90000000000009</v>
      </c>
    </row>
    <row r="15" spans="1:14" x14ac:dyDescent="0.35">
      <c r="A15" s="10" t="s">
        <v>168</v>
      </c>
      <c r="B15">
        <v>1642.6000000000001</v>
      </c>
      <c r="C15">
        <v>142.1</v>
      </c>
      <c r="D15">
        <v>844</v>
      </c>
      <c r="F15" t="s">
        <v>173</v>
      </c>
      <c r="G15">
        <f t="shared" si="1"/>
        <v>1620.1</v>
      </c>
      <c r="H15">
        <f t="shared" si="2"/>
        <v>145.1</v>
      </c>
      <c r="I15">
        <f t="shared" si="3"/>
        <v>841.19999999999993</v>
      </c>
    </row>
    <row r="16" spans="1:14" x14ac:dyDescent="0.35">
      <c r="A16" s="10" t="s">
        <v>169</v>
      </c>
      <c r="B16">
        <v>1648.7</v>
      </c>
      <c r="C16">
        <v>138.4</v>
      </c>
      <c r="D16">
        <v>834.2</v>
      </c>
      <c r="F16" t="s">
        <v>172</v>
      </c>
      <c r="G16">
        <f t="shared" si="1"/>
        <v>1623.5</v>
      </c>
      <c r="H16">
        <f t="shared" si="2"/>
        <v>145.6</v>
      </c>
      <c r="I16">
        <f t="shared" si="3"/>
        <v>842.19999999999993</v>
      </c>
    </row>
    <row r="17" spans="1:14" x14ac:dyDescent="0.35">
      <c r="A17" s="10" t="s">
        <v>170</v>
      </c>
      <c r="B17">
        <v>1711.6</v>
      </c>
      <c r="C17">
        <v>148.5</v>
      </c>
      <c r="D17">
        <v>855.5</v>
      </c>
      <c r="F17" s="1" t="s">
        <v>149</v>
      </c>
      <c r="G17" s="1">
        <f>SUM(G5:G16)</f>
        <v>19666.8</v>
      </c>
      <c r="H17" s="1">
        <f t="shared" ref="H17:I17" si="6">SUM(H5:H16)</f>
        <v>1674.6</v>
      </c>
      <c r="I17" s="1">
        <f t="shared" si="6"/>
        <v>9948.8000000000011</v>
      </c>
    </row>
    <row r="18" spans="1:14" x14ac:dyDescent="0.35">
      <c r="A18" s="10" t="s">
        <v>171</v>
      </c>
      <c r="B18">
        <v>1810.3000000000002</v>
      </c>
      <c r="C18">
        <v>150.4</v>
      </c>
      <c r="D18">
        <v>870.3</v>
      </c>
      <c r="F18" s="1" t="s">
        <v>212</v>
      </c>
      <c r="G18" s="1" t="s">
        <v>80</v>
      </c>
      <c r="H18" s="1" t="s">
        <v>23</v>
      </c>
      <c r="I18" s="1" t="s">
        <v>156</v>
      </c>
    </row>
    <row r="19" spans="1:14" x14ac:dyDescent="0.35">
      <c r="A19" s="10" t="s">
        <v>172</v>
      </c>
      <c r="B19">
        <v>1623.5</v>
      </c>
      <c r="C19">
        <v>145.6</v>
      </c>
      <c r="D19">
        <v>842.19999999999993</v>
      </c>
      <c r="F19" t="s">
        <v>176</v>
      </c>
      <c r="G19">
        <f>VLOOKUP($F19,$A$5:$D$68,2,0)</f>
        <v>1629.2</v>
      </c>
      <c r="H19">
        <f>VLOOKUP($F19,$A$5:$D$68,3,0)</f>
        <v>146.19999999999999</v>
      </c>
      <c r="I19">
        <f>VLOOKUP($F19,$A$5:$D$68,4,0)</f>
        <v>845.10000000000014</v>
      </c>
    </row>
    <row r="20" spans="1:14" x14ac:dyDescent="0.35">
      <c r="A20" s="10" t="s">
        <v>173</v>
      </c>
      <c r="B20">
        <v>1620.1</v>
      </c>
      <c r="C20">
        <v>145.1</v>
      </c>
      <c r="D20">
        <v>841.19999999999993</v>
      </c>
      <c r="F20" t="s">
        <v>177</v>
      </c>
      <c r="G20">
        <f t="shared" ref="G20:G29" si="7">VLOOKUP($F20,$A$5:$D$68,2,0)</f>
        <v>1657.9000000000003</v>
      </c>
      <c r="H20">
        <f t="shared" ref="H20:H29" si="8">VLOOKUP($F20,$A$5:$D$68,3,0)</f>
        <v>146.9</v>
      </c>
      <c r="I20">
        <f t="shared" ref="I20:I29" si="9">VLOOKUP($F20,$A$5:$D$68,4,0)</f>
        <v>848.8</v>
      </c>
    </row>
    <row r="21" spans="1:14" x14ac:dyDescent="0.35">
      <c r="A21" s="10" t="s">
        <v>174</v>
      </c>
      <c r="B21">
        <v>1702.8</v>
      </c>
      <c r="C21">
        <v>147.9</v>
      </c>
      <c r="D21">
        <v>853.19999999999993</v>
      </c>
      <c r="F21" t="s">
        <v>175</v>
      </c>
      <c r="G21">
        <f t="shared" si="7"/>
        <v>1679.9</v>
      </c>
      <c r="H21">
        <f t="shared" si="8"/>
        <v>147.4</v>
      </c>
      <c r="I21">
        <f t="shared" si="9"/>
        <v>850.1</v>
      </c>
    </row>
    <row r="22" spans="1:14" x14ac:dyDescent="0.35">
      <c r="A22" s="10" t="s">
        <v>175</v>
      </c>
      <c r="B22">
        <v>1679.9</v>
      </c>
      <c r="C22">
        <v>147.4</v>
      </c>
      <c r="D22">
        <v>850.1</v>
      </c>
      <c r="F22" t="s">
        <v>174</v>
      </c>
      <c r="G22">
        <f t="shared" si="7"/>
        <v>1702.8</v>
      </c>
      <c r="H22">
        <f t="shared" si="8"/>
        <v>147.9</v>
      </c>
      <c r="I22">
        <f t="shared" si="9"/>
        <v>853.19999999999993</v>
      </c>
    </row>
    <row r="23" spans="1:14" x14ac:dyDescent="0.35">
      <c r="A23" s="10" t="s">
        <v>176</v>
      </c>
      <c r="B23">
        <v>1629.2</v>
      </c>
      <c r="C23">
        <v>146.19999999999999</v>
      </c>
      <c r="D23">
        <v>845.10000000000014</v>
      </c>
      <c r="F23" t="s">
        <v>170</v>
      </c>
      <c r="G23">
        <f t="shared" si="7"/>
        <v>1711.6</v>
      </c>
      <c r="H23">
        <f t="shared" si="8"/>
        <v>148.5</v>
      </c>
      <c r="I23">
        <f t="shared" si="9"/>
        <v>855.5</v>
      </c>
    </row>
    <row r="24" spans="1:14" x14ac:dyDescent="0.35">
      <c r="A24" s="10" t="s">
        <v>177</v>
      </c>
      <c r="B24">
        <v>1657.9000000000003</v>
      </c>
      <c r="C24">
        <v>146.9</v>
      </c>
      <c r="D24">
        <v>848.8</v>
      </c>
      <c r="F24" t="s">
        <v>180</v>
      </c>
      <c r="G24">
        <f t="shared" si="7"/>
        <v>1722.6999999999998</v>
      </c>
      <c r="H24">
        <f t="shared" si="8"/>
        <v>149</v>
      </c>
      <c r="I24">
        <f t="shared" si="9"/>
        <v>858</v>
      </c>
    </row>
    <row r="25" spans="1:14" x14ac:dyDescent="0.35">
      <c r="A25" s="10" t="s">
        <v>178</v>
      </c>
      <c r="B25">
        <v>1775.6000000000001</v>
      </c>
      <c r="C25">
        <v>149.9</v>
      </c>
      <c r="D25">
        <v>864.5</v>
      </c>
      <c r="F25" t="s">
        <v>179</v>
      </c>
      <c r="G25">
        <f t="shared" si="7"/>
        <v>1750.4999999999998</v>
      </c>
      <c r="H25">
        <f t="shared" si="8"/>
        <v>149.4</v>
      </c>
      <c r="I25">
        <f t="shared" si="9"/>
        <v>861.3</v>
      </c>
    </row>
    <row r="26" spans="1:14" x14ac:dyDescent="0.35">
      <c r="A26" s="10" t="s">
        <v>179</v>
      </c>
      <c r="B26">
        <v>1750.4999999999998</v>
      </c>
      <c r="C26">
        <v>149.4</v>
      </c>
      <c r="D26">
        <v>861.3</v>
      </c>
      <c r="F26" t="s">
        <v>178</v>
      </c>
      <c r="G26">
        <f t="shared" si="7"/>
        <v>1775.6000000000001</v>
      </c>
      <c r="H26">
        <f t="shared" si="8"/>
        <v>149.9</v>
      </c>
      <c r="I26">
        <f t="shared" si="9"/>
        <v>864.5</v>
      </c>
      <c r="L26" s="37" t="s">
        <v>221</v>
      </c>
      <c r="M26" s="37"/>
      <c r="N26" s="37"/>
    </row>
    <row r="27" spans="1:14" x14ac:dyDescent="0.35">
      <c r="A27" s="10" t="s">
        <v>180</v>
      </c>
      <c r="B27">
        <v>1722.6999999999998</v>
      </c>
      <c r="C27">
        <v>149</v>
      </c>
      <c r="D27">
        <v>858</v>
      </c>
      <c r="F27" t="s">
        <v>171</v>
      </c>
      <c r="G27">
        <f t="shared" si="7"/>
        <v>1810.3000000000002</v>
      </c>
      <c r="H27">
        <f t="shared" si="8"/>
        <v>150.4</v>
      </c>
      <c r="I27">
        <f t="shared" si="9"/>
        <v>870.3</v>
      </c>
      <c r="L27" t="s">
        <v>222</v>
      </c>
    </row>
    <row r="28" spans="1:14" x14ac:dyDescent="0.35">
      <c r="A28" s="10" t="s">
        <v>181</v>
      </c>
      <c r="B28">
        <v>1791.74</v>
      </c>
      <c r="C28">
        <v>150.69999999999999</v>
      </c>
      <c r="D28">
        <v>839.59</v>
      </c>
      <c r="F28" t="s">
        <v>185</v>
      </c>
      <c r="G28">
        <f t="shared" si="7"/>
        <v>1804.3</v>
      </c>
      <c r="H28">
        <f t="shared" si="8"/>
        <v>151.19999999999999</v>
      </c>
      <c r="I28">
        <f t="shared" si="9"/>
        <v>875.1</v>
      </c>
    </row>
    <row r="29" spans="1:14" x14ac:dyDescent="0.35">
      <c r="A29" s="10" t="s">
        <v>182</v>
      </c>
      <c r="B29">
        <v>1854.6</v>
      </c>
      <c r="C29">
        <v>155</v>
      </c>
      <c r="D29">
        <v>892.9</v>
      </c>
      <c r="F29" t="s">
        <v>184</v>
      </c>
      <c r="G29">
        <f t="shared" si="7"/>
        <v>1775.1</v>
      </c>
      <c r="H29">
        <f t="shared" si="8"/>
        <v>151.69999999999999</v>
      </c>
      <c r="I29">
        <f t="shared" si="9"/>
        <v>878.50000000000011</v>
      </c>
    </row>
    <row r="30" spans="1:14" x14ac:dyDescent="0.35">
      <c r="A30" s="10" t="s">
        <v>183</v>
      </c>
      <c r="B30">
        <v>1959.9</v>
      </c>
      <c r="C30">
        <v>158.30000000000001</v>
      </c>
      <c r="D30">
        <v>904</v>
      </c>
      <c r="F30" s="1" t="s">
        <v>149</v>
      </c>
      <c r="G30" s="1">
        <f>SUM(G19:G29)</f>
        <v>19019.899999999998</v>
      </c>
      <c r="H30" s="1">
        <f t="shared" ref="H30:I30" si="10">SUM(H19:H29)</f>
        <v>1638.5000000000002</v>
      </c>
      <c r="I30" s="1">
        <f t="shared" si="10"/>
        <v>9460.4</v>
      </c>
    </row>
    <row r="31" spans="1:14" x14ac:dyDescent="0.35">
      <c r="A31" s="10" t="s">
        <v>184</v>
      </c>
      <c r="B31">
        <v>1775.1</v>
      </c>
      <c r="C31">
        <v>151.69999999999999</v>
      </c>
      <c r="D31">
        <v>878.50000000000011</v>
      </c>
      <c r="F31" s="1" t="s">
        <v>213</v>
      </c>
      <c r="G31" s="1" t="s">
        <v>80</v>
      </c>
      <c r="H31" s="1" t="s">
        <v>23</v>
      </c>
      <c r="I31" s="1" t="s">
        <v>156</v>
      </c>
    </row>
    <row r="32" spans="1:14" x14ac:dyDescent="0.35">
      <c r="A32" s="10" t="s">
        <v>185</v>
      </c>
      <c r="B32">
        <v>1804.3</v>
      </c>
      <c r="C32">
        <v>151.19999999999999</v>
      </c>
      <c r="D32">
        <v>875.1</v>
      </c>
      <c r="F32" t="s">
        <v>188</v>
      </c>
      <c r="G32">
        <f>VLOOKUP($F32,$A$5:$D$68,2,0)</f>
        <v>1758.7</v>
      </c>
      <c r="H32">
        <f>VLOOKUP($F32,$A$5:$D$68,3,0)</f>
        <v>152.30000000000001</v>
      </c>
      <c r="I32">
        <f>VLOOKUP($F32,$A$5:$D$68,4,0)</f>
        <v>879.59999999999991</v>
      </c>
    </row>
    <row r="33" spans="1:9" x14ac:dyDescent="0.35">
      <c r="A33" s="10" t="s">
        <v>186</v>
      </c>
      <c r="B33">
        <v>1827.4</v>
      </c>
      <c r="C33">
        <v>154.4</v>
      </c>
      <c r="D33">
        <v>881.4</v>
      </c>
      <c r="F33" t="s">
        <v>181</v>
      </c>
      <c r="G33">
        <f t="shared" ref="G33:G43" si="11">VLOOKUP($F33,$A$5:$D$68,2,0)</f>
        <v>1791.74</v>
      </c>
      <c r="H33">
        <f t="shared" ref="H33:H43" si="12">VLOOKUP($F33,$A$5:$D$68,3,0)</f>
        <v>150.69999999999999</v>
      </c>
      <c r="I33">
        <f t="shared" ref="I33:I43" si="13">VLOOKUP($F33,$A$5:$D$68,4,0)</f>
        <v>839.59</v>
      </c>
    </row>
    <row r="34" spans="1:9" x14ac:dyDescent="0.35">
      <c r="A34" s="10" t="s">
        <v>187</v>
      </c>
      <c r="B34">
        <v>1827.4</v>
      </c>
      <c r="C34">
        <v>154.4</v>
      </c>
      <c r="D34">
        <v>881.4</v>
      </c>
      <c r="F34" t="s">
        <v>189</v>
      </c>
      <c r="G34">
        <f t="shared" si="11"/>
        <v>1693.55</v>
      </c>
      <c r="H34">
        <f t="shared" si="12"/>
        <v>138.69999999999999</v>
      </c>
      <c r="I34">
        <f t="shared" si="13"/>
        <v>815.83</v>
      </c>
    </row>
    <row r="35" spans="1:9" x14ac:dyDescent="0.35">
      <c r="A35" s="10" t="s">
        <v>188</v>
      </c>
      <c r="B35">
        <v>1758.7</v>
      </c>
      <c r="C35">
        <v>152.30000000000001</v>
      </c>
      <c r="D35">
        <v>879.59999999999991</v>
      </c>
      <c r="F35" t="s">
        <v>187</v>
      </c>
      <c r="G35">
        <f t="shared" si="11"/>
        <v>1827.4</v>
      </c>
      <c r="H35">
        <f t="shared" si="12"/>
        <v>154.4</v>
      </c>
      <c r="I35">
        <f t="shared" si="13"/>
        <v>881.4</v>
      </c>
    </row>
    <row r="36" spans="1:9" x14ac:dyDescent="0.35">
      <c r="A36" s="10" t="s">
        <v>189</v>
      </c>
      <c r="B36">
        <v>1693.55</v>
      </c>
      <c r="C36">
        <v>138.69999999999999</v>
      </c>
      <c r="D36">
        <v>815.83</v>
      </c>
      <c r="F36" t="s">
        <v>186</v>
      </c>
      <c r="G36">
        <f t="shared" si="11"/>
        <v>1827.4</v>
      </c>
      <c r="H36">
        <f t="shared" si="12"/>
        <v>154.4</v>
      </c>
      <c r="I36">
        <f t="shared" si="13"/>
        <v>881.4</v>
      </c>
    </row>
    <row r="37" spans="1:9" x14ac:dyDescent="0.35">
      <c r="A37" s="10" t="s">
        <v>190</v>
      </c>
      <c r="B37">
        <v>1949.1000000000001</v>
      </c>
      <c r="C37">
        <v>157.19999999999999</v>
      </c>
      <c r="D37">
        <v>900.5</v>
      </c>
      <c r="F37" t="s">
        <v>182</v>
      </c>
      <c r="G37">
        <f t="shared" si="11"/>
        <v>1854.6</v>
      </c>
      <c r="H37">
        <f t="shared" si="12"/>
        <v>155</v>
      </c>
      <c r="I37">
        <f t="shared" si="13"/>
        <v>892.9</v>
      </c>
    </row>
    <row r="38" spans="1:9" x14ac:dyDescent="0.35">
      <c r="A38" s="10" t="s">
        <v>191</v>
      </c>
      <c r="B38">
        <v>1904.6000000000004</v>
      </c>
      <c r="C38">
        <v>156.30000000000001</v>
      </c>
      <c r="D38">
        <v>897.8</v>
      </c>
      <c r="F38" t="s">
        <v>192</v>
      </c>
      <c r="G38">
        <f t="shared" si="11"/>
        <v>1864.8</v>
      </c>
      <c r="H38">
        <f t="shared" si="12"/>
        <v>155.6</v>
      </c>
      <c r="I38">
        <f t="shared" si="13"/>
        <v>895</v>
      </c>
    </row>
    <row r="39" spans="1:9" x14ac:dyDescent="0.35">
      <c r="A39" s="10" t="s">
        <v>192</v>
      </c>
      <c r="B39">
        <v>1864.8</v>
      </c>
      <c r="C39">
        <v>155.6</v>
      </c>
      <c r="D39">
        <v>895</v>
      </c>
      <c r="F39" t="s">
        <v>191</v>
      </c>
      <c r="G39">
        <f t="shared" si="11"/>
        <v>1904.6000000000004</v>
      </c>
      <c r="H39">
        <f t="shared" si="12"/>
        <v>156.30000000000001</v>
      </c>
      <c r="I39">
        <f t="shared" si="13"/>
        <v>897.8</v>
      </c>
    </row>
    <row r="40" spans="1:9" x14ac:dyDescent="0.35">
      <c r="A40" s="10" t="s">
        <v>193</v>
      </c>
      <c r="B40">
        <v>1906.5</v>
      </c>
      <c r="C40">
        <v>162.30000000000001</v>
      </c>
      <c r="D40">
        <v>930.1</v>
      </c>
      <c r="F40" t="s">
        <v>190</v>
      </c>
      <c r="G40">
        <f t="shared" si="11"/>
        <v>1949.1000000000001</v>
      </c>
      <c r="H40">
        <f t="shared" si="12"/>
        <v>157.19999999999999</v>
      </c>
      <c r="I40">
        <f t="shared" si="13"/>
        <v>900.5</v>
      </c>
    </row>
    <row r="41" spans="1:9" x14ac:dyDescent="0.35">
      <c r="A41" s="10" t="s">
        <v>194</v>
      </c>
      <c r="B41">
        <v>1979.3000000000002</v>
      </c>
      <c r="C41">
        <v>168.4</v>
      </c>
      <c r="D41">
        <v>960</v>
      </c>
      <c r="F41" t="s">
        <v>183</v>
      </c>
      <c r="G41">
        <f t="shared" si="11"/>
        <v>1959.9</v>
      </c>
      <c r="H41">
        <f t="shared" si="12"/>
        <v>158.30000000000001</v>
      </c>
      <c r="I41">
        <f t="shared" si="13"/>
        <v>904</v>
      </c>
    </row>
    <row r="42" spans="1:9" x14ac:dyDescent="0.35">
      <c r="A42" s="10" t="s">
        <v>195</v>
      </c>
      <c r="B42">
        <v>2016.7</v>
      </c>
      <c r="C42">
        <v>170.6</v>
      </c>
      <c r="D42">
        <v>969.80000000000007</v>
      </c>
      <c r="F42" t="s">
        <v>197</v>
      </c>
      <c r="G42">
        <f t="shared" si="11"/>
        <v>1924.6999999999998</v>
      </c>
      <c r="H42">
        <f t="shared" si="12"/>
        <v>159.30000000000001</v>
      </c>
      <c r="I42">
        <f t="shared" si="13"/>
        <v>908.6</v>
      </c>
    </row>
    <row r="43" spans="1:9" x14ac:dyDescent="0.35">
      <c r="A43" s="10" t="s">
        <v>196</v>
      </c>
      <c r="B43">
        <v>1883.8000000000002</v>
      </c>
      <c r="C43">
        <v>161.30000000000001</v>
      </c>
      <c r="D43">
        <v>921.1</v>
      </c>
      <c r="F43" t="s">
        <v>196</v>
      </c>
      <c r="G43">
        <f t="shared" si="11"/>
        <v>1883.8000000000002</v>
      </c>
      <c r="H43">
        <f t="shared" si="12"/>
        <v>161.30000000000001</v>
      </c>
      <c r="I43">
        <f t="shared" si="13"/>
        <v>921.1</v>
      </c>
    </row>
    <row r="44" spans="1:9" x14ac:dyDescent="0.35">
      <c r="A44" s="10" t="s">
        <v>197</v>
      </c>
      <c r="B44">
        <v>1924.6999999999998</v>
      </c>
      <c r="C44">
        <v>159.30000000000001</v>
      </c>
      <c r="D44">
        <v>908.6</v>
      </c>
      <c r="F44" s="1" t="s">
        <v>149</v>
      </c>
      <c r="G44" s="1">
        <f>SUM(G32:G43)</f>
        <v>22240.29</v>
      </c>
      <c r="H44" s="1">
        <f t="shared" ref="H44:I44" si="14">SUM(H32:H43)</f>
        <v>1853.4999999999998</v>
      </c>
      <c r="I44" s="1">
        <f t="shared" si="14"/>
        <v>10617.720000000001</v>
      </c>
    </row>
    <row r="45" spans="1:9" x14ac:dyDescent="0.35">
      <c r="A45" s="10" t="s">
        <v>198</v>
      </c>
      <c r="B45">
        <v>1986.1000000000001</v>
      </c>
      <c r="C45">
        <v>167</v>
      </c>
      <c r="D45">
        <v>953.3</v>
      </c>
      <c r="F45" s="1" t="s">
        <v>214</v>
      </c>
      <c r="G45" s="1" t="s">
        <v>80</v>
      </c>
      <c r="H45" s="1" t="s">
        <v>23</v>
      </c>
      <c r="I45" s="1" t="s">
        <v>156</v>
      </c>
    </row>
    <row r="46" spans="1:9" x14ac:dyDescent="0.35">
      <c r="A46" s="10" t="s">
        <v>199</v>
      </c>
      <c r="B46">
        <v>1973.8999999999999</v>
      </c>
      <c r="C46">
        <v>166.3</v>
      </c>
      <c r="D46">
        <v>945.1</v>
      </c>
      <c r="F46" t="s">
        <v>200</v>
      </c>
      <c r="G46">
        <f>VLOOKUP($F46,$A$5:$D$68,2,0)</f>
        <v>1882.8999999999999</v>
      </c>
      <c r="H46">
        <f>VLOOKUP($F46,$A$5:$D$68,3,0)</f>
        <v>161.69999999999999</v>
      </c>
      <c r="I46">
        <f>VLOOKUP($F46,$A$5:$D$68,4,0)</f>
        <v>926.8</v>
      </c>
    </row>
    <row r="47" spans="1:9" x14ac:dyDescent="0.35">
      <c r="A47" s="10" t="s">
        <v>200</v>
      </c>
      <c r="B47">
        <v>1882.8999999999999</v>
      </c>
      <c r="C47">
        <v>161.69999999999999</v>
      </c>
      <c r="D47">
        <v>926.8</v>
      </c>
      <c r="F47" t="s">
        <v>193</v>
      </c>
      <c r="G47">
        <f t="shared" ref="G47:G57" si="15">VLOOKUP($F47,$A$5:$D$68,2,0)</f>
        <v>1906.5</v>
      </c>
      <c r="H47">
        <f t="shared" ref="H47:H57" si="16">VLOOKUP($F47,$A$5:$D$68,3,0)</f>
        <v>162.30000000000001</v>
      </c>
      <c r="I47">
        <f t="shared" ref="I47:I57" si="17">VLOOKUP($F47,$A$5:$D$68,4,0)</f>
        <v>930.1</v>
      </c>
    </row>
    <row r="48" spans="1:9" x14ac:dyDescent="0.35">
      <c r="A48" s="10" t="s">
        <v>201</v>
      </c>
      <c r="B48">
        <v>1946.4000000000003</v>
      </c>
      <c r="C48">
        <v>165.8</v>
      </c>
      <c r="D48">
        <v>942.59999999999991</v>
      </c>
      <c r="F48" t="s">
        <v>201</v>
      </c>
      <c r="G48">
        <f t="shared" si="15"/>
        <v>1946.4000000000003</v>
      </c>
      <c r="H48">
        <f t="shared" si="16"/>
        <v>165.8</v>
      </c>
      <c r="I48">
        <f t="shared" si="17"/>
        <v>942.59999999999991</v>
      </c>
    </row>
    <row r="49" spans="1:9" x14ac:dyDescent="0.35">
      <c r="A49" s="10" t="s">
        <v>202</v>
      </c>
      <c r="B49">
        <v>2030.3999999999999</v>
      </c>
      <c r="C49">
        <v>169.9</v>
      </c>
      <c r="D49">
        <v>967.9</v>
      </c>
      <c r="F49" t="s">
        <v>199</v>
      </c>
      <c r="G49">
        <f t="shared" si="15"/>
        <v>1973.8999999999999</v>
      </c>
      <c r="H49">
        <f t="shared" si="16"/>
        <v>166.3</v>
      </c>
      <c r="I49">
        <f t="shared" si="17"/>
        <v>945.1</v>
      </c>
    </row>
    <row r="50" spans="1:9" x14ac:dyDescent="0.35">
      <c r="A50" s="10" t="s">
        <v>203</v>
      </c>
      <c r="B50">
        <v>2012.3000000000002</v>
      </c>
      <c r="C50">
        <v>169.1</v>
      </c>
      <c r="D50">
        <v>966.8</v>
      </c>
      <c r="F50" t="s">
        <v>198</v>
      </c>
      <c r="G50">
        <f t="shared" si="15"/>
        <v>1986.1000000000001</v>
      </c>
      <c r="H50">
        <f t="shared" si="16"/>
        <v>167</v>
      </c>
      <c r="I50">
        <f t="shared" si="17"/>
        <v>953.3</v>
      </c>
    </row>
    <row r="51" spans="1:9" x14ac:dyDescent="0.35">
      <c r="A51" s="10" t="s">
        <v>204</v>
      </c>
      <c r="B51">
        <v>1979.3</v>
      </c>
      <c r="C51">
        <v>168.4</v>
      </c>
      <c r="D51">
        <v>959.90000000000009</v>
      </c>
      <c r="F51" t="s">
        <v>194</v>
      </c>
      <c r="G51">
        <f t="shared" si="15"/>
        <v>1979.3000000000002</v>
      </c>
      <c r="H51">
        <f t="shared" si="16"/>
        <v>168.4</v>
      </c>
      <c r="I51">
        <f t="shared" si="17"/>
        <v>960</v>
      </c>
    </row>
    <row r="52" spans="1:9" x14ac:dyDescent="0.35">
      <c r="A52" s="10" t="s">
        <v>205</v>
      </c>
      <c r="B52">
        <v>2048.1000000000004</v>
      </c>
      <c r="C52">
        <v>174</v>
      </c>
      <c r="D52">
        <v>999.5</v>
      </c>
      <c r="F52" t="s">
        <v>204</v>
      </c>
      <c r="G52">
        <f t="shared" si="15"/>
        <v>1979.3</v>
      </c>
      <c r="H52">
        <f t="shared" si="16"/>
        <v>168.4</v>
      </c>
      <c r="I52">
        <f t="shared" si="17"/>
        <v>959.90000000000009</v>
      </c>
    </row>
    <row r="53" spans="1:9" x14ac:dyDescent="0.35">
      <c r="A53" s="10" t="s">
        <v>119</v>
      </c>
      <c r="B53">
        <v>2100.4</v>
      </c>
      <c r="C53">
        <v>176.8</v>
      </c>
      <c r="D53">
        <v>1019.6</v>
      </c>
      <c r="F53" t="s">
        <v>203</v>
      </c>
      <c r="G53">
        <f t="shared" si="15"/>
        <v>2012.3000000000002</v>
      </c>
      <c r="H53">
        <f t="shared" si="16"/>
        <v>169.1</v>
      </c>
      <c r="I53">
        <f t="shared" si="17"/>
        <v>966.8</v>
      </c>
    </row>
    <row r="54" spans="1:9" x14ac:dyDescent="0.35">
      <c r="A54" s="10" t="s">
        <v>120</v>
      </c>
      <c r="B54">
        <v>2112.4</v>
      </c>
      <c r="C54">
        <v>181.1</v>
      </c>
      <c r="D54">
        <v>1034.3</v>
      </c>
      <c r="F54" t="s">
        <v>202</v>
      </c>
      <c r="G54">
        <f t="shared" si="15"/>
        <v>2030.3999999999999</v>
      </c>
      <c r="H54">
        <f t="shared" si="16"/>
        <v>169.9</v>
      </c>
      <c r="I54">
        <f t="shared" si="17"/>
        <v>967.9</v>
      </c>
    </row>
    <row r="55" spans="1:9" x14ac:dyDescent="0.35">
      <c r="A55" s="10" t="s">
        <v>206</v>
      </c>
      <c r="B55">
        <v>1996.5000000000002</v>
      </c>
      <c r="C55">
        <v>172.2</v>
      </c>
      <c r="D55">
        <v>978.8</v>
      </c>
      <c r="F55" t="s">
        <v>195</v>
      </c>
      <c r="G55">
        <f t="shared" si="15"/>
        <v>2016.7</v>
      </c>
      <c r="H55">
        <f t="shared" si="16"/>
        <v>170.6</v>
      </c>
      <c r="I55">
        <f t="shared" si="17"/>
        <v>969.80000000000007</v>
      </c>
    </row>
    <row r="56" spans="1:9" x14ac:dyDescent="0.35">
      <c r="A56" s="10" t="s">
        <v>207</v>
      </c>
      <c r="B56">
        <v>1999.9</v>
      </c>
      <c r="C56">
        <v>171.4</v>
      </c>
      <c r="D56">
        <v>973.7</v>
      </c>
      <c r="F56" t="s">
        <v>207</v>
      </c>
      <c r="G56">
        <f t="shared" si="15"/>
        <v>1999.9</v>
      </c>
      <c r="H56">
        <f t="shared" si="16"/>
        <v>171.4</v>
      </c>
      <c r="I56">
        <f t="shared" si="17"/>
        <v>973.7</v>
      </c>
    </row>
    <row r="57" spans="1:9" x14ac:dyDescent="0.35">
      <c r="A57" s="10" t="s">
        <v>121</v>
      </c>
      <c r="B57">
        <v>2097.9</v>
      </c>
      <c r="C57">
        <v>176.1</v>
      </c>
      <c r="D57">
        <v>1016.2</v>
      </c>
      <c r="F57" t="s">
        <v>206</v>
      </c>
      <c r="G57">
        <f t="shared" si="15"/>
        <v>1996.5000000000002</v>
      </c>
      <c r="H57">
        <f t="shared" si="16"/>
        <v>172.2</v>
      </c>
      <c r="I57">
        <f t="shared" si="17"/>
        <v>978.8</v>
      </c>
    </row>
    <row r="58" spans="1:9" x14ac:dyDescent="0.35">
      <c r="A58" s="10" t="s">
        <v>122</v>
      </c>
      <c r="B58">
        <v>2094</v>
      </c>
      <c r="C58">
        <v>175.4</v>
      </c>
      <c r="D58">
        <v>1006.8000000000001</v>
      </c>
      <c r="F58" s="1" t="s">
        <v>149</v>
      </c>
      <c r="G58" s="1">
        <f>SUM(G46:G57)</f>
        <v>23710.2</v>
      </c>
      <c r="H58" s="1">
        <f t="shared" ref="H58:I58" si="18">SUM(H46:H57)</f>
        <v>2013.1000000000001</v>
      </c>
      <c r="I58" s="1">
        <f t="shared" si="18"/>
        <v>11474.8</v>
      </c>
    </row>
    <row r="59" spans="1:9" x14ac:dyDescent="0.35">
      <c r="A59" s="10" t="s">
        <v>208</v>
      </c>
      <c r="B59">
        <v>2018.9000000000003</v>
      </c>
      <c r="C59">
        <v>173</v>
      </c>
      <c r="D59">
        <v>983.80000000000007</v>
      </c>
    </row>
    <row r="60" spans="1:9" x14ac:dyDescent="0.35">
      <c r="A60" s="10" t="s">
        <v>155</v>
      </c>
      <c r="B60">
        <v>2071.8000000000002</v>
      </c>
      <c r="C60">
        <v>174.8</v>
      </c>
      <c r="D60">
        <v>1005.6999999999999</v>
      </c>
    </row>
    <row r="61" spans="1:9" x14ac:dyDescent="0.35">
      <c r="A61" s="10" t="s">
        <v>123</v>
      </c>
      <c r="B61">
        <v>2126.3999999999996</v>
      </c>
      <c r="C61">
        <v>179.8</v>
      </c>
      <c r="D61">
        <v>1032.3</v>
      </c>
    </row>
    <row r="62" spans="1:9" x14ac:dyDescent="0.35">
      <c r="A62" s="10" t="s">
        <v>124</v>
      </c>
      <c r="B62">
        <v>2127.4</v>
      </c>
      <c r="C62">
        <v>178.7</v>
      </c>
      <c r="D62">
        <v>1028.9000000000001</v>
      </c>
    </row>
    <row r="63" spans="1:9" x14ac:dyDescent="0.35">
      <c r="A63" s="10" t="s">
        <v>125</v>
      </c>
      <c r="B63">
        <v>2111.5</v>
      </c>
      <c r="C63">
        <v>177.8</v>
      </c>
      <c r="D63">
        <v>1023.5999999999999</v>
      </c>
    </row>
    <row r="64" spans="1:9" x14ac:dyDescent="0.35">
      <c r="A64" s="10" t="s">
        <v>126</v>
      </c>
      <c r="B64">
        <v>2116.7000000000003</v>
      </c>
      <c r="C64">
        <v>185</v>
      </c>
      <c r="D64">
        <v>1047.4000000000001</v>
      </c>
    </row>
    <row r="65" spans="1:4" x14ac:dyDescent="0.35">
      <c r="A65" s="10" t="s">
        <v>127</v>
      </c>
      <c r="B65">
        <v>2106.8000000000002</v>
      </c>
      <c r="C65">
        <v>184.4</v>
      </c>
      <c r="D65">
        <v>1043.0999999999999</v>
      </c>
    </row>
    <row r="66" spans="1:4" x14ac:dyDescent="0.35">
      <c r="A66" s="10" t="s">
        <v>128</v>
      </c>
      <c r="B66">
        <v>2121.3000000000002</v>
      </c>
      <c r="C66">
        <v>182.3</v>
      </c>
      <c r="D66">
        <v>1037.7</v>
      </c>
    </row>
    <row r="67" spans="1:4" x14ac:dyDescent="0.35">
      <c r="A67" s="10" t="s">
        <v>129</v>
      </c>
      <c r="B67">
        <v>2106.8999999999996</v>
      </c>
      <c r="C67">
        <v>184.4</v>
      </c>
      <c r="D67">
        <v>1042.8999999999999</v>
      </c>
    </row>
    <row r="68" spans="1:4" x14ac:dyDescent="0.35">
      <c r="A68" s="10" t="s">
        <v>130</v>
      </c>
      <c r="B68">
        <v>2133.5</v>
      </c>
      <c r="C68">
        <v>185.7</v>
      </c>
      <c r="D68">
        <v>1051.1999999999998</v>
      </c>
    </row>
    <row r="69" spans="1:4" x14ac:dyDescent="0.35">
      <c r="A69" s="10" t="s">
        <v>94</v>
      </c>
      <c r="B69">
        <v>1865.8420312499993</v>
      </c>
      <c r="C69">
        <v>158.37656249999998</v>
      </c>
      <c r="D69">
        <v>913.68781250000018</v>
      </c>
    </row>
    <row r="75" spans="1:4" x14ac:dyDescent="0.35">
      <c r="A75" s="36" t="s">
        <v>285</v>
      </c>
      <c r="B75" s="36"/>
      <c r="C75" s="36"/>
    </row>
  </sheetData>
  <mergeCells count="2">
    <mergeCell ref="L26:N26"/>
    <mergeCell ref="A75:C7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Remove NA Values</vt:lpstr>
      <vt:lpstr>Working Sheet</vt:lpstr>
      <vt:lpstr>Data Dictionary</vt:lpstr>
      <vt:lpstr>Category wise Distribution</vt:lpstr>
      <vt:lpstr>Q1-% Distrubution of category</vt:lpstr>
      <vt:lpstr>Q2- Year wise highest inflation</vt:lpstr>
      <vt:lpstr>Question no 3</vt:lpstr>
      <vt:lpstr>Q4</vt:lpstr>
      <vt:lpstr>Category data 2021-2023 Q5</vt:lpstr>
      <vt:lpstr>Crude oil data 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EKBAL ZAFAR</cp:lastModifiedBy>
  <dcterms:created xsi:type="dcterms:W3CDTF">2024-04-27T11:24:15Z</dcterms:created>
  <dcterms:modified xsi:type="dcterms:W3CDTF">2024-06-04T08:29:44Z</dcterms:modified>
</cp:coreProperties>
</file>