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zahiramohammed/Desktop/Applied Analytics/Assignment/"/>
    </mc:Choice>
  </mc:AlternateContent>
  <xr:revisionPtr revIDLastSave="0" documentId="13_ncr:1_{F30CB036-8CE0-1A48-A04F-A71F145E266C}" xr6:coauthVersionLast="47" xr6:coauthVersionMax="47" xr10:uidLastSave="{00000000-0000-0000-0000-000000000000}"/>
  <bookViews>
    <workbookView xWindow="0" yWindow="700" windowWidth="27040" windowHeight="15540" activeTab="2" xr2:uid="{761EE94A-946D-DD46-B32F-39898FBE5EA1}"/>
  </bookViews>
  <sheets>
    <sheet name="Data" sheetId="1" r:id="rId1"/>
    <sheet name="1 (a).Time Series" sheetId="2" r:id="rId2"/>
    <sheet name="(b).CMA-12" sheetId="3" r:id="rId3"/>
    <sheet name="(c).Detrended" sheetId="5" r:id="rId4"/>
    <sheet name="(d).Seasonal Matrix" sheetId="6" r:id="rId5"/>
    <sheet name="2(a). Forecasting" sheetId="8" r:id="rId6"/>
    <sheet name="2(b). SES" sheetId="12" r:id="rId7"/>
    <sheet name="3.Distribution Plan" sheetId="7" r:id="rId8"/>
    <sheet name="4. Decision Tree" sheetId="13" r:id="rId9"/>
    <sheet name="5. Simulation" sheetId="16" r:id="rId10"/>
    <sheet name="results" sheetId="9" r:id="rId11"/>
  </sheets>
  <definedNames>
    <definedName name="solver_adj" localSheetId="6" hidden="1">'2(b). SES'!$E$3</definedName>
    <definedName name="solver_adj" localSheetId="7" hidden="1">'3.Distribution Plan'!$R$2:$S$4</definedName>
    <definedName name="solver_adj" localSheetId="8" hidden="1">'4. Decision Tree'!$I$2:$J$2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ng" localSheetId="7" hidden="1">2</definedName>
    <definedName name="solver_eng" localSheetId="8" hidden="1">2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6" hidden="1">'2(b). SES'!$E$3</definedName>
    <definedName name="solver_lhs1" localSheetId="7" hidden="1">'3.Distribution Plan'!$R$2:$S$4</definedName>
    <definedName name="solver_lhs1" localSheetId="8" hidden="1">'4. Decision Tree'!$C$9</definedName>
    <definedName name="solver_lhs2" localSheetId="6" hidden="1">'2(b). SES'!$E$3</definedName>
    <definedName name="solver_lhs2" localSheetId="7" hidden="1">'3.Distribution Plan'!$R$6</definedName>
    <definedName name="solver_lhs2" localSheetId="8" hidden="1">'4. Decision Tree'!$D$9</definedName>
    <definedName name="solver_lhs3" localSheetId="7" hidden="1">'3.Distribution Plan'!$S$6</definedName>
    <definedName name="solver_lhs3" localSheetId="8" hidden="1">'4. Decision Tree'!$I$2:$J$2</definedName>
    <definedName name="solver_lhs4" localSheetId="7" hidden="1">'3.Distribution Plan'!$T$2</definedName>
    <definedName name="solver_lhs4" localSheetId="8" hidden="1">'4. Decision Tree'!$K$2</definedName>
    <definedName name="solver_lhs5" localSheetId="7" hidden="1">'3.Distribution Plan'!$T$3</definedName>
    <definedName name="solver_lhs5" localSheetId="8" hidden="1">'4. Decision Tree'!#REF!</definedName>
    <definedName name="solver_lhs6" localSheetId="7" hidden="1">'3.Distribution Plan'!$T$4</definedName>
    <definedName name="solver_lhs6" localSheetId="8" hidden="1">'4. Decision Tree'!#REF!</definedName>
    <definedName name="solver_lin" localSheetId="6" hidden="1">2</definedName>
    <definedName name="solver_lin" localSheetId="7" hidden="1">1</definedName>
    <definedName name="solver_lin" localSheetId="8" hidden="1">1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6" hidden="1">2</definedName>
    <definedName name="solver_num" localSheetId="7" hidden="1">6</definedName>
    <definedName name="solver_num" localSheetId="8" hidden="1">6</definedName>
    <definedName name="solver_opt" localSheetId="6" hidden="1">'2(b). SES'!$AF$53</definedName>
    <definedName name="solver_opt" localSheetId="7" hidden="1">'3.Distribution Plan'!$O$7</definedName>
    <definedName name="solver_opt" localSheetId="8" hidden="1">'4. Decision Tree'!$C$7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6" hidden="1">1</definedName>
    <definedName name="solver_rel1" localSheetId="7" hidden="1">3</definedName>
    <definedName name="solver_rel1" localSheetId="8" hidden="1">1</definedName>
    <definedName name="solver_rel2" localSheetId="6" hidden="1">3</definedName>
    <definedName name="solver_rel2" localSheetId="7" hidden="1">1</definedName>
    <definedName name="solver_rel2" localSheetId="8" hidden="1">1</definedName>
    <definedName name="solver_rel3" localSheetId="7" hidden="1">1</definedName>
    <definedName name="solver_rel3" localSheetId="8" hidden="1">3</definedName>
    <definedName name="solver_rel4" localSheetId="7" hidden="1">2</definedName>
    <definedName name="solver_rel4" localSheetId="8" hidden="1">2</definedName>
    <definedName name="solver_rel5" localSheetId="7" hidden="1">2</definedName>
    <definedName name="solver_rel5" localSheetId="8" hidden="1">2</definedName>
    <definedName name="solver_rel6" localSheetId="7" hidden="1">2</definedName>
    <definedName name="solver_rel6" localSheetId="8" hidden="1">2</definedName>
    <definedName name="solver_rhs1" localSheetId="6" hidden="1">1</definedName>
    <definedName name="solver_rhs1" localSheetId="7" hidden="1">0</definedName>
    <definedName name="solver_rhs1" localSheetId="8" hidden="1">'4. Decision Tree'!$C$6</definedName>
    <definedName name="solver_rhs2" localSheetId="6" hidden="1">0</definedName>
    <definedName name="solver_rhs2" localSheetId="7" hidden="1">'3.Distribution Plan'!$O$6</definedName>
    <definedName name="solver_rhs2" localSheetId="8" hidden="1">'4. Decision Tree'!$D$6</definedName>
    <definedName name="solver_rhs3" localSheetId="7" hidden="1">'3.Distribution Plan'!$P$6</definedName>
    <definedName name="solver_rhs3" localSheetId="8" hidden="1">0</definedName>
    <definedName name="solver_rhs4" localSheetId="7" hidden="1">'3.Distribution Plan'!$Q$2</definedName>
    <definedName name="solver_rhs4" localSheetId="8" hidden="1">'4. Decision Tree'!$E$2</definedName>
    <definedName name="solver_rhs5" localSheetId="7" hidden="1">'3.Distribution Plan'!$Q$3</definedName>
    <definedName name="solver_rhs5" localSheetId="8" hidden="1">'4. Decision Tree'!$E$3</definedName>
    <definedName name="solver_rhs6" localSheetId="7" hidden="1">'3.Distribution Plan'!$Q$4</definedName>
    <definedName name="solver_rhs6" localSheetId="8" hidden="1">'4. Decision Tree'!$E$4</definedName>
    <definedName name="solver_rlx" localSheetId="6" hidden="1">2</definedName>
    <definedName name="solver_rlx" localSheetId="7" hidden="1">1</definedName>
    <definedName name="solver_rlx" localSheetId="8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6" hidden="1">1</definedName>
    <definedName name="solver_scl" localSheetId="7" hidden="1">2</definedName>
    <definedName name="solver_scl" localSheetId="8" hidden="1">1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2</definedName>
    <definedName name="solver_ver" localSheetId="7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6" l="1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F29" i="16" s="1"/>
  <c r="C30" i="16"/>
  <c r="C31" i="16"/>
  <c r="C32" i="16"/>
  <c r="C33" i="16"/>
  <c r="C34" i="16"/>
  <c r="C35" i="16"/>
  <c r="C36" i="16"/>
  <c r="C37" i="16"/>
  <c r="C38" i="16"/>
  <c r="C39" i="16"/>
  <c r="F39" i="16" s="1"/>
  <c r="C40" i="16"/>
  <c r="C41" i="16"/>
  <c r="C42" i="16"/>
  <c r="C43" i="16"/>
  <c r="C44" i="16"/>
  <c r="C45" i="16"/>
  <c r="C46" i="16"/>
  <c r="C47" i="16"/>
  <c r="C48" i="16"/>
  <c r="C49" i="16"/>
  <c r="F49" i="16" s="1"/>
  <c r="C50" i="16"/>
  <c r="C51" i="16"/>
  <c r="C52" i="16"/>
  <c r="C53" i="16"/>
  <c r="C54" i="16"/>
  <c r="C55" i="16"/>
  <c r="C56" i="16"/>
  <c r="C57" i="16"/>
  <c r="C58" i="16"/>
  <c r="C59" i="16"/>
  <c r="F59" i="16" s="1"/>
  <c r="C60" i="16"/>
  <c r="C61" i="16"/>
  <c r="C62" i="16"/>
  <c r="C63" i="16"/>
  <c r="C64" i="16"/>
  <c r="C65" i="16"/>
  <c r="C66" i="16"/>
  <c r="C67" i="16"/>
  <c r="C68" i="16"/>
  <c r="C69" i="16"/>
  <c r="F69" i="16" s="1"/>
  <c r="C70" i="16"/>
  <c r="C71" i="16"/>
  <c r="C72" i="16"/>
  <c r="C73" i="16"/>
  <c r="C74" i="16"/>
  <c r="C75" i="16"/>
  <c r="C76" i="16"/>
  <c r="C77" i="16"/>
  <c r="C78" i="16"/>
  <c r="C79" i="16"/>
  <c r="F79" i="16" s="1"/>
  <c r="C80" i="16"/>
  <c r="C81" i="16"/>
  <c r="C82" i="16"/>
  <c r="C83" i="16"/>
  <c r="C84" i="16"/>
  <c r="C85" i="16"/>
  <c r="C86" i="16"/>
  <c r="C87" i="16"/>
  <c r="C88" i="16"/>
  <c r="C89" i="16"/>
  <c r="F89" i="16" s="1"/>
  <c r="C90" i="16"/>
  <c r="C91" i="16"/>
  <c r="C92" i="16"/>
  <c r="C93" i="16"/>
  <c r="C94" i="16"/>
  <c r="C95" i="16"/>
  <c r="C96" i="16"/>
  <c r="C97" i="16"/>
  <c r="C98" i="16"/>
  <c r="C99" i="16"/>
  <c r="F99" i="16" s="1"/>
  <c r="C100" i="16"/>
  <c r="C101" i="16"/>
  <c r="C102" i="16"/>
  <c r="C103" i="16"/>
  <c r="C104" i="16"/>
  <c r="C105" i="16"/>
  <c r="C106" i="16"/>
  <c r="C107" i="16"/>
  <c r="C108" i="16"/>
  <c r="C109" i="16"/>
  <c r="F109" i="16" s="1"/>
  <c r="C110" i="16"/>
  <c r="C111" i="16"/>
  <c r="C112" i="16"/>
  <c r="C113" i="16"/>
  <c r="C114" i="16"/>
  <c r="C115" i="16"/>
  <c r="C116" i="16"/>
  <c r="C117" i="16"/>
  <c r="C118" i="16"/>
  <c r="C119" i="16"/>
  <c r="F119" i="16" s="1"/>
  <c r="C120" i="16"/>
  <c r="C121" i="16"/>
  <c r="C122" i="16"/>
  <c r="C123" i="16"/>
  <c r="C124" i="16"/>
  <c r="C125" i="16"/>
  <c r="C126" i="16"/>
  <c r="C127" i="16"/>
  <c r="C128" i="16"/>
  <c r="C129" i="16"/>
  <c r="F129" i="16" s="1"/>
  <c r="C130" i="16"/>
  <c r="F130" i="16" s="1"/>
  <c r="C131" i="16"/>
  <c r="C132" i="16"/>
  <c r="C133" i="16"/>
  <c r="C134" i="16"/>
  <c r="C135" i="16"/>
  <c r="C136" i="16"/>
  <c r="C137" i="16"/>
  <c r="C138" i="16"/>
  <c r="C139" i="16"/>
  <c r="F139" i="16" s="1"/>
  <c r="C140" i="16"/>
  <c r="C141" i="16"/>
  <c r="C142" i="16"/>
  <c r="C143" i="16"/>
  <c r="C144" i="16"/>
  <c r="C145" i="16"/>
  <c r="C146" i="16"/>
  <c r="C147" i="16"/>
  <c r="C148" i="16"/>
  <c r="C149" i="16"/>
  <c r="F149" i="16" s="1"/>
  <c r="C150" i="16"/>
  <c r="F150" i="16" s="1"/>
  <c r="C151" i="16"/>
  <c r="C152" i="16"/>
  <c r="C153" i="16"/>
  <c r="C154" i="16"/>
  <c r="C155" i="16"/>
  <c r="C156" i="16"/>
  <c r="C157" i="16"/>
  <c r="C158" i="16"/>
  <c r="C159" i="16"/>
  <c r="F159" i="16" s="1"/>
  <c r="C160" i="16"/>
  <c r="F160" i="16" s="1"/>
  <c r="C161" i="16"/>
  <c r="C162" i="16"/>
  <c r="C163" i="16"/>
  <c r="C164" i="16"/>
  <c r="C165" i="16"/>
  <c r="C166" i="16"/>
  <c r="C167" i="16"/>
  <c r="C168" i="16"/>
  <c r="C169" i="16"/>
  <c r="F169" i="16" s="1"/>
  <c r="C170" i="16"/>
  <c r="C171" i="16"/>
  <c r="C172" i="16"/>
  <c r="C173" i="16"/>
  <c r="C174" i="16"/>
  <c r="C175" i="16"/>
  <c r="C176" i="16"/>
  <c r="C177" i="16"/>
  <c r="C178" i="16"/>
  <c r="C179" i="16"/>
  <c r="F179" i="16" s="1"/>
  <c r="C180" i="16"/>
  <c r="C181" i="16"/>
  <c r="C182" i="16"/>
  <c r="C183" i="16"/>
  <c r="C184" i="16"/>
  <c r="C185" i="16"/>
  <c r="C186" i="16"/>
  <c r="C187" i="16"/>
  <c r="C188" i="16"/>
  <c r="C189" i="16"/>
  <c r="F189" i="16" s="1"/>
  <c r="C190" i="16"/>
  <c r="C191" i="16"/>
  <c r="C192" i="16"/>
  <c r="C193" i="16"/>
  <c r="C194" i="16"/>
  <c r="C195" i="16"/>
  <c r="C196" i="16"/>
  <c r="C197" i="16"/>
  <c r="C198" i="16"/>
  <c r="C199" i="16"/>
  <c r="F199" i="16" s="1"/>
  <c r="C200" i="16"/>
  <c r="C201" i="16"/>
  <c r="C202" i="16"/>
  <c r="C203" i="16"/>
  <c r="C204" i="16"/>
  <c r="C205" i="16"/>
  <c r="C206" i="16"/>
  <c r="C207" i="16"/>
  <c r="C208" i="16"/>
  <c r="C209" i="16"/>
  <c r="F209" i="16" s="1"/>
  <c r="C210" i="16"/>
  <c r="C211" i="16"/>
  <c r="C212" i="16"/>
  <c r="C213" i="16"/>
  <c r="C214" i="16"/>
  <c r="C215" i="16"/>
  <c r="C216" i="16"/>
  <c r="C217" i="16"/>
  <c r="C218" i="16"/>
  <c r="C219" i="16"/>
  <c r="F219" i="16" s="1"/>
  <c r="C220" i="16"/>
  <c r="C221" i="16"/>
  <c r="C222" i="16"/>
  <c r="C223" i="16"/>
  <c r="C224" i="16"/>
  <c r="C225" i="16"/>
  <c r="C226" i="16"/>
  <c r="C227" i="16"/>
  <c r="F227" i="16" s="1"/>
  <c r="C228" i="16"/>
  <c r="C229" i="16"/>
  <c r="F229" i="16" s="1"/>
  <c r="C230" i="16"/>
  <c r="F230" i="16" s="1"/>
  <c r="C231" i="16"/>
  <c r="C232" i="16"/>
  <c r="C233" i="16"/>
  <c r="C234" i="16"/>
  <c r="C235" i="16"/>
  <c r="C236" i="16"/>
  <c r="C237" i="16"/>
  <c r="F237" i="16" s="1"/>
  <c r="C238" i="16"/>
  <c r="F238" i="16" s="1"/>
  <c r="C239" i="16"/>
  <c r="F239" i="16" s="1"/>
  <c r="C240" i="16"/>
  <c r="F240" i="16" s="1"/>
  <c r="C241" i="16"/>
  <c r="C242" i="16"/>
  <c r="C243" i="16"/>
  <c r="C244" i="16"/>
  <c r="C245" i="16"/>
  <c r="C246" i="16"/>
  <c r="C247" i="16"/>
  <c r="C248" i="16"/>
  <c r="F248" i="16" s="1"/>
  <c r="C249" i="16"/>
  <c r="F249" i="16" s="1"/>
  <c r="C250" i="16"/>
  <c r="C251" i="16"/>
  <c r="C252" i="16"/>
  <c r="C253" i="16"/>
  <c r="C254" i="16"/>
  <c r="C255" i="16"/>
  <c r="C256" i="16"/>
  <c r="C257" i="16"/>
  <c r="C258" i="16"/>
  <c r="F258" i="16" s="1"/>
  <c r="C259" i="16"/>
  <c r="F259" i="16" s="1"/>
  <c r="C260" i="16"/>
  <c r="C261" i="16"/>
  <c r="C262" i="16"/>
  <c r="C263" i="16"/>
  <c r="C264" i="16"/>
  <c r="C265" i="16"/>
  <c r="C266" i="16"/>
  <c r="C267" i="16"/>
  <c r="C268" i="16"/>
  <c r="F268" i="16" s="1"/>
  <c r="C269" i="16"/>
  <c r="F269" i="16" s="1"/>
  <c r="C270" i="16"/>
  <c r="C271" i="16"/>
  <c r="C272" i="16"/>
  <c r="C273" i="16"/>
  <c r="C274" i="16"/>
  <c r="C275" i="16"/>
  <c r="C276" i="16"/>
  <c r="C277" i="16"/>
  <c r="C278" i="16"/>
  <c r="F278" i="16" s="1"/>
  <c r="C279" i="16"/>
  <c r="F279" i="16" s="1"/>
  <c r="C280" i="16"/>
  <c r="F280" i="16" s="1"/>
  <c r="C281" i="16"/>
  <c r="C282" i="16"/>
  <c r="C283" i="16"/>
  <c r="C284" i="16"/>
  <c r="C285" i="16"/>
  <c r="C286" i="16"/>
  <c r="C287" i="16"/>
  <c r="C288" i="16"/>
  <c r="F288" i="16" s="1"/>
  <c r="C289" i="16"/>
  <c r="F289" i="16" s="1"/>
  <c r="C290" i="16"/>
  <c r="F290" i="16" s="1"/>
  <c r="G290" i="16" s="1"/>
  <c r="C291" i="16"/>
  <c r="C292" i="16"/>
  <c r="C293" i="16"/>
  <c r="C294" i="16"/>
  <c r="C295" i="16"/>
  <c r="C296" i="16"/>
  <c r="C297" i="16"/>
  <c r="C298" i="16"/>
  <c r="F298" i="16" s="1"/>
  <c r="C299" i="16"/>
  <c r="F299" i="16" s="1"/>
  <c r="C300" i="16"/>
  <c r="C301" i="16"/>
  <c r="C302" i="16"/>
  <c r="C303" i="16"/>
  <c r="C304" i="16"/>
  <c r="C305" i="16"/>
  <c r="C306" i="16"/>
  <c r="C307" i="16"/>
  <c r="C308" i="16"/>
  <c r="F308" i="16" s="1"/>
  <c r="C309" i="16"/>
  <c r="F309" i="16" s="1"/>
  <c r="C310" i="16"/>
  <c r="C311" i="16"/>
  <c r="C312" i="16"/>
  <c r="C313" i="16"/>
  <c r="C314" i="16"/>
  <c r="C315" i="16"/>
  <c r="C316" i="16"/>
  <c r="C317" i="16"/>
  <c r="C318" i="16"/>
  <c r="F318" i="16" s="1"/>
  <c r="C319" i="16"/>
  <c r="F319" i="16" s="1"/>
  <c r="C320" i="16"/>
  <c r="C321" i="16"/>
  <c r="C322" i="16"/>
  <c r="C323" i="16"/>
  <c r="C324" i="16"/>
  <c r="C325" i="16"/>
  <c r="C326" i="16"/>
  <c r="C327" i="16"/>
  <c r="C328" i="16"/>
  <c r="F328" i="16" s="1"/>
  <c r="C329" i="16"/>
  <c r="F329" i="16" s="1"/>
  <c r="C330" i="16"/>
  <c r="F330" i="16" s="1"/>
  <c r="G330" i="16" s="1"/>
  <c r="C331" i="16"/>
  <c r="C332" i="16"/>
  <c r="C333" i="16"/>
  <c r="C334" i="16"/>
  <c r="C335" i="16"/>
  <c r="C336" i="16"/>
  <c r="C337" i="16"/>
  <c r="C338" i="16"/>
  <c r="F338" i="16" s="1"/>
  <c r="C339" i="16"/>
  <c r="F339" i="16" s="1"/>
  <c r="C340" i="16"/>
  <c r="F340" i="16" s="1"/>
  <c r="C341" i="16"/>
  <c r="C342" i="16"/>
  <c r="C343" i="16"/>
  <c r="C344" i="16"/>
  <c r="C345" i="16"/>
  <c r="C346" i="16"/>
  <c r="C347" i="16"/>
  <c r="C348" i="16"/>
  <c r="F348" i="16" s="1"/>
  <c r="C349" i="16"/>
  <c r="F349" i="16" s="1"/>
  <c r="C350" i="16"/>
  <c r="F350" i="16" s="1"/>
  <c r="C351" i="16"/>
  <c r="C352" i="16"/>
  <c r="C353" i="16"/>
  <c r="C354" i="16"/>
  <c r="C355" i="16"/>
  <c r="C356" i="16"/>
  <c r="C357" i="16"/>
  <c r="C358" i="16"/>
  <c r="C359" i="16"/>
  <c r="F359" i="16" s="1"/>
  <c r="C360" i="16"/>
  <c r="F360" i="16" s="1"/>
  <c r="C361" i="16"/>
  <c r="C362" i="16"/>
  <c r="C363" i="16"/>
  <c r="C364" i="16"/>
  <c r="C365" i="16"/>
  <c r="C366" i="16"/>
  <c r="C367" i="16"/>
  <c r="C368" i="16"/>
  <c r="C369" i="16"/>
  <c r="C370" i="16"/>
  <c r="F370" i="16" s="1"/>
  <c r="G370" i="16" s="1"/>
  <c r="C371" i="16"/>
  <c r="C372" i="16"/>
  <c r="C373" i="16"/>
  <c r="C374" i="16"/>
  <c r="C375" i="16"/>
  <c r="C376" i="16"/>
  <c r="C377" i="16"/>
  <c r="C378" i="16"/>
  <c r="C379" i="16"/>
  <c r="C380" i="16"/>
  <c r="F380" i="16" s="1"/>
  <c r="C381" i="16"/>
  <c r="C382" i="16"/>
  <c r="C383" i="16"/>
  <c r="C384" i="16"/>
  <c r="C385" i="16"/>
  <c r="C386" i="16"/>
  <c r="C387" i="16"/>
  <c r="C388" i="16"/>
  <c r="C389" i="16"/>
  <c r="C390" i="16"/>
  <c r="F390" i="16" s="1"/>
  <c r="C391" i="16"/>
  <c r="C392" i="16"/>
  <c r="C393" i="16"/>
  <c r="C394" i="16"/>
  <c r="C395" i="16"/>
  <c r="C396" i="16"/>
  <c r="C397" i="16"/>
  <c r="C398" i="16"/>
  <c r="C399" i="16"/>
  <c r="C400" i="16"/>
  <c r="F400" i="16" s="1"/>
  <c r="C401" i="16"/>
  <c r="C402" i="16"/>
  <c r="C403" i="16"/>
  <c r="C404" i="16"/>
  <c r="C405" i="16"/>
  <c r="C406" i="16"/>
  <c r="C407" i="16"/>
  <c r="C408" i="16"/>
  <c r="C409" i="16"/>
  <c r="C410" i="16"/>
  <c r="F410" i="16" s="1"/>
  <c r="G410" i="16" s="1"/>
  <c r="C411" i="16"/>
  <c r="C412" i="16"/>
  <c r="C413" i="16"/>
  <c r="C414" i="16"/>
  <c r="C415" i="16"/>
  <c r="C416" i="16"/>
  <c r="C417" i="16"/>
  <c r="C418" i="16"/>
  <c r="C419" i="16"/>
  <c r="C420" i="16"/>
  <c r="F420" i="16" s="1"/>
  <c r="C421" i="16"/>
  <c r="C422" i="16"/>
  <c r="C423" i="16"/>
  <c r="C424" i="16"/>
  <c r="C425" i="16"/>
  <c r="C426" i="16"/>
  <c r="C427" i="16"/>
  <c r="C428" i="16"/>
  <c r="C429" i="16"/>
  <c r="C430" i="16"/>
  <c r="F430" i="16" s="1"/>
  <c r="G430" i="16" s="1"/>
  <c r="C431" i="16"/>
  <c r="C432" i="16"/>
  <c r="C433" i="16"/>
  <c r="C434" i="16"/>
  <c r="C435" i="16"/>
  <c r="C436" i="16"/>
  <c r="C437" i="16"/>
  <c r="C438" i="16"/>
  <c r="C439" i="16"/>
  <c r="C440" i="16"/>
  <c r="F440" i="16" s="1"/>
  <c r="C441" i="16"/>
  <c r="C442" i="16"/>
  <c r="C443" i="16"/>
  <c r="C444" i="16"/>
  <c r="C445" i="16"/>
  <c r="C446" i="16"/>
  <c r="C447" i="16"/>
  <c r="C448" i="16"/>
  <c r="C449" i="16"/>
  <c r="C450" i="16"/>
  <c r="F450" i="16" s="1"/>
  <c r="C451" i="16"/>
  <c r="C452" i="16"/>
  <c r="C453" i="16"/>
  <c r="C454" i="16"/>
  <c r="C455" i="16"/>
  <c r="C456" i="16"/>
  <c r="C457" i="16"/>
  <c r="C458" i="16"/>
  <c r="C459" i="16"/>
  <c r="C460" i="16"/>
  <c r="F460" i="16" s="1"/>
  <c r="C461" i="16"/>
  <c r="C462" i="16"/>
  <c r="C463" i="16"/>
  <c r="C464" i="16"/>
  <c r="C465" i="16"/>
  <c r="C466" i="16"/>
  <c r="C467" i="16"/>
  <c r="C468" i="16"/>
  <c r="C469" i="16"/>
  <c r="C470" i="16"/>
  <c r="F470" i="16" s="1"/>
  <c r="G470" i="16" s="1"/>
  <c r="C471" i="16"/>
  <c r="C472" i="16"/>
  <c r="C473" i="16"/>
  <c r="C474" i="16"/>
  <c r="C475" i="16"/>
  <c r="C476" i="16"/>
  <c r="C477" i="16"/>
  <c r="C478" i="16"/>
  <c r="C479" i="16"/>
  <c r="C480" i="16"/>
  <c r="F480" i="16" s="1"/>
  <c r="C481" i="16"/>
  <c r="C482" i="16"/>
  <c r="C483" i="16"/>
  <c r="C484" i="16"/>
  <c r="C485" i="16"/>
  <c r="C486" i="16"/>
  <c r="C487" i="16"/>
  <c r="C488" i="16"/>
  <c r="C489" i="16"/>
  <c r="C490" i="16"/>
  <c r="F490" i="16" s="1"/>
  <c r="C491" i="16"/>
  <c r="C492" i="16"/>
  <c r="C493" i="16"/>
  <c r="C494" i="16"/>
  <c r="C495" i="16"/>
  <c r="C496" i="16"/>
  <c r="C497" i="16"/>
  <c r="C498" i="16"/>
  <c r="C499" i="16"/>
  <c r="C500" i="16"/>
  <c r="F500" i="16" s="1"/>
  <c r="C501" i="16"/>
  <c r="C502" i="16"/>
  <c r="C503" i="16"/>
  <c r="C504" i="16"/>
  <c r="C505" i="16"/>
  <c r="C506" i="16"/>
  <c r="C507" i="16"/>
  <c r="C508" i="16"/>
  <c r="C509" i="16"/>
  <c r="C510" i="16"/>
  <c r="F510" i="16" s="1"/>
  <c r="G510" i="16" s="1"/>
  <c r="C511" i="16"/>
  <c r="C512" i="16"/>
  <c r="C513" i="16"/>
  <c r="C514" i="16"/>
  <c r="C515" i="16"/>
  <c r="C516" i="16"/>
  <c r="C517" i="16"/>
  <c r="C518" i="16"/>
  <c r="C519" i="16"/>
  <c r="C520" i="16"/>
  <c r="F520" i="16" s="1"/>
  <c r="C521" i="16"/>
  <c r="C522" i="16"/>
  <c r="C523" i="16"/>
  <c r="C524" i="16"/>
  <c r="C525" i="16"/>
  <c r="C526" i="16"/>
  <c r="C527" i="16"/>
  <c r="C528" i="16"/>
  <c r="C529" i="16"/>
  <c r="C530" i="16"/>
  <c r="F530" i="16" s="1"/>
  <c r="C531" i="16"/>
  <c r="C532" i="16"/>
  <c r="C533" i="16"/>
  <c r="C534" i="16"/>
  <c r="C535" i="16"/>
  <c r="C536" i="16"/>
  <c r="C537" i="16"/>
  <c r="C538" i="16"/>
  <c r="C539" i="16"/>
  <c r="C540" i="16"/>
  <c r="F540" i="16" s="1"/>
  <c r="C541" i="16"/>
  <c r="C542" i="16"/>
  <c r="C543" i="16"/>
  <c r="C544" i="16"/>
  <c r="C545" i="16"/>
  <c r="C546" i="16"/>
  <c r="C547" i="16"/>
  <c r="C548" i="16"/>
  <c r="C549" i="16"/>
  <c r="C550" i="16"/>
  <c r="F550" i="16" s="1"/>
  <c r="G550" i="16" s="1"/>
  <c r="C551" i="16"/>
  <c r="C552" i="16"/>
  <c r="C553" i="16"/>
  <c r="C554" i="16"/>
  <c r="C555" i="16"/>
  <c r="C556" i="16"/>
  <c r="C557" i="16"/>
  <c r="C558" i="16"/>
  <c r="C559" i="16"/>
  <c r="C560" i="16"/>
  <c r="F560" i="16" s="1"/>
  <c r="C561" i="16"/>
  <c r="C562" i="16"/>
  <c r="C563" i="16"/>
  <c r="C564" i="16"/>
  <c r="C565" i="16"/>
  <c r="C566" i="16"/>
  <c r="C567" i="16"/>
  <c r="C568" i="16"/>
  <c r="C569" i="16"/>
  <c r="C570" i="16"/>
  <c r="F570" i="16" s="1"/>
  <c r="C571" i="16"/>
  <c r="C572" i="16"/>
  <c r="C573" i="16"/>
  <c r="C574" i="16"/>
  <c r="C575" i="16"/>
  <c r="C576" i="16"/>
  <c r="C577" i="16"/>
  <c r="C578" i="16"/>
  <c r="C579" i="16"/>
  <c r="C580" i="16"/>
  <c r="F580" i="16" s="1"/>
  <c r="C581" i="16"/>
  <c r="C582" i="16"/>
  <c r="C583" i="16"/>
  <c r="C584" i="16"/>
  <c r="C585" i="16"/>
  <c r="C586" i="16"/>
  <c r="C587" i="16"/>
  <c r="C588" i="16"/>
  <c r="C589" i="16"/>
  <c r="C590" i="16"/>
  <c r="F590" i="16" s="1"/>
  <c r="G590" i="16" s="1"/>
  <c r="C591" i="16"/>
  <c r="C592" i="16"/>
  <c r="C593" i="16"/>
  <c r="C594" i="16"/>
  <c r="C595" i="16"/>
  <c r="C596" i="16"/>
  <c r="C597" i="16"/>
  <c r="C598" i="16"/>
  <c r="C599" i="16"/>
  <c r="C600" i="16"/>
  <c r="F600" i="16" s="1"/>
  <c r="C601" i="16"/>
  <c r="C602" i="16"/>
  <c r="C603" i="16"/>
  <c r="C604" i="16"/>
  <c r="C605" i="16"/>
  <c r="C606" i="16"/>
  <c r="C607" i="16"/>
  <c r="C608" i="16"/>
  <c r="C609" i="16"/>
  <c r="C610" i="16"/>
  <c r="F610" i="16" s="1"/>
  <c r="G610" i="16" s="1"/>
  <c r="C611" i="16"/>
  <c r="C612" i="16"/>
  <c r="C613" i="16"/>
  <c r="C614" i="16"/>
  <c r="C615" i="16"/>
  <c r="C616" i="16"/>
  <c r="C617" i="16"/>
  <c r="C618" i="16"/>
  <c r="C619" i="16"/>
  <c r="C620" i="16"/>
  <c r="F620" i="16" s="1"/>
  <c r="C621" i="16"/>
  <c r="C622" i="16"/>
  <c r="C623" i="16"/>
  <c r="C624" i="16"/>
  <c r="C625" i="16"/>
  <c r="C626" i="16"/>
  <c r="C627" i="16"/>
  <c r="C628" i="16"/>
  <c r="C629" i="16"/>
  <c r="C630" i="16"/>
  <c r="F630" i="16" s="1"/>
  <c r="C631" i="16"/>
  <c r="C632" i="16"/>
  <c r="C633" i="16"/>
  <c r="C634" i="16"/>
  <c r="C635" i="16"/>
  <c r="C636" i="16"/>
  <c r="C637" i="16"/>
  <c r="C638" i="16"/>
  <c r="C639" i="16"/>
  <c r="C640" i="16"/>
  <c r="F640" i="16" s="1"/>
  <c r="C641" i="16"/>
  <c r="C642" i="16"/>
  <c r="C643" i="16"/>
  <c r="C644" i="16"/>
  <c r="C645" i="16"/>
  <c r="C646" i="16"/>
  <c r="C647" i="16"/>
  <c r="C648" i="16"/>
  <c r="C649" i="16"/>
  <c r="C650" i="16"/>
  <c r="F650" i="16" s="1"/>
  <c r="G650" i="16" s="1"/>
  <c r="C651" i="16"/>
  <c r="C652" i="16"/>
  <c r="C653" i="16"/>
  <c r="C654" i="16"/>
  <c r="C655" i="16"/>
  <c r="C656" i="16"/>
  <c r="C657" i="16"/>
  <c r="C658" i="16"/>
  <c r="C659" i="16"/>
  <c r="C660" i="16"/>
  <c r="F660" i="16" s="1"/>
  <c r="C661" i="16"/>
  <c r="C662" i="16"/>
  <c r="C663" i="16"/>
  <c r="C664" i="16"/>
  <c r="C665" i="16"/>
  <c r="C666" i="16"/>
  <c r="C667" i="16"/>
  <c r="C668" i="16"/>
  <c r="C669" i="16"/>
  <c r="C670" i="16"/>
  <c r="F670" i="16" s="1"/>
  <c r="G670" i="16" s="1"/>
  <c r="C671" i="16"/>
  <c r="C672" i="16"/>
  <c r="C673" i="16"/>
  <c r="C674" i="16"/>
  <c r="C675" i="16"/>
  <c r="C676" i="16"/>
  <c r="C677" i="16"/>
  <c r="C678" i="16"/>
  <c r="C679" i="16"/>
  <c r="C680" i="16"/>
  <c r="F680" i="16" s="1"/>
  <c r="C681" i="16"/>
  <c r="C682" i="16"/>
  <c r="C683" i="16"/>
  <c r="C684" i="16"/>
  <c r="C685" i="16"/>
  <c r="C686" i="16"/>
  <c r="C687" i="16"/>
  <c r="C688" i="16"/>
  <c r="C689" i="16"/>
  <c r="C690" i="16"/>
  <c r="F690" i="16" s="1"/>
  <c r="G690" i="16" s="1"/>
  <c r="C691" i="16"/>
  <c r="F691" i="16" s="1"/>
  <c r="C692" i="16"/>
  <c r="C693" i="16"/>
  <c r="C694" i="16"/>
  <c r="C695" i="16"/>
  <c r="C696" i="16"/>
  <c r="C697" i="16"/>
  <c r="C698" i="16"/>
  <c r="C699" i="16"/>
  <c r="C700" i="16"/>
  <c r="F700" i="16" s="1"/>
  <c r="C701" i="16"/>
  <c r="F701" i="16" s="1"/>
  <c r="C702" i="16"/>
  <c r="C703" i="16"/>
  <c r="C704" i="16"/>
  <c r="C705" i="16"/>
  <c r="C706" i="16"/>
  <c r="C707" i="16"/>
  <c r="C708" i="16"/>
  <c r="C709" i="16"/>
  <c r="C710" i="16"/>
  <c r="F710" i="16" s="1"/>
  <c r="C711" i="16"/>
  <c r="F711" i="16" s="1"/>
  <c r="C712" i="16"/>
  <c r="C713" i="16"/>
  <c r="C714" i="16"/>
  <c r="C715" i="16"/>
  <c r="C716" i="16"/>
  <c r="C717" i="16"/>
  <c r="C718" i="16"/>
  <c r="C719" i="16"/>
  <c r="C720" i="16"/>
  <c r="F720" i="16" s="1"/>
  <c r="C721" i="16"/>
  <c r="F721" i="16" s="1"/>
  <c r="C722" i="16"/>
  <c r="C723" i="16"/>
  <c r="C724" i="16"/>
  <c r="C725" i="16"/>
  <c r="C726" i="16"/>
  <c r="C727" i="16"/>
  <c r="C728" i="16"/>
  <c r="C729" i="16"/>
  <c r="C730" i="16"/>
  <c r="F730" i="16" s="1"/>
  <c r="G730" i="16" s="1"/>
  <c r="C731" i="16"/>
  <c r="F731" i="16" s="1"/>
  <c r="C732" i="16"/>
  <c r="C733" i="16"/>
  <c r="C734" i="16"/>
  <c r="C735" i="16"/>
  <c r="C736" i="16"/>
  <c r="C737" i="16"/>
  <c r="C738" i="16"/>
  <c r="C739" i="16"/>
  <c r="C740" i="16"/>
  <c r="F740" i="16" s="1"/>
  <c r="C741" i="16"/>
  <c r="F741" i="16" s="1"/>
  <c r="C742" i="16"/>
  <c r="C743" i="16"/>
  <c r="C744" i="16"/>
  <c r="C745" i="16"/>
  <c r="C746" i="16"/>
  <c r="C747" i="16"/>
  <c r="C748" i="16"/>
  <c r="C749" i="16"/>
  <c r="C750" i="16"/>
  <c r="F750" i="16" s="1"/>
  <c r="G750" i="16" s="1"/>
  <c r="C751" i="16"/>
  <c r="F751" i="16" s="1"/>
  <c r="C752" i="16"/>
  <c r="C753" i="16"/>
  <c r="C754" i="16"/>
  <c r="C755" i="16"/>
  <c r="C756" i="16"/>
  <c r="C757" i="16"/>
  <c r="C758" i="16"/>
  <c r="C759" i="16"/>
  <c r="C760" i="16"/>
  <c r="F760" i="16" s="1"/>
  <c r="C761" i="16"/>
  <c r="F761" i="16" s="1"/>
  <c r="C762" i="16"/>
  <c r="C763" i="16"/>
  <c r="C764" i="16"/>
  <c r="C765" i="16"/>
  <c r="C766" i="16"/>
  <c r="C767" i="16"/>
  <c r="C768" i="16"/>
  <c r="C769" i="16"/>
  <c r="C770" i="16"/>
  <c r="F770" i="16" s="1"/>
  <c r="G770" i="16" s="1"/>
  <c r="C771" i="16"/>
  <c r="F771" i="16" s="1"/>
  <c r="C772" i="16"/>
  <c r="C773" i="16"/>
  <c r="C774" i="16"/>
  <c r="C775" i="16"/>
  <c r="C776" i="16"/>
  <c r="C777" i="16"/>
  <c r="C778" i="16"/>
  <c r="C779" i="16"/>
  <c r="C780" i="16"/>
  <c r="F780" i="16" s="1"/>
  <c r="C781" i="16"/>
  <c r="F781" i="16" s="1"/>
  <c r="C782" i="16"/>
  <c r="C783" i="16"/>
  <c r="C784" i="16"/>
  <c r="C785" i="16"/>
  <c r="C786" i="16"/>
  <c r="C787" i="16"/>
  <c r="C788" i="16"/>
  <c r="C789" i="16"/>
  <c r="C790" i="16"/>
  <c r="F790" i="16" s="1"/>
  <c r="G790" i="16" s="1"/>
  <c r="C791" i="16"/>
  <c r="F791" i="16" s="1"/>
  <c r="C792" i="16"/>
  <c r="C793" i="16"/>
  <c r="C794" i="16"/>
  <c r="C795" i="16"/>
  <c r="C796" i="16"/>
  <c r="C797" i="16"/>
  <c r="C798" i="16"/>
  <c r="C799" i="16"/>
  <c r="C800" i="16"/>
  <c r="F800" i="16" s="1"/>
  <c r="C801" i="16"/>
  <c r="F801" i="16" s="1"/>
  <c r="C802" i="16"/>
  <c r="C803" i="16"/>
  <c r="C804" i="16"/>
  <c r="C805" i="16"/>
  <c r="C806" i="16"/>
  <c r="C807" i="16"/>
  <c r="C808" i="16"/>
  <c r="C809" i="16"/>
  <c r="C810" i="16"/>
  <c r="F810" i="16" s="1"/>
  <c r="C811" i="16"/>
  <c r="F811" i="16" s="1"/>
  <c r="C812" i="16"/>
  <c r="C813" i="16"/>
  <c r="C814" i="16"/>
  <c r="C815" i="16"/>
  <c r="C816" i="16"/>
  <c r="C817" i="16"/>
  <c r="C818" i="16"/>
  <c r="C819" i="16"/>
  <c r="C820" i="16"/>
  <c r="F820" i="16" s="1"/>
  <c r="C821" i="16"/>
  <c r="F821" i="16" s="1"/>
  <c r="C822" i="16"/>
  <c r="C823" i="16"/>
  <c r="C824" i="16"/>
  <c r="C825" i="16"/>
  <c r="C826" i="16"/>
  <c r="C827" i="16"/>
  <c r="C828" i="16"/>
  <c r="C829" i="16"/>
  <c r="C830" i="16"/>
  <c r="F830" i="16" s="1"/>
  <c r="G830" i="16" s="1"/>
  <c r="C831" i="16"/>
  <c r="F831" i="16" s="1"/>
  <c r="C832" i="16"/>
  <c r="C833" i="16"/>
  <c r="C834" i="16"/>
  <c r="C835" i="16"/>
  <c r="C836" i="16"/>
  <c r="C837" i="16"/>
  <c r="C838" i="16"/>
  <c r="C839" i="16"/>
  <c r="C840" i="16"/>
  <c r="F840" i="16" s="1"/>
  <c r="C841" i="16"/>
  <c r="F841" i="16" s="1"/>
  <c r="C842" i="16"/>
  <c r="C843" i="16"/>
  <c r="C844" i="16"/>
  <c r="C845" i="16"/>
  <c r="C846" i="16"/>
  <c r="C847" i="16"/>
  <c r="C848" i="16"/>
  <c r="C849" i="16"/>
  <c r="C850" i="16"/>
  <c r="F850" i="16" s="1"/>
  <c r="C851" i="16"/>
  <c r="F851" i="16" s="1"/>
  <c r="C852" i="16"/>
  <c r="C853" i="16"/>
  <c r="C854" i="16"/>
  <c r="C855" i="16"/>
  <c r="C856" i="16"/>
  <c r="C857" i="16"/>
  <c r="C858" i="16"/>
  <c r="C859" i="16"/>
  <c r="C860" i="16"/>
  <c r="F860" i="16" s="1"/>
  <c r="C861" i="16"/>
  <c r="F861" i="16" s="1"/>
  <c r="C862" i="16"/>
  <c r="C863" i="16"/>
  <c r="C864" i="16"/>
  <c r="C865" i="16"/>
  <c r="C866" i="16"/>
  <c r="C867" i="16"/>
  <c r="C868" i="16"/>
  <c r="C869" i="16"/>
  <c r="C870" i="16"/>
  <c r="F870" i="16" s="1"/>
  <c r="C871" i="16"/>
  <c r="F871" i="16" s="1"/>
  <c r="C872" i="16"/>
  <c r="C873" i="16"/>
  <c r="C874" i="16"/>
  <c r="C875" i="16"/>
  <c r="C876" i="16"/>
  <c r="C877" i="16"/>
  <c r="C878" i="16"/>
  <c r="C879" i="16"/>
  <c r="C880" i="16"/>
  <c r="F880" i="16" s="1"/>
  <c r="C881" i="16"/>
  <c r="F881" i="16" s="1"/>
  <c r="C882" i="16"/>
  <c r="C883" i="16"/>
  <c r="C884" i="16"/>
  <c r="C885" i="16"/>
  <c r="C886" i="16"/>
  <c r="C887" i="16"/>
  <c r="C888" i="16"/>
  <c r="C889" i="16"/>
  <c r="C890" i="16"/>
  <c r="F890" i="16" s="1"/>
  <c r="C891" i="16"/>
  <c r="F891" i="16" s="1"/>
  <c r="C892" i="16"/>
  <c r="C893" i="16"/>
  <c r="C894" i="16"/>
  <c r="C895" i="16"/>
  <c r="C896" i="16"/>
  <c r="C897" i="16"/>
  <c r="C898" i="16"/>
  <c r="C899" i="16"/>
  <c r="C900" i="16"/>
  <c r="F900" i="16" s="1"/>
  <c r="C901" i="16"/>
  <c r="F901" i="16" s="1"/>
  <c r="C902" i="16"/>
  <c r="C903" i="16"/>
  <c r="C904" i="16"/>
  <c r="C905" i="16"/>
  <c r="C906" i="16"/>
  <c r="C907" i="16"/>
  <c r="C908" i="16"/>
  <c r="C909" i="16"/>
  <c r="C910" i="16"/>
  <c r="F910" i="16" s="1"/>
  <c r="C911" i="16"/>
  <c r="F911" i="16" s="1"/>
  <c r="C912" i="16"/>
  <c r="C913" i="16"/>
  <c r="C914" i="16"/>
  <c r="C915" i="16"/>
  <c r="C916" i="16"/>
  <c r="C917" i="16"/>
  <c r="C918" i="16"/>
  <c r="C919" i="16"/>
  <c r="C920" i="16"/>
  <c r="F920" i="16" s="1"/>
  <c r="C921" i="16"/>
  <c r="F921" i="16" s="1"/>
  <c r="C922" i="16"/>
  <c r="C923" i="16"/>
  <c r="C924" i="16"/>
  <c r="C925" i="16"/>
  <c r="C926" i="16"/>
  <c r="C927" i="16"/>
  <c r="C928" i="16"/>
  <c r="C929" i="16"/>
  <c r="C930" i="16"/>
  <c r="F930" i="16" s="1"/>
  <c r="C931" i="16"/>
  <c r="F931" i="16" s="1"/>
  <c r="C932" i="16"/>
  <c r="C933" i="16"/>
  <c r="C934" i="16"/>
  <c r="C935" i="16"/>
  <c r="C936" i="16"/>
  <c r="C937" i="16"/>
  <c r="C938" i="16"/>
  <c r="C939" i="16"/>
  <c r="C940" i="16"/>
  <c r="F940" i="16" s="1"/>
  <c r="C941" i="16"/>
  <c r="F941" i="16" s="1"/>
  <c r="C942" i="16"/>
  <c r="C943" i="16"/>
  <c r="C944" i="16"/>
  <c r="C945" i="16"/>
  <c r="C946" i="16"/>
  <c r="C947" i="16"/>
  <c r="C948" i="16"/>
  <c r="C949" i="16"/>
  <c r="C950" i="16"/>
  <c r="F950" i="16" s="1"/>
  <c r="C951" i="16"/>
  <c r="F951" i="16" s="1"/>
  <c r="C952" i="16"/>
  <c r="C953" i="16"/>
  <c r="C954" i="16"/>
  <c r="C955" i="16"/>
  <c r="C956" i="16"/>
  <c r="C957" i="16"/>
  <c r="C958" i="16"/>
  <c r="C959" i="16"/>
  <c r="C960" i="16"/>
  <c r="F960" i="16" s="1"/>
  <c r="C961" i="16"/>
  <c r="F961" i="16" s="1"/>
  <c r="C962" i="16"/>
  <c r="C963" i="16"/>
  <c r="C964" i="16"/>
  <c r="C965" i="16"/>
  <c r="C966" i="16"/>
  <c r="C967" i="16"/>
  <c r="C968" i="16"/>
  <c r="C969" i="16"/>
  <c r="C970" i="16"/>
  <c r="F970" i="16" s="1"/>
  <c r="G970" i="16" s="1"/>
  <c r="C971" i="16"/>
  <c r="F971" i="16" s="1"/>
  <c r="C972" i="16"/>
  <c r="C973" i="16"/>
  <c r="C974" i="16"/>
  <c r="C975" i="16"/>
  <c r="C976" i="16"/>
  <c r="C977" i="16"/>
  <c r="C978" i="16"/>
  <c r="C979" i="16"/>
  <c r="C980" i="16"/>
  <c r="F980" i="16" s="1"/>
  <c r="C981" i="16"/>
  <c r="F981" i="16" s="1"/>
  <c r="C982" i="16"/>
  <c r="C983" i="16"/>
  <c r="C984" i="16"/>
  <c r="C985" i="16"/>
  <c r="C986" i="16"/>
  <c r="C987" i="16"/>
  <c r="C988" i="16"/>
  <c r="C989" i="16"/>
  <c r="C990" i="16"/>
  <c r="F990" i="16" s="1"/>
  <c r="G990" i="16" s="1"/>
  <c r="C991" i="16"/>
  <c r="F991" i="16" s="1"/>
  <c r="C992" i="16"/>
  <c r="C993" i="16"/>
  <c r="C994" i="16"/>
  <c r="C995" i="16"/>
  <c r="C996" i="16"/>
  <c r="C997" i="16"/>
  <c r="C998" i="16"/>
  <c r="C999" i="16"/>
  <c r="C1000" i="16"/>
  <c r="F1000" i="16" s="1"/>
  <c r="G1000" i="16" s="1"/>
  <c r="C1001" i="16"/>
  <c r="F1001" i="16" s="1"/>
  <c r="C1002" i="16"/>
  <c r="C1003" i="16"/>
  <c r="C1004" i="16"/>
  <c r="C1005" i="16"/>
  <c r="C1006" i="16"/>
  <c r="C1007" i="16"/>
  <c r="C1008" i="16"/>
  <c r="C1009" i="16"/>
  <c r="C1010" i="16"/>
  <c r="F1010" i="16" s="1"/>
  <c r="C11" i="16"/>
  <c r="G50" i="16"/>
  <c r="G52" i="16"/>
  <c r="G78" i="16"/>
  <c r="G90" i="16"/>
  <c r="G97" i="16"/>
  <c r="G110" i="16"/>
  <c r="G132" i="16"/>
  <c r="G137" i="16"/>
  <c r="G150" i="16"/>
  <c r="G152" i="16"/>
  <c r="G170" i="16"/>
  <c r="G190" i="16"/>
  <c r="G192" i="16"/>
  <c r="G198" i="16"/>
  <c r="G218" i="16"/>
  <c r="G230" i="16"/>
  <c r="G257" i="16"/>
  <c r="G276" i="16"/>
  <c r="G298" i="16"/>
  <c r="G317" i="16"/>
  <c r="G331" i="16"/>
  <c r="G337" i="16"/>
  <c r="G351" i="16"/>
  <c r="G356" i="16"/>
  <c r="G372" i="16"/>
  <c r="G375" i="16"/>
  <c r="G392" i="16"/>
  <c r="G397" i="16"/>
  <c r="G411" i="16"/>
  <c r="G412" i="16"/>
  <c r="G415" i="16"/>
  <c r="G437" i="16"/>
  <c r="G451" i="16"/>
  <c r="G452" i="16"/>
  <c r="G455" i="16"/>
  <c r="G472" i="16"/>
  <c r="G476" i="16"/>
  <c r="G492" i="16"/>
  <c r="G496" i="16"/>
  <c r="G511" i="16"/>
  <c r="G512" i="16"/>
  <c r="G531" i="16"/>
  <c r="G535" i="16"/>
  <c r="G551" i="16"/>
  <c r="G552" i="16"/>
  <c r="G554" i="16"/>
  <c r="G576" i="16"/>
  <c r="G592" i="16"/>
  <c r="G595" i="16"/>
  <c r="G615" i="16"/>
  <c r="G631" i="16"/>
  <c r="G632" i="16"/>
  <c r="G634" i="16"/>
  <c r="G651" i="16"/>
  <c r="G652" i="16"/>
  <c r="G675" i="16"/>
  <c r="G692" i="16"/>
  <c r="G715" i="16"/>
  <c r="G732" i="16"/>
  <c r="G754" i="16"/>
  <c r="G772" i="16"/>
  <c r="G774" i="16"/>
  <c r="G812" i="16"/>
  <c r="G854" i="16"/>
  <c r="G882" i="16"/>
  <c r="G883" i="16"/>
  <c r="G902" i="16"/>
  <c r="G906" i="16"/>
  <c r="G922" i="16"/>
  <c r="G923" i="16"/>
  <c r="G942" i="16"/>
  <c r="G943" i="16"/>
  <c r="G953" i="16"/>
  <c r="G957" i="16"/>
  <c r="G973" i="16"/>
  <c r="G975" i="16"/>
  <c r="G1002" i="16"/>
  <c r="G1003" i="16"/>
  <c r="G1006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30" i="16"/>
  <c r="F31" i="16"/>
  <c r="F32" i="16"/>
  <c r="F33" i="16"/>
  <c r="F34" i="16"/>
  <c r="F35" i="16"/>
  <c r="F36" i="16"/>
  <c r="F37" i="16"/>
  <c r="F38" i="16"/>
  <c r="F40" i="16"/>
  <c r="F41" i="16"/>
  <c r="F42" i="16"/>
  <c r="F43" i="16"/>
  <c r="F44" i="16"/>
  <c r="F45" i="16"/>
  <c r="F46" i="16"/>
  <c r="F47" i="16"/>
  <c r="F48" i="16"/>
  <c r="F50" i="16"/>
  <c r="F51" i="16"/>
  <c r="G51" i="16" s="1"/>
  <c r="F52" i="16"/>
  <c r="F53" i="16"/>
  <c r="F54" i="16"/>
  <c r="F55" i="16"/>
  <c r="F56" i="16"/>
  <c r="F57" i="16"/>
  <c r="F58" i="16"/>
  <c r="F60" i="16"/>
  <c r="F61" i="16"/>
  <c r="F62" i="16"/>
  <c r="F63" i="16"/>
  <c r="F64" i="16"/>
  <c r="F65" i="16"/>
  <c r="F66" i="16"/>
  <c r="F67" i="16"/>
  <c r="F68" i="16"/>
  <c r="F70" i="16"/>
  <c r="F71" i="16"/>
  <c r="F72" i="16"/>
  <c r="F73" i="16"/>
  <c r="F74" i="16"/>
  <c r="F75" i="16"/>
  <c r="F76" i="16"/>
  <c r="F77" i="16"/>
  <c r="F78" i="16"/>
  <c r="F80" i="16"/>
  <c r="F81" i="16"/>
  <c r="F82" i="16"/>
  <c r="F83" i="16"/>
  <c r="F84" i="16"/>
  <c r="F85" i="16"/>
  <c r="F86" i="16"/>
  <c r="F87" i="16"/>
  <c r="F88" i="16"/>
  <c r="F90" i="16"/>
  <c r="F91" i="16"/>
  <c r="F92" i="16"/>
  <c r="G92" i="16" s="1"/>
  <c r="F93" i="16"/>
  <c r="F94" i="16"/>
  <c r="F95" i="16"/>
  <c r="F96" i="16"/>
  <c r="F97" i="16"/>
  <c r="F98" i="16"/>
  <c r="F100" i="16"/>
  <c r="F101" i="16"/>
  <c r="F102" i="16"/>
  <c r="F103" i="16"/>
  <c r="F104" i="16"/>
  <c r="F105" i="16"/>
  <c r="F106" i="16"/>
  <c r="F107" i="16"/>
  <c r="F108" i="16"/>
  <c r="F110" i="16"/>
  <c r="F111" i="16"/>
  <c r="F112" i="16"/>
  <c r="F113" i="16"/>
  <c r="F114" i="16"/>
  <c r="F115" i="16"/>
  <c r="F116" i="16"/>
  <c r="F117" i="16"/>
  <c r="F118" i="16"/>
  <c r="F120" i="16"/>
  <c r="F121" i="16"/>
  <c r="F122" i="16"/>
  <c r="F123" i="16"/>
  <c r="F124" i="16"/>
  <c r="F125" i="16"/>
  <c r="F126" i="16"/>
  <c r="F127" i="16"/>
  <c r="F128" i="16"/>
  <c r="F131" i="16"/>
  <c r="G131" i="16" s="1"/>
  <c r="F132" i="16"/>
  <c r="F133" i="16"/>
  <c r="F134" i="16"/>
  <c r="F135" i="16"/>
  <c r="F136" i="16"/>
  <c r="F137" i="16"/>
  <c r="F138" i="16"/>
  <c r="F140" i="16"/>
  <c r="F141" i="16"/>
  <c r="F142" i="16"/>
  <c r="F143" i="16"/>
  <c r="F144" i="16"/>
  <c r="F145" i="16"/>
  <c r="F146" i="16"/>
  <c r="F147" i="16"/>
  <c r="F148" i="16"/>
  <c r="F151" i="16"/>
  <c r="G151" i="16" s="1"/>
  <c r="F152" i="16"/>
  <c r="F153" i="16"/>
  <c r="F154" i="16"/>
  <c r="F155" i="16"/>
  <c r="F156" i="16"/>
  <c r="F157" i="16"/>
  <c r="F158" i="16"/>
  <c r="F161" i="16"/>
  <c r="F162" i="16"/>
  <c r="F163" i="16"/>
  <c r="F164" i="16"/>
  <c r="F165" i="16"/>
  <c r="F166" i="16"/>
  <c r="F167" i="16"/>
  <c r="F168" i="16"/>
  <c r="F170" i="16"/>
  <c r="F171" i="16"/>
  <c r="F172" i="16"/>
  <c r="F173" i="16"/>
  <c r="F174" i="16"/>
  <c r="F175" i="16"/>
  <c r="F176" i="16"/>
  <c r="F177" i="16"/>
  <c r="G177" i="16" s="1"/>
  <c r="F178" i="16"/>
  <c r="F180" i="16"/>
  <c r="F181" i="16"/>
  <c r="F182" i="16"/>
  <c r="F183" i="16"/>
  <c r="F184" i="16"/>
  <c r="F185" i="16"/>
  <c r="F186" i="16"/>
  <c r="F187" i="16"/>
  <c r="F188" i="16"/>
  <c r="F190" i="16"/>
  <c r="F191" i="16"/>
  <c r="F192" i="16"/>
  <c r="F193" i="16"/>
  <c r="F194" i="16"/>
  <c r="F195" i="16"/>
  <c r="F196" i="16"/>
  <c r="F197" i="16"/>
  <c r="F198" i="16"/>
  <c r="F200" i="16"/>
  <c r="F201" i="16"/>
  <c r="F202" i="16"/>
  <c r="F203" i="16"/>
  <c r="F204" i="16"/>
  <c r="F205" i="16"/>
  <c r="F206" i="16"/>
  <c r="F207" i="16"/>
  <c r="F208" i="16"/>
  <c r="F210" i="16"/>
  <c r="F211" i="16"/>
  <c r="G211" i="16" s="1"/>
  <c r="F212" i="16"/>
  <c r="F213" i="16"/>
  <c r="F214" i="16"/>
  <c r="F215" i="16"/>
  <c r="F216" i="16"/>
  <c r="F217" i="16"/>
  <c r="F218" i="16"/>
  <c r="F220" i="16"/>
  <c r="F221" i="16"/>
  <c r="F222" i="16"/>
  <c r="F223" i="16"/>
  <c r="F224" i="16"/>
  <c r="F225" i="16"/>
  <c r="F226" i="16"/>
  <c r="F228" i="16"/>
  <c r="F231" i="16"/>
  <c r="G231" i="16" s="1"/>
  <c r="F232" i="16"/>
  <c r="G232" i="16" s="1"/>
  <c r="F233" i="16"/>
  <c r="F234" i="16"/>
  <c r="F235" i="16"/>
  <c r="G235" i="16" s="1"/>
  <c r="F236" i="16"/>
  <c r="F241" i="16"/>
  <c r="F242" i="16"/>
  <c r="F243" i="16"/>
  <c r="F244" i="16"/>
  <c r="F245" i="16"/>
  <c r="F246" i="16"/>
  <c r="F247" i="16"/>
  <c r="F250" i="16"/>
  <c r="G250" i="16" s="1"/>
  <c r="F251" i="16"/>
  <c r="F252" i="16"/>
  <c r="F253" i="16"/>
  <c r="F254" i="16"/>
  <c r="F255" i="16"/>
  <c r="F256" i="16"/>
  <c r="F257" i="16"/>
  <c r="F260" i="16"/>
  <c r="F261" i="16"/>
  <c r="F262" i="16"/>
  <c r="F263" i="16"/>
  <c r="F264" i="16"/>
  <c r="F265" i="16"/>
  <c r="F266" i="16"/>
  <c r="F267" i="16"/>
  <c r="F270" i="16"/>
  <c r="G270" i="16" s="1"/>
  <c r="F271" i="16"/>
  <c r="F272" i="16"/>
  <c r="G272" i="16" s="1"/>
  <c r="F273" i="16"/>
  <c r="F274" i="16"/>
  <c r="F275" i="16"/>
  <c r="F276" i="16"/>
  <c r="F277" i="16"/>
  <c r="F281" i="16"/>
  <c r="F282" i="16"/>
  <c r="F283" i="16"/>
  <c r="F284" i="16"/>
  <c r="F285" i="16"/>
  <c r="F286" i="16"/>
  <c r="F287" i="16"/>
  <c r="F291" i="16"/>
  <c r="F292" i="16"/>
  <c r="F293" i="16"/>
  <c r="F294" i="16"/>
  <c r="F295" i="16"/>
  <c r="F296" i="16"/>
  <c r="F297" i="16"/>
  <c r="F300" i="16"/>
  <c r="F301" i="16"/>
  <c r="F302" i="16"/>
  <c r="F303" i="16"/>
  <c r="F304" i="16"/>
  <c r="F305" i="16"/>
  <c r="F306" i="16"/>
  <c r="F307" i="16"/>
  <c r="F310" i="16"/>
  <c r="F311" i="16"/>
  <c r="G311" i="16" s="1"/>
  <c r="F312" i="16"/>
  <c r="G312" i="16" s="1"/>
  <c r="F313" i="16"/>
  <c r="F314" i="16"/>
  <c r="F315" i="16"/>
  <c r="F316" i="16"/>
  <c r="F317" i="16"/>
  <c r="F320" i="16"/>
  <c r="F321" i="16"/>
  <c r="F322" i="16"/>
  <c r="F323" i="16"/>
  <c r="F324" i="16"/>
  <c r="F325" i="16"/>
  <c r="F326" i="16"/>
  <c r="F327" i="16"/>
  <c r="F331" i="16"/>
  <c r="F332" i="16"/>
  <c r="G332" i="16" s="1"/>
  <c r="F333" i="16"/>
  <c r="F334" i="16"/>
  <c r="F335" i="16"/>
  <c r="F336" i="16"/>
  <c r="F337" i="16"/>
  <c r="F341" i="16"/>
  <c r="F342" i="16"/>
  <c r="F343" i="16"/>
  <c r="F344" i="16"/>
  <c r="F345" i="16"/>
  <c r="F346" i="16"/>
  <c r="F347" i="16"/>
  <c r="F351" i="16"/>
  <c r="F352" i="16"/>
  <c r="F353" i="16"/>
  <c r="F354" i="16"/>
  <c r="F355" i="16"/>
  <c r="F356" i="16"/>
  <c r="F357" i="16"/>
  <c r="F358" i="16"/>
  <c r="F361" i="16"/>
  <c r="F362" i="16"/>
  <c r="F363" i="16"/>
  <c r="F364" i="16"/>
  <c r="F365" i="16"/>
  <c r="F366" i="16"/>
  <c r="F367" i="16"/>
  <c r="F368" i="16"/>
  <c r="F369" i="16"/>
  <c r="F371" i="16"/>
  <c r="F372" i="16"/>
  <c r="F373" i="16"/>
  <c r="F374" i="16"/>
  <c r="F375" i="16"/>
  <c r="F376" i="16"/>
  <c r="F377" i="16"/>
  <c r="F378" i="16"/>
  <c r="F379" i="16"/>
  <c r="F381" i="16"/>
  <c r="F382" i="16"/>
  <c r="F383" i="16"/>
  <c r="F384" i="16"/>
  <c r="F385" i="16"/>
  <c r="F386" i="16"/>
  <c r="F387" i="16"/>
  <c r="F388" i="16"/>
  <c r="F389" i="16"/>
  <c r="F391" i="16"/>
  <c r="F392" i="16"/>
  <c r="F393" i="16"/>
  <c r="F394" i="16"/>
  <c r="F395" i="16"/>
  <c r="F396" i="16"/>
  <c r="F397" i="16"/>
  <c r="F398" i="16"/>
  <c r="F399" i="16"/>
  <c r="F401" i="16"/>
  <c r="F402" i="16"/>
  <c r="F403" i="16"/>
  <c r="F404" i="16"/>
  <c r="F405" i="16"/>
  <c r="F406" i="16"/>
  <c r="F407" i="16"/>
  <c r="F408" i="16"/>
  <c r="F409" i="16"/>
  <c r="F411" i="16"/>
  <c r="F412" i="16"/>
  <c r="F413" i="16"/>
  <c r="F414" i="16"/>
  <c r="F415" i="16"/>
  <c r="F416" i="16"/>
  <c r="F417" i="16"/>
  <c r="F418" i="16"/>
  <c r="F419" i="16"/>
  <c r="F421" i="16"/>
  <c r="F422" i="16"/>
  <c r="F423" i="16"/>
  <c r="F424" i="16"/>
  <c r="F425" i="16"/>
  <c r="F426" i="16"/>
  <c r="F427" i="16"/>
  <c r="F428" i="16"/>
  <c r="F429" i="16"/>
  <c r="F431" i="16"/>
  <c r="F432" i="16"/>
  <c r="F433" i="16"/>
  <c r="F434" i="16"/>
  <c r="F435" i="16"/>
  <c r="F436" i="16"/>
  <c r="F437" i="16"/>
  <c r="F438" i="16"/>
  <c r="F439" i="16"/>
  <c r="F441" i="16"/>
  <c r="F442" i="16"/>
  <c r="F443" i="16"/>
  <c r="F444" i="16"/>
  <c r="F445" i="16"/>
  <c r="F446" i="16"/>
  <c r="F447" i="16"/>
  <c r="F448" i="16"/>
  <c r="F449" i="16"/>
  <c r="F451" i="16"/>
  <c r="F452" i="16"/>
  <c r="F453" i="16"/>
  <c r="F454" i="16"/>
  <c r="F455" i="16"/>
  <c r="F456" i="16"/>
  <c r="F457" i="16"/>
  <c r="F458" i="16"/>
  <c r="F459" i="16"/>
  <c r="F461" i="16"/>
  <c r="F462" i="16"/>
  <c r="F463" i="16"/>
  <c r="F464" i="16"/>
  <c r="F465" i="16"/>
  <c r="F466" i="16"/>
  <c r="F467" i="16"/>
  <c r="F468" i="16"/>
  <c r="F469" i="16"/>
  <c r="F471" i="16"/>
  <c r="F472" i="16"/>
  <c r="F473" i="16"/>
  <c r="F474" i="16"/>
  <c r="F475" i="16"/>
  <c r="F476" i="16"/>
  <c r="F477" i="16"/>
  <c r="F478" i="16"/>
  <c r="F479" i="16"/>
  <c r="F481" i="16"/>
  <c r="F482" i="16"/>
  <c r="F483" i="16"/>
  <c r="F484" i="16"/>
  <c r="F485" i="16"/>
  <c r="F486" i="16"/>
  <c r="F487" i="16"/>
  <c r="F488" i="16"/>
  <c r="F489" i="16"/>
  <c r="F491" i="16"/>
  <c r="F492" i="16"/>
  <c r="F493" i="16"/>
  <c r="F494" i="16"/>
  <c r="F495" i="16"/>
  <c r="F496" i="16"/>
  <c r="F497" i="16"/>
  <c r="F498" i="16"/>
  <c r="F499" i="16"/>
  <c r="F501" i="16"/>
  <c r="F502" i="16"/>
  <c r="F503" i="16"/>
  <c r="F504" i="16"/>
  <c r="F505" i="16"/>
  <c r="F506" i="16"/>
  <c r="F507" i="16"/>
  <c r="F508" i="16"/>
  <c r="F509" i="16"/>
  <c r="F511" i="16"/>
  <c r="F512" i="16"/>
  <c r="F513" i="16"/>
  <c r="F514" i="16"/>
  <c r="F515" i="16"/>
  <c r="F516" i="16"/>
  <c r="F517" i="16"/>
  <c r="F518" i="16"/>
  <c r="F519" i="16"/>
  <c r="F521" i="16"/>
  <c r="F522" i="16"/>
  <c r="F523" i="16"/>
  <c r="F524" i="16"/>
  <c r="F525" i="16"/>
  <c r="F526" i="16"/>
  <c r="F527" i="16"/>
  <c r="F528" i="16"/>
  <c r="F529" i="16"/>
  <c r="F531" i="16"/>
  <c r="F532" i="16"/>
  <c r="F533" i="16"/>
  <c r="F534" i="16"/>
  <c r="F535" i="16"/>
  <c r="F536" i="16"/>
  <c r="F537" i="16"/>
  <c r="F538" i="16"/>
  <c r="F539" i="16"/>
  <c r="F541" i="16"/>
  <c r="F542" i="16"/>
  <c r="F543" i="16"/>
  <c r="F544" i="16"/>
  <c r="F545" i="16"/>
  <c r="F546" i="16"/>
  <c r="F547" i="16"/>
  <c r="F548" i="16"/>
  <c r="F549" i="16"/>
  <c r="F551" i="16"/>
  <c r="F552" i="16"/>
  <c r="F553" i="16"/>
  <c r="F554" i="16"/>
  <c r="F555" i="16"/>
  <c r="F556" i="16"/>
  <c r="F557" i="16"/>
  <c r="F558" i="16"/>
  <c r="F559" i="16"/>
  <c r="F561" i="16"/>
  <c r="F562" i="16"/>
  <c r="F563" i="16"/>
  <c r="F564" i="16"/>
  <c r="F565" i="16"/>
  <c r="F566" i="16"/>
  <c r="F567" i="16"/>
  <c r="F568" i="16"/>
  <c r="F569" i="16"/>
  <c r="F571" i="16"/>
  <c r="F572" i="16"/>
  <c r="F573" i="16"/>
  <c r="F574" i="16"/>
  <c r="F575" i="16"/>
  <c r="F576" i="16"/>
  <c r="F577" i="16"/>
  <c r="F578" i="16"/>
  <c r="F579" i="16"/>
  <c r="F581" i="16"/>
  <c r="F582" i="16"/>
  <c r="F583" i="16"/>
  <c r="F584" i="16"/>
  <c r="F585" i="16"/>
  <c r="F586" i="16"/>
  <c r="F587" i="16"/>
  <c r="F588" i="16"/>
  <c r="F589" i="16"/>
  <c r="F591" i="16"/>
  <c r="F592" i="16"/>
  <c r="F593" i="16"/>
  <c r="F594" i="16"/>
  <c r="F595" i="16"/>
  <c r="F596" i="16"/>
  <c r="F597" i="16"/>
  <c r="F598" i="16"/>
  <c r="F599" i="16"/>
  <c r="F601" i="16"/>
  <c r="F602" i="16"/>
  <c r="F603" i="16"/>
  <c r="F604" i="16"/>
  <c r="F605" i="16"/>
  <c r="F606" i="16"/>
  <c r="F607" i="16"/>
  <c r="F608" i="16"/>
  <c r="F609" i="16"/>
  <c r="F611" i="16"/>
  <c r="F612" i="16"/>
  <c r="F613" i="16"/>
  <c r="F614" i="16"/>
  <c r="F615" i="16"/>
  <c r="F616" i="16"/>
  <c r="F617" i="16"/>
  <c r="F618" i="16"/>
  <c r="F619" i="16"/>
  <c r="F621" i="16"/>
  <c r="F622" i="16"/>
  <c r="F623" i="16"/>
  <c r="F624" i="16"/>
  <c r="F625" i="16"/>
  <c r="F626" i="16"/>
  <c r="F627" i="16"/>
  <c r="F628" i="16"/>
  <c r="F629" i="16"/>
  <c r="F631" i="16"/>
  <c r="F632" i="16"/>
  <c r="F633" i="16"/>
  <c r="F634" i="16"/>
  <c r="F635" i="16"/>
  <c r="F636" i="16"/>
  <c r="F637" i="16"/>
  <c r="F638" i="16"/>
  <c r="F639" i="16"/>
  <c r="F641" i="16"/>
  <c r="F642" i="16"/>
  <c r="F643" i="16"/>
  <c r="F644" i="16"/>
  <c r="F645" i="16"/>
  <c r="F646" i="16"/>
  <c r="F647" i="16"/>
  <c r="F648" i="16"/>
  <c r="F649" i="16"/>
  <c r="F651" i="16"/>
  <c r="F652" i="16"/>
  <c r="F653" i="16"/>
  <c r="F654" i="16"/>
  <c r="F655" i="16"/>
  <c r="F656" i="16"/>
  <c r="F657" i="16"/>
  <c r="F658" i="16"/>
  <c r="F659" i="16"/>
  <c r="F661" i="16"/>
  <c r="F662" i="16"/>
  <c r="F663" i="16"/>
  <c r="F664" i="16"/>
  <c r="F665" i="16"/>
  <c r="F666" i="16"/>
  <c r="F667" i="16"/>
  <c r="F668" i="16"/>
  <c r="F669" i="16"/>
  <c r="F671" i="16"/>
  <c r="F672" i="16"/>
  <c r="F673" i="16"/>
  <c r="F674" i="16"/>
  <c r="F675" i="16"/>
  <c r="F676" i="16"/>
  <c r="F677" i="16"/>
  <c r="F678" i="16"/>
  <c r="F679" i="16"/>
  <c r="F681" i="16"/>
  <c r="F682" i="16"/>
  <c r="F683" i="16"/>
  <c r="F684" i="16"/>
  <c r="F685" i="16"/>
  <c r="F686" i="16"/>
  <c r="F687" i="16"/>
  <c r="F688" i="16"/>
  <c r="F689" i="16"/>
  <c r="F692" i="16"/>
  <c r="F693" i="16"/>
  <c r="F694" i="16"/>
  <c r="F695" i="16"/>
  <c r="F696" i="16"/>
  <c r="F697" i="16"/>
  <c r="F698" i="16"/>
  <c r="F699" i="16"/>
  <c r="F702" i="16"/>
  <c r="F703" i="16"/>
  <c r="F704" i="16"/>
  <c r="F705" i="16"/>
  <c r="F706" i="16"/>
  <c r="F707" i="16"/>
  <c r="F708" i="16"/>
  <c r="F709" i="16"/>
  <c r="F712" i="16"/>
  <c r="F713" i="16"/>
  <c r="F714" i="16"/>
  <c r="F715" i="16"/>
  <c r="F716" i="16"/>
  <c r="F717" i="16"/>
  <c r="F718" i="16"/>
  <c r="F719" i="16"/>
  <c r="F722" i="16"/>
  <c r="F723" i="16"/>
  <c r="F724" i="16"/>
  <c r="F725" i="16"/>
  <c r="F726" i="16"/>
  <c r="F727" i="16"/>
  <c r="F728" i="16"/>
  <c r="F729" i="16"/>
  <c r="F732" i="16"/>
  <c r="F733" i="16"/>
  <c r="F734" i="16"/>
  <c r="F735" i="16"/>
  <c r="F736" i="16"/>
  <c r="F737" i="16"/>
  <c r="F738" i="16"/>
  <c r="F739" i="16"/>
  <c r="F742" i="16"/>
  <c r="F743" i="16"/>
  <c r="F744" i="16"/>
  <c r="F745" i="16"/>
  <c r="F746" i="16"/>
  <c r="F747" i="16"/>
  <c r="F748" i="16"/>
  <c r="F749" i="16"/>
  <c r="F752" i="16"/>
  <c r="F753" i="16"/>
  <c r="F754" i="16"/>
  <c r="F755" i="16"/>
  <c r="F756" i="16"/>
  <c r="F757" i="16"/>
  <c r="F758" i="16"/>
  <c r="F759" i="16"/>
  <c r="F762" i="16"/>
  <c r="F763" i="16"/>
  <c r="F764" i="16"/>
  <c r="F765" i="16"/>
  <c r="F766" i="16"/>
  <c r="F767" i="16"/>
  <c r="F768" i="16"/>
  <c r="F769" i="16"/>
  <c r="F772" i="16"/>
  <c r="F773" i="16"/>
  <c r="F774" i="16"/>
  <c r="F775" i="16"/>
  <c r="F776" i="16"/>
  <c r="F777" i="16"/>
  <c r="F778" i="16"/>
  <c r="F779" i="16"/>
  <c r="F782" i="16"/>
  <c r="F783" i="16"/>
  <c r="F784" i="16"/>
  <c r="F785" i="16"/>
  <c r="F786" i="16"/>
  <c r="F787" i="16"/>
  <c r="F788" i="16"/>
  <c r="F789" i="16"/>
  <c r="F792" i="16"/>
  <c r="F793" i="16"/>
  <c r="F794" i="16"/>
  <c r="F795" i="16"/>
  <c r="F796" i="16"/>
  <c r="F797" i="16"/>
  <c r="F798" i="16"/>
  <c r="F799" i="16"/>
  <c r="F802" i="16"/>
  <c r="F803" i="16"/>
  <c r="F804" i="16"/>
  <c r="F805" i="16"/>
  <c r="F806" i="16"/>
  <c r="F807" i="16"/>
  <c r="F808" i="16"/>
  <c r="F809" i="16"/>
  <c r="F812" i="16"/>
  <c r="F813" i="16"/>
  <c r="F814" i="16"/>
  <c r="F815" i="16"/>
  <c r="F816" i="16"/>
  <c r="F817" i="16"/>
  <c r="F818" i="16"/>
  <c r="F819" i="16"/>
  <c r="F822" i="16"/>
  <c r="F823" i="16"/>
  <c r="F824" i="16"/>
  <c r="F825" i="16"/>
  <c r="F826" i="16"/>
  <c r="F827" i="16"/>
  <c r="F828" i="16"/>
  <c r="F829" i="16"/>
  <c r="F832" i="16"/>
  <c r="F833" i="16"/>
  <c r="F834" i="16"/>
  <c r="F835" i="16"/>
  <c r="F836" i="16"/>
  <c r="F837" i="16"/>
  <c r="F838" i="16"/>
  <c r="F839" i="16"/>
  <c r="F842" i="16"/>
  <c r="F843" i="16"/>
  <c r="F844" i="16"/>
  <c r="F845" i="16"/>
  <c r="F846" i="16"/>
  <c r="F847" i="16"/>
  <c r="F848" i="16"/>
  <c r="F849" i="16"/>
  <c r="F852" i="16"/>
  <c r="F853" i="16"/>
  <c r="F854" i="16"/>
  <c r="F855" i="16"/>
  <c r="F856" i="16"/>
  <c r="F857" i="16"/>
  <c r="F858" i="16"/>
  <c r="F859" i="16"/>
  <c r="F862" i="16"/>
  <c r="F863" i="16"/>
  <c r="F864" i="16"/>
  <c r="F865" i="16"/>
  <c r="F866" i="16"/>
  <c r="F867" i="16"/>
  <c r="F868" i="16"/>
  <c r="F869" i="16"/>
  <c r="F872" i="16"/>
  <c r="F873" i="16"/>
  <c r="F874" i="16"/>
  <c r="F875" i="16"/>
  <c r="F876" i="16"/>
  <c r="F877" i="16"/>
  <c r="F878" i="16"/>
  <c r="F879" i="16"/>
  <c r="F882" i="16"/>
  <c r="F883" i="16"/>
  <c r="F884" i="16"/>
  <c r="F885" i="16"/>
  <c r="F886" i="16"/>
  <c r="F887" i="16"/>
  <c r="F888" i="16"/>
  <c r="F889" i="16"/>
  <c r="F892" i="16"/>
  <c r="F893" i="16"/>
  <c r="F894" i="16"/>
  <c r="F895" i="16"/>
  <c r="F896" i="16"/>
  <c r="F897" i="16"/>
  <c r="F898" i="16"/>
  <c r="F899" i="16"/>
  <c r="F902" i="16"/>
  <c r="F903" i="16"/>
  <c r="F904" i="16"/>
  <c r="F905" i="16"/>
  <c r="F906" i="16"/>
  <c r="F907" i="16"/>
  <c r="F908" i="16"/>
  <c r="F909" i="16"/>
  <c r="F912" i="16"/>
  <c r="F913" i="16"/>
  <c r="F914" i="16"/>
  <c r="F915" i="16"/>
  <c r="F916" i="16"/>
  <c r="F917" i="16"/>
  <c r="F918" i="16"/>
  <c r="F919" i="16"/>
  <c r="F922" i="16"/>
  <c r="F923" i="16"/>
  <c r="F924" i="16"/>
  <c r="F925" i="16"/>
  <c r="F926" i="16"/>
  <c r="F927" i="16"/>
  <c r="F928" i="16"/>
  <c r="F929" i="16"/>
  <c r="F932" i="16"/>
  <c r="F933" i="16"/>
  <c r="F934" i="16"/>
  <c r="F935" i="16"/>
  <c r="F936" i="16"/>
  <c r="F937" i="16"/>
  <c r="F938" i="16"/>
  <c r="F939" i="16"/>
  <c r="F942" i="16"/>
  <c r="F943" i="16"/>
  <c r="F944" i="16"/>
  <c r="F945" i="16"/>
  <c r="F946" i="16"/>
  <c r="F947" i="16"/>
  <c r="F948" i="16"/>
  <c r="F949" i="16"/>
  <c r="F952" i="16"/>
  <c r="F953" i="16"/>
  <c r="F954" i="16"/>
  <c r="F955" i="16"/>
  <c r="F956" i="16"/>
  <c r="F957" i="16"/>
  <c r="F958" i="16"/>
  <c r="F959" i="16"/>
  <c r="F962" i="16"/>
  <c r="F963" i="16"/>
  <c r="F964" i="16"/>
  <c r="F965" i="16"/>
  <c r="F966" i="16"/>
  <c r="F967" i="16"/>
  <c r="F968" i="16"/>
  <c r="F969" i="16"/>
  <c r="F972" i="16"/>
  <c r="F973" i="16"/>
  <c r="F974" i="16"/>
  <c r="F975" i="16"/>
  <c r="F976" i="16"/>
  <c r="F977" i="16"/>
  <c r="F978" i="16"/>
  <c r="F979" i="16"/>
  <c r="F982" i="16"/>
  <c r="F983" i="16"/>
  <c r="F984" i="16"/>
  <c r="F985" i="16"/>
  <c r="F986" i="16"/>
  <c r="F987" i="16"/>
  <c r="F988" i="16"/>
  <c r="F989" i="16"/>
  <c r="F992" i="16"/>
  <c r="F993" i="16"/>
  <c r="F994" i="16"/>
  <c r="F995" i="16"/>
  <c r="F996" i="16"/>
  <c r="F997" i="16"/>
  <c r="F998" i="16"/>
  <c r="F999" i="16"/>
  <c r="F1002" i="16"/>
  <c r="F1003" i="16"/>
  <c r="F1004" i="16"/>
  <c r="F1005" i="16"/>
  <c r="F1006" i="16"/>
  <c r="F1007" i="16"/>
  <c r="F1008" i="16"/>
  <c r="F1009" i="16"/>
  <c r="F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1" i="16"/>
  <c r="D12" i="16"/>
  <c r="G12" i="16" s="1"/>
  <c r="D13" i="16"/>
  <c r="G13" i="16" s="1"/>
  <c r="D14" i="16"/>
  <c r="G14" i="16" s="1"/>
  <c r="D15" i="16"/>
  <c r="G15" i="16" s="1"/>
  <c r="D16" i="16"/>
  <c r="G16" i="16" s="1"/>
  <c r="D17" i="16"/>
  <c r="G17" i="16" s="1"/>
  <c r="D18" i="16"/>
  <c r="G18" i="16" s="1"/>
  <c r="D19" i="16"/>
  <c r="G19" i="16" s="1"/>
  <c r="D20" i="16"/>
  <c r="G20" i="16" s="1"/>
  <c r="D21" i="16"/>
  <c r="G21" i="16" s="1"/>
  <c r="D22" i="16"/>
  <c r="G22" i="16" s="1"/>
  <c r="D23" i="16"/>
  <c r="G23" i="16" s="1"/>
  <c r="D24" i="16"/>
  <c r="G24" i="16" s="1"/>
  <c r="D25" i="16"/>
  <c r="G25" i="16" s="1"/>
  <c r="D26" i="16"/>
  <c r="G26" i="16" s="1"/>
  <c r="D27" i="16"/>
  <c r="G27" i="16" s="1"/>
  <c r="D28" i="16"/>
  <c r="G28" i="16" s="1"/>
  <c r="D29" i="16"/>
  <c r="G29" i="16" s="1"/>
  <c r="D30" i="16"/>
  <c r="G30" i="16" s="1"/>
  <c r="D31" i="16"/>
  <c r="G31" i="16" s="1"/>
  <c r="D32" i="16"/>
  <c r="G32" i="16" s="1"/>
  <c r="D33" i="16"/>
  <c r="G33" i="16" s="1"/>
  <c r="D34" i="16"/>
  <c r="G34" i="16" s="1"/>
  <c r="D35" i="16"/>
  <c r="G35" i="16" s="1"/>
  <c r="D36" i="16"/>
  <c r="G36" i="16" s="1"/>
  <c r="D37" i="16"/>
  <c r="G37" i="16" s="1"/>
  <c r="D38" i="16"/>
  <c r="G38" i="16" s="1"/>
  <c r="D39" i="16"/>
  <c r="G39" i="16" s="1"/>
  <c r="D40" i="16"/>
  <c r="G40" i="16" s="1"/>
  <c r="D41" i="16"/>
  <c r="G41" i="16" s="1"/>
  <c r="D42" i="16"/>
  <c r="G42" i="16" s="1"/>
  <c r="D43" i="16"/>
  <c r="G43" i="16" s="1"/>
  <c r="D44" i="16"/>
  <c r="G44" i="16" s="1"/>
  <c r="D45" i="16"/>
  <c r="G45" i="16" s="1"/>
  <c r="D46" i="16"/>
  <c r="G46" i="16" s="1"/>
  <c r="D47" i="16"/>
  <c r="G47" i="16" s="1"/>
  <c r="D48" i="16"/>
  <c r="G48" i="16" s="1"/>
  <c r="D49" i="16"/>
  <c r="G49" i="16" s="1"/>
  <c r="D50" i="16"/>
  <c r="D51" i="16"/>
  <c r="D52" i="16"/>
  <c r="D53" i="16"/>
  <c r="G53" i="16" s="1"/>
  <c r="D54" i="16"/>
  <c r="G54" i="16" s="1"/>
  <c r="D55" i="16"/>
  <c r="G55" i="16" s="1"/>
  <c r="D56" i="16"/>
  <c r="G56" i="16" s="1"/>
  <c r="D57" i="16"/>
  <c r="G57" i="16" s="1"/>
  <c r="D58" i="16"/>
  <c r="G58" i="16" s="1"/>
  <c r="D59" i="16"/>
  <c r="G59" i="16" s="1"/>
  <c r="D60" i="16"/>
  <c r="G60" i="16" s="1"/>
  <c r="D61" i="16"/>
  <c r="G61" i="16" s="1"/>
  <c r="D62" i="16"/>
  <c r="G62" i="16" s="1"/>
  <c r="D63" i="16"/>
  <c r="G63" i="16" s="1"/>
  <c r="D64" i="16"/>
  <c r="G64" i="16" s="1"/>
  <c r="D65" i="16"/>
  <c r="G65" i="16" s="1"/>
  <c r="D66" i="16"/>
  <c r="G66" i="16" s="1"/>
  <c r="D67" i="16"/>
  <c r="G67" i="16" s="1"/>
  <c r="D68" i="16"/>
  <c r="G68" i="16" s="1"/>
  <c r="D69" i="16"/>
  <c r="G69" i="16" s="1"/>
  <c r="D70" i="16"/>
  <c r="D71" i="16"/>
  <c r="G71" i="16" s="1"/>
  <c r="D72" i="16"/>
  <c r="G72" i="16" s="1"/>
  <c r="D73" i="16"/>
  <c r="D74" i="16"/>
  <c r="G74" i="16" s="1"/>
  <c r="D75" i="16"/>
  <c r="G75" i="16" s="1"/>
  <c r="D76" i="16"/>
  <c r="G76" i="16" s="1"/>
  <c r="D77" i="16"/>
  <c r="G77" i="16" s="1"/>
  <c r="D78" i="16"/>
  <c r="D79" i="16"/>
  <c r="G79" i="16" s="1"/>
  <c r="D80" i="16"/>
  <c r="D81" i="16"/>
  <c r="G81" i="16" s="1"/>
  <c r="D82" i="16"/>
  <c r="G82" i="16" s="1"/>
  <c r="D83" i="16"/>
  <c r="G83" i="16" s="1"/>
  <c r="D84" i="16"/>
  <c r="G84" i="16" s="1"/>
  <c r="D85" i="16"/>
  <c r="G85" i="16" s="1"/>
  <c r="D86" i="16"/>
  <c r="G86" i="16" s="1"/>
  <c r="D87" i="16"/>
  <c r="G87" i="16" s="1"/>
  <c r="D88" i="16"/>
  <c r="G88" i="16" s="1"/>
  <c r="D89" i="16"/>
  <c r="G89" i="16" s="1"/>
  <c r="D90" i="16"/>
  <c r="D91" i="16"/>
  <c r="D92" i="16"/>
  <c r="D93" i="16"/>
  <c r="G93" i="16" s="1"/>
  <c r="D94" i="16"/>
  <c r="G94" i="16" s="1"/>
  <c r="D95" i="16"/>
  <c r="G95" i="16" s="1"/>
  <c r="D96" i="16"/>
  <c r="G96" i="16" s="1"/>
  <c r="D97" i="16"/>
  <c r="D98" i="16"/>
  <c r="G98" i="16" s="1"/>
  <c r="D99" i="16"/>
  <c r="G99" i="16" s="1"/>
  <c r="D100" i="16"/>
  <c r="G100" i="16" s="1"/>
  <c r="D101" i="16"/>
  <c r="G101" i="16" s="1"/>
  <c r="D102" i="16"/>
  <c r="D103" i="16"/>
  <c r="D104" i="16"/>
  <c r="G104" i="16" s="1"/>
  <c r="D105" i="16"/>
  <c r="G105" i="16" s="1"/>
  <c r="D106" i="16"/>
  <c r="G106" i="16" s="1"/>
  <c r="D107" i="16"/>
  <c r="G107" i="16" s="1"/>
  <c r="D108" i="16"/>
  <c r="G108" i="16" s="1"/>
  <c r="D109" i="16"/>
  <c r="G109" i="16" s="1"/>
  <c r="D110" i="16"/>
  <c r="D111" i="16"/>
  <c r="G111" i="16" s="1"/>
  <c r="D112" i="16"/>
  <c r="G112" i="16" s="1"/>
  <c r="D113" i="16"/>
  <c r="D114" i="16"/>
  <c r="D115" i="16"/>
  <c r="G115" i="16" s="1"/>
  <c r="D116" i="16"/>
  <c r="G116" i="16" s="1"/>
  <c r="D117" i="16"/>
  <c r="G117" i="16" s="1"/>
  <c r="D118" i="16"/>
  <c r="G118" i="16" s="1"/>
  <c r="D119" i="16"/>
  <c r="G119" i="16" s="1"/>
  <c r="D120" i="16"/>
  <c r="G120" i="16" s="1"/>
  <c r="D121" i="16"/>
  <c r="G121" i="16" s="1"/>
  <c r="D122" i="16"/>
  <c r="G122" i="16" s="1"/>
  <c r="D123" i="16"/>
  <c r="G123" i="16" s="1"/>
  <c r="D124" i="16"/>
  <c r="G124" i="16" s="1"/>
  <c r="D125" i="16"/>
  <c r="G125" i="16" s="1"/>
  <c r="D126" i="16"/>
  <c r="G126" i="16" s="1"/>
  <c r="D127" i="16"/>
  <c r="G127" i="16" s="1"/>
  <c r="D128" i="16"/>
  <c r="G128" i="16" s="1"/>
  <c r="D129" i="16"/>
  <c r="G129" i="16" s="1"/>
  <c r="D130" i="16"/>
  <c r="G130" i="16" s="1"/>
  <c r="D131" i="16"/>
  <c r="D132" i="16"/>
  <c r="D133" i="16"/>
  <c r="G133" i="16" s="1"/>
  <c r="D134" i="16"/>
  <c r="G134" i="16" s="1"/>
  <c r="D135" i="16"/>
  <c r="G135" i="16" s="1"/>
  <c r="D136" i="16"/>
  <c r="G136" i="16" s="1"/>
  <c r="D137" i="16"/>
  <c r="D138" i="16"/>
  <c r="G138" i="16" s="1"/>
  <c r="D139" i="16"/>
  <c r="G139" i="16" s="1"/>
  <c r="D140" i="16"/>
  <c r="D141" i="16"/>
  <c r="G141" i="16" s="1"/>
  <c r="D142" i="16"/>
  <c r="G142" i="16" s="1"/>
  <c r="D143" i="16"/>
  <c r="G143" i="16" s="1"/>
  <c r="D144" i="16"/>
  <c r="G144" i="16" s="1"/>
  <c r="D145" i="16"/>
  <c r="G145" i="16" s="1"/>
  <c r="D146" i="16"/>
  <c r="G146" i="16" s="1"/>
  <c r="D147" i="16"/>
  <c r="G147" i="16" s="1"/>
  <c r="D148" i="16"/>
  <c r="G148" i="16" s="1"/>
  <c r="D149" i="16"/>
  <c r="G149" i="16" s="1"/>
  <c r="D150" i="16"/>
  <c r="D151" i="16"/>
  <c r="D152" i="16"/>
  <c r="D153" i="16"/>
  <c r="D154" i="16"/>
  <c r="D155" i="16"/>
  <c r="G155" i="16" s="1"/>
  <c r="D156" i="16"/>
  <c r="G156" i="16" s="1"/>
  <c r="D157" i="16"/>
  <c r="G157" i="16" s="1"/>
  <c r="D158" i="16"/>
  <c r="G158" i="16" s="1"/>
  <c r="D159" i="16"/>
  <c r="G159" i="16" s="1"/>
  <c r="D160" i="16"/>
  <c r="G160" i="16" s="1"/>
  <c r="D161" i="16"/>
  <c r="G161" i="16" s="1"/>
  <c r="D162" i="16"/>
  <c r="G162" i="16" s="1"/>
  <c r="D163" i="16"/>
  <c r="G163" i="16" s="1"/>
  <c r="D164" i="16"/>
  <c r="G164" i="16" s="1"/>
  <c r="D165" i="16"/>
  <c r="G165" i="16" s="1"/>
  <c r="D166" i="16"/>
  <c r="G166" i="16" s="1"/>
  <c r="D167" i="16"/>
  <c r="G167" i="16" s="1"/>
  <c r="D168" i="16"/>
  <c r="G168" i="16" s="1"/>
  <c r="D169" i="16"/>
  <c r="G169" i="16" s="1"/>
  <c r="D170" i="16"/>
  <c r="D171" i="16"/>
  <c r="G171" i="16" s="1"/>
  <c r="D172" i="16"/>
  <c r="G172" i="16" s="1"/>
  <c r="D173" i="16"/>
  <c r="D174" i="16"/>
  <c r="G174" i="16" s="1"/>
  <c r="D175" i="16"/>
  <c r="G175" i="16" s="1"/>
  <c r="D176" i="16"/>
  <c r="G176" i="16" s="1"/>
  <c r="D177" i="16"/>
  <c r="D178" i="16"/>
  <c r="G178" i="16" s="1"/>
  <c r="D179" i="16"/>
  <c r="G179" i="16" s="1"/>
  <c r="D180" i="16"/>
  <c r="G180" i="16" s="1"/>
  <c r="D181" i="16"/>
  <c r="G181" i="16" s="1"/>
  <c r="D182" i="16"/>
  <c r="G182" i="16" s="1"/>
  <c r="D183" i="16"/>
  <c r="G183" i="16" s="1"/>
  <c r="D184" i="16"/>
  <c r="D185" i="16"/>
  <c r="G185" i="16" s="1"/>
  <c r="D186" i="16"/>
  <c r="G186" i="16" s="1"/>
  <c r="D187" i="16"/>
  <c r="G187" i="16" s="1"/>
  <c r="D188" i="16"/>
  <c r="G188" i="16" s="1"/>
  <c r="D189" i="16"/>
  <c r="G189" i="16" s="1"/>
  <c r="D190" i="16"/>
  <c r="D191" i="16"/>
  <c r="G191" i="16" s="1"/>
  <c r="D192" i="16"/>
  <c r="D193" i="16"/>
  <c r="G193" i="16" s="1"/>
  <c r="D194" i="16"/>
  <c r="G194" i="16" s="1"/>
  <c r="D195" i="16"/>
  <c r="G195" i="16" s="1"/>
  <c r="D196" i="16"/>
  <c r="G196" i="16" s="1"/>
  <c r="D197" i="16"/>
  <c r="G197" i="16" s="1"/>
  <c r="D198" i="16"/>
  <c r="D199" i="16"/>
  <c r="G199" i="16" s="1"/>
  <c r="D200" i="16"/>
  <c r="G200" i="16" s="1"/>
  <c r="D201" i="16"/>
  <c r="G201" i="16" s="1"/>
  <c r="D202" i="16"/>
  <c r="G202" i="16" s="1"/>
  <c r="D203" i="16"/>
  <c r="G203" i="16" s="1"/>
  <c r="D204" i="16"/>
  <c r="G204" i="16" s="1"/>
  <c r="D205" i="16"/>
  <c r="G205" i="16" s="1"/>
  <c r="D206" i="16"/>
  <c r="G206" i="16" s="1"/>
  <c r="D207" i="16"/>
  <c r="G207" i="16" s="1"/>
  <c r="D208" i="16"/>
  <c r="G208" i="16" s="1"/>
  <c r="D209" i="16"/>
  <c r="G209" i="16" s="1"/>
  <c r="D210" i="16"/>
  <c r="D211" i="16"/>
  <c r="D212" i="16"/>
  <c r="G212" i="16" s="1"/>
  <c r="D213" i="16"/>
  <c r="G213" i="16" s="1"/>
  <c r="D214" i="16"/>
  <c r="G214" i="16" s="1"/>
  <c r="D215" i="16"/>
  <c r="G215" i="16" s="1"/>
  <c r="D216" i="16"/>
  <c r="G216" i="16" s="1"/>
  <c r="D217" i="16"/>
  <c r="G217" i="16" s="1"/>
  <c r="D218" i="16"/>
  <c r="D219" i="16"/>
  <c r="G219" i="16" s="1"/>
  <c r="D220" i="16"/>
  <c r="G220" i="16" s="1"/>
  <c r="D221" i="16"/>
  <c r="G221" i="16" s="1"/>
  <c r="D222" i="16"/>
  <c r="D223" i="16"/>
  <c r="G223" i="16" s="1"/>
  <c r="D224" i="16"/>
  <c r="G224" i="16" s="1"/>
  <c r="D225" i="16"/>
  <c r="G225" i="16" s="1"/>
  <c r="D226" i="16"/>
  <c r="G226" i="16" s="1"/>
  <c r="D227" i="16"/>
  <c r="G227" i="16" s="1"/>
  <c r="D228" i="16"/>
  <c r="G228" i="16" s="1"/>
  <c r="D229" i="16"/>
  <c r="G229" i="16" s="1"/>
  <c r="D230" i="16"/>
  <c r="D231" i="16"/>
  <c r="D232" i="16"/>
  <c r="D233" i="16"/>
  <c r="D234" i="16"/>
  <c r="G234" i="16" s="1"/>
  <c r="D235" i="16"/>
  <c r="D236" i="16"/>
  <c r="G236" i="16" s="1"/>
  <c r="D237" i="16"/>
  <c r="G237" i="16" s="1"/>
  <c r="D238" i="16"/>
  <c r="G238" i="16" s="1"/>
  <c r="D239" i="16"/>
  <c r="G239" i="16" s="1"/>
  <c r="D240" i="16"/>
  <c r="G240" i="16" s="1"/>
  <c r="D241" i="16"/>
  <c r="G241" i="16" s="1"/>
  <c r="D242" i="16"/>
  <c r="G242" i="16" s="1"/>
  <c r="D243" i="16"/>
  <c r="D244" i="16"/>
  <c r="G244" i="16" s="1"/>
  <c r="D245" i="16"/>
  <c r="G245" i="16" s="1"/>
  <c r="D246" i="16"/>
  <c r="G246" i="16" s="1"/>
  <c r="D247" i="16"/>
  <c r="G247" i="16" s="1"/>
  <c r="D248" i="16"/>
  <c r="G248" i="16" s="1"/>
  <c r="D249" i="16"/>
  <c r="G249" i="16" s="1"/>
  <c r="D250" i="16"/>
  <c r="D251" i="16"/>
  <c r="G251" i="16" s="1"/>
  <c r="D252" i="16"/>
  <c r="G252" i="16" s="1"/>
  <c r="D253" i="16"/>
  <c r="G253" i="16" s="1"/>
  <c r="D254" i="16"/>
  <c r="G254" i="16" s="1"/>
  <c r="D255" i="16"/>
  <c r="G255" i="16" s="1"/>
  <c r="D256" i="16"/>
  <c r="G256" i="16" s="1"/>
  <c r="D257" i="16"/>
  <c r="D258" i="16"/>
  <c r="G258" i="16" s="1"/>
  <c r="D259" i="16"/>
  <c r="G259" i="16" s="1"/>
  <c r="D260" i="16"/>
  <c r="D261" i="16"/>
  <c r="G261" i="16" s="1"/>
  <c r="D262" i="16"/>
  <c r="G262" i="16" s="1"/>
  <c r="D263" i="16"/>
  <c r="G263" i="16" s="1"/>
  <c r="D264" i="16"/>
  <c r="G264" i="16" s="1"/>
  <c r="D265" i="16"/>
  <c r="G265" i="16" s="1"/>
  <c r="D266" i="16"/>
  <c r="G266" i="16" s="1"/>
  <c r="D267" i="16"/>
  <c r="G267" i="16" s="1"/>
  <c r="D268" i="16"/>
  <c r="G268" i="16" s="1"/>
  <c r="D269" i="16"/>
  <c r="G269" i="16" s="1"/>
  <c r="D270" i="16"/>
  <c r="D271" i="16"/>
  <c r="G271" i="16" s="1"/>
  <c r="D272" i="16"/>
  <c r="D273" i="16"/>
  <c r="D274" i="16"/>
  <c r="G274" i="16" s="1"/>
  <c r="D275" i="16"/>
  <c r="G275" i="16" s="1"/>
  <c r="D276" i="16"/>
  <c r="D277" i="16"/>
  <c r="G277" i="16" s="1"/>
  <c r="D278" i="16"/>
  <c r="G278" i="16" s="1"/>
  <c r="D279" i="16"/>
  <c r="G279" i="16" s="1"/>
  <c r="D280" i="16"/>
  <c r="D281" i="16"/>
  <c r="G281" i="16" s="1"/>
  <c r="D282" i="16"/>
  <c r="D283" i="16"/>
  <c r="D284" i="16"/>
  <c r="D285" i="16"/>
  <c r="G285" i="16" s="1"/>
  <c r="D286" i="16"/>
  <c r="G286" i="16" s="1"/>
  <c r="D287" i="16"/>
  <c r="G287" i="16" s="1"/>
  <c r="D288" i="16"/>
  <c r="G288" i="16" s="1"/>
  <c r="D289" i="16"/>
  <c r="G289" i="16" s="1"/>
  <c r="D290" i="16"/>
  <c r="D291" i="16"/>
  <c r="G291" i="16" s="1"/>
  <c r="D292" i="16"/>
  <c r="G292" i="16" s="1"/>
  <c r="D293" i="16"/>
  <c r="D294" i="16"/>
  <c r="D295" i="16"/>
  <c r="G295" i="16" s="1"/>
  <c r="D296" i="16"/>
  <c r="G296" i="16" s="1"/>
  <c r="D297" i="16"/>
  <c r="G297" i="16" s="1"/>
  <c r="D298" i="16"/>
  <c r="D299" i="16"/>
  <c r="G299" i="16" s="1"/>
  <c r="D300" i="16"/>
  <c r="G300" i="16" s="1"/>
  <c r="D301" i="16"/>
  <c r="G301" i="16" s="1"/>
  <c r="D302" i="16"/>
  <c r="G302" i="16" s="1"/>
  <c r="D303" i="16"/>
  <c r="G303" i="16" s="1"/>
  <c r="D304" i="16"/>
  <c r="G304" i="16" s="1"/>
  <c r="D305" i="16"/>
  <c r="G305" i="16" s="1"/>
  <c r="D306" i="16"/>
  <c r="G306" i="16" s="1"/>
  <c r="D307" i="16"/>
  <c r="G307" i="16" s="1"/>
  <c r="D308" i="16"/>
  <c r="G308" i="16" s="1"/>
  <c r="D309" i="16"/>
  <c r="G309" i="16" s="1"/>
  <c r="D310" i="16"/>
  <c r="D311" i="16"/>
  <c r="D312" i="16"/>
  <c r="D313" i="16"/>
  <c r="G313" i="16" s="1"/>
  <c r="D314" i="16"/>
  <c r="G314" i="16" s="1"/>
  <c r="D315" i="16"/>
  <c r="G315" i="16" s="1"/>
  <c r="D316" i="16"/>
  <c r="G316" i="16" s="1"/>
  <c r="D317" i="16"/>
  <c r="D318" i="16"/>
  <c r="G318" i="16" s="1"/>
  <c r="D319" i="16"/>
  <c r="G319" i="16" s="1"/>
  <c r="D320" i="16"/>
  <c r="D321" i="16"/>
  <c r="D322" i="16"/>
  <c r="G322" i="16" s="1"/>
  <c r="D323" i="16"/>
  <c r="D324" i="16"/>
  <c r="D325" i="16"/>
  <c r="G325" i="16" s="1"/>
  <c r="D326" i="16"/>
  <c r="G326" i="16" s="1"/>
  <c r="D327" i="16"/>
  <c r="G327" i="16" s="1"/>
  <c r="D328" i="16"/>
  <c r="G328" i="16" s="1"/>
  <c r="D329" i="16"/>
  <c r="G329" i="16" s="1"/>
  <c r="D330" i="16"/>
  <c r="D331" i="16"/>
  <c r="D332" i="16"/>
  <c r="D333" i="16"/>
  <c r="D334" i="16"/>
  <c r="D335" i="16"/>
  <c r="G335" i="16" s="1"/>
  <c r="D336" i="16"/>
  <c r="D337" i="16"/>
  <c r="D338" i="16"/>
  <c r="D339" i="16"/>
  <c r="G339" i="16" s="1"/>
  <c r="D340" i="16"/>
  <c r="D341" i="16"/>
  <c r="G341" i="16" s="1"/>
  <c r="D342" i="16"/>
  <c r="G342" i="16" s="1"/>
  <c r="D343" i="16"/>
  <c r="D344" i="16"/>
  <c r="G344" i="16" s="1"/>
  <c r="D345" i="16"/>
  <c r="G345" i="16" s="1"/>
  <c r="D346" i="16"/>
  <c r="G346" i="16" s="1"/>
  <c r="D347" i="16"/>
  <c r="D348" i="16"/>
  <c r="D349" i="16"/>
  <c r="G349" i="16" s="1"/>
  <c r="D350" i="16"/>
  <c r="D351" i="16"/>
  <c r="D352" i="16"/>
  <c r="G352" i="16" s="1"/>
  <c r="D353" i="16"/>
  <c r="D354" i="16"/>
  <c r="G354" i="16" s="1"/>
  <c r="D355" i="16"/>
  <c r="G355" i="16" s="1"/>
  <c r="D356" i="16"/>
  <c r="D357" i="16"/>
  <c r="G357" i="16" s="1"/>
  <c r="D358" i="16"/>
  <c r="D359" i="16"/>
  <c r="G359" i="16" s="1"/>
  <c r="D360" i="16"/>
  <c r="D361" i="16"/>
  <c r="G361" i="16" s="1"/>
  <c r="D362" i="16"/>
  <c r="G362" i="16" s="1"/>
  <c r="D363" i="16"/>
  <c r="G363" i="16" s="1"/>
  <c r="D364" i="16"/>
  <c r="G364" i="16" s="1"/>
  <c r="D365" i="16"/>
  <c r="G365" i="16" s="1"/>
  <c r="D366" i="16"/>
  <c r="G366" i="16" s="1"/>
  <c r="D367" i="16"/>
  <c r="G367" i="16" s="1"/>
  <c r="D368" i="16"/>
  <c r="G368" i="16" s="1"/>
  <c r="D369" i="16"/>
  <c r="G369" i="16" s="1"/>
  <c r="D370" i="16"/>
  <c r="D371" i="16"/>
  <c r="G371" i="16" s="1"/>
  <c r="D372" i="16"/>
  <c r="D373" i="16"/>
  <c r="G373" i="16" s="1"/>
  <c r="D374" i="16"/>
  <c r="G374" i="16" s="1"/>
  <c r="D375" i="16"/>
  <c r="D376" i="16"/>
  <c r="G376" i="16" s="1"/>
  <c r="D377" i="16"/>
  <c r="G377" i="16" s="1"/>
  <c r="D378" i="16"/>
  <c r="G378" i="16" s="1"/>
  <c r="D379" i="16"/>
  <c r="G379" i="16" s="1"/>
  <c r="D380" i="16"/>
  <c r="D381" i="16"/>
  <c r="G381" i="16" s="1"/>
  <c r="D382" i="16"/>
  <c r="G382" i="16" s="1"/>
  <c r="D383" i="16"/>
  <c r="G383" i="16" s="1"/>
  <c r="D384" i="16"/>
  <c r="G384" i="16" s="1"/>
  <c r="D385" i="16"/>
  <c r="G385" i="16" s="1"/>
  <c r="D386" i="16"/>
  <c r="G386" i="16" s="1"/>
  <c r="D387" i="16"/>
  <c r="G387" i="16" s="1"/>
  <c r="D388" i="16"/>
  <c r="G388" i="16" s="1"/>
  <c r="D389" i="16"/>
  <c r="G389" i="16" s="1"/>
  <c r="D390" i="16"/>
  <c r="D391" i="16"/>
  <c r="G391" i="16" s="1"/>
  <c r="D392" i="16"/>
  <c r="D393" i="16"/>
  <c r="G393" i="16" s="1"/>
  <c r="D394" i="16"/>
  <c r="G394" i="16" s="1"/>
  <c r="D395" i="16"/>
  <c r="G395" i="16" s="1"/>
  <c r="D396" i="16"/>
  <c r="G396" i="16" s="1"/>
  <c r="D397" i="16"/>
  <c r="D398" i="16"/>
  <c r="G398" i="16" s="1"/>
  <c r="D399" i="16"/>
  <c r="G399" i="16" s="1"/>
  <c r="D400" i="16"/>
  <c r="D401" i="16"/>
  <c r="G401" i="16" s="1"/>
  <c r="D402" i="16"/>
  <c r="G402" i="16" s="1"/>
  <c r="D403" i="16"/>
  <c r="G403" i="16" s="1"/>
  <c r="D404" i="16"/>
  <c r="G404" i="16" s="1"/>
  <c r="D405" i="16"/>
  <c r="G405" i="16" s="1"/>
  <c r="D406" i="16"/>
  <c r="G406" i="16" s="1"/>
  <c r="D407" i="16"/>
  <c r="G407" i="16" s="1"/>
  <c r="D408" i="16"/>
  <c r="G408" i="16" s="1"/>
  <c r="D409" i="16"/>
  <c r="G409" i="16" s="1"/>
  <c r="D410" i="16"/>
  <c r="D411" i="16"/>
  <c r="D412" i="16"/>
  <c r="D413" i="16"/>
  <c r="G413" i="16" s="1"/>
  <c r="D414" i="16"/>
  <c r="G414" i="16" s="1"/>
  <c r="D415" i="16"/>
  <c r="D416" i="16"/>
  <c r="G416" i="16" s="1"/>
  <c r="D417" i="16"/>
  <c r="G417" i="16" s="1"/>
  <c r="D418" i="16"/>
  <c r="G418" i="16" s="1"/>
  <c r="D419" i="16"/>
  <c r="G419" i="16" s="1"/>
  <c r="D420" i="16"/>
  <c r="D421" i="16"/>
  <c r="G421" i="16" s="1"/>
  <c r="D422" i="16"/>
  <c r="G422" i="16" s="1"/>
  <c r="D423" i="16"/>
  <c r="G423" i="16" s="1"/>
  <c r="D424" i="16"/>
  <c r="G424" i="16" s="1"/>
  <c r="D425" i="16"/>
  <c r="G425" i="16" s="1"/>
  <c r="D426" i="16"/>
  <c r="G426" i="16" s="1"/>
  <c r="D427" i="16"/>
  <c r="G427" i="16" s="1"/>
  <c r="D428" i="16"/>
  <c r="G428" i="16" s="1"/>
  <c r="D429" i="16"/>
  <c r="G429" i="16" s="1"/>
  <c r="D430" i="16"/>
  <c r="D431" i="16"/>
  <c r="G431" i="16" s="1"/>
  <c r="D432" i="16"/>
  <c r="G432" i="16" s="1"/>
  <c r="D433" i="16"/>
  <c r="G433" i="16" s="1"/>
  <c r="D434" i="16"/>
  <c r="G434" i="16" s="1"/>
  <c r="D435" i="16"/>
  <c r="G435" i="16" s="1"/>
  <c r="D436" i="16"/>
  <c r="G436" i="16" s="1"/>
  <c r="D437" i="16"/>
  <c r="D438" i="16"/>
  <c r="G438" i="16" s="1"/>
  <c r="D439" i="16"/>
  <c r="G439" i="16" s="1"/>
  <c r="D440" i="16"/>
  <c r="D441" i="16"/>
  <c r="G441" i="16" s="1"/>
  <c r="D442" i="16"/>
  <c r="G442" i="16" s="1"/>
  <c r="D443" i="16"/>
  <c r="G443" i="16" s="1"/>
  <c r="D444" i="16"/>
  <c r="G444" i="16" s="1"/>
  <c r="D445" i="16"/>
  <c r="G445" i="16" s="1"/>
  <c r="D446" i="16"/>
  <c r="G446" i="16" s="1"/>
  <c r="D447" i="16"/>
  <c r="G447" i="16" s="1"/>
  <c r="D448" i="16"/>
  <c r="G448" i="16" s="1"/>
  <c r="D449" i="16"/>
  <c r="G449" i="16" s="1"/>
  <c r="D450" i="16"/>
  <c r="D451" i="16"/>
  <c r="D452" i="16"/>
  <c r="D453" i="16"/>
  <c r="G453" i="16" s="1"/>
  <c r="D454" i="16"/>
  <c r="G454" i="16" s="1"/>
  <c r="D455" i="16"/>
  <c r="D456" i="16"/>
  <c r="G456" i="16" s="1"/>
  <c r="D457" i="16"/>
  <c r="G457" i="16" s="1"/>
  <c r="D458" i="16"/>
  <c r="G458" i="16" s="1"/>
  <c r="D459" i="16"/>
  <c r="G459" i="16" s="1"/>
  <c r="D460" i="16"/>
  <c r="D461" i="16"/>
  <c r="G461" i="16" s="1"/>
  <c r="D462" i="16"/>
  <c r="G462" i="16" s="1"/>
  <c r="D463" i="16"/>
  <c r="G463" i="16" s="1"/>
  <c r="D464" i="16"/>
  <c r="G464" i="16" s="1"/>
  <c r="D465" i="16"/>
  <c r="G465" i="16" s="1"/>
  <c r="D466" i="16"/>
  <c r="G466" i="16" s="1"/>
  <c r="D467" i="16"/>
  <c r="G467" i="16" s="1"/>
  <c r="D468" i="16"/>
  <c r="G468" i="16" s="1"/>
  <c r="D469" i="16"/>
  <c r="G469" i="16" s="1"/>
  <c r="D470" i="16"/>
  <c r="D471" i="16"/>
  <c r="G471" i="16" s="1"/>
  <c r="D472" i="16"/>
  <c r="D473" i="16"/>
  <c r="G473" i="16" s="1"/>
  <c r="D474" i="16"/>
  <c r="G474" i="16" s="1"/>
  <c r="D475" i="16"/>
  <c r="G475" i="16" s="1"/>
  <c r="D476" i="16"/>
  <c r="D477" i="16"/>
  <c r="G477" i="16" s="1"/>
  <c r="D478" i="16"/>
  <c r="G478" i="16" s="1"/>
  <c r="D479" i="16"/>
  <c r="G479" i="16" s="1"/>
  <c r="D480" i="16"/>
  <c r="D481" i="16"/>
  <c r="G481" i="16" s="1"/>
  <c r="D482" i="16"/>
  <c r="G482" i="16" s="1"/>
  <c r="D483" i="16"/>
  <c r="G483" i="16" s="1"/>
  <c r="D484" i="16"/>
  <c r="G484" i="16" s="1"/>
  <c r="D485" i="16"/>
  <c r="G485" i="16" s="1"/>
  <c r="D486" i="16"/>
  <c r="G486" i="16" s="1"/>
  <c r="D487" i="16"/>
  <c r="G487" i="16" s="1"/>
  <c r="D488" i="16"/>
  <c r="G488" i="16" s="1"/>
  <c r="D489" i="16"/>
  <c r="G489" i="16" s="1"/>
  <c r="D490" i="16"/>
  <c r="D491" i="16"/>
  <c r="G491" i="16" s="1"/>
  <c r="D492" i="16"/>
  <c r="D493" i="16"/>
  <c r="G493" i="16" s="1"/>
  <c r="D494" i="16"/>
  <c r="G494" i="16" s="1"/>
  <c r="D495" i="16"/>
  <c r="G495" i="16" s="1"/>
  <c r="D496" i="16"/>
  <c r="D497" i="16"/>
  <c r="G497" i="16" s="1"/>
  <c r="D498" i="16"/>
  <c r="G498" i="16" s="1"/>
  <c r="D499" i="16"/>
  <c r="G499" i="16" s="1"/>
  <c r="D500" i="16"/>
  <c r="D501" i="16"/>
  <c r="G501" i="16" s="1"/>
  <c r="D502" i="16"/>
  <c r="G502" i="16" s="1"/>
  <c r="D503" i="16"/>
  <c r="G503" i="16" s="1"/>
  <c r="D504" i="16"/>
  <c r="G504" i="16" s="1"/>
  <c r="D505" i="16"/>
  <c r="G505" i="16" s="1"/>
  <c r="D506" i="16"/>
  <c r="G506" i="16" s="1"/>
  <c r="D507" i="16"/>
  <c r="G507" i="16" s="1"/>
  <c r="D508" i="16"/>
  <c r="G508" i="16" s="1"/>
  <c r="D509" i="16"/>
  <c r="G509" i="16" s="1"/>
  <c r="D510" i="16"/>
  <c r="D511" i="16"/>
  <c r="D512" i="16"/>
  <c r="D513" i="16"/>
  <c r="G513" i="16" s="1"/>
  <c r="D514" i="16"/>
  <c r="G514" i="16" s="1"/>
  <c r="D515" i="16"/>
  <c r="G515" i="16" s="1"/>
  <c r="D516" i="16"/>
  <c r="G516" i="16" s="1"/>
  <c r="D517" i="16"/>
  <c r="G517" i="16" s="1"/>
  <c r="D518" i="16"/>
  <c r="G518" i="16" s="1"/>
  <c r="D519" i="16"/>
  <c r="G519" i="16" s="1"/>
  <c r="D520" i="16"/>
  <c r="D521" i="16"/>
  <c r="G521" i="16" s="1"/>
  <c r="D522" i="16"/>
  <c r="G522" i="16" s="1"/>
  <c r="D523" i="16"/>
  <c r="G523" i="16" s="1"/>
  <c r="D524" i="16"/>
  <c r="G524" i="16" s="1"/>
  <c r="D525" i="16"/>
  <c r="G525" i="16" s="1"/>
  <c r="D526" i="16"/>
  <c r="G526" i="16" s="1"/>
  <c r="D527" i="16"/>
  <c r="G527" i="16" s="1"/>
  <c r="D528" i="16"/>
  <c r="G528" i="16" s="1"/>
  <c r="D529" i="16"/>
  <c r="G529" i="16" s="1"/>
  <c r="D530" i="16"/>
  <c r="D531" i="16"/>
  <c r="D532" i="16"/>
  <c r="G532" i="16" s="1"/>
  <c r="D533" i="16"/>
  <c r="G533" i="16" s="1"/>
  <c r="D534" i="16"/>
  <c r="G534" i="16" s="1"/>
  <c r="D535" i="16"/>
  <c r="D536" i="16"/>
  <c r="G536" i="16" s="1"/>
  <c r="D537" i="16"/>
  <c r="G537" i="16" s="1"/>
  <c r="D538" i="16"/>
  <c r="G538" i="16" s="1"/>
  <c r="D539" i="16"/>
  <c r="G539" i="16" s="1"/>
  <c r="D540" i="16"/>
  <c r="D541" i="16"/>
  <c r="G541" i="16" s="1"/>
  <c r="D542" i="16"/>
  <c r="G542" i="16" s="1"/>
  <c r="D543" i="16"/>
  <c r="G543" i="16" s="1"/>
  <c r="D544" i="16"/>
  <c r="G544" i="16" s="1"/>
  <c r="D545" i="16"/>
  <c r="G545" i="16" s="1"/>
  <c r="D546" i="16"/>
  <c r="G546" i="16" s="1"/>
  <c r="D547" i="16"/>
  <c r="G547" i="16" s="1"/>
  <c r="D548" i="16"/>
  <c r="G548" i="16" s="1"/>
  <c r="D549" i="16"/>
  <c r="G549" i="16" s="1"/>
  <c r="D550" i="16"/>
  <c r="D551" i="16"/>
  <c r="D552" i="16"/>
  <c r="D553" i="16"/>
  <c r="G553" i="16" s="1"/>
  <c r="D554" i="16"/>
  <c r="D555" i="16"/>
  <c r="G555" i="16" s="1"/>
  <c r="D556" i="16"/>
  <c r="G556" i="16" s="1"/>
  <c r="D557" i="16"/>
  <c r="G557" i="16" s="1"/>
  <c r="D558" i="16"/>
  <c r="G558" i="16" s="1"/>
  <c r="D559" i="16"/>
  <c r="G559" i="16" s="1"/>
  <c r="D560" i="16"/>
  <c r="D561" i="16"/>
  <c r="G561" i="16" s="1"/>
  <c r="D562" i="16"/>
  <c r="G562" i="16" s="1"/>
  <c r="D563" i="16"/>
  <c r="G563" i="16" s="1"/>
  <c r="D564" i="16"/>
  <c r="G564" i="16" s="1"/>
  <c r="D565" i="16"/>
  <c r="G565" i="16" s="1"/>
  <c r="D566" i="16"/>
  <c r="G566" i="16" s="1"/>
  <c r="D567" i="16"/>
  <c r="G567" i="16" s="1"/>
  <c r="D568" i="16"/>
  <c r="G568" i="16" s="1"/>
  <c r="D569" i="16"/>
  <c r="G569" i="16" s="1"/>
  <c r="D570" i="16"/>
  <c r="D571" i="16"/>
  <c r="G571" i="16" s="1"/>
  <c r="D572" i="16"/>
  <c r="G572" i="16" s="1"/>
  <c r="D573" i="16"/>
  <c r="G573" i="16" s="1"/>
  <c r="D574" i="16"/>
  <c r="G574" i="16" s="1"/>
  <c r="D575" i="16"/>
  <c r="G575" i="16" s="1"/>
  <c r="D576" i="16"/>
  <c r="D577" i="16"/>
  <c r="G577" i="16" s="1"/>
  <c r="D578" i="16"/>
  <c r="G578" i="16" s="1"/>
  <c r="D579" i="16"/>
  <c r="G579" i="16" s="1"/>
  <c r="D580" i="16"/>
  <c r="D581" i="16"/>
  <c r="G581" i="16" s="1"/>
  <c r="D582" i="16"/>
  <c r="G582" i="16" s="1"/>
  <c r="D583" i="16"/>
  <c r="G583" i="16" s="1"/>
  <c r="D584" i="16"/>
  <c r="G584" i="16" s="1"/>
  <c r="D585" i="16"/>
  <c r="G585" i="16" s="1"/>
  <c r="D586" i="16"/>
  <c r="G586" i="16" s="1"/>
  <c r="D587" i="16"/>
  <c r="G587" i="16" s="1"/>
  <c r="D588" i="16"/>
  <c r="G588" i="16" s="1"/>
  <c r="D589" i="16"/>
  <c r="G589" i="16" s="1"/>
  <c r="D590" i="16"/>
  <c r="D591" i="16"/>
  <c r="G591" i="16" s="1"/>
  <c r="D592" i="16"/>
  <c r="D593" i="16"/>
  <c r="G593" i="16" s="1"/>
  <c r="D594" i="16"/>
  <c r="G594" i="16" s="1"/>
  <c r="D595" i="16"/>
  <c r="D596" i="16"/>
  <c r="G596" i="16" s="1"/>
  <c r="D597" i="16"/>
  <c r="G597" i="16" s="1"/>
  <c r="D598" i="16"/>
  <c r="G598" i="16" s="1"/>
  <c r="D599" i="16"/>
  <c r="G599" i="16" s="1"/>
  <c r="D600" i="16"/>
  <c r="D601" i="16"/>
  <c r="G601" i="16" s="1"/>
  <c r="D602" i="16"/>
  <c r="G602" i="16" s="1"/>
  <c r="D603" i="16"/>
  <c r="G603" i="16" s="1"/>
  <c r="D604" i="16"/>
  <c r="G604" i="16" s="1"/>
  <c r="D605" i="16"/>
  <c r="G605" i="16" s="1"/>
  <c r="D606" i="16"/>
  <c r="G606" i="16" s="1"/>
  <c r="D607" i="16"/>
  <c r="G607" i="16" s="1"/>
  <c r="D608" i="16"/>
  <c r="G608" i="16" s="1"/>
  <c r="D609" i="16"/>
  <c r="G609" i="16" s="1"/>
  <c r="D610" i="16"/>
  <c r="D611" i="16"/>
  <c r="G611" i="16" s="1"/>
  <c r="D612" i="16"/>
  <c r="G612" i="16" s="1"/>
  <c r="D613" i="16"/>
  <c r="G613" i="16" s="1"/>
  <c r="D614" i="16"/>
  <c r="G614" i="16" s="1"/>
  <c r="D615" i="16"/>
  <c r="D616" i="16"/>
  <c r="G616" i="16" s="1"/>
  <c r="D617" i="16"/>
  <c r="G617" i="16" s="1"/>
  <c r="D618" i="16"/>
  <c r="G618" i="16" s="1"/>
  <c r="D619" i="16"/>
  <c r="G619" i="16" s="1"/>
  <c r="D620" i="16"/>
  <c r="D621" i="16"/>
  <c r="G621" i="16" s="1"/>
  <c r="D622" i="16"/>
  <c r="G622" i="16" s="1"/>
  <c r="D623" i="16"/>
  <c r="G623" i="16" s="1"/>
  <c r="D624" i="16"/>
  <c r="G624" i="16" s="1"/>
  <c r="D625" i="16"/>
  <c r="G625" i="16" s="1"/>
  <c r="D626" i="16"/>
  <c r="G626" i="16" s="1"/>
  <c r="D627" i="16"/>
  <c r="G627" i="16" s="1"/>
  <c r="D628" i="16"/>
  <c r="G628" i="16" s="1"/>
  <c r="D629" i="16"/>
  <c r="G629" i="16" s="1"/>
  <c r="D630" i="16"/>
  <c r="D631" i="16"/>
  <c r="D632" i="16"/>
  <c r="D633" i="16"/>
  <c r="G633" i="16" s="1"/>
  <c r="D634" i="16"/>
  <c r="D635" i="16"/>
  <c r="G635" i="16" s="1"/>
  <c r="D636" i="16"/>
  <c r="G636" i="16" s="1"/>
  <c r="D637" i="16"/>
  <c r="G637" i="16" s="1"/>
  <c r="D638" i="16"/>
  <c r="G638" i="16" s="1"/>
  <c r="D639" i="16"/>
  <c r="G639" i="16" s="1"/>
  <c r="D640" i="16"/>
  <c r="D641" i="16"/>
  <c r="G641" i="16" s="1"/>
  <c r="D642" i="16"/>
  <c r="G642" i="16" s="1"/>
  <c r="D643" i="16"/>
  <c r="G643" i="16" s="1"/>
  <c r="D644" i="16"/>
  <c r="G644" i="16" s="1"/>
  <c r="D645" i="16"/>
  <c r="G645" i="16" s="1"/>
  <c r="D646" i="16"/>
  <c r="G646" i="16" s="1"/>
  <c r="D647" i="16"/>
  <c r="G647" i="16" s="1"/>
  <c r="D648" i="16"/>
  <c r="G648" i="16" s="1"/>
  <c r="D649" i="16"/>
  <c r="G649" i="16" s="1"/>
  <c r="D650" i="16"/>
  <c r="D651" i="16"/>
  <c r="D652" i="16"/>
  <c r="D653" i="16"/>
  <c r="G653" i="16" s="1"/>
  <c r="D654" i="16"/>
  <c r="G654" i="16" s="1"/>
  <c r="D655" i="16"/>
  <c r="G655" i="16" s="1"/>
  <c r="D656" i="16"/>
  <c r="G656" i="16" s="1"/>
  <c r="D657" i="16"/>
  <c r="G657" i="16" s="1"/>
  <c r="D658" i="16"/>
  <c r="G658" i="16" s="1"/>
  <c r="D659" i="16"/>
  <c r="G659" i="16" s="1"/>
  <c r="D660" i="16"/>
  <c r="D661" i="16"/>
  <c r="G661" i="16" s="1"/>
  <c r="D662" i="16"/>
  <c r="G662" i="16" s="1"/>
  <c r="D663" i="16"/>
  <c r="G663" i="16" s="1"/>
  <c r="D664" i="16"/>
  <c r="G664" i="16" s="1"/>
  <c r="D665" i="16"/>
  <c r="G665" i="16" s="1"/>
  <c r="D666" i="16"/>
  <c r="G666" i="16" s="1"/>
  <c r="D667" i="16"/>
  <c r="G667" i="16" s="1"/>
  <c r="D668" i="16"/>
  <c r="G668" i="16" s="1"/>
  <c r="D669" i="16"/>
  <c r="G669" i="16" s="1"/>
  <c r="D670" i="16"/>
  <c r="D671" i="16"/>
  <c r="G671" i="16" s="1"/>
  <c r="D672" i="16"/>
  <c r="G672" i="16" s="1"/>
  <c r="D673" i="16"/>
  <c r="G673" i="16" s="1"/>
  <c r="D674" i="16"/>
  <c r="G674" i="16" s="1"/>
  <c r="D675" i="16"/>
  <c r="D676" i="16"/>
  <c r="G676" i="16" s="1"/>
  <c r="D677" i="16"/>
  <c r="G677" i="16" s="1"/>
  <c r="D678" i="16"/>
  <c r="G678" i="16" s="1"/>
  <c r="D679" i="16"/>
  <c r="G679" i="16" s="1"/>
  <c r="D680" i="16"/>
  <c r="D681" i="16"/>
  <c r="G681" i="16" s="1"/>
  <c r="D682" i="16"/>
  <c r="G682" i="16" s="1"/>
  <c r="D683" i="16"/>
  <c r="G683" i="16" s="1"/>
  <c r="D684" i="16"/>
  <c r="G684" i="16" s="1"/>
  <c r="D685" i="16"/>
  <c r="G685" i="16" s="1"/>
  <c r="D686" i="16"/>
  <c r="G686" i="16" s="1"/>
  <c r="D687" i="16"/>
  <c r="G687" i="16" s="1"/>
  <c r="D688" i="16"/>
  <c r="G688" i="16" s="1"/>
  <c r="D689" i="16"/>
  <c r="G689" i="16" s="1"/>
  <c r="D690" i="16"/>
  <c r="D692" i="16"/>
  <c r="D693" i="16"/>
  <c r="G693" i="16" s="1"/>
  <c r="D694" i="16"/>
  <c r="G694" i="16" s="1"/>
  <c r="D695" i="16"/>
  <c r="G695" i="16" s="1"/>
  <c r="D696" i="16"/>
  <c r="G696" i="16" s="1"/>
  <c r="D697" i="16"/>
  <c r="G697" i="16" s="1"/>
  <c r="D698" i="16"/>
  <c r="G698" i="16" s="1"/>
  <c r="D699" i="16"/>
  <c r="G699" i="16" s="1"/>
  <c r="D700" i="16"/>
  <c r="D702" i="16"/>
  <c r="G702" i="16" s="1"/>
  <c r="D703" i="16"/>
  <c r="G703" i="16" s="1"/>
  <c r="D704" i="16"/>
  <c r="G704" i="16" s="1"/>
  <c r="D705" i="16"/>
  <c r="G705" i="16" s="1"/>
  <c r="D706" i="16"/>
  <c r="G706" i="16" s="1"/>
  <c r="D707" i="16"/>
  <c r="G707" i="16" s="1"/>
  <c r="D708" i="16"/>
  <c r="G708" i="16" s="1"/>
  <c r="D709" i="16"/>
  <c r="G709" i="16" s="1"/>
  <c r="D710" i="16"/>
  <c r="D712" i="16"/>
  <c r="G712" i="16" s="1"/>
  <c r="D713" i="16"/>
  <c r="G713" i="16" s="1"/>
  <c r="D714" i="16"/>
  <c r="G714" i="16" s="1"/>
  <c r="D715" i="16"/>
  <c r="D716" i="16"/>
  <c r="G716" i="16" s="1"/>
  <c r="D717" i="16"/>
  <c r="G717" i="16" s="1"/>
  <c r="D718" i="16"/>
  <c r="G718" i="16" s="1"/>
  <c r="D719" i="16"/>
  <c r="G719" i="16" s="1"/>
  <c r="D720" i="16"/>
  <c r="G720" i="16" s="1"/>
  <c r="D722" i="16"/>
  <c r="G722" i="16" s="1"/>
  <c r="D723" i="16"/>
  <c r="G723" i="16" s="1"/>
  <c r="D724" i="16"/>
  <c r="G724" i="16" s="1"/>
  <c r="D725" i="16"/>
  <c r="G725" i="16" s="1"/>
  <c r="D726" i="16"/>
  <c r="G726" i="16" s="1"/>
  <c r="D727" i="16"/>
  <c r="G727" i="16" s="1"/>
  <c r="D728" i="16"/>
  <c r="G728" i="16" s="1"/>
  <c r="D729" i="16"/>
  <c r="G729" i="16" s="1"/>
  <c r="D730" i="16"/>
  <c r="D732" i="16"/>
  <c r="D733" i="16"/>
  <c r="G733" i="16" s="1"/>
  <c r="D734" i="16"/>
  <c r="G734" i="16" s="1"/>
  <c r="D735" i="16"/>
  <c r="G735" i="16" s="1"/>
  <c r="D736" i="16"/>
  <c r="G736" i="16" s="1"/>
  <c r="D737" i="16"/>
  <c r="G737" i="16" s="1"/>
  <c r="D738" i="16"/>
  <c r="G738" i="16" s="1"/>
  <c r="D739" i="16"/>
  <c r="G739" i="16" s="1"/>
  <c r="D740" i="16"/>
  <c r="G740" i="16" s="1"/>
  <c r="D742" i="16"/>
  <c r="G742" i="16" s="1"/>
  <c r="D743" i="16"/>
  <c r="G743" i="16" s="1"/>
  <c r="D744" i="16"/>
  <c r="G744" i="16" s="1"/>
  <c r="D745" i="16"/>
  <c r="G745" i="16" s="1"/>
  <c r="D746" i="16"/>
  <c r="G746" i="16" s="1"/>
  <c r="D747" i="16"/>
  <c r="G747" i="16" s="1"/>
  <c r="D748" i="16"/>
  <c r="G748" i="16" s="1"/>
  <c r="D749" i="16"/>
  <c r="G749" i="16" s="1"/>
  <c r="D750" i="16"/>
  <c r="D752" i="16"/>
  <c r="G752" i="16" s="1"/>
  <c r="D753" i="16"/>
  <c r="G753" i="16" s="1"/>
  <c r="D754" i="16"/>
  <c r="D755" i="16"/>
  <c r="G755" i="16" s="1"/>
  <c r="D756" i="16"/>
  <c r="G756" i="16" s="1"/>
  <c r="D757" i="16"/>
  <c r="G757" i="16" s="1"/>
  <c r="D758" i="16"/>
  <c r="G758" i="16" s="1"/>
  <c r="D759" i="16"/>
  <c r="G759" i="16" s="1"/>
  <c r="D760" i="16"/>
  <c r="D762" i="16"/>
  <c r="G762" i="16" s="1"/>
  <c r="D763" i="16"/>
  <c r="G763" i="16" s="1"/>
  <c r="D764" i="16"/>
  <c r="G764" i="16" s="1"/>
  <c r="D765" i="16"/>
  <c r="G765" i="16" s="1"/>
  <c r="D766" i="16"/>
  <c r="G766" i="16" s="1"/>
  <c r="D767" i="16"/>
  <c r="G767" i="16" s="1"/>
  <c r="D768" i="16"/>
  <c r="G768" i="16" s="1"/>
  <c r="D769" i="16"/>
  <c r="G769" i="16" s="1"/>
  <c r="D770" i="16"/>
  <c r="D772" i="16"/>
  <c r="D773" i="16"/>
  <c r="G773" i="16" s="1"/>
  <c r="D774" i="16"/>
  <c r="D775" i="16"/>
  <c r="G775" i="16" s="1"/>
  <c r="D776" i="16"/>
  <c r="G776" i="16" s="1"/>
  <c r="D777" i="16"/>
  <c r="G777" i="16" s="1"/>
  <c r="D778" i="16"/>
  <c r="G778" i="16" s="1"/>
  <c r="D779" i="16"/>
  <c r="G779" i="16" s="1"/>
  <c r="D780" i="16"/>
  <c r="D782" i="16"/>
  <c r="G782" i="16" s="1"/>
  <c r="D783" i="16"/>
  <c r="G783" i="16" s="1"/>
  <c r="D784" i="16"/>
  <c r="G784" i="16" s="1"/>
  <c r="D785" i="16"/>
  <c r="G785" i="16" s="1"/>
  <c r="D786" i="16"/>
  <c r="G786" i="16" s="1"/>
  <c r="D787" i="16"/>
  <c r="G787" i="16" s="1"/>
  <c r="D788" i="16"/>
  <c r="G788" i="16" s="1"/>
  <c r="D789" i="16"/>
  <c r="G789" i="16" s="1"/>
  <c r="D790" i="16"/>
  <c r="D792" i="16"/>
  <c r="G792" i="16" s="1"/>
  <c r="D793" i="16"/>
  <c r="G793" i="16" s="1"/>
  <c r="D794" i="16"/>
  <c r="G794" i="16" s="1"/>
  <c r="D795" i="16"/>
  <c r="G795" i="16" s="1"/>
  <c r="D796" i="16"/>
  <c r="G796" i="16" s="1"/>
  <c r="D797" i="16"/>
  <c r="G797" i="16" s="1"/>
  <c r="D798" i="16"/>
  <c r="G798" i="16" s="1"/>
  <c r="D799" i="16"/>
  <c r="G799" i="16" s="1"/>
  <c r="D800" i="16"/>
  <c r="D802" i="16"/>
  <c r="G802" i="16" s="1"/>
  <c r="D803" i="16"/>
  <c r="G803" i="16" s="1"/>
  <c r="D804" i="16"/>
  <c r="G804" i="16" s="1"/>
  <c r="D805" i="16"/>
  <c r="G805" i="16" s="1"/>
  <c r="D806" i="16"/>
  <c r="G806" i="16" s="1"/>
  <c r="D807" i="16"/>
  <c r="G807" i="16" s="1"/>
  <c r="D808" i="16"/>
  <c r="G808" i="16" s="1"/>
  <c r="D809" i="16"/>
  <c r="G809" i="16" s="1"/>
  <c r="D810" i="16"/>
  <c r="D812" i="16"/>
  <c r="D813" i="16"/>
  <c r="G813" i="16" s="1"/>
  <c r="D814" i="16"/>
  <c r="G814" i="16" s="1"/>
  <c r="D815" i="16"/>
  <c r="G815" i="16" s="1"/>
  <c r="D816" i="16"/>
  <c r="G816" i="16" s="1"/>
  <c r="D817" i="16"/>
  <c r="G817" i="16" s="1"/>
  <c r="D818" i="16"/>
  <c r="G818" i="16" s="1"/>
  <c r="D819" i="16"/>
  <c r="G819" i="16" s="1"/>
  <c r="D820" i="16"/>
  <c r="D822" i="16"/>
  <c r="G822" i="16" s="1"/>
  <c r="D823" i="16"/>
  <c r="G823" i="16" s="1"/>
  <c r="D824" i="16"/>
  <c r="G824" i="16" s="1"/>
  <c r="D825" i="16"/>
  <c r="G825" i="16" s="1"/>
  <c r="D826" i="16"/>
  <c r="G826" i="16" s="1"/>
  <c r="D827" i="16"/>
  <c r="G827" i="16" s="1"/>
  <c r="D828" i="16"/>
  <c r="G828" i="16" s="1"/>
  <c r="D829" i="16"/>
  <c r="G829" i="16" s="1"/>
  <c r="D830" i="16"/>
  <c r="D832" i="16"/>
  <c r="G832" i="16" s="1"/>
  <c r="D833" i="16"/>
  <c r="G833" i="16" s="1"/>
  <c r="D834" i="16"/>
  <c r="G834" i="16" s="1"/>
  <c r="D835" i="16"/>
  <c r="G835" i="16" s="1"/>
  <c r="D836" i="16"/>
  <c r="G836" i="16" s="1"/>
  <c r="D837" i="16"/>
  <c r="G837" i="16" s="1"/>
  <c r="D838" i="16"/>
  <c r="G838" i="16" s="1"/>
  <c r="D839" i="16"/>
  <c r="G839" i="16" s="1"/>
  <c r="D840" i="16"/>
  <c r="G840" i="16" s="1"/>
  <c r="D842" i="16"/>
  <c r="G842" i="16" s="1"/>
  <c r="D843" i="16"/>
  <c r="G843" i="16" s="1"/>
  <c r="D844" i="16"/>
  <c r="G844" i="16" s="1"/>
  <c r="D845" i="16"/>
  <c r="G845" i="16" s="1"/>
  <c r="D846" i="16"/>
  <c r="G846" i="16" s="1"/>
  <c r="D847" i="16"/>
  <c r="G847" i="16" s="1"/>
  <c r="D848" i="16"/>
  <c r="G848" i="16" s="1"/>
  <c r="D849" i="16"/>
  <c r="G849" i="16" s="1"/>
  <c r="D850" i="16"/>
  <c r="D852" i="16"/>
  <c r="G852" i="16" s="1"/>
  <c r="D853" i="16"/>
  <c r="G853" i="16" s="1"/>
  <c r="D854" i="16"/>
  <c r="D855" i="16"/>
  <c r="G855" i="16" s="1"/>
  <c r="D856" i="16"/>
  <c r="G856" i="16" s="1"/>
  <c r="D857" i="16"/>
  <c r="G857" i="16" s="1"/>
  <c r="D858" i="16"/>
  <c r="G858" i="16" s="1"/>
  <c r="D859" i="16"/>
  <c r="G859" i="16" s="1"/>
  <c r="D860" i="16"/>
  <c r="D862" i="16"/>
  <c r="G862" i="16" s="1"/>
  <c r="D863" i="16"/>
  <c r="G863" i="16" s="1"/>
  <c r="D864" i="16"/>
  <c r="G864" i="16" s="1"/>
  <c r="D865" i="16"/>
  <c r="G865" i="16" s="1"/>
  <c r="D866" i="16"/>
  <c r="G866" i="16" s="1"/>
  <c r="D867" i="16"/>
  <c r="G867" i="16" s="1"/>
  <c r="D868" i="16"/>
  <c r="G868" i="16" s="1"/>
  <c r="D869" i="16"/>
  <c r="G869" i="16" s="1"/>
  <c r="D870" i="16"/>
  <c r="D872" i="16"/>
  <c r="G872" i="16" s="1"/>
  <c r="D873" i="16"/>
  <c r="G873" i="16" s="1"/>
  <c r="D874" i="16"/>
  <c r="G874" i="16" s="1"/>
  <c r="D875" i="16"/>
  <c r="G875" i="16" s="1"/>
  <c r="D876" i="16"/>
  <c r="G876" i="16" s="1"/>
  <c r="D877" i="16"/>
  <c r="G877" i="16" s="1"/>
  <c r="D878" i="16"/>
  <c r="G878" i="16" s="1"/>
  <c r="D879" i="16"/>
  <c r="G879" i="16" s="1"/>
  <c r="D880" i="16"/>
  <c r="D882" i="16"/>
  <c r="D883" i="16"/>
  <c r="D884" i="16"/>
  <c r="G884" i="16" s="1"/>
  <c r="D885" i="16"/>
  <c r="G885" i="16" s="1"/>
  <c r="D886" i="16"/>
  <c r="G886" i="16" s="1"/>
  <c r="D887" i="16"/>
  <c r="G887" i="16" s="1"/>
  <c r="D888" i="16"/>
  <c r="G888" i="16" s="1"/>
  <c r="D889" i="16"/>
  <c r="G889" i="16" s="1"/>
  <c r="D890" i="16"/>
  <c r="D892" i="16"/>
  <c r="G892" i="16" s="1"/>
  <c r="D893" i="16"/>
  <c r="G893" i="16" s="1"/>
  <c r="D894" i="16"/>
  <c r="G894" i="16" s="1"/>
  <c r="D895" i="16"/>
  <c r="G895" i="16" s="1"/>
  <c r="D896" i="16"/>
  <c r="G896" i="16" s="1"/>
  <c r="D897" i="16"/>
  <c r="G897" i="16" s="1"/>
  <c r="D898" i="16"/>
  <c r="G898" i="16" s="1"/>
  <c r="D899" i="16"/>
  <c r="G899" i="16" s="1"/>
  <c r="D900" i="16"/>
  <c r="D902" i="16"/>
  <c r="D903" i="16"/>
  <c r="G903" i="16" s="1"/>
  <c r="D904" i="16"/>
  <c r="G904" i="16" s="1"/>
  <c r="D905" i="16"/>
  <c r="G905" i="16" s="1"/>
  <c r="D906" i="16"/>
  <c r="D907" i="16"/>
  <c r="G907" i="16" s="1"/>
  <c r="D908" i="16"/>
  <c r="G908" i="16" s="1"/>
  <c r="D909" i="16"/>
  <c r="G909" i="16" s="1"/>
  <c r="D910" i="16"/>
  <c r="D912" i="16"/>
  <c r="G912" i="16" s="1"/>
  <c r="D913" i="16"/>
  <c r="G913" i="16" s="1"/>
  <c r="D914" i="16"/>
  <c r="G914" i="16" s="1"/>
  <c r="D915" i="16"/>
  <c r="G915" i="16" s="1"/>
  <c r="D916" i="16"/>
  <c r="G916" i="16" s="1"/>
  <c r="D917" i="16"/>
  <c r="G917" i="16" s="1"/>
  <c r="D918" i="16"/>
  <c r="G918" i="16" s="1"/>
  <c r="D919" i="16"/>
  <c r="G919" i="16" s="1"/>
  <c r="D920" i="16"/>
  <c r="D922" i="16"/>
  <c r="D923" i="16"/>
  <c r="D924" i="16"/>
  <c r="G924" i="16" s="1"/>
  <c r="D925" i="16"/>
  <c r="G925" i="16" s="1"/>
  <c r="D926" i="16"/>
  <c r="G926" i="16" s="1"/>
  <c r="D927" i="16"/>
  <c r="G927" i="16" s="1"/>
  <c r="D928" i="16"/>
  <c r="G928" i="16" s="1"/>
  <c r="D929" i="16"/>
  <c r="G929" i="16" s="1"/>
  <c r="D930" i="16"/>
  <c r="D932" i="16"/>
  <c r="G932" i="16" s="1"/>
  <c r="D933" i="16"/>
  <c r="G933" i="16" s="1"/>
  <c r="D934" i="16"/>
  <c r="G934" i="16" s="1"/>
  <c r="D935" i="16"/>
  <c r="G935" i="16" s="1"/>
  <c r="D936" i="16"/>
  <c r="G936" i="16" s="1"/>
  <c r="D937" i="16"/>
  <c r="G937" i="16" s="1"/>
  <c r="D938" i="16"/>
  <c r="G938" i="16" s="1"/>
  <c r="D939" i="16"/>
  <c r="G939" i="16" s="1"/>
  <c r="D940" i="16"/>
  <c r="D942" i="16"/>
  <c r="D943" i="16"/>
  <c r="D944" i="16"/>
  <c r="G944" i="16" s="1"/>
  <c r="D945" i="16"/>
  <c r="G945" i="16" s="1"/>
  <c r="D946" i="16"/>
  <c r="G946" i="16" s="1"/>
  <c r="D947" i="16"/>
  <c r="G947" i="16" s="1"/>
  <c r="D948" i="16"/>
  <c r="G948" i="16" s="1"/>
  <c r="D949" i="16"/>
  <c r="G949" i="16" s="1"/>
  <c r="D950" i="16"/>
  <c r="D952" i="16"/>
  <c r="G952" i="16" s="1"/>
  <c r="D953" i="16"/>
  <c r="D954" i="16"/>
  <c r="G954" i="16" s="1"/>
  <c r="D955" i="16"/>
  <c r="G955" i="16" s="1"/>
  <c r="D956" i="16"/>
  <c r="G956" i="16" s="1"/>
  <c r="D957" i="16"/>
  <c r="D958" i="16"/>
  <c r="G958" i="16" s="1"/>
  <c r="D959" i="16"/>
  <c r="G959" i="16" s="1"/>
  <c r="D960" i="16"/>
  <c r="D962" i="16"/>
  <c r="G962" i="16" s="1"/>
  <c r="D963" i="16"/>
  <c r="G963" i="16" s="1"/>
  <c r="D964" i="16"/>
  <c r="G964" i="16" s="1"/>
  <c r="D965" i="16"/>
  <c r="G965" i="16" s="1"/>
  <c r="D966" i="16"/>
  <c r="G966" i="16" s="1"/>
  <c r="D967" i="16"/>
  <c r="G967" i="16" s="1"/>
  <c r="D968" i="16"/>
  <c r="G968" i="16" s="1"/>
  <c r="D969" i="16"/>
  <c r="G969" i="16" s="1"/>
  <c r="D970" i="16"/>
  <c r="D972" i="16"/>
  <c r="G972" i="16" s="1"/>
  <c r="D973" i="16"/>
  <c r="D974" i="16"/>
  <c r="G974" i="16" s="1"/>
  <c r="D975" i="16"/>
  <c r="D976" i="16"/>
  <c r="G976" i="16" s="1"/>
  <c r="D977" i="16"/>
  <c r="G977" i="16" s="1"/>
  <c r="D978" i="16"/>
  <c r="G978" i="16" s="1"/>
  <c r="D979" i="16"/>
  <c r="G979" i="16" s="1"/>
  <c r="D980" i="16"/>
  <c r="D982" i="16"/>
  <c r="G982" i="16" s="1"/>
  <c r="D983" i="16"/>
  <c r="G983" i="16" s="1"/>
  <c r="D984" i="16"/>
  <c r="G984" i="16" s="1"/>
  <c r="D985" i="16"/>
  <c r="G985" i="16" s="1"/>
  <c r="D986" i="16"/>
  <c r="G986" i="16" s="1"/>
  <c r="D987" i="16"/>
  <c r="G987" i="16" s="1"/>
  <c r="D988" i="16"/>
  <c r="G988" i="16" s="1"/>
  <c r="D989" i="16"/>
  <c r="G989" i="16" s="1"/>
  <c r="D990" i="16"/>
  <c r="D992" i="16"/>
  <c r="G992" i="16" s="1"/>
  <c r="D993" i="16"/>
  <c r="G993" i="16" s="1"/>
  <c r="D994" i="16"/>
  <c r="G994" i="16" s="1"/>
  <c r="D995" i="16"/>
  <c r="G995" i="16" s="1"/>
  <c r="D996" i="16"/>
  <c r="G996" i="16" s="1"/>
  <c r="D997" i="16"/>
  <c r="G997" i="16" s="1"/>
  <c r="D998" i="16"/>
  <c r="G998" i="16" s="1"/>
  <c r="D999" i="16"/>
  <c r="G999" i="16" s="1"/>
  <c r="D1000" i="16"/>
  <c r="D1002" i="16"/>
  <c r="D1003" i="16"/>
  <c r="D1004" i="16"/>
  <c r="G1004" i="16" s="1"/>
  <c r="D1005" i="16"/>
  <c r="G1005" i="16" s="1"/>
  <c r="D1006" i="16"/>
  <c r="D1007" i="16"/>
  <c r="G1007" i="16" s="1"/>
  <c r="D1008" i="16"/>
  <c r="G1008" i="16" s="1"/>
  <c r="D1009" i="16"/>
  <c r="G1009" i="16" s="1"/>
  <c r="D1010" i="16"/>
  <c r="G1010" i="16" s="1"/>
  <c r="D11" i="16"/>
  <c r="G11" i="16" s="1"/>
  <c r="G980" i="16" l="1"/>
  <c r="G620" i="16"/>
  <c r="G600" i="16"/>
  <c r="G540" i="16"/>
  <c r="G520" i="16"/>
  <c r="G440" i="16"/>
  <c r="G420" i="16"/>
  <c r="G400" i="16"/>
  <c r="G340" i="16"/>
  <c r="G800" i="16"/>
  <c r="G700" i="16"/>
  <c r="G358" i="16"/>
  <c r="G348" i="16"/>
  <c r="G338" i="16"/>
  <c r="G347" i="16"/>
  <c r="G336" i="16"/>
  <c r="G154" i="16"/>
  <c r="G284" i="16"/>
  <c r="G353" i="16"/>
  <c r="G343" i="16"/>
  <c r="G333" i="16"/>
  <c r="G323" i="16"/>
  <c r="G293" i="16"/>
  <c r="G283" i="16"/>
  <c r="G273" i="16"/>
  <c r="G243" i="16"/>
  <c r="G233" i="16"/>
  <c r="G173" i="16"/>
  <c r="G153" i="16"/>
  <c r="G113" i="16"/>
  <c r="G103" i="16"/>
  <c r="G73" i="16"/>
  <c r="G282" i="16"/>
  <c r="G222" i="16"/>
  <c r="G102" i="16"/>
  <c r="G324" i="16"/>
  <c r="G184" i="16"/>
  <c r="D1001" i="16"/>
  <c r="G1001" i="16" s="1"/>
  <c r="D991" i="16"/>
  <c r="G991" i="16" s="1"/>
  <c r="D981" i="16"/>
  <c r="G981" i="16" s="1"/>
  <c r="D971" i="16"/>
  <c r="G971" i="16" s="1"/>
  <c r="D961" i="16"/>
  <c r="G961" i="16" s="1"/>
  <c r="D951" i="16"/>
  <c r="G951" i="16" s="1"/>
  <c r="D941" i="16"/>
  <c r="G941" i="16" s="1"/>
  <c r="D931" i="16"/>
  <c r="G931" i="16" s="1"/>
  <c r="D921" i="16"/>
  <c r="G921" i="16" s="1"/>
  <c r="D911" i="16"/>
  <c r="G911" i="16" s="1"/>
  <c r="D901" i="16"/>
  <c r="G901" i="16" s="1"/>
  <c r="D891" i="16"/>
  <c r="G891" i="16" s="1"/>
  <c r="D881" i="16"/>
  <c r="G881" i="16" s="1"/>
  <c r="D871" i="16"/>
  <c r="G871" i="16" s="1"/>
  <c r="D861" i="16"/>
  <c r="G861" i="16" s="1"/>
  <c r="D851" i="16"/>
  <c r="G851" i="16" s="1"/>
  <c r="D841" i="16"/>
  <c r="G841" i="16" s="1"/>
  <c r="D831" i="16"/>
  <c r="G831" i="16" s="1"/>
  <c r="D821" i="16"/>
  <c r="G821" i="16" s="1"/>
  <c r="D811" i="16"/>
  <c r="G811" i="16" s="1"/>
  <c r="D801" i="16"/>
  <c r="G801" i="16" s="1"/>
  <c r="D791" i="16"/>
  <c r="G791" i="16" s="1"/>
  <c r="D781" i="16"/>
  <c r="G781" i="16" s="1"/>
  <c r="D771" i="16"/>
  <c r="G771" i="16" s="1"/>
  <c r="D761" i="16"/>
  <c r="G761" i="16" s="1"/>
  <c r="D751" i="16"/>
  <c r="G751" i="16" s="1"/>
  <c r="D741" i="16"/>
  <c r="G741" i="16" s="1"/>
  <c r="D731" i="16"/>
  <c r="G731" i="16" s="1"/>
  <c r="D721" i="16"/>
  <c r="G721" i="16" s="1"/>
  <c r="D711" i="16"/>
  <c r="G711" i="16" s="1"/>
  <c r="D701" i="16"/>
  <c r="G701" i="16" s="1"/>
  <c r="D691" i="16"/>
  <c r="G691" i="16" s="1"/>
  <c r="G321" i="16"/>
  <c r="G91" i="16"/>
  <c r="G334" i="16"/>
  <c r="G294" i="16"/>
  <c r="G114" i="16"/>
  <c r="G960" i="16"/>
  <c r="G950" i="16"/>
  <c r="G940" i="16"/>
  <c r="G930" i="16"/>
  <c r="G920" i="16"/>
  <c r="G910" i="16"/>
  <c r="G900" i="16"/>
  <c r="G890" i="16"/>
  <c r="G880" i="16"/>
  <c r="G870" i="16"/>
  <c r="G860" i="16"/>
  <c r="G850" i="16"/>
  <c r="G820" i="16"/>
  <c r="G810" i="16"/>
  <c r="G780" i="16"/>
  <c r="G760" i="16"/>
  <c r="G710" i="16"/>
  <c r="G680" i="16"/>
  <c r="G660" i="16"/>
  <c r="G640" i="16"/>
  <c r="G630" i="16"/>
  <c r="G580" i="16"/>
  <c r="G570" i="16"/>
  <c r="G560" i="16"/>
  <c r="G530" i="16"/>
  <c r="G500" i="16"/>
  <c r="G490" i="16"/>
  <c r="G480" i="16"/>
  <c r="G460" i="16"/>
  <c r="G450" i="16"/>
  <c r="G390" i="16"/>
  <c r="G380" i="16"/>
  <c r="G360" i="16"/>
  <c r="G350" i="16"/>
  <c r="G320" i="16"/>
  <c r="G310" i="16"/>
  <c r="G280" i="16"/>
  <c r="G260" i="16"/>
  <c r="G210" i="16"/>
  <c r="G140" i="16"/>
  <c r="G80" i="16"/>
  <c r="G70" i="16"/>
  <c r="J10" i="16" l="1"/>
  <c r="J11" i="16"/>
  <c r="P12" i="13" l="1"/>
  <c r="P14" i="13" s="1"/>
  <c r="K12" i="13"/>
  <c r="K14" i="13" s="1"/>
  <c r="P6" i="13"/>
  <c r="P8" i="13" s="1"/>
  <c r="K6" i="13"/>
  <c r="K8" i="13" s="1"/>
  <c r="T3" i="7"/>
  <c r="T4" i="7"/>
  <c r="T2" i="7"/>
  <c r="S6" i="7"/>
  <c r="R6" i="7"/>
  <c r="O7" i="7"/>
  <c r="AW3" i="12" l="1"/>
  <c r="AQ3" i="12"/>
  <c r="AK3" i="12"/>
  <c r="AE3" i="12"/>
  <c r="Y3" i="12"/>
  <c r="Z3" i="12" s="1"/>
  <c r="G3" i="12"/>
  <c r="H3" i="12" s="1"/>
  <c r="K3" i="12" s="1"/>
  <c r="S3" i="12"/>
  <c r="T3" i="12" s="1"/>
  <c r="M3" i="12"/>
  <c r="N3" i="12" s="1"/>
  <c r="AE4" i="12" l="1"/>
  <c r="AF3" i="12"/>
  <c r="AQ4" i="12"/>
  <c r="AR3" i="12"/>
  <c r="AK4" i="12"/>
  <c r="AL3" i="12"/>
  <c r="AW4" i="12"/>
  <c r="AX3" i="12"/>
  <c r="AA3" i="12"/>
  <c r="AC3" i="12"/>
  <c r="Y4" i="12"/>
  <c r="Z4" i="12" s="1"/>
  <c r="M4" i="12"/>
  <c r="G4" i="12"/>
  <c r="H4" i="12" s="1"/>
  <c r="S4" i="12"/>
  <c r="T4" i="12" s="1"/>
  <c r="AY3" i="12" l="1"/>
  <c r="BA3" i="12"/>
  <c r="AW5" i="12"/>
  <c r="AX4" i="12"/>
  <c r="AO3" i="12"/>
  <c r="AM3" i="12"/>
  <c r="AK5" i="12"/>
  <c r="AL4" i="12"/>
  <c r="AU3" i="12"/>
  <c r="AS3" i="12"/>
  <c r="AQ5" i="12"/>
  <c r="AR4" i="12"/>
  <c r="AI3" i="12"/>
  <c r="AG3" i="12"/>
  <c r="AE5" i="12"/>
  <c r="AF4" i="12"/>
  <c r="AB3" i="12"/>
  <c r="AC4" i="12"/>
  <c r="AA4" i="12"/>
  <c r="AB4" i="12" s="1"/>
  <c r="W4" i="12"/>
  <c r="U4" i="12"/>
  <c r="V4" i="12" s="1"/>
  <c r="U3" i="12"/>
  <c r="W3" i="12"/>
  <c r="O3" i="12"/>
  <c r="P3" i="12" s="1"/>
  <c r="Q3" i="12"/>
  <c r="M5" i="12"/>
  <c r="N4" i="12"/>
  <c r="I3" i="12"/>
  <c r="G5" i="12"/>
  <c r="S5" i="12"/>
  <c r="T5" i="12" s="1"/>
  <c r="Y5" i="12"/>
  <c r="Z5" i="12" s="1"/>
  <c r="E9" i="8"/>
  <c r="E8" i="8"/>
  <c r="E7" i="8"/>
  <c r="E6" i="8"/>
  <c r="E5" i="8"/>
  <c r="F2" i="8"/>
  <c r="D8" i="3"/>
  <c r="J3" i="12" l="1"/>
  <c r="AK6" i="12"/>
  <c r="AL5" i="12"/>
  <c r="V3" i="12"/>
  <c r="AN3" i="12"/>
  <c r="AQ6" i="12"/>
  <c r="AR5" i="12"/>
  <c r="AH3" i="12"/>
  <c r="AU4" i="12"/>
  <c r="AS4" i="12"/>
  <c r="AT4" i="12" s="1"/>
  <c r="BA4" i="12"/>
  <c r="AY4" i="12"/>
  <c r="AZ4" i="12" s="1"/>
  <c r="AW6" i="12"/>
  <c r="AX5" i="12"/>
  <c r="AT3" i="12"/>
  <c r="AI4" i="12"/>
  <c r="AG4" i="12"/>
  <c r="AH4" i="12" s="1"/>
  <c r="AZ3" i="12"/>
  <c r="AE6" i="12"/>
  <c r="AF5" i="12"/>
  <c r="AO4" i="12"/>
  <c r="AM4" i="12"/>
  <c r="AN4" i="12" s="1"/>
  <c r="AC5" i="12"/>
  <c r="AA5" i="12"/>
  <c r="AB5" i="12" s="1"/>
  <c r="W5" i="12"/>
  <c r="U5" i="12"/>
  <c r="V5" i="12" s="1"/>
  <c r="Q4" i="12"/>
  <c r="O4" i="12"/>
  <c r="M6" i="12"/>
  <c r="N5" i="12"/>
  <c r="K4" i="12"/>
  <c r="I4" i="12"/>
  <c r="G6" i="12"/>
  <c r="H5" i="12"/>
  <c r="S6" i="12"/>
  <c r="T6" i="12" s="1"/>
  <c r="Y6" i="12"/>
  <c r="Z6" i="12" s="1"/>
  <c r="M21" i="6"/>
  <c r="M18" i="6"/>
  <c r="M20" i="6"/>
  <c r="L17" i="6"/>
  <c r="L23" i="6"/>
  <c r="L27" i="6"/>
  <c r="K19" i="6"/>
  <c r="K20" i="6"/>
  <c r="K21" i="6"/>
  <c r="K22" i="6"/>
  <c r="J24" i="6"/>
  <c r="J25" i="6"/>
  <c r="J26" i="6"/>
  <c r="J22" i="6"/>
  <c r="D43" i="6"/>
  <c r="E43" i="6" s="1"/>
  <c r="D42" i="6"/>
  <c r="E42" i="6" s="1"/>
  <c r="D41" i="6"/>
  <c r="E41" i="6" s="1"/>
  <c r="M19" i="6" s="1"/>
  <c r="D40" i="6"/>
  <c r="E40" i="6" s="1"/>
  <c r="D39" i="6"/>
  <c r="E39" i="6" s="1"/>
  <c r="M17" i="6" s="1"/>
  <c r="D38" i="6"/>
  <c r="E38" i="6" s="1"/>
  <c r="M16" i="6" s="1"/>
  <c r="D37" i="6"/>
  <c r="E37" i="6" s="1"/>
  <c r="D36" i="6"/>
  <c r="E36" i="6" s="1"/>
  <c r="L26" i="6" s="1"/>
  <c r="D35" i="6"/>
  <c r="E35" i="6" s="1"/>
  <c r="L25" i="6" s="1"/>
  <c r="D34" i="6"/>
  <c r="E34" i="6" s="1"/>
  <c r="L24" i="6" s="1"/>
  <c r="D33" i="6"/>
  <c r="E33" i="6" s="1"/>
  <c r="E32" i="6"/>
  <c r="L22" i="6" s="1"/>
  <c r="P22" i="6" s="1"/>
  <c r="D32" i="6"/>
  <c r="D31" i="6"/>
  <c r="E31" i="6" s="1"/>
  <c r="L21" i="6" s="1"/>
  <c r="P21" i="6" s="1"/>
  <c r="D30" i="6"/>
  <c r="E30" i="6" s="1"/>
  <c r="L20" i="6" s="1"/>
  <c r="D29" i="6"/>
  <c r="E29" i="6" s="1"/>
  <c r="L19" i="6" s="1"/>
  <c r="P19" i="6" s="1"/>
  <c r="D28" i="6"/>
  <c r="E28" i="6" s="1"/>
  <c r="L18" i="6" s="1"/>
  <c r="D27" i="6"/>
  <c r="E27" i="6" s="1"/>
  <c r="D26" i="6"/>
  <c r="E26" i="6" s="1"/>
  <c r="L16" i="6" s="1"/>
  <c r="D25" i="6"/>
  <c r="E25" i="6" s="1"/>
  <c r="K27" i="6" s="1"/>
  <c r="E24" i="6"/>
  <c r="K26" i="6" s="1"/>
  <c r="D24" i="6"/>
  <c r="D23" i="6"/>
  <c r="E23" i="6" s="1"/>
  <c r="K25" i="6" s="1"/>
  <c r="D22" i="6"/>
  <c r="E22" i="6" s="1"/>
  <c r="K24" i="6" s="1"/>
  <c r="D21" i="6"/>
  <c r="E21" i="6" s="1"/>
  <c r="K23" i="6" s="1"/>
  <c r="D20" i="6"/>
  <c r="E20" i="6" s="1"/>
  <c r="E19" i="6"/>
  <c r="D19" i="6"/>
  <c r="D18" i="6"/>
  <c r="E18" i="6" s="1"/>
  <c r="D17" i="6"/>
  <c r="E17" i="6" s="1"/>
  <c r="D16" i="6"/>
  <c r="E16" i="6" s="1"/>
  <c r="K18" i="6" s="1"/>
  <c r="P18" i="6" s="1"/>
  <c r="D15" i="6"/>
  <c r="E15" i="6" s="1"/>
  <c r="K17" i="6" s="1"/>
  <c r="P17" i="6" s="1"/>
  <c r="D14" i="6"/>
  <c r="E14" i="6" s="1"/>
  <c r="K16" i="6" s="1"/>
  <c r="D13" i="6"/>
  <c r="E13" i="6" s="1"/>
  <c r="J27" i="6" s="1"/>
  <c r="D12" i="6"/>
  <c r="E12" i="6" s="1"/>
  <c r="D11" i="6"/>
  <c r="E11" i="6" s="1"/>
  <c r="D10" i="6"/>
  <c r="E10" i="6" s="1"/>
  <c r="D9" i="6"/>
  <c r="E9" i="6" s="1"/>
  <c r="J23" i="6" s="1"/>
  <c r="P23" i="6" s="1"/>
  <c r="D8" i="6"/>
  <c r="E8" i="6" s="1"/>
  <c r="E10" i="5"/>
  <c r="E11" i="5"/>
  <c r="E12" i="5"/>
  <c r="E13" i="5"/>
  <c r="E20" i="5"/>
  <c r="E21" i="5"/>
  <c r="E22" i="5"/>
  <c r="E23" i="5"/>
  <c r="E30" i="5"/>
  <c r="E31" i="5"/>
  <c r="E32" i="5"/>
  <c r="E33" i="5"/>
  <c r="E40" i="5"/>
  <c r="E41" i="5"/>
  <c r="E42" i="5"/>
  <c r="E43" i="5"/>
  <c r="D43" i="5"/>
  <c r="D42" i="5"/>
  <c r="D41" i="5"/>
  <c r="D40" i="5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D32" i="5"/>
  <c r="D31" i="5"/>
  <c r="D30" i="5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D22" i="5"/>
  <c r="D21" i="5"/>
  <c r="D20" i="5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D12" i="5"/>
  <c r="D11" i="5"/>
  <c r="D10" i="5"/>
  <c r="D9" i="5"/>
  <c r="E9" i="5" s="1"/>
  <c r="D8" i="5"/>
  <c r="E8" i="5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AE7" i="12" l="1"/>
  <c r="AF6" i="12"/>
  <c r="AM5" i="12"/>
  <c r="AO5" i="12"/>
  <c r="AQ7" i="12"/>
  <c r="AR6" i="12"/>
  <c r="AK7" i="12"/>
  <c r="AL6" i="12"/>
  <c r="AI5" i="12"/>
  <c r="AG5" i="12"/>
  <c r="AH5" i="12" s="1"/>
  <c r="BA5" i="12"/>
  <c r="AY5" i="12"/>
  <c r="AZ5" i="12" s="1"/>
  <c r="AW7" i="12"/>
  <c r="AX6" i="12"/>
  <c r="AU5" i="12"/>
  <c r="AS5" i="12"/>
  <c r="AT5" i="12" s="1"/>
  <c r="P4" i="12"/>
  <c r="J4" i="12"/>
  <c r="AC6" i="12"/>
  <c r="AA6" i="12"/>
  <c r="AB6" i="12" s="1"/>
  <c r="U6" i="12"/>
  <c r="W6" i="12"/>
  <c r="Q5" i="12"/>
  <c r="O5" i="12"/>
  <c r="P5" i="12" s="1"/>
  <c r="M7" i="12"/>
  <c r="N6" i="12"/>
  <c r="K5" i="12"/>
  <c r="I5" i="12"/>
  <c r="J5" i="12" s="1"/>
  <c r="G7" i="12"/>
  <c r="H6" i="12"/>
  <c r="S7" i="12"/>
  <c r="T7" i="12" s="1"/>
  <c r="Y7" i="12"/>
  <c r="Z7" i="12" s="1"/>
  <c r="P26" i="6"/>
  <c r="P25" i="6"/>
  <c r="P27" i="6"/>
  <c r="P24" i="6"/>
  <c r="P20" i="6"/>
  <c r="P16" i="6"/>
  <c r="AE8" i="12" l="1"/>
  <c r="AF7" i="12"/>
  <c r="V6" i="12"/>
  <c r="AI6" i="12"/>
  <c r="AG6" i="12"/>
  <c r="AU6" i="12"/>
  <c r="AS6" i="12"/>
  <c r="AK8" i="12"/>
  <c r="AL7" i="12"/>
  <c r="AQ8" i="12"/>
  <c r="AR7" i="12"/>
  <c r="BA6" i="12"/>
  <c r="AY6" i="12"/>
  <c r="AZ6" i="12" s="1"/>
  <c r="AN5" i="12"/>
  <c r="AW8" i="12"/>
  <c r="AX7" i="12"/>
  <c r="AO6" i="12"/>
  <c r="AM6" i="12"/>
  <c r="AN6" i="12" s="1"/>
  <c r="AC7" i="12"/>
  <c r="AA7" i="12"/>
  <c r="U7" i="12"/>
  <c r="V7" i="12" s="1"/>
  <c r="W7" i="12"/>
  <c r="O6" i="12"/>
  <c r="Q6" i="12"/>
  <c r="M8" i="12"/>
  <c r="N7" i="12"/>
  <c r="I6" i="12"/>
  <c r="J6" i="12" s="1"/>
  <c r="K6" i="12"/>
  <c r="G8" i="12"/>
  <c r="H7" i="12"/>
  <c r="S8" i="12"/>
  <c r="T8" i="12" s="1"/>
  <c r="Y8" i="12"/>
  <c r="Z8" i="12" s="1"/>
  <c r="AH6" i="12" l="1"/>
  <c r="AU7" i="12"/>
  <c r="AS7" i="12"/>
  <c r="AT7" i="12" s="1"/>
  <c r="AQ9" i="12"/>
  <c r="AR8" i="12"/>
  <c r="AE9" i="12"/>
  <c r="AF8" i="12"/>
  <c r="AT6" i="12"/>
  <c r="AB7" i="12"/>
  <c r="BA7" i="12"/>
  <c r="AY7" i="12"/>
  <c r="AZ7" i="12" s="1"/>
  <c r="AO7" i="12"/>
  <c r="AM7" i="12"/>
  <c r="AW9" i="12"/>
  <c r="AX8" i="12"/>
  <c r="AK9" i="12"/>
  <c r="AL8" i="12"/>
  <c r="AG7" i="12"/>
  <c r="AH7" i="12" s="1"/>
  <c r="AI7" i="12"/>
  <c r="P6" i="12"/>
  <c r="AA8" i="12"/>
  <c r="AB8" i="12" s="1"/>
  <c r="AC8" i="12"/>
  <c r="U8" i="12"/>
  <c r="V8" i="12" s="1"/>
  <c r="W8" i="12"/>
  <c r="Q7" i="12"/>
  <c r="O7" i="12"/>
  <c r="P7" i="12" s="1"/>
  <c r="M9" i="12"/>
  <c r="N8" i="12"/>
  <c r="K7" i="12"/>
  <c r="I7" i="12"/>
  <c r="J7" i="12" s="1"/>
  <c r="G9" i="12"/>
  <c r="H8" i="12"/>
  <c r="S9" i="12"/>
  <c r="T9" i="12" s="1"/>
  <c r="Y9" i="12"/>
  <c r="Z9" i="12" s="1"/>
  <c r="AG8" i="12" l="1"/>
  <c r="AH8" i="12" s="1"/>
  <c r="AI8" i="12"/>
  <c r="AE10" i="12"/>
  <c r="AF9" i="12"/>
  <c r="AM8" i="12"/>
  <c r="AN8" i="12" s="1"/>
  <c r="AO8" i="12"/>
  <c r="AQ10" i="12"/>
  <c r="AR9" i="12"/>
  <c r="AS8" i="12"/>
  <c r="AT8" i="12" s="1"/>
  <c r="AU8" i="12"/>
  <c r="AW10" i="12"/>
  <c r="AX9" i="12"/>
  <c r="AN7" i="12"/>
  <c r="AK10" i="12"/>
  <c r="AL9" i="12"/>
  <c r="BA8" i="12"/>
  <c r="AY8" i="12"/>
  <c r="AZ8" i="12" s="1"/>
  <c r="AA9" i="12"/>
  <c r="AB9" i="12" s="1"/>
  <c r="AC9" i="12"/>
  <c r="U9" i="12"/>
  <c r="V9" i="12" s="1"/>
  <c r="W9" i="12"/>
  <c r="O8" i="12"/>
  <c r="P8" i="12" s="1"/>
  <c r="Q8" i="12"/>
  <c r="M10" i="12"/>
  <c r="N9" i="12"/>
  <c r="K8" i="12"/>
  <c r="I8" i="12"/>
  <c r="J8" i="12" s="1"/>
  <c r="G10" i="12"/>
  <c r="H9" i="12"/>
  <c r="S10" i="12"/>
  <c r="T10" i="12" s="1"/>
  <c r="Y10" i="12"/>
  <c r="Z10" i="12" s="1"/>
  <c r="AY9" i="12" l="1"/>
  <c r="AZ9" i="12" s="1"/>
  <c r="BA9" i="12"/>
  <c r="AW11" i="12"/>
  <c r="AX10" i="12"/>
  <c r="AQ11" i="12"/>
  <c r="AR10" i="12"/>
  <c r="AI9" i="12"/>
  <c r="AG9" i="12"/>
  <c r="AE11" i="12"/>
  <c r="AF10" i="12"/>
  <c r="AO9" i="12"/>
  <c r="AM9" i="12"/>
  <c r="AK11" i="12"/>
  <c r="AL10" i="12"/>
  <c r="AU9" i="12"/>
  <c r="AS9" i="12"/>
  <c r="AA10" i="12"/>
  <c r="AB10" i="12" s="1"/>
  <c r="AC10" i="12"/>
  <c r="U10" i="12"/>
  <c r="W10" i="12"/>
  <c r="O9" i="12"/>
  <c r="P9" i="12" s="1"/>
  <c r="Q9" i="12"/>
  <c r="M11" i="12"/>
  <c r="N10" i="12"/>
  <c r="I9" i="12"/>
  <c r="J9" i="12" s="1"/>
  <c r="K9" i="12"/>
  <c r="G11" i="12"/>
  <c r="H10" i="12"/>
  <c r="S11" i="12"/>
  <c r="T11" i="12" s="1"/>
  <c r="Y11" i="12"/>
  <c r="Z11" i="12" s="1"/>
  <c r="AK12" i="12" l="1"/>
  <c r="AL11" i="12"/>
  <c r="AM10" i="12"/>
  <c r="AN10" i="12" s="1"/>
  <c r="AO10" i="12"/>
  <c r="V10" i="12"/>
  <c r="AW12" i="12"/>
  <c r="AX11" i="12"/>
  <c r="AN9" i="12"/>
  <c r="AT9" i="12"/>
  <c r="AI10" i="12"/>
  <c r="AG10" i="12"/>
  <c r="AH10" i="12" s="1"/>
  <c r="AH9" i="12"/>
  <c r="AS10" i="12"/>
  <c r="AT10" i="12" s="1"/>
  <c r="AU10" i="12"/>
  <c r="AQ12" i="12"/>
  <c r="AR11" i="12"/>
  <c r="AY10" i="12"/>
  <c r="AZ10" i="12" s="1"/>
  <c r="BA10" i="12"/>
  <c r="AE12" i="12"/>
  <c r="AF11" i="12"/>
  <c r="AA11" i="12"/>
  <c r="AB11" i="12" s="1"/>
  <c r="AC11" i="12"/>
  <c r="U11" i="12"/>
  <c r="V11" i="12" s="1"/>
  <c r="W11" i="12"/>
  <c r="Q10" i="12"/>
  <c r="O10" i="12"/>
  <c r="P10" i="12" s="1"/>
  <c r="M12" i="12"/>
  <c r="N11" i="12"/>
  <c r="I10" i="12"/>
  <c r="J10" i="12" s="1"/>
  <c r="K10" i="12"/>
  <c r="G12" i="12"/>
  <c r="H11" i="12"/>
  <c r="S12" i="12"/>
  <c r="T12" i="12" s="1"/>
  <c r="Y12" i="12"/>
  <c r="Z12" i="12" s="1"/>
  <c r="AW13" i="12" l="1"/>
  <c r="AX12" i="12"/>
  <c r="AI11" i="12"/>
  <c r="AG11" i="12"/>
  <c r="AH11" i="12" s="1"/>
  <c r="AE13" i="12"/>
  <c r="AF12" i="12"/>
  <c r="AO11" i="12"/>
  <c r="AM11" i="12"/>
  <c r="AY11" i="12"/>
  <c r="AZ11" i="12" s="1"/>
  <c r="BA11" i="12"/>
  <c r="AS11" i="12"/>
  <c r="AT11" i="12" s="1"/>
  <c r="AU11" i="12"/>
  <c r="AQ13" i="12"/>
  <c r="AR12" i="12"/>
  <c r="AK13" i="12"/>
  <c r="AL12" i="12"/>
  <c r="AA12" i="12"/>
  <c r="AB12" i="12" s="1"/>
  <c r="AC12" i="12"/>
  <c r="U12" i="12"/>
  <c r="V12" i="12" s="1"/>
  <c r="W12" i="12"/>
  <c r="Q11" i="12"/>
  <c r="O11" i="12"/>
  <c r="P11" i="12" s="1"/>
  <c r="M13" i="12"/>
  <c r="N12" i="12"/>
  <c r="I11" i="12"/>
  <c r="J11" i="12" s="1"/>
  <c r="K11" i="12"/>
  <c r="G13" i="12"/>
  <c r="H12" i="12"/>
  <c r="S13" i="12"/>
  <c r="T13" i="12" s="1"/>
  <c r="Y13" i="12"/>
  <c r="Z13" i="12" s="1"/>
  <c r="AN11" i="12" l="1"/>
  <c r="AM12" i="12"/>
  <c r="AN12" i="12" s="1"/>
  <c r="AO12" i="12"/>
  <c r="AG12" i="12"/>
  <c r="AH12" i="12" s="1"/>
  <c r="AI12" i="12"/>
  <c r="AK14" i="12"/>
  <c r="AL13" i="12"/>
  <c r="AE14" i="12"/>
  <c r="AF13" i="12"/>
  <c r="AU12" i="12"/>
  <c r="AS12" i="12"/>
  <c r="AT12" i="12" s="1"/>
  <c r="AQ14" i="12"/>
  <c r="AR13" i="12"/>
  <c r="AY12" i="12"/>
  <c r="AZ12" i="12" s="1"/>
  <c r="BA12" i="12"/>
  <c r="AW14" i="12"/>
  <c r="AX13" i="12"/>
  <c r="AA13" i="12"/>
  <c r="AB13" i="12" s="1"/>
  <c r="AC13" i="12"/>
  <c r="U13" i="12"/>
  <c r="V13" i="12" s="1"/>
  <c r="W13" i="12"/>
  <c r="O12" i="12"/>
  <c r="P12" i="12" s="1"/>
  <c r="Q12" i="12"/>
  <c r="M14" i="12"/>
  <c r="N13" i="12"/>
  <c r="K12" i="12"/>
  <c r="I12" i="12"/>
  <c r="J12" i="12" s="1"/>
  <c r="G14" i="12"/>
  <c r="H13" i="12"/>
  <c r="S14" i="12"/>
  <c r="T14" i="12" s="1"/>
  <c r="Y14" i="12"/>
  <c r="Z14" i="12" s="1"/>
  <c r="AG13" i="12" l="1"/>
  <c r="AH13" i="12" s="1"/>
  <c r="AI13" i="12"/>
  <c r="AM13" i="12"/>
  <c r="AN13" i="12" s="1"/>
  <c r="AO13" i="12"/>
  <c r="AK15" i="12"/>
  <c r="AL14" i="12"/>
  <c r="AQ15" i="12"/>
  <c r="AR14" i="12"/>
  <c r="AE15" i="12"/>
  <c r="AF14" i="12"/>
  <c r="AY13" i="12"/>
  <c r="AZ13" i="12" s="1"/>
  <c r="BA13" i="12"/>
  <c r="AW15" i="12"/>
  <c r="AX14" i="12"/>
  <c r="AS13" i="12"/>
  <c r="AT13" i="12" s="1"/>
  <c r="AU13" i="12"/>
  <c r="AC14" i="12"/>
  <c r="AA14" i="12"/>
  <c r="AB14" i="12" s="1"/>
  <c r="W14" i="12"/>
  <c r="U14" i="12"/>
  <c r="V14" i="12" s="1"/>
  <c r="O13" i="12"/>
  <c r="P13" i="12" s="1"/>
  <c r="Q13" i="12"/>
  <c r="M15" i="12"/>
  <c r="N14" i="12"/>
  <c r="I13" i="12"/>
  <c r="J13" i="12" s="1"/>
  <c r="K13" i="12"/>
  <c r="G15" i="12"/>
  <c r="H14" i="12"/>
  <c r="K14" i="12" s="1"/>
  <c r="S15" i="12"/>
  <c r="T15" i="12" s="1"/>
  <c r="Y15" i="12"/>
  <c r="Z15" i="12" s="1"/>
  <c r="AI14" i="12" l="1"/>
  <c r="AG14" i="12"/>
  <c r="AH14" i="12" s="1"/>
  <c r="AE16" i="12"/>
  <c r="AF15" i="12"/>
  <c r="AU14" i="12"/>
  <c r="AS14" i="12"/>
  <c r="AT14" i="12" s="1"/>
  <c r="AQ16" i="12"/>
  <c r="AR15" i="12"/>
  <c r="AO14" i="12"/>
  <c r="AM14" i="12"/>
  <c r="AN14" i="12" s="1"/>
  <c r="AK16" i="12"/>
  <c r="AL15" i="12"/>
  <c r="BA14" i="12"/>
  <c r="AY14" i="12"/>
  <c r="AZ14" i="12" s="1"/>
  <c r="AW16" i="12"/>
  <c r="AX15" i="12"/>
  <c r="AC15" i="12"/>
  <c r="AA15" i="12"/>
  <c r="AB15" i="12" s="1"/>
  <c r="W15" i="12"/>
  <c r="U15" i="12"/>
  <c r="V15" i="12" s="1"/>
  <c r="Q14" i="12"/>
  <c r="O14" i="12"/>
  <c r="P14" i="12" s="1"/>
  <c r="M16" i="12"/>
  <c r="N15" i="12"/>
  <c r="I14" i="12"/>
  <c r="J14" i="12" s="1"/>
  <c r="G16" i="12"/>
  <c r="H15" i="12"/>
  <c r="S16" i="12"/>
  <c r="T16" i="12" s="1"/>
  <c r="Y16" i="12"/>
  <c r="Z16" i="12" s="1"/>
  <c r="AQ17" i="12" l="1"/>
  <c r="AR16" i="12"/>
  <c r="AU15" i="12"/>
  <c r="AS15" i="12"/>
  <c r="AT15" i="12" s="1"/>
  <c r="BA15" i="12"/>
  <c r="AY15" i="12"/>
  <c r="AZ15" i="12" s="1"/>
  <c r="AW17" i="12"/>
  <c r="AX16" i="12"/>
  <c r="AG15" i="12"/>
  <c r="AH15" i="12" s="1"/>
  <c r="AI15" i="12"/>
  <c r="AE17" i="12"/>
  <c r="AF16" i="12"/>
  <c r="AM15" i="12"/>
  <c r="AN15" i="12" s="1"/>
  <c r="AO15" i="12"/>
  <c r="AK17" i="12"/>
  <c r="AL16" i="12"/>
  <c r="AC16" i="12"/>
  <c r="AA16" i="12"/>
  <c r="AB16" i="12" s="1"/>
  <c r="W16" i="12"/>
  <c r="U16" i="12"/>
  <c r="V16" i="12" s="1"/>
  <c r="Q15" i="12"/>
  <c r="O15" i="12"/>
  <c r="P15" i="12" s="1"/>
  <c r="M17" i="12"/>
  <c r="N16" i="12"/>
  <c r="K15" i="12"/>
  <c r="I15" i="12"/>
  <c r="J15" i="12" s="1"/>
  <c r="G17" i="12"/>
  <c r="H16" i="12"/>
  <c r="S17" i="12"/>
  <c r="T17" i="12" s="1"/>
  <c r="Y17" i="12"/>
  <c r="Z17" i="12" s="1"/>
  <c r="BA16" i="12" l="1"/>
  <c r="AY16" i="12"/>
  <c r="AZ16" i="12" s="1"/>
  <c r="AW18" i="12"/>
  <c r="AX17" i="12"/>
  <c r="AO16" i="12"/>
  <c r="AM16" i="12"/>
  <c r="AN16" i="12" s="1"/>
  <c r="AK18" i="12"/>
  <c r="AL17" i="12"/>
  <c r="AI16" i="12"/>
  <c r="AG16" i="12"/>
  <c r="AH16" i="12" s="1"/>
  <c r="AU16" i="12"/>
  <c r="AS16" i="12"/>
  <c r="AT16" i="12" s="1"/>
  <c r="AE18" i="12"/>
  <c r="AF17" i="12"/>
  <c r="AQ18" i="12"/>
  <c r="AR17" i="12"/>
  <c r="AC17" i="12"/>
  <c r="AA17" i="12"/>
  <c r="AB17" i="12" s="1"/>
  <c r="W17" i="12"/>
  <c r="U17" i="12"/>
  <c r="V17" i="12" s="1"/>
  <c r="Q16" i="12"/>
  <c r="O16" i="12"/>
  <c r="P16" i="12" s="1"/>
  <c r="M18" i="12"/>
  <c r="N17" i="12"/>
  <c r="K16" i="12"/>
  <c r="I16" i="12"/>
  <c r="J16" i="12" s="1"/>
  <c r="G18" i="12"/>
  <c r="H17" i="12"/>
  <c r="S18" i="12"/>
  <c r="T18" i="12" s="1"/>
  <c r="Y18" i="12"/>
  <c r="Z18" i="12" s="1"/>
  <c r="BA17" i="12" l="1"/>
  <c r="AY17" i="12"/>
  <c r="AZ17" i="12" s="1"/>
  <c r="AK19" i="12"/>
  <c r="AL18" i="12"/>
  <c r="AW19" i="12"/>
  <c r="AX18" i="12"/>
  <c r="AO17" i="12"/>
  <c r="AM17" i="12"/>
  <c r="AN17" i="12" s="1"/>
  <c r="AU17" i="12"/>
  <c r="AS17" i="12"/>
  <c r="AT17" i="12" s="1"/>
  <c r="AE19" i="12"/>
  <c r="AF18" i="12"/>
  <c r="AQ19" i="12"/>
  <c r="AR18" i="12"/>
  <c r="AG17" i="12"/>
  <c r="AH17" i="12" s="1"/>
  <c r="AI17" i="12"/>
  <c r="AA18" i="12"/>
  <c r="AB18" i="12" s="1"/>
  <c r="AC18" i="12"/>
  <c r="W18" i="12"/>
  <c r="U18" i="12"/>
  <c r="V18" i="12" s="1"/>
  <c r="Q17" i="12"/>
  <c r="O17" i="12"/>
  <c r="P17" i="12" s="1"/>
  <c r="M19" i="12"/>
  <c r="N18" i="12"/>
  <c r="K17" i="12"/>
  <c r="I17" i="12"/>
  <c r="J17" i="12" s="1"/>
  <c r="G19" i="12"/>
  <c r="H18" i="12"/>
  <c r="S19" i="12"/>
  <c r="T19" i="12" s="1"/>
  <c r="Y19" i="12"/>
  <c r="Z19" i="12" s="1"/>
  <c r="BA18" i="12" l="1"/>
  <c r="AY18" i="12"/>
  <c r="AZ18" i="12" s="1"/>
  <c r="AW20" i="12"/>
  <c r="AX19" i="12"/>
  <c r="AU18" i="12"/>
  <c r="AS18" i="12"/>
  <c r="AT18" i="12" s="1"/>
  <c r="AM18" i="12"/>
  <c r="AN18" i="12" s="1"/>
  <c r="AO18" i="12"/>
  <c r="AQ20" i="12"/>
  <c r="AR19" i="12"/>
  <c r="AK20" i="12"/>
  <c r="AL19" i="12"/>
  <c r="AG18" i="12"/>
  <c r="AH18" i="12" s="1"/>
  <c r="AI18" i="12"/>
  <c r="AE20" i="12"/>
  <c r="AF19" i="12"/>
  <c r="AA19" i="12"/>
  <c r="AB19" i="12" s="1"/>
  <c r="AC19" i="12"/>
  <c r="U19" i="12"/>
  <c r="V19" i="12" s="1"/>
  <c r="W19" i="12"/>
  <c r="O18" i="12"/>
  <c r="P18" i="12" s="1"/>
  <c r="Q18" i="12"/>
  <c r="M20" i="12"/>
  <c r="N19" i="12"/>
  <c r="K18" i="12"/>
  <c r="I18" i="12"/>
  <c r="J18" i="12" s="1"/>
  <c r="G20" i="12"/>
  <c r="H19" i="12"/>
  <c r="S20" i="12"/>
  <c r="T20" i="12" s="1"/>
  <c r="Y20" i="12"/>
  <c r="Z20" i="12" s="1"/>
  <c r="AS19" i="12" l="1"/>
  <c r="AT19" i="12" s="1"/>
  <c r="AU19" i="12"/>
  <c r="AQ21" i="12"/>
  <c r="AR20" i="12"/>
  <c r="AI19" i="12"/>
  <c r="AG19" i="12"/>
  <c r="AH19" i="12" s="1"/>
  <c r="AE21" i="12"/>
  <c r="AF20" i="12"/>
  <c r="BA19" i="12"/>
  <c r="AY19" i="12"/>
  <c r="AZ19" i="12" s="1"/>
  <c r="AW21" i="12"/>
  <c r="AX20" i="12"/>
  <c r="AO19" i="12"/>
  <c r="AM19" i="12"/>
  <c r="AN19" i="12" s="1"/>
  <c r="AK21" i="12"/>
  <c r="AL20" i="12"/>
  <c r="AC20" i="12"/>
  <c r="AA20" i="12"/>
  <c r="AB20" i="12" s="1"/>
  <c r="U20" i="12"/>
  <c r="V20" i="12" s="1"/>
  <c r="W20" i="12"/>
  <c r="O19" i="12"/>
  <c r="P19" i="12" s="1"/>
  <c r="Q19" i="12"/>
  <c r="M21" i="12"/>
  <c r="N20" i="12"/>
  <c r="I19" i="12"/>
  <c r="J19" i="12" s="1"/>
  <c r="K19" i="12"/>
  <c r="G21" i="12"/>
  <c r="H20" i="12"/>
  <c r="S21" i="12"/>
  <c r="T21" i="12" s="1"/>
  <c r="Y21" i="12"/>
  <c r="Z21" i="12" s="1"/>
  <c r="AI20" i="12" l="1"/>
  <c r="AG20" i="12"/>
  <c r="AH20" i="12" s="1"/>
  <c r="AE22" i="12"/>
  <c r="AF21" i="12"/>
  <c r="AM20" i="12"/>
  <c r="AN20" i="12" s="1"/>
  <c r="AO20" i="12"/>
  <c r="AK22" i="12"/>
  <c r="AL21" i="12"/>
  <c r="AS20" i="12"/>
  <c r="AT20" i="12" s="1"/>
  <c r="AU20" i="12"/>
  <c r="AQ22" i="12"/>
  <c r="AR21" i="12"/>
  <c r="AY20" i="12"/>
  <c r="AZ20" i="12" s="1"/>
  <c r="BA20" i="12"/>
  <c r="AW22" i="12"/>
  <c r="AX21" i="12"/>
  <c r="AC21" i="12"/>
  <c r="AA21" i="12"/>
  <c r="AB21" i="12" s="1"/>
  <c r="W21" i="12"/>
  <c r="U21" i="12"/>
  <c r="V21" i="12" s="1"/>
  <c r="O20" i="12"/>
  <c r="P20" i="12" s="1"/>
  <c r="Q20" i="12"/>
  <c r="M22" i="12"/>
  <c r="N21" i="12"/>
  <c r="I20" i="12"/>
  <c r="J20" i="12" s="1"/>
  <c r="K20" i="12"/>
  <c r="G22" i="12"/>
  <c r="H21" i="12"/>
  <c r="S22" i="12"/>
  <c r="T22" i="12" s="1"/>
  <c r="Y22" i="12"/>
  <c r="Z22" i="12" s="1"/>
  <c r="AO21" i="12" l="1"/>
  <c r="AM21" i="12"/>
  <c r="AN21" i="12" s="1"/>
  <c r="AW23" i="12"/>
  <c r="AX22" i="12"/>
  <c r="AI21" i="12"/>
  <c r="AG21" i="12"/>
  <c r="AH21" i="12" s="1"/>
  <c r="AE23" i="12"/>
  <c r="AF22" i="12"/>
  <c r="AY21" i="12"/>
  <c r="AZ21" i="12" s="1"/>
  <c r="BA21" i="12"/>
  <c r="AS21" i="12"/>
  <c r="AT21" i="12" s="1"/>
  <c r="AU21" i="12"/>
  <c r="AK23" i="12"/>
  <c r="AL22" i="12"/>
  <c r="AQ23" i="12"/>
  <c r="AR22" i="12"/>
  <c r="AC22" i="12"/>
  <c r="AA22" i="12"/>
  <c r="AB22" i="12" s="1"/>
  <c r="W22" i="12"/>
  <c r="U22" i="12"/>
  <c r="V22" i="12" s="1"/>
  <c r="O21" i="12"/>
  <c r="P21" i="12" s="1"/>
  <c r="Q21" i="12"/>
  <c r="M23" i="12"/>
  <c r="N22" i="12"/>
  <c r="K21" i="12"/>
  <c r="I21" i="12"/>
  <c r="J21" i="12" s="1"/>
  <c r="G23" i="12"/>
  <c r="H22" i="12"/>
  <c r="S23" i="12"/>
  <c r="T23" i="12" s="1"/>
  <c r="Y23" i="12"/>
  <c r="Z23" i="12" s="1"/>
  <c r="AI22" i="12" l="1"/>
  <c r="AG22" i="12"/>
  <c r="AH22" i="12" s="1"/>
  <c r="AE24" i="12"/>
  <c r="AF23" i="12"/>
  <c r="AU22" i="12"/>
  <c r="AS22" i="12"/>
  <c r="AT22" i="12" s="1"/>
  <c r="AQ24" i="12"/>
  <c r="AR23" i="12"/>
  <c r="AM22" i="12"/>
  <c r="AN22" i="12" s="1"/>
  <c r="AO22" i="12"/>
  <c r="AY22" i="12"/>
  <c r="AZ22" i="12" s="1"/>
  <c r="BA22" i="12"/>
  <c r="AK24" i="12"/>
  <c r="AL23" i="12"/>
  <c r="AW24" i="12"/>
  <c r="AX23" i="12"/>
  <c r="AA23" i="12"/>
  <c r="AB23" i="12" s="1"/>
  <c r="AC23" i="12"/>
  <c r="U23" i="12"/>
  <c r="V23" i="12" s="1"/>
  <c r="W23" i="12"/>
  <c r="Q22" i="12"/>
  <c r="O22" i="12"/>
  <c r="P22" i="12" s="1"/>
  <c r="M24" i="12"/>
  <c r="N23" i="12"/>
  <c r="I22" i="12"/>
  <c r="J22" i="12" s="1"/>
  <c r="K22" i="12"/>
  <c r="G24" i="12"/>
  <c r="H23" i="12"/>
  <c r="S24" i="12"/>
  <c r="T24" i="12" s="1"/>
  <c r="Y24" i="12"/>
  <c r="Z24" i="12" s="1"/>
  <c r="AS23" i="12" l="1"/>
  <c r="AT23" i="12" s="1"/>
  <c r="AU23" i="12"/>
  <c r="AQ25" i="12"/>
  <c r="AR24" i="12"/>
  <c r="AY23" i="12"/>
  <c r="AZ23" i="12" s="1"/>
  <c r="BA23" i="12"/>
  <c r="AW25" i="12"/>
  <c r="AX24" i="12"/>
  <c r="AM23" i="12"/>
  <c r="AN23" i="12" s="1"/>
  <c r="AO23" i="12"/>
  <c r="AI23" i="12"/>
  <c r="AG23" i="12"/>
  <c r="AH23" i="12" s="1"/>
  <c r="AK25" i="12"/>
  <c r="AL24" i="12"/>
  <c r="AE25" i="12"/>
  <c r="AF24" i="12"/>
  <c r="AC24" i="12"/>
  <c r="AA24" i="12"/>
  <c r="AB24" i="12" s="1"/>
  <c r="W24" i="12"/>
  <c r="U24" i="12"/>
  <c r="V24" i="12" s="1"/>
  <c r="O23" i="12"/>
  <c r="P23" i="12" s="1"/>
  <c r="Q23" i="12"/>
  <c r="M25" i="12"/>
  <c r="N24" i="12"/>
  <c r="I23" i="12"/>
  <c r="J23" i="12" s="1"/>
  <c r="K23" i="12"/>
  <c r="G25" i="12"/>
  <c r="H24" i="12"/>
  <c r="S25" i="12"/>
  <c r="T25" i="12" s="1"/>
  <c r="Y25" i="12"/>
  <c r="Z25" i="12" s="1"/>
  <c r="AY24" i="12" l="1"/>
  <c r="AZ24" i="12" s="1"/>
  <c r="BA24" i="12"/>
  <c r="AW26" i="12"/>
  <c r="AX25" i="12"/>
  <c r="AG24" i="12"/>
  <c r="AH24" i="12" s="1"/>
  <c r="AI24" i="12"/>
  <c r="AE26" i="12"/>
  <c r="AF25" i="12"/>
  <c r="AM24" i="12"/>
  <c r="AN24" i="12" s="1"/>
  <c r="AO24" i="12"/>
  <c r="AS24" i="12"/>
  <c r="AT24" i="12" s="1"/>
  <c r="AU24" i="12"/>
  <c r="AK26" i="12"/>
  <c r="AL25" i="12"/>
  <c r="AQ26" i="12"/>
  <c r="AR25" i="12"/>
  <c r="AC25" i="12"/>
  <c r="AA25" i="12"/>
  <c r="AB25" i="12" s="1"/>
  <c r="W25" i="12"/>
  <c r="U25" i="12"/>
  <c r="V25" i="12" s="1"/>
  <c r="Q24" i="12"/>
  <c r="O24" i="12"/>
  <c r="P24" i="12" s="1"/>
  <c r="M26" i="12"/>
  <c r="N25" i="12"/>
  <c r="K24" i="12"/>
  <c r="I24" i="12"/>
  <c r="J24" i="12" s="1"/>
  <c r="G26" i="12"/>
  <c r="H25" i="12"/>
  <c r="S26" i="12"/>
  <c r="T26" i="12" s="1"/>
  <c r="Y26" i="12"/>
  <c r="Z26" i="12" s="1"/>
  <c r="AG25" i="12" l="1"/>
  <c r="AH25" i="12" s="1"/>
  <c r="AI25" i="12"/>
  <c r="AE27" i="12"/>
  <c r="AF26" i="12"/>
  <c r="AU25" i="12"/>
  <c r="AS25" i="12"/>
  <c r="AT25" i="12" s="1"/>
  <c r="AQ27" i="12"/>
  <c r="AR26" i="12"/>
  <c r="AM25" i="12"/>
  <c r="AN25" i="12" s="1"/>
  <c r="AO25" i="12"/>
  <c r="BA25" i="12"/>
  <c r="AY25" i="12"/>
  <c r="AZ25" i="12" s="1"/>
  <c r="AK27" i="12"/>
  <c r="AL26" i="12"/>
  <c r="AW27" i="12"/>
  <c r="AX26" i="12"/>
  <c r="AC26" i="12"/>
  <c r="AA26" i="12"/>
  <c r="AB26" i="12" s="1"/>
  <c r="W26" i="12"/>
  <c r="U26" i="12"/>
  <c r="V26" i="12" s="1"/>
  <c r="Q25" i="12"/>
  <c r="O25" i="12"/>
  <c r="P25" i="12" s="1"/>
  <c r="M27" i="12"/>
  <c r="N26" i="12"/>
  <c r="K25" i="12"/>
  <c r="I25" i="12"/>
  <c r="J25" i="12" s="1"/>
  <c r="G27" i="12"/>
  <c r="H26" i="12"/>
  <c r="S27" i="12"/>
  <c r="T27" i="12" s="1"/>
  <c r="Y27" i="12"/>
  <c r="Z27" i="12" s="1"/>
  <c r="AS26" i="12" l="1"/>
  <c r="AT26" i="12" s="1"/>
  <c r="AU26" i="12"/>
  <c r="AQ28" i="12"/>
  <c r="AR27" i="12"/>
  <c r="AY26" i="12"/>
  <c r="AZ26" i="12" s="1"/>
  <c r="BA26" i="12"/>
  <c r="AW28" i="12"/>
  <c r="AX27" i="12"/>
  <c r="AO26" i="12"/>
  <c r="AM26" i="12"/>
  <c r="AN26" i="12" s="1"/>
  <c r="AI26" i="12"/>
  <c r="AG26" i="12"/>
  <c r="AH26" i="12" s="1"/>
  <c r="AK28" i="12"/>
  <c r="AL27" i="12"/>
  <c r="AE28" i="12"/>
  <c r="AF27" i="12"/>
  <c r="AC27" i="12"/>
  <c r="AA27" i="12"/>
  <c r="AB27" i="12" s="1"/>
  <c r="W27" i="12"/>
  <c r="U27" i="12"/>
  <c r="V27" i="12" s="1"/>
  <c r="O26" i="12"/>
  <c r="P26" i="12" s="1"/>
  <c r="Q26" i="12"/>
  <c r="M28" i="12"/>
  <c r="N27" i="12"/>
  <c r="I26" i="12"/>
  <c r="J26" i="12" s="1"/>
  <c r="K26" i="12"/>
  <c r="G28" i="12"/>
  <c r="H27" i="12"/>
  <c r="S28" i="12"/>
  <c r="T28" i="12" s="1"/>
  <c r="Y28" i="12"/>
  <c r="Z28" i="12" s="1"/>
  <c r="AG27" i="12" l="1"/>
  <c r="AH27" i="12" s="1"/>
  <c r="AI27" i="12"/>
  <c r="AE29" i="12"/>
  <c r="AF28" i="12"/>
  <c r="BA27" i="12"/>
  <c r="AY27" i="12"/>
  <c r="AZ27" i="12" s="1"/>
  <c r="AW29" i="12"/>
  <c r="AX28" i="12"/>
  <c r="AO27" i="12"/>
  <c r="AM27" i="12"/>
  <c r="AN27" i="12" s="1"/>
  <c r="AU27" i="12"/>
  <c r="AS27" i="12"/>
  <c r="AT27" i="12" s="1"/>
  <c r="AK29" i="12"/>
  <c r="AL28" i="12"/>
  <c r="AQ29" i="12"/>
  <c r="AR28" i="12"/>
  <c r="AA28" i="12"/>
  <c r="AB28" i="12" s="1"/>
  <c r="AC28" i="12"/>
  <c r="U28" i="12"/>
  <c r="V28" i="12" s="1"/>
  <c r="W28" i="12"/>
  <c r="Q27" i="12"/>
  <c r="O27" i="12"/>
  <c r="P27" i="12" s="1"/>
  <c r="M29" i="12"/>
  <c r="N28" i="12"/>
  <c r="K27" i="12"/>
  <c r="I27" i="12"/>
  <c r="J27" i="12" s="1"/>
  <c r="G29" i="12"/>
  <c r="H28" i="12"/>
  <c r="S29" i="12"/>
  <c r="T29" i="12" s="1"/>
  <c r="Y29" i="12"/>
  <c r="Z29" i="12" s="1"/>
  <c r="AY28" i="12" l="1"/>
  <c r="AZ28" i="12" s="1"/>
  <c r="BA28" i="12"/>
  <c r="AM28" i="12"/>
  <c r="AN28" i="12" s="1"/>
  <c r="AO28" i="12"/>
  <c r="AU28" i="12"/>
  <c r="AS28" i="12"/>
  <c r="AT28" i="12" s="1"/>
  <c r="AQ30" i="12"/>
  <c r="AR29" i="12"/>
  <c r="AK30" i="12"/>
  <c r="AL29" i="12"/>
  <c r="AE30" i="12"/>
  <c r="AF29" i="12"/>
  <c r="AW30" i="12"/>
  <c r="AX29" i="12"/>
  <c r="AG28" i="12"/>
  <c r="AH28" i="12" s="1"/>
  <c r="AI28" i="12"/>
  <c r="AA29" i="12"/>
  <c r="AB29" i="12" s="1"/>
  <c r="AC29" i="12"/>
  <c r="U29" i="12"/>
  <c r="V29" i="12" s="1"/>
  <c r="W29" i="12"/>
  <c r="O28" i="12"/>
  <c r="P28" i="12" s="1"/>
  <c r="Q28" i="12"/>
  <c r="M30" i="12"/>
  <c r="N29" i="12"/>
  <c r="K28" i="12"/>
  <c r="I28" i="12"/>
  <c r="J28" i="12" s="1"/>
  <c r="G30" i="12"/>
  <c r="H29" i="12"/>
  <c r="S30" i="12"/>
  <c r="T30" i="12" s="1"/>
  <c r="Y30" i="12"/>
  <c r="Z30" i="12" s="1"/>
  <c r="AO29" i="12" l="1"/>
  <c r="AM29" i="12"/>
  <c r="AN29" i="12" s="1"/>
  <c r="AK31" i="12"/>
  <c r="AL30" i="12"/>
  <c r="AU29" i="12"/>
  <c r="AS29" i="12"/>
  <c r="AT29" i="12" s="1"/>
  <c r="AQ31" i="12"/>
  <c r="AR30" i="12"/>
  <c r="AY29" i="12"/>
  <c r="AZ29" i="12" s="1"/>
  <c r="BA29" i="12"/>
  <c r="AW31" i="12"/>
  <c r="AX30" i="12"/>
  <c r="AI29" i="12"/>
  <c r="AG29" i="12"/>
  <c r="AH29" i="12" s="1"/>
  <c r="AE31" i="12"/>
  <c r="AF30" i="12"/>
  <c r="AA30" i="12"/>
  <c r="AB30" i="12" s="1"/>
  <c r="AC30" i="12"/>
  <c r="U30" i="12"/>
  <c r="V30" i="12" s="1"/>
  <c r="W30" i="12"/>
  <c r="O29" i="12"/>
  <c r="P29" i="12" s="1"/>
  <c r="Q29" i="12"/>
  <c r="M31" i="12"/>
  <c r="N30" i="12"/>
  <c r="I29" i="12"/>
  <c r="J29" i="12" s="1"/>
  <c r="K29" i="12"/>
  <c r="G31" i="12"/>
  <c r="H30" i="12"/>
  <c r="S31" i="12"/>
  <c r="T31" i="12" s="1"/>
  <c r="Y31" i="12"/>
  <c r="Z31" i="12" s="1"/>
  <c r="AU30" i="12" l="1"/>
  <c r="AS30" i="12"/>
  <c r="AT30" i="12" s="1"/>
  <c r="AQ32" i="12"/>
  <c r="AR31" i="12"/>
  <c r="AG30" i="12"/>
  <c r="AH30" i="12" s="1"/>
  <c r="AI30" i="12"/>
  <c r="AE32" i="12"/>
  <c r="AF31" i="12"/>
  <c r="AO30" i="12"/>
  <c r="AM30" i="12"/>
  <c r="AN30" i="12" s="1"/>
  <c r="AK32" i="12"/>
  <c r="AL31" i="12"/>
  <c r="AY30" i="12"/>
  <c r="AZ30" i="12" s="1"/>
  <c r="BA30" i="12"/>
  <c r="AW32" i="12"/>
  <c r="AX31" i="12"/>
  <c r="AC31" i="12"/>
  <c r="AA31" i="12"/>
  <c r="AB31" i="12" s="1"/>
  <c r="U31" i="12"/>
  <c r="V31" i="12" s="1"/>
  <c r="W31" i="12"/>
  <c r="Q30" i="12"/>
  <c r="O30" i="12"/>
  <c r="P30" i="12" s="1"/>
  <c r="M32" i="12"/>
  <c r="N31" i="12"/>
  <c r="I30" i="12"/>
  <c r="J30" i="12" s="1"/>
  <c r="K30" i="12"/>
  <c r="G32" i="12"/>
  <c r="H31" i="12"/>
  <c r="S32" i="12"/>
  <c r="T32" i="12" s="1"/>
  <c r="Y32" i="12"/>
  <c r="Z32" i="12" s="1"/>
  <c r="AI31" i="12" l="1"/>
  <c r="AG31" i="12"/>
  <c r="AH31" i="12" s="1"/>
  <c r="AE33" i="12"/>
  <c r="AF32" i="12"/>
  <c r="BA31" i="12"/>
  <c r="AY31" i="12"/>
  <c r="AZ31" i="12" s="1"/>
  <c r="AW33" i="12"/>
  <c r="AX32" i="12"/>
  <c r="AS31" i="12"/>
  <c r="AT31" i="12" s="1"/>
  <c r="AU31" i="12"/>
  <c r="AQ33" i="12"/>
  <c r="AR32" i="12"/>
  <c r="AO31" i="12"/>
  <c r="AM31" i="12"/>
  <c r="AN31" i="12" s="1"/>
  <c r="AK33" i="12"/>
  <c r="AL32" i="12"/>
  <c r="AA32" i="12"/>
  <c r="AB32" i="12" s="1"/>
  <c r="AC32" i="12"/>
  <c r="U32" i="12"/>
  <c r="V32" i="12" s="1"/>
  <c r="W32" i="12"/>
  <c r="M33" i="12"/>
  <c r="N32" i="12"/>
  <c r="Q31" i="12"/>
  <c r="O31" i="12"/>
  <c r="P31" i="12" s="1"/>
  <c r="I31" i="12"/>
  <c r="J31" i="12" s="1"/>
  <c r="K31" i="12"/>
  <c r="G33" i="12"/>
  <c r="H32" i="12"/>
  <c r="S33" i="12"/>
  <c r="T33" i="12" s="1"/>
  <c r="Y33" i="12"/>
  <c r="Z33" i="12" s="1"/>
  <c r="AY32" i="12" l="1"/>
  <c r="AZ32" i="12" s="1"/>
  <c r="BA32" i="12"/>
  <c r="AW34" i="12"/>
  <c r="AX33" i="12"/>
  <c r="AM32" i="12"/>
  <c r="AN32" i="12" s="1"/>
  <c r="AO32" i="12"/>
  <c r="AK34" i="12"/>
  <c r="AL33" i="12"/>
  <c r="AI32" i="12"/>
  <c r="AG32" i="12"/>
  <c r="AH32" i="12" s="1"/>
  <c r="AE34" i="12"/>
  <c r="AF33" i="12"/>
  <c r="AS32" i="12"/>
  <c r="AT32" i="12" s="1"/>
  <c r="AU32" i="12"/>
  <c r="AQ34" i="12"/>
  <c r="AR33" i="12"/>
  <c r="AA33" i="12"/>
  <c r="AB33" i="12" s="1"/>
  <c r="AC33" i="12"/>
  <c r="U33" i="12"/>
  <c r="V33" i="12" s="1"/>
  <c r="W33" i="12"/>
  <c r="O32" i="12"/>
  <c r="P32" i="12" s="1"/>
  <c r="Q32" i="12"/>
  <c r="M34" i="12"/>
  <c r="N33" i="12"/>
  <c r="I32" i="12"/>
  <c r="J32" i="12" s="1"/>
  <c r="K32" i="12"/>
  <c r="G34" i="12"/>
  <c r="H33" i="12"/>
  <c r="S34" i="12"/>
  <c r="T34" i="12" s="1"/>
  <c r="Y34" i="12"/>
  <c r="Z34" i="12" s="1"/>
  <c r="AK35" i="12" l="1"/>
  <c r="AL34" i="12"/>
  <c r="AM33" i="12"/>
  <c r="AN33" i="12" s="1"/>
  <c r="AO33" i="12"/>
  <c r="AS33" i="12"/>
  <c r="AT33" i="12" s="1"/>
  <c r="AU33" i="12"/>
  <c r="AQ35" i="12"/>
  <c r="AR34" i="12"/>
  <c r="BA33" i="12"/>
  <c r="AY33" i="12"/>
  <c r="AZ33" i="12" s="1"/>
  <c r="AW35" i="12"/>
  <c r="AX34" i="12"/>
  <c r="AG33" i="12"/>
  <c r="AH33" i="12" s="1"/>
  <c r="AI33" i="12"/>
  <c r="AE35" i="12"/>
  <c r="AF34" i="12"/>
  <c r="AC34" i="12"/>
  <c r="AA34" i="12"/>
  <c r="AB34" i="12" s="1"/>
  <c r="W34" i="12"/>
  <c r="U34" i="12"/>
  <c r="V34" i="12" s="1"/>
  <c r="O33" i="12"/>
  <c r="P33" i="12" s="1"/>
  <c r="Q33" i="12"/>
  <c r="M35" i="12"/>
  <c r="N34" i="12"/>
  <c r="I33" i="12"/>
  <c r="J33" i="12" s="1"/>
  <c r="K33" i="12"/>
  <c r="G35" i="12"/>
  <c r="H34" i="12"/>
  <c r="S35" i="12"/>
  <c r="T35" i="12" s="1"/>
  <c r="Y35" i="12"/>
  <c r="Z35" i="12" s="1"/>
  <c r="AS34" i="12" l="1"/>
  <c r="AT34" i="12" s="1"/>
  <c r="AU34" i="12"/>
  <c r="AQ36" i="12"/>
  <c r="AR35" i="12"/>
  <c r="AI34" i="12"/>
  <c r="AG34" i="12"/>
  <c r="AH34" i="12" s="1"/>
  <c r="AE36" i="12"/>
  <c r="AF35" i="12"/>
  <c r="BA34" i="12"/>
  <c r="AY34" i="12"/>
  <c r="AZ34" i="12" s="1"/>
  <c r="AO34" i="12"/>
  <c r="AM34" i="12"/>
  <c r="AN34" i="12" s="1"/>
  <c r="AW36" i="12"/>
  <c r="AX35" i="12"/>
  <c r="AK36" i="12"/>
  <c r="AL35" i="12"/>
  <c r="AC35" i="12"/>
  <c r="AA35" i="12"/>
  <c r="AB35" i="12" s="1"/>
  <c r="W35" i="12"/>
  <c r="U35" i="12"/>
  <c r="V35" i="12" s="1"/>
  <c r="Q34" i="12"/>
  <c r="O34" i="12"/>
  <c r="P34" i="12" s="1"/>
  <c r="M36" i="12"/>
  <c r="N35" i="12"/>
  <c r="K34" i="12"/>
  <c r="I34" i="12"/>
  <c r="J34" i="12" s="1"/>
  <c r="G36" i="12"/>
  <c r="H35" i="12"/>
  <c r="S36" i="12"/>
  <c r="T36" i="12" s="1"/>
  <c r="Y36" i="12"/>
  <c r="Z36" i="12" s="1"/>
  <c r="AG35" i="12" l="1"/>
  <c r="AH35" i="12" s="1"/>
  <c r="AI35" i="12"/>
  <c r="AE37" i="12"/>
  <c r="AF36" i="12"/>
  <c r="AM35" i="12"/>
  <c r="AN35" i="12" s="1"/>
  <c r="AO35" i="12"/>
  <c r="AK37" i="12"/>
  <c r="AL36" i="12"/>
  <c r="BA35" i="12"/>
  <c r="AY35" i="12"/>
  <c r="AZ35" i="12" s="1"/>
  <c r="AU35" i="12"/>
  <c r="AS35" i="12"/>
  <c r="AT35" i="12" s="1"/>
  <c r="AW37" i="12"/>
  <c r="AX36" i="12"/>
  <c r="AQ37" i="12"/>
  <c r="AR36" i="12"/>
  <c r="AC36" i="12"/>
  <c r="AA36" i="12"/>
  <c r="AB36" i="12" s="1"/>
  <c r="U36" i="12"/>
  <c r="V36" i="12" s="1"/>
  <c r="W36" i="12"/>
  <c r="Q35" i="12"/>
  <c r="O35" i="12"/>
  <c r="P35" i="12" s="1"/>
  <c r="M37" i="12"/>
  <c r="N36" i="12"/>
  <c r="K35" i="12"/>
  <c r="I35" i="12"/>
  <c r="J35" i="12" s="1"/>
  <c r="G37" i="12"/>
  <c r="H36" i="12"/>
  <c r="S37" i="12"/>
  <c r="T37" i="12" s="1"/>
  <c r="Y37" i="12"/>
  <c r="Z37" i="12" s="1"/>
  <c r="AM36" i="12" l="1"/>
  <c r="AN36" i="12" s="1"/>
  <c r="AO36" i="12"/>
  <c r="AK38" i="12"/>
  <c r="AL37" i="12"/>
  <c r="AS36" i="12"/>
  <c r="AT36" i="12" s="1"/>
  <c r="AU36" i="12"/>
  <c r="AQ38" i="12"/>
  <c r="AR37" i="12"/>
  <c r="AY36" i="12"/>
  <c r="AZ36" i="12" s="1"/>
  <c r="BA36" i="12"/>
  <c r="AI36" i="12"/>
  <c r="AG36" i="12"/>
  <c r="AH36" i="12" s="1"/>
  <c r="AW38" i="12"/>
  <c r="AX37" i="12"/>
  <c r="AE38" i="12"/>
  <c r="AF37" i="12"/>
  <c r="AC37" i="12"/>
  <c r="AA37" i="12"/>
  <c r="AB37" i="12" s="1"/>
  <c r="U37" i="12"/>
  <c r="V37" i="12" s="1"/>
  <c r="W37" i="12"/>
  <c r="Q36" i="12"/>
  <c r="O36" i="12"/>
  <c r="P36" i="12" s="1"/>
  <c r="M38" i="12"/>
  <c r="N37" i="12"/>
  <c r="K36" i="12"/>
  <c r="I36" i="12"/>
  <c r="J36" i="12" s="1"/>
  <c r="G38" i="12"/>
  <c r="H37" i="12"/>
  <c r="S38" i="12"/>
  <c r="T38" i="12" s="1"/>
  <c r="Y38" i="12"/>
  <c r="Z38" i="12" s="1"/>
  <c r="AU37" i="12" l="1"/>
  <c r="AS37" i="12"/>
  <c r="AT37" i="12" s="1"/>
  <c r="AQ39" i="12"/>
  <c r="AR38" i="12"/>
  <c r="AG37" i="12"/>
  <c r="AH37" i="12" s="1"/>
  <c r="AI37" i="12"/>
  <c r="AE39" i="12"/>
  <c r="AF38" i="12"/>
  <c r="BA37" i="12"/>
  <c r="AY37" i="12"/>
  <c r="AZ37" i="12" s="1"/>
  <c r="AO37" i="12"/>
  <c r="AM37" i="12"/>
  <c r="AN37" i="12" s="1"/>
  <c r="AW39" i="12"/>
  <c r="AX38" i="12"/>
  <c r="AK39" i="12"/>
  <c r="AL38" i="12"/>
  <c r="AA38" i="12"/>
  <c r="AB38" i="12" s="1"/>
  <c r="AC38" i="12"/>
  <c r="U38" i="12"/>
  <c r="V38" i="12" s="1"/>
  <c r="W38" i="12"/>
  <c r="Q37" i="12"/>
  <c r="O37" i="12"/>
  <c r="P37" i="12" s="1"/>
  <c r="M39" i="12"/>
  <c r="N38" i="12"/>
  <c r="K37" i="12"/>
  <c r="I37" i="12"/>
  <c r="J37" i="12" s="1"/>
  <c r="G39" i="12"/>
  <c r="H38" i="12"/>
  <c r="S39" i="12"/>
  <c r="T39" i="12" s="1"/>
  <c r="Y39" i="12"/>
  <c r="Z39" i="12" s="1"/>
  <c r="AG38" i="12" l="1"/>
  <c r="AH38" i="12" s="1"/>
  <c r="AI38" i="12"/>
  <c r="AE40" i="12"/>
  <c r="AF39" i="12"/>
  <c r="AM38" i="12"/>
  <c r="AN38" i="12" s="1"/>
  <c r="AO38" i="12"/>
  <c r="AK40" i="12"/>
  <c r="AL39" i="12"/>
  <c r="AY38" i="12"/>
  <c r="AZ38" i="12" s="1"/>
  <c r="BA38" i="12"/>
  <c r="AU38" i="12"/>
  <c r="AS38" i="12"/>
  <c r="AT38" i="12" s="1"/>
  <c r="AW40" i="12"/>
  <c r="AX39" i="12"/>
  <c r="AQ40" i="12"/>
  <c r="AR39" i="12"/>
  <c r="AA39" i="12"/>
  <c r="AB39" i="12" s="1"/>
  <c r="AC39" i="12"/>
  <c r="U39" i="12"/>
  <c r="V39" i="12" s="1"/>
  <c r="W39" i="12"/>
  <c r="O38" i="12"/>
  <c r="P38" i="12" s="1"/>
  <c r="Q38" i="12"/>
  <c r="M40" i="12"/>
  <c r="N39" i="12"/>
  <c r="K38" i="12"/>
  <c r="I38" i="12"/>
  <c r="J38" i="12" s="1"/>
  <c r="G40" i="12"/>
  <c r="H39" i="12"/>
  <c r="S40" i="12"/>
  <c r="T40" i="12" s="1"/>
  <c r="Y40" i="12"/>
  <c r="Z40" i="12" s="1"/>
  <c r="AK41" i="12" l="1"/>
  <c r="AL40" i="12"/>
  <c r="AU39" i="12"/>
  <c r="AS39" i="12"/>
  <c r="AT39" i="12" s="1"/>
  <c r="BA39" i="12"/>
  <c r="AY39" i="12"/>
  <c r="AZ39" i="12" s="1"/>
  <c r="AW41" i="12"/>
  <c r="AX40" i="12"/>
  <c r="AE41" i="12"/>
  <c r="AF40" i="12"/>
  <c r="AO39" i="12"/>
  <c r="AM39" i="12"/>
  <c r="AN39" i="12" s="1"/>
  <c r="AQ41" i="12"/>
  <c r="AR40" i="12"/>
  <c r="AI39" i="12"/>
  <c r="AG39" i="12"/>
  <c r="AH39" i="12" s="1"/>
  <c r="AC40" i="12"/>
  <c r="AA40" i="12"/>
  <c r="AB40" i="12" s="1"/>
  <c r="U40" i="12"/>
  <c r="V40" i="12" s="1"/>
  <c r="W40" i="12"/>
  <c r="O39" i="12"/>
  <c r="P39" i="12" s="1"/>
  <c r="Q39" i="12"/>
  <c r="M41" i="12"/>
  <c r="N40" i="12"/>
  <c r="I39" i="12"/>
  <c r="J39" i="12" s="1"/>
  <c r="K39" i="12"/>
  <c r="G41" i="12"/>
  <c r="H40" i="12"/>
  <c r="S41" i="12"/>
  <c r="T41" i="12" s="1"/>
  <c r="Y41" i="12"/>
  <c r="Z41" i="12" s="1"/>
  <c r="AG40" i="12" l="1"/>
  <c r="AH40" i="12" s="1"/>
  <c r="AI40" i="12"/>
  <c r="AE42" i="12"/>
  <c r="AF41" i="12"/>
  <c r="AY40" i="12"/>
  <c r="AZ40" i="12" s="1"/>
  <c r="BA40" i="12"/>
  <c r="AW42" i="12"/>
  <c r="AX41" i="12"/>
  <c r="AU40" i="12"/>
  <c r="AS40" i="12"/>
  <c r="AT40" i="12" s="1"/>
  <c r="AQ42" i="12"/>
  <c r="AR41" i="12"/>
  <c r="AO40" i="12"/>
  <c r="AM40" i="12"/>
  <c r="AN40" i="12" s="1"/>
  <c r="AK42" i="12"/>
  <c r="AL41" i="12"/>
  <c r="AC41" i="12"/>
  <c r="AA41" i="12"/>
  <c r="AB41" i="12" s="1"/>
  <c r="W41" i="12"/>
  <c r="U41" i="12"/>
  <c r="V41" i="12" s="1"/>
  <c r="O40" i="12"/>
  <c r="P40" i="12" s="1"/>
  <c r="Q40" i="12"/>
  <c r="M42" i="12"/>
  <c r="N41" i="12"/>
  <c r="I40" i="12"/>
  <c r="J40" i="12" s="1"/>
  <c r="K40" i="12"/>
  <c r="G42" i="12"/>
  <c r="H41" i="12"/>
  <c r="S42" i="12"/>
  <c r="T42" i="12" s="1"/>
  <c r="T53" i="12" s="1"/>
  <c r="Y42" i="12"/>
  <c r="Z42" i="12" s="1"/>
  <c r="Z53" i="12" s="1"/>
  <c r="BA41" i="12" l="1"/>
  <c r="AY41" i="12"/>
  <c r="AZ41" i="12" s="1"/>
  <c r="AW43" i="12"/>
  <c r="AX42" i="12"/>
  <c r="AO41" i="12"/>
  <c r="AM41" i="12"/>
  <c r="AN41" i="12" s="1"/>
  <c r="AK43" i="12"/>
  <c r="AL42" i="12"/>
  <c r="AI41" i="12"/>
  <c r="AG41" i="12"/>
  <c r="AH41" i="12" s="1"/>
  <c r="AE43" i="12"/>
  <c r="AF42" i="12"/>
  <c r="AS41" i="12"/>
  <c r="AT41" i="12" s="1"/>
  <c r="AU41" i="12"/>
  <c r="AQ43" i="12"/>
  <c r="AR42" i="12"/>
  <c r="AA42" i="12"/>
  <c r="AC42" i="12"/>
  <c r="Z56" i="12" s="1"/>
  <c r="Z57" i="12" s="1"/>
  <c r="W42" i="12"/>
  <c r="T56" i="12" s="1"/>
  <c r="T57" i="12" s="1"/>
  <c r="U42" i="12"/>
  <c r="O41" i="12"/>
  <c r="P41" i="12" s="1"/>
  <c r="Q41" i="12"/>
  <c r="M43" i="12"/>
  <c r="N42" i="12"/>
  <c r="N53" i="12" s="1"/>
  <c r="K41" i="12"/>
  <c r="I41" i="12"/>
  <c r="J41" i="12" s="1"/>
  <c r="G43" i="12"/>
  <c r="H42" i="12"/>
  <c r="H53" i="12" s="1"/>
  <c r="S43" i="12"/>
  <c r="Y43" i="12"/>
  <c r="V42" i="12" l="1"/>
  <c r="T55" i="12" s="1"/>
  <c r="T54" i="12"/>
  <c r="AO42" i="12"/>
  <c r="AL56" i="12" s="1"/>
  <c r="AL57" i="12" s="1"/>
  <c r="AM42" i="12"/>
  <c r="AL53" i="12"/>
  <c r="AB42" i="12"/>
  <c r="Z55" i="12" s="1"/>
  <c r="Z54" i="12"/>
  <c r="AK44" i="12"/>
  <c r="AL43" i="12"/>
  <c r="AU42" i="12"/>
  <c r="AR56" i="12" s="1"/>
  <c r="AR57" i="12" s="1"/>
  <c r="AS42" i="12"/>
  <c r="AR53" i="12"/>
  <c r="AQ44" i="12"/>
  <c r="AR43" i="12"/>
  <c r="AY42" i="12"/>
  <c r="BA42" i="12"/>
  <c r="AX56" i="12" s="1"/>
  <c r="AX57" i="12" s="1"/>
  <c r="AX53" i="12"/>
  <c r="AW44" i="12"/>
  <c r="AX43" i="12"/>
  <c r="AI42" i="12"/>
  <c r="AF56" i="12" s="1"/>
  <c r="AF57" i="12" s="1"/>
  <c r="AG42" i="12"/>
  <c r="AF53" i="12"/>
  <c r="AE44" i="12"/>
  <c r="AF43" i="12"/>
  <c r="Y44" i="12"/>
  <c r="Z43" i="12"/>
  <c r="S44" i="12"/>
  <c r="T43" i="12"/>
  <c r="Q42" i="12"/>
  <c r="N56" i="12" s="1"/>
  <c r="N57" i="12" s="1"/>
  <c r="O42" i="12"/>
  <c r="M44" i="12"/>
  <c r="N43" i="12"/>
  <c r="I42" i="12"/>
  <c r="H54" i="12" s="1"/>
  <c r="K42" i="12"/>
  <c r="H56" i="12" s="1"/>
  <c r="H57" i="12" s="1"/>
  <c r="G44" i="12"/>
  <c r="H43" i="12"/>
  <c r="AM43" i="12" l="1"/>
  <c r="AO43" i="12"/>
  <c r="BA43" i="12"/>
  <c r="AY43" i="12"/>
  <c r="AW45" i="12"/>
  <c r="AX44" i="12"/>
  <c r="AZ42" i="12"/>
  <c r="AX55" i="12" s="1"/>
  <c r="AX54" i="12"/>
  <c r="AG43" i="12"/>
  <c r="AI43" i="12"/>
  <c r="AS43" i="12"/>
  <c r="AU43" i="12"/>
  <c r="AN42" i="12"/>
  <c r="AL55" i="12" s="1"/>
  <c r="AL54" i="12"/>
  <c r="AE45" i="12"/>
  <c r="AF44" i="12"/>
  <c r="AQ45" i="12"/>
  <c r="AR44" i="12"/>
  <c r="AK45" i="12"/>
  <c r="AL44" i="12"/>
  <c r="AH42" i="12"/>
  <c r="AF55" i="12" s="1"/>
  <c r="AF54" i="12"/>
  <c r="AT42" i="12"/>
  <c r="AR55" i="12" s="1"/>
  <c r="AR54" i="12"/>
  <c r="P42" i="12"/>
  <c r="N55" i="12" s="1"/>
  <c r="N54" i="12"/>
  <c r="J42" i="12"/>
  <c r="H55" i="12" s="1"/>
  <c r="AA43" i="12"/>
  <c r="AC43" i="12"/>
  <c r="Y45" i="12"/>
  <c r="Z44" i="12"/>
  <c r="U43" i="12"/>
  <c r="W43" i="12"/>
  <c r="S45" i="12"/>
  <c r="T44" i="12"/>
  <c r="O43" i="12"/>
  <c r="Q43" i="12"/>
  <c r="M45" i="12"/>
  <c r="N44" i="12"/>
  <c r="I43" i="12"/>
  <c r="K43" i="12"/>
  <c r="G45" i="12"/>
  <c r="H44" i="12"/>
  <c r="AE46" i="12" l="1"/>
  <c r="AF45" i="12"/>
  <c r="V43" i="12"/>
  <c r="AZ43" i="12"/>
  <c r="BA44" i="12"/>
  <c r="AY44" i="12"/>
  <c r="AZ44" i="12" s="1"/>
  <c r="AW46" i="12"/>
  <c r="AX45" i="12"/>
  <c r="AO44" i="12"/>
  <c r="AM44" i="12"/>
  <c r="AN44" i="12" s="1"/>
  <c r="AB43" i="12"/>
  <c r="AK46" i="12"/>
  <c r="AL45" i="12"/>
  <c r="AT43" i="12"/>
  <c r="AS44" i="12"/>
  <c r="AT44" i="12" s="1"/>
  <c r="AU44" i="12"/>
  <c r="AQ46" i="12"/>
  <c r="AR45" i="12"/>
  <c r="AH43" i="12"/>
  <c r="AG44" i="12"/>
  <c r="AH44" i="12" s="1"/>
  <c r="AI44" i="12"/>
  <c r="AN43" i="12"/>
  <c r="P43" i="12"/>
  <c r="J43" i="12"/>
  <c r="AC44" i="12"/>
  <c r="AA44" i="12"/>
  <c r="AB44" i="12" s="1"/>
  <c r="Y46" i="12"/>
  <c r="Z45" i="12"/>
  <c r="W44" i="12"/>
  <c r="U44" i="12"/>
  <c r="V44" i="12" s="1"/>
  <c r="S46" i="12"/>
  <c r="T45" i="12"/>
  <c r="Q44" i="12"/>
  <c r="O44" i="12"/>
  <c r="P44" i="12" s="1"/>
  <c r="M46" i="12"/>
  <c r="N45" i="12"/>
  <c r="K44" i="12"/>
  <c r="I44" i="12"/>
  <c r="J44" i="12" s="1"/>
  <c r="G46" i="12"/>
  <c r="H45" i="12"/>
  <c r="AU45" i="12" l="1"/>
  <c r="AS45" i="12"/>
  <c r="AT45" i="12" s="1"/>
  <c r="BA45" i="12"/>
  <c r="AY45" i="12"/>
  <c r="AE47" i="12"/>
  <c r="AF46" i="12"/>
  <c r="AK47" i="12"/>
  <c r="AL46" i="12"/>
  <c r="AQ47" i="12"/>
  <c r="AR46" i="12"/>
  <c r="AI45" i="12"/>
  <c r="AG45" i="12"/>
  <c r="AH45" i="12" s="1"/>
  <c r="AW47" i="12"/>
  <c r="AX46" i="12"/>
  <c r="AM45" i="12"/>
  <c r="AN45" i="12" s="1"/>
  <c r="AO45" i="12"/>
  <c r="AC45" i="12"/>
  <c r="AA45" i="12"/>
  <c r="Y47" i="12"/>
  <c r="Z46" i="12"/>
  <c r="W45" i="12"/>
  <c r="U45" i="12"/>
  <c r="S47" i="12"/>
  <c r="T46" i="12"/>
  <c r="Q45" i="12"/>
  <c r="O45" i="12"/>
  <c r="P45" i="12" s="1"/>
  <c r="M47" i="12"/>
  <c r="N46" i="12"/>
  <c r="K45" i="12"/>
  <c r="I45" i="12"/>
  <c r="J45" i="12" s="1"/>
  <c r="G47" i="12"/>
  <c r="H46" i="12"/>
  <c r="V45" i="12" l="1"/>
  <c r="AS46" i="12"/>
  <c r="AU46" i="12"/>
  <c r="AM46" i="12"/>
  <c r="AN46" i="12" s="1"/>
  <c r="AO46" i="12"/>
  <c r="AB45" i="12"/>
  <c r="AG46" i="12"/>
  <c r="AH46" i="12" s="1"/>
  <c r="AI46" i="12"/>
  <c r="AW48" i="12"/>
  <c r="AX47" i="12"/>
  <c r="AQ48" i="12"/>
  <c r="AR47" i="12"/>
  <c r="AK48" i="12"/>
  <c r="AL47" i="12"/>
  <c r="AE48" i="12"/>
  <c r="AF47" i="12"/>
  <c r="AZ45" i="12"/>
  <c r="BA46" i="12"/>
  <c r="AY46" i="12"/>
  <c r="AZ46" i="12" s="1"/>
  <c r="AC46" i="12"/>
  <c r="AA46" i="12"/>
  <c r="AB46" i="12" s="1"/>
  <c r="Y48" i="12"/>
  <c r="Z47" i="12"/>
  <c r="W46" i="12"/>
  <c r="U46" i="12"/>
  <c r="V46" i="12" s="1"/>
  <c r="S48" i="12"/>
  <c r="T47" i="12"/>
  <c r="O46" i="12"/>
  <c r="P46" i="12" s="1"/>
  <c r="Q46" i="12"/>
  <c r="M48" i="12"/>
  <c r="N47" i="12"/>
  <c r="I46" i="12"/>
  <c r="J46" i="12" s="1"/>
  <c r="K46" i="12"/>
  <c r="G48" i="12"/>
  <c r="H47" i="12"/>
  <c r="AT46" i="12" l="1"/>
  <c r="AW49" i="12"/>
  <c r="AX49" i="12" s="1"/>
  <c r="AX48" i="12"/>
  <c r="AE49" i="12"/>
  <c r="AF49" i="12" s="1"/>
  <c r="AF48" i="12"/>
  <c r="AF62" i="12" s="1"/>
  <c r="BA47" i="12"/>
  <c r="AY47" i="12"/>
  <c r="AG47" i="12"/>
  <c r="AI47" i="12"/>
  <c r="AO47" i="12"/>
  <c r="AM47" i="12"/>
  <c r="AK49" i="12"/>
  <c r="AL49" i="12" s="1"/>
  <c r="AL48" i="12"/>
  <c r="AU47" i="12"/>
  <c r="AS47" i="12"/>
  <c r="AT47" i="12" s="1"/>
  <c r="AQ49" i="12"/>
  <c r="AR49" i="12" s="1"/>
  <c r="AR48" i="12"/>
  <c r="AC47" i="12"/>
  <c r="AA47" i="12"/>
  <c r="AB47" i="12" s="1"/>
  <c r="Y49" i="12"/>
  <c r="Z49" i="12" s="1"/>
  <c r="Z48" i="12"/>
  <c r="W47" i="12"/>
  <c r="U47" i="12"/>
  <c r="V47" i="12" s="1"/>
  <c r="S49" i="12"/>
  <c r="T49" i="12" s="1"/>
  <c r="T48" i="12"/>
  <c r="Q47" i="12"/>
  <c r="O47" i="12"/>
  <c r="M49" i="12"/>
  <c r="N49" i="12" s="1"/>
  <c r="N48" i="12"/>
  <c r="K47" i="12"/>
  <c r="I47" i="12"/>
  <c r="J47" i="12" s="1"/>
  <c r="G49" i="12"/>
  <c r="H49" i="12" s="1"/>
  <c r="H48" i="12"/>
  <c r="T62" i="12" l="1"/>
  <c r="AZ47" i="12"/>
  <c r="AS49" i="12"/>
  <c r="AT49" i="12" s="1"/>
  <c r="AU49" i="12"/>
  <c r="AG49" i="12"/>
  <c r="AH49" i="12" s="1"/>
  <c r="AI49" i="12"/>
  <c r="Z62" i="12"/>
  <c r="AO49" i="12"/>
  <c r="AM49" i="12"/>
  <c r="AN49" i="12" s="1"/>
  <c r="AH47" i="12"/>
  <c r="AN47" i="12"/>
  <c r="AS48" i="12"/>
  <c r="AT48" i="12" s="1"/>
  <c r="AU48" i="12"/>
  <c r="AG48" i="12"/>
  <c r="AH48" i="12" s="1"/>
  <c r="AI48" i="12"/>
  <c r="AY48" i="12"/>
  <c r="AZ48" i="12" s="1"/>
  <c r="BA48" i="12"/>
  <c r="AM48" i="12"/>
  <c r="AN48" i="12" s="1"/>
  <c r="AO48" i="12"/>
  <c r="AY49" i="12"/>
  <c r="AZ49" i="12" s="1"/>
  <c r="BA49" i="12"/>
  <c r="AX62" i="12"/>
  <c r="AR64" i="12"/>
  <c r="AR62" i="12"/>
  <c r="AL62" i="12"/>
  <c r="N62" i="12"/>
  <c r="P47" i="12"/>
  <c r="H62" i="12"/>
  <c r="AA48" i="12"/>
  <c r="AC48" i="12"/>
  <c r="AA49" i="12"/>
  <c r="AB49" i="12" s="1"/>
  <c r="AC49" i="12"/>
  <c r="U48" i="12"/>
  <c r="V48" i="12" s="1"/>
  <c r="W48" i="12"/>
  <c r="U49" i="12"/>
  <c r="V49" i="12" s="1"/>
  <c r="T64" i="12" s="1"/>
  <c r="W49" i="12"/>
  <c r="O48" i="12"/>
  <c r="P48" i="12" s="1"/>
  <c r="Q48" i="12"/>
  <c r="O49" i="12"/>
  <c r="P49" i="12" s="1"/>
  <c r="N64" i="12" s="1"/>
  <c r="Q49" i="12"/>
  <c r="K48" i="12"/>
  <c r="I48" i="12"/>
  <c r="J48" i="12" s="1"/>
  <c r="I49" i="12"/>
  <c r="J49" i="12" s="1"/>
  <c r="H64" i="12" s="1"/>
  <c r="K49" i="12"/>
  <c r="H65" i="12" s="1"/>
  <c r="H66" i="12" s="1"/>
  <c r="AL65" i="12" l="1"/>
  <c r="AL66" i="12" s="1"/>
  <c r="T63" i="12"/>
  <c r="N65" i="12"/>
  <c r="N66" i="12" s="1"/>
  <c r="AX65" i="12"/>
  <c r="AX66" i="12" s="1"/>
  <c r="Z65" i="12"/>
  <c r="Z66" i="12" s="1"/>
  <c r="AF65" i="12"/>
  <c r="AF66" i="12" s="1"/>
  <c r="AR65" i="12"/>
  <c r="AR66" i="12" s="1"/>
  <c r="AB48" i="12"/>
  <c r="Z64" i="12" s="1"/>
  <c r="Z63" i="12"/>
  <c r="AL63" i="12"/>
  <c r="AL64" i="12"/>
  <c r="AR63" i="12"/>
  <c r="AX63" i="12"/>
  <c r="AF63" i="12"/>
  <c r="AX64" i="12"/>
  <c r="T65" i="12"/>
  <c r="T66" i="12" s="1"/>
  <c r="AF64" i="12"/>
  <c r="N63" i="12"/>
  <c r="H63" i="12"/>
</calcChain>
</file>

<file path=xl/sharedStrings.xml><?xml version="1.0" encoding="utf-8"?>
<sst xmlns="http://schemas.openxmlformats.org/spreadsheetml/2006/main" count="577" uniqueCount="143">
  <si>
    <t>Winter Rock Historical Aggregate Sales</t>
  </si>
  <si>
    <t>Year-Round Products Aggregate Sales</t>
  </si>
  <si>
    <t>Period</t>
  </si>
  <si>
    <t>Sales (£)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</si>
  <si>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</si>
  <si>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</si>
  <si>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</si>
  <si>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</si>
  <si>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</si>
  <si>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</si>
  <si>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</si>
  <si>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</si>
  <si>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</si>
  <si>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</si>
  <si>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</si>
  <si>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</si>
  <si>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</si>
  <si>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</si>
  <si>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CMA-12</t>
  </si>
  <si>
    <t>Detrended</t>
  </si>
  <si>
    <t>Month\Year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</si>
  <si>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</si>
  <si>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</si>
  <si>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</si>
  <si>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</si>
  <si>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</si>
  <si>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</si>
  <si>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</si>
  <si>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</si>
  <si>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</si>
  <si>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</si>
  <si>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</si>
  <si>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</si>
  <si>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Table  - Detrended time series by years</t>
  </si>
  <si>
    <t>SEASONAL MATRIX</t>
  </si>
  <si>
    <t>Month/Year</t>
  </si>
  <si>
    <t>Seasonal Profile</t>
  </si>
  <si>
    <t>M_E = Units shipped from Manchester to East</t>
  </si>
  <si>
    <t>M_W = Units shipped from Manchester to West</t>
  </si>
  <si>
    <t>M_N = Units shipped from Manchester to North</t>
  </si>
  <si>
    <t>L_E = Units shipped from London to East</t>
  </si>
  <si>
    <t>L_W = Units shipped from London to West</t>
  </si>
  <si>
    <t>L_N = Units shipped from London to North</t>
  </si>
  <si>
    <t>M_E + M_W + M_N ≤ 2500 (Manchester capacity)</t>
  </si>
  <si>
    <t>L_E + L_W + L_N ≤ 3000 (London capacity)</t>
  </si>
  <si>
    <t>d) The demand constraints are:</t>
  </si>
  <si>
    <t>M_E + L_E = 2000 (East demand)</t>
  </si>
  <si>
    <t>M_W + L_W = 930 (West demand)</t>
  </si>
  <si>
    <t>M_N + L_N = 2200 (North demand)</t>
  </si>
  <si>
    <t>e) Additional non-negativity constraints:</t>
  </si>
  <si>
    <t>M_E, M_W, M_N, L_E, L_W, L_N ≥ 0</t>
  </si>
  <si>
    <t>Minimize: 15(M_E) + 21(M_W) + 17(M_N) + 23.5(L_E) + 25.5(L_W) + 22(L_N)</t>
  </si>
  <si>
    <t xml:space="preserve">Manchester </t>
  </si>
  <si>
    <t>London</t>
  </si>
  <si>
    <t>East</t>
  </si>
  <si>
    <t>West</t>
  </si>
  <si>
    <t>North</t>
  </si>
  <si>
    <t>Demand</t>
  </si>
  <si>
    <t>Capacity</t>
  </si>
  <si>
    <t>Number of Observations :</t>
  </si>
  <si>
    <t>Statistics</t>
  </si>
  <si>
    <t>Mean :</t>
  </si>
  <si>
    <t>Median :</t>
  </si>
  <si>
    <t>Range :</t>
  </si>
  <si>
    <t>Std. Dev :</t>
  </si>
  <si>
    <t>CoV :</t>
  </si>
  <si>
    <t>Date</t>
  </si>
  <si>
    <t>In-Sample</t>
  </si>
  <si>
    <t>Out-of-Sample</t>
  </si>
  <si>
    <r>
      <t>Alpha (</t>
    </r>
    <r>
      <rPr>
        <b/>
        <sz val="11"/>
        <color theme="1"/>
        <rFont val="Calibri"/>
        <family val="2"/>
      </rPr>
      <t>α</t>
    </r>
    <r>
      <rPr>
        <b/>
        <sz val="8.8000000000000007"/>
        <color theme="1"/>
        <rFont val="Calibri"/>
        <family val="2"/>
      </rPr>
      <t>)</t>
    </r>
  </si>
  <si>
    <t>e</t>
  </si>
  <si>
    <t>|e|</t>
  </si>
  <si>
    <t>|pae|</t>
  </si>
  <si>
    <r>
      <t>e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</si>
  <si>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SES(FIT)   
α=0.2</t>
  </si>
  <si>
    <t>SES(FIT)
 α=0.3</t>
  </si>
  <si>
    <t>SES(FIT) 
α=0.4</t>
  </si>
  <si>
    <t>SES(FIT) 
α=0.5</t>
  </si>
  <si>
    <t>SES(FIT)
 α=0.6</t>
  </si>
  <si>
    <t>SES(FIT) 
α=0.7</t>
  </si>
  <si>
    <t>SES(FIT)
 α=0.8</t>
  </si>
  <si>
    <t>SES(FIT)
 α=0.9</t>
  </si>
  <si>
    <t>Summary Error Measures (In-sample)</t>
  </si>
  <si>
    <t>Summary Error Measures (Out-of-sample)</t>
  </si>
  <si>
    <t>ME</t>
  </si>
  <si>
    <t>MAE</t>
  </si>
  <si>
    <t>MAPE</t>
  </si>
  <si>
    <t>MSE</t>
  </si>
  <si>
    <t>RMSE</t>
  </si>
  <si>
    <r>
      <t>e</t>
    </r>
    <r>
      <rPr>
        <b/>
        <vertAlign val="superscript"/>
        <sz val="11"/>
        <color theme="1"/>
        <rFont val="Aptos Narrow"/>
        <scheme val="minor"/>
      </rPr>
      <t>2</t>
    </r>
  </si>
  <si>
    <t>α=0.2</t>
  </si>
  <si>
    <t>α=0.3</t>
  </si>
  <si>
    <t>α=0.4</t>
  </si>
  <si>
    <t>α=0.5</t>
  </si>
  <si>
    <t>α=0.6</t>
  </si>
  <si>
    <t>α=0.7</t>
  </si>
  <si>
    <t>α=0.8</t>
  </si>
  <si>
    <t>α=0.9</t>
  </si>
  <si>
    <t xml:space="preserve">
α=0.2</t>
  </si>
  <si>
    <t>alpha=0.5</t>
  </si>
  <si>
    <t>b) The objective is to minimize total shipping costs. The objective function is:</t>
  </si>
  <si>
    <t>c) The distribution centre capacity constraints are:</t>
  </si>
  <si>
    <t>a) The decision variables:</t>
  </si>
  <si>
    <t>M_E</t>
  </si>
  <si>
    <t>M_W</t>
  </si>
  <si>
    <t>M_N</t>
  </si>
  <si>
    <t>L_E</t>
  </si>
  <si>
    <t>L_W</t>
  </si>
  <si>
    <t>L_N</t>
  </si>
  <si>
    <t>M_E+L_E</t>
  </si>
  <si>
    <t>M_W+LW</t>
  </si>
  <si>
    <t>M_N+L_N</t>
  </si>
  <si>
    <t>M_E+M_W+M_N</t>
  </si>
  <si>
    <t>L_E+L_W+L_N</t>
  </si>
  <si>
    <t>The following contract information has been obtained for each supplier:</t>
  </si>
  <si>
    <t>The following are the unit costs:</t>
  </si>
  <si>
    <t xml:space="preserve">Europe </t>
  </si>
  <si>
    <t>USA</t>
  </si>
  <si>
    <t>Supplier Capacity</t>
  </si>
  <si>
    <t>Minimum Charges</t>
  </si>
  <si>
    <t>Labour</t>
  </si>
  <si>
    <t>Material</t>
  </si>
  <si>
    <t>Shipping</t>
  </si>
  <si>
    <t>Europe</t>
  </si>
  <si>
    <t>For High Demand:</t>
  </si>
  <si>
    <t xml:space="preserve">1) Europe Supplier </t>
  </si>
  <si>
    <t>Profit per Unit</t>
  </si>
  <si>
    <t>Total Profit</t>
  </si>
  <si>
    <t>For Low Demand:</t>
  </si>
  <si>
    <t xml:space="preserve">2)USASupplier </t>
  </si>
  <si>
    <t xml:space="preserve">2) USA Supplier </t>
  </si>
  <si>
    <t xml:space="preserve">The price of the new skis is expected to be set at </t>
  </si>
  <si>
    <t>Rand#</t>
  </si>
  <si>
    <t>Revenue</t>
  </si>
  <si>
    <t>Fixed Cost</t>
  </si>
  <si>
    <t>Variable Cost</t>
  </si>
  <si>
    <t>Profit</t>
  </si>
  <si>
    <t>The following are the unit costs for USA:</t>
  </si>
  <si>
    <t>Price for new ski</t>
  </si>
  <si>
    <t>Mean Profit</t>
  </si>
  <si>
    <t>Std Deviation</t>
  </si>
  <si>
    <t>Trial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</si>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</sst>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yyyy"/>
    <numFmt numFmtId="166" formatCode="_-[$£-809]* #,##0.00_-;\-[$£-809]* #,##0.00_-;_-[$£-809]* &quot;-&quot;??_-;_-@_-"/>
  </numFmts>
  <fonts count="4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b/>
      <sz val="16"/>
      <color theme="1"/>
      <name val="Aptos Narrow (Body)"/>
    </font>
    <font>
      <sz val="12"/>
      <color theme="0" tint="-4.9989318521683403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ptos Narrow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6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 (Body)"/>
    </font>
    <font>
      <sz val="16"/>
      <color theme="0"/>
      <name val="Aptos Narrow"/>
      <scheme val="minor"/>
    </font>
    <font>
      <sz val="18"/>
      <color rgb="FF000000"/>
      <name val="Arial"/>
      <family val="2"/>
    </font>
    <font>
      <b/>
      <sz val="16"/>
      <color rgb="FFFF0000"/>
      <name val="Aptos Narrow"/>
      <scheme val="minor"/>
    </font>
    <font>
      <sz val="16"/>
      <color rgb="FF000000"/>
      <name val="Aptos Narrow"/>
      <scheme val="minor"/>
    </font>
    <font>
      <sz val="16"/>
      <color theme="4" tint="-0.249977111117893"/>
      <name val="Aptos Narrow"/>
      <scheme val="minor"/>
    </font>
    <font>
      <sz val="12"/>
      <color theme="4" tint="-0.249977111117893"/>
      <name val="Aptos Narrow"/>
      <scheme val="minor"/>
    </font>
    <font>
      <sz val="12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ptos Narrow"/>
      <scheme val="minor"/>
    </font>
    <font>
      <sz val="14"/>
      <color theme="0"/>
      <name val="Arial"/>
      <family val="2"/>
    </font>
    <font>
      <b/>
      <i/>
      <sz val="16"/>
      <color theme="8" tint="-0.499984740745262"/>
      <name val="Aptos Narrow"/>
      <scheme val="minor"/>
    </font>
    <font>
      <b/>
      <i/>
      <sz val="12"/>
      <color theme="8" tint="-0.499984740745262"/>
      <name val="Aptos Narrow"/>
      <scheme val="minor"/>
    </font>
    <font>
      <b/>
      <sz val="18"/>
      <color theme="0"/>
      <name val="Aptos Narrow"/>
      <scheme val="minor"/>
    </font>
    <font>
      <sz val="12"/>
      <color theme="0"/>
      <name val="Aptos Narrow"/>
      <scheme val="minor"/>
    </font>
    <font>
      <b/>
      <sz val="16"/>
      <color theme="0"/>
      <name val="Aptos Narrow"/>
      <scheme val="minor"/>
    </font>
    <font>
      <b/>
      <sz val="11"/>
      <color theme="0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22D3BA"/>
        <bgColor indexed="64"/>
      </patternFill>
    </fill>
    <fill>
      <patternFill patternType="solid">
        <fgColor rgb="FFFB697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" fontId="4" fillId="2" borderId="1" xfId="0" applyNumberFormat="1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center"/>
    </xf>
    <xf numFmtId="0" fontId="0" fillId="3" borderId="0" xfId="0" applyFill="1"/>
    <xf numFmtId="165" fontId="4" fillId="2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left"/>
    </xf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0" fontId="0" fillId="4" borderId="0" xfId="0" applyFill="1"/>
    <xf numFmtId="43" fontId="0" fillId="0" borderId="0" xfId="0" applyNumberFormat="1"/>
    <xf numFmtId="0" fontId="6" fillId="0" borderId="0" xfId="0" applyFont="1"/>
    <xf numFmtId="0" fontId="0" fillId="0" borderId="2" xfId="0" applyBorder="1"/>
    <xf numFmtId="2" fontId="6" fillId="3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43" fontId="0" fillId="4" borderId="0" xfId="0" applyNumberFormat="1" applyFill="1"/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0" fontId="7" fillId="3" borderId="3" xfId="0" applyFont="1" applyFill="1" applyBorder="1" applyAlignment="1">
      <alignment horizontal="center" vertical="center" wrapText="1"/>
    </xf>
    <xf numFmtId="1" fontId="0" fillId="4" borderId="0" xfId="0" applyNumberFormat="1" applyFill="1" applyAlignment="1">
      <alignment horizontal="right"/>
    </xf>
    <xf numFmtId="1" fontId="0" fillId="4" borderId="2" xfId="0" applyNumberFormat="1" applyFill="1" applyBorder="1" applyAlignment="1">
      <alignment horizontal="right"/>
    </xf>
    <xf numFmtId="2" fontId="0" fillId="0" borderId="4" xfId="0" applyNumberFormat="1" applyBorder="1"/>
    <xf numFmtId="0" fontId="8" fillId="5" borderId="4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quotePrefix="1" applyFont="1" applyFill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0" borderId="0" xfId="0" applyFont="1"/>
    <xf numFmtId="2" fontId="10" fillId="6" borderId="4" xfId="0" applyNumberFormat="1" applyFont="1" applyFill="1" applyBorder="1"/>
    <xf numFmtId="2" fontId="10" fillId="6" borderId="0" xfId="0" applyNumberFormat="1" applyFont="1" applyFill="1"/>
    <xf numFmtId="2" fontId="0" fillId="6" borderId="0" xfId="0" applyNumberFormat="1" applyFill="1"/>
    <xf numFmtId="0" fontId="6" fillId="5" borderId="0" xfId="0" applyFont="1" applyFill="1"/>
    <xf numFmtId="0" fontId="2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8" borderId="0" xfId="0" applyFill="1"/>
    <xf numFmtId="0" fontId="7" fillId="0" borderId="0" xfId="0" applyFont="1"/>
    <xf numFmtId="0" fontId="0" fillId="9" borderId="0" xfId="0" applyFill="1"/>
    <xf numFmtId="2" fontId="0" fillId="9" borderId="0" xfId="0" applyNumberFormat="1" applyFill="1"/>
    <xf numFmtId="2" fontId="6" fillId="3" borderId="0" xfId="0" applyNumberFormat="1" applyFont="1" applyFill="1" applyAlignment="1">
      <alignment wrapText="1"/>
    </xf>
    <xf numFmtId="10" fontId="0" fillId="0" borderId="0" xfId="0" applyNumberFormat="1"/>
    <xf numFmtId="0" fontId="7" fillId="10" borderId="0" xfId="0" applyFont="1" applyFill="1"/>
    <xf numFmtId="2" fontId="0" fillId="10" borderId="0" xfId="0" applyNumberFormat="1" applyFill="1"/>
    <xf numFmtId="2" fontId="17" fillId="0" borderId="0" xfId="0" applyNumberFormat="1" applyFont="1"/>
    <xf numFmtId="0" fontId="17" fillId="0" borderId="0" xfId="0" applyFont="1"/>
    <xf numFmtId="10" fontId="17" fillId="0" borderId="0" xfId="0" applyNumberFormat="1" applyFont="1"/>
    <xf numFmtId="2" fontId="6" fillId="0" borderId="0" xfId="0" applyNumberFormat="1" applyFont="1"/>
    <xf numFmtId="0" fontId="17" fillId="10" borderId="0" xfId="0" applyFont="1" applyFill="1"/>
    <xf numFmtId="2" fontId="17" fillId="10" borderId="0" xfId="0" applyNumberFormat="1" applyFont="1" applyFill="1"/>
    <xf numFmtId="2" fontId="0" fillId="11" borderId="0" xfId="0" applyNumberFormat="1" applyFill="1"/>
    <xf numFmtId="0" fontId="7" fillId="11" borderId="0" xfId="0" applyFont="1" applyFill="1"/>
    <xf numFmtId="0" fontId="0" fillId="11" borderId="0" xfId="0" applyFill="1"/>
    <xf numFmtId="2" fontId="18" fillId="0" borderId="0" xfId="0" applyNumberFormat="1" applyFont="1"/>
    <xf numFmtId="0" fontId="6" fillId="12" borderId="0" xfId="0" applyFont="1" applyFill="1"/>
    <xf numFmtId="0" fontId="0" fillId="12" borderId="0" xfId="0" applyFill="1"/>
    <xf numFmtId="164" fontId="0" fillId="12" borderId="0" xfId="0" applyNumberFormat="1" applyFill="1"/>
    <xf numFmtId="43" fontId="0" fillId="12" borderId="0" xfId="0" applyNumberFormat="1" applyFill="1"/>
    <xf numFmtId="0" fontId="21" fillId="0" borderId="0" xfId="0" applyFont="1"/>
    <xf numFmtId="10" fontId="21" fillId="0" borderId="0" xfId="0" applyNumberFormat="1" applyFont="1"/>
    <xf numFmtId="2" fontId="23" fillId="0" borderId="0" xfId="0" applyNumberFormat="1" applyFont="1"/>
    <xf numFmtId="0" fontId="27" fillId="0" borderId="0" xfId="0" applyFont="1"/>
    <xf numFmtId="0" fontId="26" fillId="0" borderId="0" xfId="0" applyFont="1" applyAlignment="1">
      <alignment wrapText="1"/>
    </xf>
    <xf numFmtId="0" fontId="26" fillId="0" borderId="0" xfId="0" applyFont="1"/>
    <xf numFmtId="2" fontId="26" fillId="0" borderId="0" xfId="0" applyNumberFormat="1" applyFont="1"/>
    <xf numFmtId="10" fontId="26" fillId="0" borderId="0" xfId="0" applyNumberFormat="1" applyFont="1"/>
    <xf numFmtId="0" fontId="2" fillId="0" borderId="0" xfId="0" applyFont="1"/>
    <xf numFmtId="0" fontId="0" fillId="0" borderId="7" xfId="0" applyBorder="1"/>
    <xf numFmtId="0" fontId="26" fillId="0" borderId="6" xfId="0" applyFont="1" applyBorder="1" applyAlignment="1">
      <alignment wrapText="1"/>
    </xf>
    <xf numFmtId="0" fontId="26" fillId="0" borderId="6" xfId="0" applyFont="1" applyBorder="1"/>
    <xf numFmtId="2" fontId="26" fillId="0" borderId="6" xfId="0" applyNumberFormat="1" applyFont="1" applyBorder="1"/>
    <xf numFmtId="0" fontId="7" fillId="0" borderId="7" xfId="0" applyFont="1" applyBorder="1"/>
    <xf numFmtId="0" fontId="26" fillId="0" borderId="7" xfId="0" applyFont="1" applyBorder="1" applyAlignment="1">
      <alignment wrapText="1"/>
    </xf>
    <xf numFmtId="0" fontId="26" fillId="0" borderId="7" xfId="0" applyFont="1" applyBorder="1"/>
    <xf numFmtId="2" fontId="26" fillId="0" borderId="7" xfId="0" applyNumberFormat="1" applyFont="1" applyBorder="1"/>
    <xf numFmtId="10" fontId="26" fillId="0" borderId="7" xfId="0" applyNumberFormat="1" applyFont="1" applyBorder="1"/>
    <xf numFmtId="2" fontId="0" fillId="0" borderId="7" xfId="0" applyNumberFormat="1" applyBorder="1"/>
    <xf numFmtId="2" fontId="6" fillId="0" borderId="7" xfId="0" applyNumberFormat="1" applyFont="1" applyBorder="1"/>
    <xf numFmtId="10" fontId="17" fillId="0" borderId="7" xfId="0" applyNumberFormat="1" applyFont="1" applyBorder="1"/>
    <xf numFmtId="2" fontId="2" fillId="0" borderId="0" xfId="0" applyNumberFormat="1" applyFont="1"/>
    <xf numFmtId="0" fontId="7" fillId="0" borderId="8" xfId="0" applyFont="1" applyBorder="1"/>
    <xf numFmtId="10" fontId="26" fillId="0" borderId="9" xfId="0" applyNumberFormat="1" applyFont="1" applyBorder="1"/>
    <xf numFmtId="0" fontId="27" fillId="0" borderId="10" xfId="0" applyFont="1" applyBorder="1"/>
    <xf numFmtId="10" fontId="26" fillId="0" borderId="11" xfId="0" applyNumberFormat="1" applyFont="1" applyBorder="1"/>
    <xf numFmtId="0" fontId="2" fillId="0" borderId="10" xfId="0" applyFont="1" applyBorder="1"/>
    <xf numFmtId="2" fontId="17" fillId="0" borderId="11" xfId="0" applyNumberFormat="1" applyFont="1" applyBorder="1"/>
    <xf numFmtId="0" fontId="0" fillId="0" borderId="12" xfId="0" applyBorder="1"/>
    <xf numFmtId="2" fontId="0" fillId="0" borderId="2" xfId="0" applyNumberFormat="1" applyBorder="1"/>
    <xf numFmtId="2" fontId="6" fillId="0" borderId="2" xfId="0" applyNumberFormat="1" applyFont="1" applyBorder="1"/>
    <xf numFmtId="0" fontId="7" fillId="0" borderId="2" xfId="0" applyFont="1" applyBorder="1"/>
    <xf numFmtId="10" fontId="17" fillId="0" borderId="13" xfId="0" applyNumberFormat="1" applyFont="1" applyBorder="1"/>
    <xf numFmtId="0" fontId="21" fillId="13" borderId="0" xfId="0" applyFont="1" applyFill="1"/>
    <xf numFmtId="10" fontId="21" fillId="13" borderId="0" xfId="0" applyNumberFormat="1" applyFont="1" applyFill="1"/>
    <xf numFmtId="0" fontId="7" fillId="13" borderId="0" xfId="0" applyFont="1" applyFill="1"/>
    <xf numFmtId="10" fontId="7" fillId="13" borderId="0" xfId="0" applyNumberFormat="1" applyFont="1" applyFill="1"/>
    <xf numFmtId="0" fontId="29" fillId="0" borderId="0" xfId="0" applyFont="1"/>
    <xf numFmtId="0" fontId="30" fillId="0" borderId="0" xfId="0" applyFont="1"/>
    <xf numFmtId="0" fontId="25" fillId="14" borderId="22" xfId="0" applyFont="1" applyFill="1" applyBorder="1"/>
    <xf numFmtId="0" fontId="25" fillId="14" borderId="24" xfId="0" applyFont="1" applyFill="1" applyBorder="1"/>
    <xf numFmtId="0" fontId="29" fillId="12" borderId="15" xfId="0" applyFont="1" applyFill="1" applyBorder="1"/>
    <xf numFmtId="0" fontId="29" fillId="12" borderId="16" xfId="0" applyFont="1" applyFill="1" applyBorder="1"/>
    <xf numFmtId="0" fontId="25" fillId="14" borderId="25" xfId="0" applyFont="1" applyFill="1" applyBorder="1"/>
    <xf numFmtId="0" fontId="29" fillId="12" borderId="0" xfId="0" applyFont="1" applyFill="1"/>
    <xf numFmtId="0" fontId="29" fillId="12" borderId="18" xfId="0" applyFont="1" applyFill="1" applyBorder="1"/>
    <xf numFmtId="0" fontId="25" fillId="14" borderId="26" xfId="0" applyFont="1" applyFill="1" applyBorder="1"/>
    <xf numFmtId="0" fontId="29" fillId="12" borderId="7" xfId="0" applyFont="1" applyFill="1" applyBorder="1"/>
    <xf numFmtId="0" fontId="29" fillId="12" borderId="20" xfId="0" applyFont="1" applyFill="1" applyBorder="1"/>
    <xf numFmtId="0" fontId="11" fillId="0" borderId="14" xfId="0" applyFont="1" applyBorder="1"/>
    <xf numFmtId="0" fontId="24" fillId="7" borderId="15" xfId="0" applyFont="1" applyFill="1" applyBorder="1"/>
    <xf numFmtId="0" fontId="11" fillId="0" borderId="15" xfId="0" applyFont="1" applyBorder="1"/>
    <xf numFmtId="0" fontId="11" fillId="0" borderId="16" xfId="0" applyFont="1" applyBorder="1"/>
    <xf numFmtId="0" fontId="24" fillId="7" borderId="17" xfId="0" applyFont="1" applyFill="1" applyBorder="1"/>
    <xf numFmtId="0" fontId="11" fillId="0" borderId="0" xfId="0" applyFont="1"/>
    <xf numFmtId="0" fontId="28" fillId="0" borderId="0" xfId="0" applyFont="1"/>
    <xf numFmtId="0" fontId="11" fillId="0" borderId="18" xfId="0" applyFont="1" applyBorder="1"/>
    <xf numFmtId="0" fontId="11" fillId="0" borderId="17" xfId="0" applyFont="1" applyBorder="1"/>
    <xf numFmtId="0" fontId="11" fillId="0" borderId="19" xfId="0" applyFont="1" applyBorder="1"/>
    <xf numFmtId="0" fontId="11" fillId="0" borderId="7" xfId="0" applyFont="1" applyBorder="1"/>
    <xf numFmtId="0" fontId="11" fillId="0" borderId="20" xfId="0" applyFont="1" applyBorder="1"/>
    <xf numFmtId="0" fontId="31" fillId="0" borderId="0" xfId="0" applyFont="1"/>
    <xf numFmtId="0" fontId="30" fillId="0" borderId="18" xfId="0" applyFont="1" applyBorder="1"/>
    <xf numFmtId="0" fontId="32" fillId="15" borderId="7" xfId="0" applyFont="1" applyFill="1" applyBorder="1"/>
    <xf numFmtId="0" fontId="33" fillId="0" borderId="0" xfId="0" applyFont="1"/>
    <xf numFmtId="0" fontId="33" fillId="0" borderId="1" xfId="0" applyFont="1" applyBorder="1"/>
    <xf numFmtId="0" fontId="6" fillId="0" borderId="1" xfId="0" applyFont="1" applyBorder="1"/>
    <xf numFmtId="0" fontId="0" fillId="0" borderId="1" xfId="0" applyBorder="1"/>
    <xf numFmtId="0" fontId="33" fillId="0" borderId="27" xfId="0" applyFont="1" applyBorder="1"/>
    <xf numFmtId="0" fontId="6" fillId="0" borderId="27" xfId="0" applyFont="1" applyBorder="1"/>
    <xf numFmtId="0" fontId="33" fillId="0" borderId="28" xfId="0" applyFont="1" applyBorder="1"/>
    <xf numFmtId="0" fontId="6" fillId="0" borderId="4" xfId="0" applyFont="1" applyBorder="1"/>
    <xf numFmtId="0" fontId="34" fillId="0" borderId="0" xfId="0" applyFont="1"/>
    <xf numFmtId="0" fontId="36" fillId="12" borderId="0" xfId="0" applyFont="1" applyFill="1"/>
    <xf numFmtId="0" fontId="37" fillId="12" borderId="0" xfId="0" applyFont="1" applyFill="1"/>
    <xf numFmtId="0" fontId="35" fillId="12" borderId="0" xfId="0" applyFont="1" applyFill="1"/>
    <xf numFmtId="0" fontId="0" fillId="0" borderId="1" xfId="0" applyBorder="1" applyAlignment="1">
      <alignment horizontal="center"/>
    </xf>
    <xf numFmtId="0" fontId="29" fillId="14" borderId="21" xfId="0" applyFont="1" applyFill="1" applyBorder="1"/>
    <xf numFmtId="0" fontId="29" fillId="14" borderId="25" xfId="0" applyFont="1" applyFill="1" applyBorder="1"/>
    <xf numFmtId="0" fontId="29" fillId="14" borderId="26" xfId="0" applyFont="1" applyFill="1" applyBorder="1"/>
    <xf numFmtId="0" fontId="29" fillId="14" borderId="22" xfId="0" applyFont="1" applyFill="1" applyBorder="1"/>
    <xf numFmtId="0" fontId="29" fillId="14" borderId="23" xfId="0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0" fontId="0" fillId="16" borderId="0" xfId="0" applyFill="1"/>
    <xf numFmtId="166" fontId="0" fillId="16" borderId="0" xfId="0" applyNumberFormat="1" applyFill="1"/>
    <xf numFmtId="166" fontId="33" fillId="16" borderId="0" xfId="0" applyNumberFormat="1" applyFont="1" applyFill="1"/>
    <xf numFmtId="0" fontId="0" fillId="13" borderId="0" xfId="0" applyFill="1"/>
    <xf numFmtId="166" fontId="0" fillId="13" borderId="0" xfId="0" applyNumberFormat="1" applyFill="1"/>
    <xf numFmtId="0" fontId="38" fillId="17" borderId="0" xfId="0" applyFont="1" applyFill="1"/>
    <xf numFmtId="0" fontId="20" fillId="17" borderId="0" xfId="0" applyFont="1" applyFill="1"/>
    <xf numFmtId="0" fontId="20" fillId="18" borderId="0" xfId="0" applyFont="1" applyFill="1"/>
    <xf numFmtId="0" fontId="20" fillId="19" borderId="0" xfId="0" applyFont="1" applyFill="1"/>
    <xf numFmtId="0" fontId="39" fillId="20" borderId="0" xfId="0" applyFont="1" applyFill="1"/>
    <xf numFmtId="0" fontId="40" fillId="20" borderId="0" xfId="0" applyFont="1" applyFill="1"/>
    <xf numFmtId="0" fontId="20" fillId="20" borderId="0" xfId="0" applyFont="1" applyFill="1"/>
    <xf numFmtId="0" fontId="41" fillId="20" borderId="1" xfId="0" applyFont="1" applyFill="1" applyBorder="1"/>
    <xf numFmtId="0" fontId="20" fillId="20" borderId="1" xfId="0" applyFont="1" applyFill="1" applyBorder="1"/>
    <xf numFmtId="0" fontId="42" fillId="12" borderId="0" xfId="0" applyFont="1" applyFill="1"/>
    <xf numFmtId="0" fontId="43" fillId="12" borderId="0" xfId="0" applyFont="1" applyFill="1"/>
    <xf numFmtId="0" fontId="44" fillId="21" borderId="0" xfId="0" applyFont="1" applyFill="1"/>
    <xf numFmtId="0" fontId="45" fillId="21" borderId="0" xfId="0" applyFont="1" applyFill="1"/>
    <xf numFmtId="0" fontId="46" fillId="21" borderId="0" xfId="0" applyFont="1" applyFill="1"/>
    <xf numFmtId="2" fontId="19" fillId="20" borderId="0" xfId="0" applyNumberFormat="1" applyFont="1" applyFill="1"/>
    <xf numFmtId="2" fontId="20" fillId="20" borderId="0" xfId="0" applyNumberFormat="1" applyFont="1" applyFill="1"/>
    <xf numFmtId="0" fontId="47" fillId="20" borderId="0" xfId="0" applyFont="1" applyFill="1"/>
    <xf numFmtId="0" fontId="23" fillId="22" borderId="0" xfId="0" applyFont="1" applyFill="1"/>
    <xf numFmtId="2" fontId="6" fillId="22" borderId="0" xfId="0" applyNumberFormat="1" applyFont="1" applyFill="1"/>
    <xf numFmtId="2" fontId="23" fillId="22" borderId="0" xfId="0" applyNumberFormat="1" applyFont="1" applyFill="1"/>
    <xf numFmtId="10" fontId="23" fillId="22" borderId="0" xfId="0" applyNumberFormat="1" applyFont="1" applyFill="1"/>
    <xf numFmtId="2" fontId="17" fillId="22" borderId="0" xfId="0" applyNumberFormat="1" applyFont="1" applyFill="1"/>
    <xf numFmtId="0" fontId="17" fillId="22" borderId="0" xfId="0" applyFont="1" applyFill="1"/>
    <xf numFmtId="10" fontId="17" fillId="22" borderId="0" xfId="0" applyNumberFormat="1" applyFont="1" applyFill="1"/>
    <xf numFmtId="2" fontId="0" fillId="22" borderId="0" xfId="0" applyNumberFormat="1" applyFill="1"/>
    <xf numFmtId="10" fontId="0" fillId="22" borderId="0" xfId="0" applyNumberFormat="1" applyFill="1"/>
    <xf numFmtId="2" fontId="18" fillId="22" borderId="0" xfId="0" applyNumberFormat="1" applyFont="1" applyFill="1"/>
    <xf numFmtId="0" fontId="40" fillId="20" borderId="1" xfId="0" applyFont="1" applyFill="1" applyBorder="1"/>
    <xf numFmtId="0" fontId="7" fillId="11" borderId="0" xfId="0" applyFont="1" applyFill="1" applyAlignment="1">
      <alignment horizontal="center"/>
    </xf>
    <xf numFmtId="0" fontId="40" fillId="11" borderId="0" xfId="0" applyFont="1" applyFill="1"/>
    <xf numFmtId="0" fontId="23" fillId="11" borderId="0" xfId="0" applyFont="1" applyFill="1"/>
    <xf numFmtId="2" fontId="20" fillId="18" borderId="0" xfId="0" applyNumberFormat="1" applyFont="1" applyFill="1"/>
    <xf numFmtId="1" fontId="0" fillId="0" borderId="0" xfId="0" applyNumberFormat="1"/>
    <xf numFmtId="2" fontId="20" fillId="17" borderId="0" xfId="0" applyNumberFormat="1" applyFont="1" applyFill="1"/>
    <xf numFmtId="0" fontId="40" fillId="23" borderId="0" xfId="0" applyFont="1" applyFill="1"/>
    <xf numFmtId="0" fontId="40" fillId="23" borderId="0" xfId="0" applyFont="1" applyFill="1" applyAlignment="1">
      <alignment wrapText="1"/>
    </xf>
    <xf numFmtId="0" fontId="20" fillId="23" borderId="0" xfId="0" applyFont="1" applyFill="1"/>
    <xf numFmtId="0" fontId="33" fillId="16" borderId="0" xfId="0" applyFont="1" applyFill="1"/>
    <xf numFmtId="0" fontId="8" fillId="5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4" fillId="2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4" fillId="21" borderId="0" xfId="0" applyFont="1" applyFill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B6978"/>
      <color rgb="FF22D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(a).Time Series'!$D$1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(a).Time Series'!$C$2:$C$49</c:f>
              <c:strCache>
                <c:ptCount val="4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'1 (a).Time Series'!$D$2:$D$49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EC45-A1E1-EDA75FAC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08"/>
        <c:axId val="62620384"/>
      </c:lineChart>
      <c:catAx>
        <c:axId val="6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84"/>
        <c:crosses val="autoZero"/>
        <c:auto val="1"/>
        <c:lblAlgn val="ctr"/>
        <c:lblOffset val="100"/>
        <c:noMultiLvlLbl val="0"/>
      </c:catAx>
      <c:valAx>
        <c:axId val="62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9491-4C45-81A8-38FB93D40B86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C45-81A8-38FB93D40B86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1-4C45-81A8-38FB93D40B86}"/>
            </c:ext>
          </c:extLst>
        </c:ser>
        <c:ser>
          <c:idx val="3"/>
          <c:order val="3"/>
          <c:tx>
            <c:strRef>
              <c:f>'2(b). SES'!$E$1</c:f>
              <c:strCache>
                <c:ptCount val="1"/>
                <c:pt idx="0">
                  <c:v>Alpha (α)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SES'!$E$2:$E$49</c:f>
              <c:numCache>
                <c:formatCode>General</c:formatCode>
                <c:ptCount val="4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1-4C45-81A8-38FB93D40B86}"/>
            </c:ext>
          </c:extLst>
        </c:ser>
        <c:ser>
          <c:idx val="4"/>
          <c:order val="4"/>
          <c:tx>
            <c:strRef>
              <c:f>'2(b). SES'!$G$1</c:f>
              <c:strCache>
                <c:ptCount val="1"/>
                <c:pt idx="0">
                  <c:v>SES(FIT)   
α=0.2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SES'!$G$2:$G$49</c:f>
              <c:numCache>
                <c:formatCode>0.00</c:formatCode>
                <c:ptCount val="48"/>
                <c:pt idx="1">
                  <c:v>386345.65853658534</c:v>
                </c:pt>
                <c:pt idx="2">
                  <c:v>388115.72682926827</c:v>
                </c:pt>
                <c:pt idx="3">
                  <c:v>383416.38146341464</c:v>
                </c:pt>
                <c:pt idx="4">
                  <c:v>383394.90517073171</c:v>
                </c:pt>
                <c:pt idx="5">
                  <c:v>382825.52413658542</c:v>
                </c:pt>
                <c:pt idx="6">
                  <c:v>381422.61930926837</c:v>
                </c:pt>
                <c:pt idx="7">
                  <c:v>379833.89544741472</c:v>
                </c:pt>
                <c:pt idx="8">
                  <c:v>379308.51635793183</c:v>
                </c:pt>
                <c:pt idx="9">
                  <c:v>396751.01308634551</c:v>
                </c:pt>
                <c:pt idx="10">
                  <c:v>402871.81046907644</c:v>
                </c:pt>
                <c:pt idx="11">
                  <c:v>399713.24837526114</c:v>
                </c:pt>
                <c:pt idx="12">
                  <c:v>403878.59870020894</c:v>
                </c:pt>
                <c:pt idx="13">
                  <c:v>400058.2789601672</c:v>
                </c:pt>
                <c:pt idx="14">
                  <c:v>393098.22316813376</c:v>
                </c:pt>
                <c:pt idx="15">
                  <c:v>390933.57853450702</c:v>
                </c:pt>
                <c:pt idx="16">
                  <c:v>398893.46282760566</c:v>
                </c:pt>
                <c:pt idx="17">
                  <c:v>394673.57026208454</c:v>
                </c:pt>
                <c:pt idx="18">
                  <c:v>395095.25620966766</c:v>
                </c:pt>
                <c:pt idx="19">
                  <c:v>401732.20496773417</c:v>
                </c:pt>
                <c:pt idx="20">
                  <c:v>391934.96397418738</c:v>
                </c:pt>
                <c:pt idx="21">
                  <c:v>388634.37117934995</c:v>
                </c:pt>
                <c:pt idx="22">
                  <c:v>391299.89694348001</c:v>
                </c:pt>
                <c:pt idx="23">
                  <c:v>385836.91755478404</c:v>
                </c:pt>
                <c:pt idx="24">
                  <c:v>384391.33404382726</c:v>
                </c:pt>
                <c:pt idx="25">
                  <c:v>389309.26723506185</c:v>
                </c:pt>
                <c:pt idx="26">
                  <c:v>388699.21378804947</c:v>
                </c:pt>
                <c:pt idx="27">
                  <c:v>389021.17103043955</c:v>
                </c:pt>
                <c:pt idx="28">
                  <c:v>394409.33682435169</c:v>
                </c:pt>
                <c:pt idx="29">
                  <c:v>391335.46945948136</c:v>
                </c:pt>
                <c:pt idx="30">
                  <c:v>388089.1755675851</c:v>
                </c:pt>
                <c:pt idx="31">
                  <c:v>388239.34045406809</c:v>
                </c:pt>
                <c:pt idx="32">
                  <c:v>381983.87236325449</c:v>
                </c:pt>
                <c:pt idx="33">
                  <c:v>378241.69789060357</c:v>
                </c:pt>
                <c:pt idx="34">
                  <c:v>374164.15831248288</c:v>
                </c:pt>
                <c:pt idx="35">
                  <c:v>372817.32664998632</c:v>
                </c:pt>
                <c:pt idx="36">
                  <c:v>374207.86131998908</c:v>
                </c:pt>
                <c:pt idx="37">
                  <c:v>373346.28905599128</c:v>
                </c:pt>
                <c:pt idx="38">
                  <c:v>372968.03124479303</c:v>
                </c:pt>
                <c:pt idx="39">
                  <c:v>376143.62499583443</c:v>
                </c:pt>
                <c:pt idx="40">
                  <c:v>377443.49999666761</c:v>
                </c:pt>
                <c:pt idx="41">
                  <c:v>379793.79999733408</c:v>
                </c:pt>
                <c:pt idx="42">
                  <c:v>379793.79999733408</c:v>
                </c:pt>
                <c:pt idx="43">
                  <c:v>379793.79999733408</c:v>
                </c:pt>
                <c:pt idx="44">
                  <c:v>379793.79999733408</c:v>
                </c:pt>
                <c:pt idx="45">
                  <c:v>379793.79999733408</c:v>
                </c:pt>
                <c:pt idx="46">
                  <c:v>379793.79999733408</c:v>
                </c:pt>
                <c:pt idx="47">
                  <c:v>379793.79999733408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1-4C45-81A8-38FB93D4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4671"/>
        <c:axId val="506273759"/>
      </c:lineChart>
      <c:dateAx>
        <c:axId val="127024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759"/>
        <c:crosses val="autoZero"/>
        <c:auto val="1"/>
        <c:lblOffset val="100"/>
        <c:baseTimeUnit val="months"/>
      </c:dateAx>
      <c:valAx>
        <c:axId val="50627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312314649993E-2"/>
          <c:y val="9.1400378219434794E-2"/>
          <c:w val="0.88114442526098513"/>
          <c:h val="0.6040788400856718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'2(b). SES'!$AA$1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'2(b). SES'!$AA$3:$AA$49</c:f>
              <c:numCache>
                <c:formatCode>0.00</c:formatCode>
                <c:ptCount val="47"/>
                <c:pt idx="0">
                  <c:v>8850.3414634146611</c:v>
                </c:pt>
                <c:pt idx="1">
                  <c:v>26151.82926829264</c:v>
                </c:pt>
                <c:pt idx="2">
                  <c:v>6056.6024390243692</c:v>
                </c:pt>
                <c:pt idx="3">
                  <c:v>996.03853658540174</c:v>
                </c:pt>
                <c:pt idx="4">
                  <c:v>5058.5231219512061</c:v>
                </c:pt>
                <c:pt idx="5">
                  <c:v>4893.4138731707353</c:v>
                </c:pt>
                <c:pt idx="6">
                  <c:v>1025.1516760975355</c:v>
                </c:pt>
                <c:pt idx="7">
                  <c:v>89556.291005658568</c:v>
                </c:pt>
                <c:pt idx="8">
                  <c:v>5636.3746033951174</c:v>
                </c:pt>
                <c:pt idx="9">
                  <c:v>32977.575237962941</c:v>
                </c:pt>
                <c:pt idx="10">
                  <c:v>17702.054857222247</c:v>
                </c:pt>
                <c:pt idx="11">
                  <c:v>28487.867085666629</c:v>
                </c:pt>
                <c:pt idx="12">
                  <c:v>33035.420251399977</c:v>
                </c:pt>
                <c:pt idx="13">
                  <c:v>852.35215083998628</c:v>
                </c:pt>
                <c:pt idx="14">
                  <c:v>46244.888709496008</c:v>
                </c:pt>
                <c:pt idx="15">
                  <c:v>30037.866774302383</c:v>
                </c:pt>
                <c:pt idx="16">
                  <c:v>6259.179935418535</c:v>
                </c:pt>
                <c:pt idx="17">
                  <c:v>33354.707961251144</c:v>
                </c:pt>
                <c:pt idx="18">
                  <c:v>58670.97522324929</c:v>
                </c:pt>
                <c:pt idx="19">
                  <c:v>4963.1851339496206</c:v>
                </c:pt>
                <c:pt idx="20">
                  <c:v>21283.488919630239</c:v>
                </c:pt>
                <c:pt idx="21">
                  <c:v>27859.906648221891</c:v>
                </c:pt>
                <c:pt idx="22">
                  <c:v>1705.7560110668419</c:v>
                </c:pt>
                <c:pt idx="23">
                  <c:v>29933.05360664014</c:v>
                </c:pt>
                <c:pt idx="24">
                  <c:v>7799.367836015881</c:v>
                </c:pt>
                <c:pt idx="25">
                  <c:v>1642.5792983904248</c:v>
                </c:pt>
                <c:pt idx="26">
                  <c:v>26233.547579034232</c:v>
                </c:pt>
                <c:pt idx="27">
                  <c:v>23747.171452579438</c:v>
                </c:pt>
                <c:pt idx="28">
                  <c:v>14492.102871547686</c:v>
                </c:pt>
                <c:pt idx="29">
                  <c:v>5434.3382770713652</c:v>
                </c:pt>
                <c:pt idx="30">
                  <c:v>29990.997033757158</c:v>
                </c:pt>
                <c:pt idx="31">
                  <c:v>8495.7982202543062</c:v>
                </c:pt>
                <c:pt idx="32">
                  <c:v>11147.578932152595</c:v>
                </c:pt>
                <c:pt idx="33">
                  <c:v>3429.3526407084428</c:v>
                </c:pt>
                <c:pt idx="34">
                  <c:v>13440.011584425054</c:v>
                </c:pt>
                <c:pt idx="35">
                  <c:v>3039.9930493449792</c:v>
                </c:pt>
                <c:pt idx="36">
                  <c:v>718.00417039298918</c:v>
                </c:pt>
                <c:pt idx="37">
                  <c:v>17666.302502235805</c:v>
                </c:pt>
                <c:pt idx="38">
                  <c:v>2657.681501341518</c:v>
                </c:pt>
                <c:pt idx="39">
                  <c:v>8766.9089008049341</c:v>
                </c:pt>
                <c:pt idx="40">
                  <c:v>13456.054659517074</c:v>
                </c:pt>
                <c:pt idx="41">
                  <c:v>17796.054659517074</c:v>
                </c:pt>
                <c:pt idx="42">
                  <c:v>16198.054659517074</c:v>
                </c:pt>
                <c:pt idx="43">
                  <c:v>11602.945340482926</c:v>
                </c:pt>
                <c:pt idx="44">
                  <c:v>10584.054659517074</c:v>
                </c:pt>
                <c:pt idx="45">
                  <c:v>34950.945340482926</c:v>
                </c:pt>
                <c:pt idx="46">
                  <c:v>43689.945340482926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3B4A-9571-02065E70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28175"/>
        <c:axId val="457199839"/>
      </c:barChart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1-310F-3B4A-9571-02065E70A8CA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F-3B4A-9571-02065E70A8CA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F-3B4A-9571-02065E70A8CA}"/>
            </c:ext>
          </c:extLst>
        </c:ser>
        <c:ser>
          <c:idx val="3"/>
          <c:order val="3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F-3B4A-9571-02065E70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8175"/>
        <c:axId val="457199839"/>
      </c:lineChart>
      <c:catAx>
        <c:axId val="516328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9839"/>
        <c:crosses val="autoZero"/>
        <c:auto val="1"/>
        <c:lblAlgn val="ctr"/>
        <c:lblOffset val="100"/>
        <c:noMultiLvlLbl val="0"/>
      </c:catAx>
      <c:valAx>
        <c:axId val="4571998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latin typeface="Bookman Old Style" panose="02050604050505020204" pitchFamily="18" charset="0"/>
                <a:cs typeface="Calibri" panose="020F0502020204030204" pitchFamily="34" charset="0"/>
              </a:rPr>
              <a:t>Time Series of Sales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Data!$A$4:$A$51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Data!$B$4:$B$51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2-0843-8435-5881A00229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6751"/>
        <c:axId val="92455151"/>
      </c:lineChart>
      <c:dateAx>
        <c:axId val="9246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Period</a:t>
                </a:r>
                <a:r>
                  <a:rPr lang="en-IN" sz="1000" b="0" i="0" u="none" strike="noStrike" baseline="0"/>
                  <a:t> 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7575078978830809"/>
              <c:y val="0.84738051945525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151"/>
        <c:crosses val="autoZero"/>
        <c:auto val="1"/>
        <c:lblOffset val="100"/>
        <c:baseTimeUnit val="months"/>
      </c:dateAx>
      <c:valAx>
        <c:axId val="92455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IN" sz="1000" b="1" i="0" u="none" strike="noStrike" baseline="0">
                    <a:effectLst/>
                  </a:rPr>
                  <a:t>Sales (£)</a:t>
                </a:r>
                <a:r>
                  <a:rPr lang="en-IN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80386542591266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(a).Time Series'!$D$1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(a).Time Series'!$C$2:$C$49</c:f>
              <c:strCache>
                <c:ptCount val="4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'1 (a).Time Series'!$D$2:$D$49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6-9143-81D0-553E00560AC0}"/>
            </c:ext>
          </c:extLst>
        </c:ser>
        <c:ser>
          <c:idx val="1"/>
          <c:order val="1"/>
          <c:tx>
            <c:strRef>
              <c:f>'(b).CMA-12'!$D$1</c:f>
              <c:strCache>
                <c:ptCount val="1"/>
                <c:pt idx="0">
                  <c:v>CMA-12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'(b).CMA-12'!$D$2:$D$48</c:f>
              <c:numCache>
                <c:formatCode>General</c:formatCode>
                <c:ptCount val="47"/>
                <c:pt idx="6" formatCode="_(* #,##0.00_);_(* \(#,##0.00\);_(* &quot;-&quot;??_);_(@_)">
                  <c:v>788379.54166666674</c:v>
                </c:pt>
                <c:pt idx="7" formatCode="_(* #,##0.00_);_(* \(#,##0.00\);_(* &quot;-&quot;??_);_(@_)">
                  <c:v>793032.54166666674</c:v>
                </c:pt>
                <c:pt idx="8" formatCode="_(* #,##0.00_);_(* \(#,##0.00\);_(* &quot;-&quot;??_);_(@_)">
                  <c:v>794943.875</c:v>
                </c:pt>
                <c:pt idx="9" formatCode="_(* #,##0.00_);_(* \(#,##0.00\);_(* &quot;-&quot;??_);_(@_)">
                  <c:v>795343.91666666663</c:v>
                </c:pt>
                <c:pt idx="10" formatCode="_(* #,##0.00_);_(* \(#,##0.00\);_(* &quot;-&quot;??_);_(@_)">
                  <c:v>795912.875</c:v>
                </c:pt>
                <c:pt idx="11" formatCode="_(* #,##0.00_);_(* \(#,##0.00\);_(* &quot;-&quot;??_);_(@_)">
                  <c:v>797019.70833333337</c:v>
                </c:pt>
                <c:pt idx="12" formatCode="_(* #,##0.00_);_(* \(#,##0.00\);_(* &quot;-&quot;??_);_(@_)">
                  <c:v>797665.16666666674</c:v>
                </c:pt>
                <c:pt idx="13" formatCode="_(* #,##0.00_);_(* \(#,##0.00\);_(* &quot;-&quot;??_);_(@_)">
                  <c:v>797772.75</c:v>
                </c:pt>
                <c:pt idx="14" formatCode="_(* #,##0.00_);_(* \(#,##0.00\);_(* &quot;-&quot;??_);_(@_)">
                  <c:v>797772.75</c:v>
                </c:pt>
                <c:pt idx="15" formatCode="_(* #,##0.00_);_(* \(#,##0.00\);_(* &quot;-&quot;??_);_(@_)">
                  <c:v>800014.79166666674</c:v>
                </c:pt>
                <c:pt idx="16" formatCode="_(* #,##0.00_);_(* \(#,##0.00\);_(* &quot;-&quot;??_);_(@_)">
                  <c:v>804568.25</c:v>
                </c:pt>
                <c:pt idx="17" formatCode="_(* #,##0.00_);_(* \(#,##0.00\);_(* &quot;-&quot;??_);_(@_)">
                  <c:v>810021.375</c:v>
                </c:pt>
                <c:pt idx="18" formatCode="_(* #,##0.00_);_(* \(#,##0.00\);_(* &quot;-&quot;??_);_(@_)">
                  <c:v>817627.66666666674</c:v>
                </c:pt>
                <c:pt idx="19" formatCode="_(* #,##0.00_);_(* \(#,##0.00\);_(* &quot;-&quot;??_);_(@_)">
                  <c:v>824225.875</c:v>
                </c:pt>
                <c:pt idx="20" formatCode="_(* #,##0.00_);_(* \(#,##0.00\);_(* &quot;-&quot;??_);_(@_)">
                  <c:v>829293.20833333326</c:v>
                </c:pt>
                <c:pt idx="21" formatCode="_(* #,##0.00_);_(* \(#,##0.00\);_(* &quot;-&quot;??_);_(@_)">
                  <c:v>835640.66666666663</c:v>
                </c:pt>
                <c:pt idx="22" formatCode="_(* #,##0.00_);_(* \(#,##0.00\);_(* &quot;-&quot;??_);_(@_)">
                  <c:v>843108.25</c:v>
                </c:pt>
                <c:pt idx="23" formatCode="_(* #,##0.00_);_(* \(#,##0.00\);_(* &quot;-&quot;??_);_(@_)">
                  <c:v>852755.70833333337</c:v>
                </c:pt>
                <c:pt idx="24" formatCode="_(* #,##0.00_);_(* \(#,##0.00\);_(* &quot;-&quot;??_);_(@_)">
                  <c:v>865664</c:v>
                </c:pt>
                <c:pt idx="25" formatCode="_(* #,##0.00_);_(* \(#,##0.00\);_(* &quot;-&quot;??_);_(@_)">
                  <c:v>877562.875</c:v>
                </c:pt>
                <c:pt idx="26" formatCode="_(* #,##0.00_);_(* \(#,##0.00\);_(* &quot;-&quot;??_);_(@_)">
                  <c:v>886972.54166666674</c:v>
                </c:pt>
                <c:pt idx="27" formatCode="_(* #,##0.00_);_(* \(#,##0.00\);_(* &quot;-&quot;??_);_(@_)">
                  <c:v>896713.29166666674</c:v>
                </c:pt>
                <c:pt idx="28" formatCode="_(* #,##0.00_);_(* \(#,##0.00\);_(* &quot;-&quot;??_);_(@_)">
                  <c:v>906695.875</c:v>
                </c:pt>
                <c:pt idx="29" formatCode="_(* #,##0.00_);_(* \(#,##0.00\);_(* &quot;-&quot;??_);_(@_)">
                  <c:v>916227.75</c:v>
                </c:pt>
                <c:pt idx="30" formatCode="_(* #,##0.00_);_(* \(#,##0.00\);_(* &quot;-&quot;??_);_(@_)">
                  <c:v>929943.75</c:v>
                </c:pt>
                <c:pt idx="31" formatCode="_(* #,##0.00_);_(* \(#,##0.00\);_(* &quot;-&quot;??_);_(@_)">
                  <c:v>945276.04166666663</c:v>
                </c:pt>
                <c:pt idx="32" formatCode="_(* #,##0.00_);_(* \(#,##0.00\);_(* &quot;-&quot;??_);_(@_)">
                  <c:v>956771</c:v>
                </c:pt>
                <c:pt idx="33" formatCode="_(* #,##0.00_);_(* \(#,##0.00\);_(* &quot;-&quot;??_);_(@_)">
                  <c:v>967817.875</c:v>
                </c:pt>
                <c:pt idx="34" formatCode="_(* #,##0.00_);_(* \(#,##0.00\);_(* &quot;-&quot;??_);_(@_)">
                  <c:v>979424.83333333326</c:v>
                </c:pt>
                <c:pt idx="35" formatCode="_(* #,##0.00_);_(* \(#,##0.00\);_(* &quot;-&quot;??_);_(@_)">
                  <c:v>993187.125</c:v>
                </c:pt>
                <c:pt idx="36" formatCode="_(* #,##0.00_);_(* \(#,##0.00\);_(* &quot;-&quot;??_);_(@_)">
                  <c:v>1009688.4583333333</c:v>
                </c:pt>
                <c:pt idx="37" formatCode="_(* #,##0.00_);_(* \(#,##0.00\);_(* &quot;-&quot;??_);_(@_)">
                  <c:v>1025596.6666666666</c:v>
                </c:pt>
                <c:pt idx="38" formatCode="_(* #,##0.00_);_(* \(#,##0.00\);_(* &quot;-&quot;??_);_(@_)">
                  <c:v>1040365.3333333333</c:v>
                </c:pt>
                <c:pt idx="39" formatCode="_(* #,##0.00_);_(* \(#,##0.00\);_(* &quot;-&quot;??_);_(@_)">
                  <c:v>1057390.25</c:v>
                </c:pt>
                <c:pt idx="40" formatCode="_(* #,##0.00_);_(* \(#,##0.00\);_(* &quot;-&quot;??_);_(@_)">
                  <c:v>1076585.0416666665</c:v>
                </c:pt>
                <c:pt idx="41" formatCode="_(* #,##0.00_);_(* \(#,##0.00\);_(* &quot;-&quot;??_);_(@_)">
                  <c:v>1095580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6-9143-81D0-553E0056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08"/>
        <c:axId val="62620384"/>
      </c:lineChart>
      <c:catAx>
        <c:axId val="687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84"/>
        <c:crosses val="autoZero"/>
        <c:auto val="1"/>
        <c:lblAlgn val="ctr"/>
        <c:lblOffset val="100"/>
        <c:noMultiLvlLbl val="0"/>
      </c:catAx>
      <c:valAx>
        <c:axId val="62620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'(c).Detrended'!$E$1</c:f>
              <c:strCache>
                <c:ptCount val="1"/>
                <c:pt idx="0">
                  <c:v>Detrended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'(c).Detrended'!$E$2:$E$43</c:f>
              <c:numCache>
                <c:formatCode>0.00</c:formatCode>
                <c:ptCount val="4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  <c:pt idx="12">
                  <c:v>205351.83333333326</c:v>
                </c:pt>
                <c:pt idx="13">
                  <c:v>-119278.75</c:v>
                </c:pt>
                <c:pt idx="14">
                  <c:v>-218492.75</c:v>
                </c:pt>
                <c:pt idx="15">
                  <c:v>-206012.79166666674</c:v>
                </c:pt>
                <c:pt idx="16">
                  <c:v>-184963.25</c:v>
                </c:pt>
                <c:pt idx="17">
                  <c:v>-9696.375</c:v>
                </c:pt>
                <c:pt idx="18">
                  <c:v>52402.333333333256</c:v>
                </c:pt>
                <c:pt idx="19">
                  <c:v>-70850.875</c:v>
                </c:pt>
                <c:pt idx="20">
                  <c:v>-36267.208333333256</c:v>
                </c:pt>
                <c:pt idx="21">
                  <c:v>180538.33333333337</c:v>
                </c:pt>
                <c:pt idx="22">
                  <c:v>204498.75</c:v>
                </c:pt>
                <c:pt idx="23">
                  <c:v>150261.29166666663</c:v>
                </c:pt>
                <c:pt idx="24">
                  <c:v>244503</c:v>
                </c:pt>
                <c:pt idx="25">
                  <c:v>-147861.875</c:v>
                </c:pt>
                <c:pt idx="26">
                  <c:v>-237283.54166666674</c:v>
                </c:pt>
                <c:pt idx="27">
                  <c:v>-220781.29166666674</c:v>
                </c:pt>
                <c:pt idx="28">
                  <c:v>-189798.875</c:v>
                </c:pt>
                <c:pt idx="29">
                  <c:v>18344.25</c:v>
                </c:pt>
                <c:pt idx="30">
                  <c:v>115638.25</c:v>
                </c:pt>
                <c:pt idx="31">
                  <c:v>-81880.041666666628</c:v>
                </c:pt>
                <c:pt idx="32">
                  <c:v>-47934</c:v>
                </c:pt>
                <c:pt idx="33">
                  <c:v>166328.125</c:v>
                </c:pt>
                <c:pt idx="34">
                  <c:v>189797.16666666674</c:v>
                </c:pt>
                <c:pt idx="35">
                  <c:v>116979.875</c:v>
                </c:pt>
                <c:pt idx="36">
                  <c:v>322512.54166666674</c:v>
                </c:pt>
                <c:pt idx="37">
                  <c:v>-149954.66666666663</c:v>
                </c:pt>
                <c:pt idx="38">
                  <c:v>-260738.33333333326</c:v>
                </c:pt>
                <c:pt idx="39">
                  <c:v>-246271.25</c:v>
                </c:pt>
                <c:pt idx="40">
                  <c:v>-216308.04166666651</c:v>
                </c:pt>
                <c:pt idx="41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794D-B1DC-1AB099B9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95584"/>
        <c:axId val="337697296"/>
      </c:lineChart>
      <c:catAx>
        <c:axId val="33769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97296"/>
        <c:crosses val="autoZero"/>
        <c:auto val="1"/>
        <c:lblAlgn val="ctr"/>
        <c:lblOffset val="100"/>
        <c:noMultiLvlLbl val="0"/>
      </c:catAx>
      <c:valAx>
        <c:axId val="3376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Seasonal diagram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'(d).Seasonal Matrix'!$J$15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'(d).Seasonal Matrix'!$J$16:$J$27</c:f>
              <c:numCache>
                <c:formatCode>0.00</c:formatCode>
                <c:ptCount val="1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8-9C43-9D4C-43C6F8F79F97}"/>
            </c:ext>
          </c:extLst>
        </c:ser>
        <c:ser>
          <c:idx val="1"/>
          <c:order val="1"/>
          <c:tx>
            <c:strRef>
              <c:f>'(d).Seasonal Matrix'!$K$15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'(d).Seasonal Matrix'!$K$16:$K$27</c:f>
              <c:numCache>
                <c:formatCode>0.00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8-9C43-9D4C-43C6F8F79F97}"/>
            </c:ext>
          </c:extLst>
        </c:ser>
        <c:ser>
          <c:idx val="2"/>
          <c:order val="2"/>
          <c:tx>
            <c:strRef>
              <c:f>'(d).Seasonal Matrix'!$L$15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'(d).Seasonal Matrix'!$L$16:$L$27</c:f>
              <c:numCache>
                <c:formatCode>0.00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8-9C43-9D4C-43C6F8F79F97}"/>
            </c:ext>
          </c:extLst>
        </c:ser>
        <c:ser>
          <c:idx val="3"/>
          <c:order val="3"/>
          <c:tx>
            <c:strRef>
              <c:f>'(d).Seasonal Matrix'!$M$15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'(d).Seasonal Matrix'!$M$16:$M$27</c:f>
              <c:numCache>
                <c:formatCode>0.00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8-9C43-9D4C-43C6F8F7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28"/>
        <c:axId val="1"/>
      </c:lineChart>
      <c:catAx>
        <c:axId val="72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83638933245232"/>
          <c:y val="0.44816272965879267"/>
          <c:w val="0.11325586040945436"/>
          <c:h val="0.245454245137449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'(d).Seasonal Matrix'!$J$15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Matrix'!$J$16:$J$27</c:f>
              <c:numCache>
                <c:formatCode>0.00</c:formatCode>
                <c:ptCount val="1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1C4B-BF9E-D86F6F81C5CE}"/>
            </c:ext>
          </c:extLst>
        </c:ser>
        <c:ser>
          <c:idx val="1"/>
          <c:order val="1"/>
          <c:tx>
            <c:strRef>
              <c:f>'(d).Seasonal Matrix'!$K$15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Matrix'!$K$16:$K$27</c:f>
              <c:numCache>
                <c:formatCode>0.00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1C4B-BF9E-D86F6F81C5CE}"/>
            </c:ext>
          </c:extLst>
        </c:ser>
        <c:ser>
          <c:idx val="2"/>
          <c:order val="2"/>
          <c:tx>
            <c:strRef>
              <c:f>'(d).Seasonal Matrix'!$L$15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Matrix'!$L$16:$L$27</c:f>
              <c:numCache>
                <c:formatCode>0.00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A-1C4B-BF9E-D86F6F81C5CE}"/>
            </c:ext>
          </c:extLst>
        </c:ser>
        <c:ser>
          <c:idx val="3"/>
          <c:order val="3"/>
          <c:tx>
            <c:strRef>
              <c:f>'(d).Seasonal Matrix'!$M$15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A-1C4B-BF9E-D86F6F81C5CE}"/>
              </c:ext>
            </c:extLst>
          </c:dPt>
          <c:val>
            <c:numRef>
              <c:f>'(d).Seasonal Matrix'!$M$16:$M$27</c:f>
              <c:numCache>
                <c:formatCode>0.00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A-1C4B-BF9E-D86F6F81C5CE}"/>
            </c:ext>
          </c:extLst>
        </c:ser>
        <c:ser>
          <c:idx val="4"/>
          <c:order val="4"/>
          <c:tx>
            <c:strRef>
              <c:f>'(d).Seasonal Matrix'!$P$15</c:f>
              <c:strCache>
                <c:ptCount val="1"/>
                <c:pt idx="0">
                  <c:v>Seasonal Profile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2700" cap="rnd" cmpd="dbl">
                <a:solidFill>
                  <a:schemeClr val="accent5">
                    <a:lumMod val="5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8A-1C4B-BF9E-D86F6F81C5CE}"/>
              </c:ext>
            </c:extLst>
          </c:dPt>
          <c:val>
            <c:numRef>
              <c:f>'(d).Seasonal Matrix'!$P$16:$P$27</c:f>
              <c:numCache>
                <c:formatCode>0.00</c:formatCode>
                <c:ptCount val="12"/>
                <c:pt idx="0">
                  <c:v>257455.79166666666</c:v>
                </c:pt>
                <c:pt idx="1">
                  <c:v>-139031.76388888888</c:v>
                </c:pt>
                <c:pt idx="2">
                  <c:v>-238838.20833333334</c:v>
                </c:pt>
                <c:pt idx="3">
                  <c:v>-224355.11111111115</c:v>
                </c:pt>
                <c:pt idx="4">
                  <c:v>-197023.38888888885</c:v>
                </c:pt>
                <c:pt idx="5">
                  <c:v>11518.291666666666</c:v>
                </c:pt>
                <c:pt idx="6">
                  <c:v>82369.680555555504</c:v>
                </c:pt>
                <c:pt idx="7">
                  <c:v>-64129.486111111124</c:v>
                </c:pt>
                <c:pt idx="8">
                  <c:v>-28706.361111111084</c:v>
                </c:pt>
                <c:pt idx="9">
                  <c:v>171297.51388888891</c:v>
                </c:pt>
                <c:pt idx="10">
                  <c:v>196838.68055555559</c:v>
                </c:pt>
                <c:pt idx="11">
                  <c:v>132612.48611111109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A-1C4B-BF9E-D86F6F81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28"/>
        <c:axId val="1"/>
      </c:lineChart>
      <c:catAx>
        <c:axId val="7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'2(a). Forecasting'!$B$1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'2(a). Forecasting'!$A$2:$A$49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'2(a). Forecasting'!$B$2:$B$49</c:f>
              <c:numCache>
                <c:formatCode>_-* #,##0_-;\-* #,##0_-;_-* "-"??_-;_-@_-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D446-8957-129DBE5A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52767"/>
        <c:axId val="457405503"/>
      </c:lineChart>
      <c:dateAx>
        <c:axId val="428452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5503"/>
        <c:crosses val="autoZero"/>
        <c:auto val="1"/>
        <c:lblOffset val="100"/>
        <c:baseTimeUnit val="months"/>
      </c:dateAx>
      <c:valAx>
        <c:axId val="45740550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312314649993E-2"/>
          <c:y val="9.1400378219434794E-2"/>
          <c:w val="0.88114442526098513"/>
          <c:h val="0.6040788400856718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'2(b). SES'!$AA$1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'2(b). SES'!$AA$3:$AA$49</c:f>
              <c:numCache>
                <c:formatCode>0.00</c:formatCode>
                <c:ptCount val="47"/>
                <c:pt idx="0">
                  <c:v>8850.3414634146611</c:v>
                </c:pt>
                <c:pt idx="1">
                  <c:v>26151.82926829264</c:v>
                </c:pt>
                <c:pt idx="2">
                  <c:v>6056.6024390243692</c:v>
                </c:pt>
                <c:pt idx="3">
                  <c:v>996.03853658540174</c:v>
                </c:pt>
                <c:pt idx="4">
                  <c:v>5058.5231219512061</c:v>
                </c:pt>
                <c:pt idx="5">
                  <c:v>4893.4138731707353</c:v>
                </c:pt>
                <c:pt idx="6">
                  <c:v>1025.1516760975355</c:v>
                </c:pt>
                <c:pt idx="7">
                  <c:v>89556.291005658568</c:v>
                </c:pt>
                <c:pt idx="8">
                  <c:v>5636.3746033951174</c:v>
                </c:pt>
                <c:pt idx="9">
                  <c:v>32977.575237962941</c:v>
                </c:pt>
                <c:pt idx="10">
                  <c:v>17702.054857222247</c:v>
                </c:pt>
                <c:pt idx="11">
                  <c:v>28487.867085666629</c:v>
                </c:pt>
                <c:pt idx="12">
                  <c:v>33035.420251399977</c:v>
                </c:pt>
                <c:pt idx="13">
                  <c:v>852.35215083998628</c:v>
                </c:pt>
                <c:pt idx="14">
                  <c:v>46244.888709496008</c:v>
                </c:pt>
                <c:pt idx="15">
                  <c:v>30037.866774302383</c:v>
                </c:pt>
                <c:pt idx="16">
                  <c:v>6259.179935418535</c:v>
                </c:pt>
                <c:pt idx="17">
                  <c:v>33354.707961251144</c:v>
                </c:pt>
                <c:pt idx="18">
                  <c:v>58670.97522324929</c:v>
                </c:pt>
                <c:pt idx="19">
                  <c:v>4963.1851339496206</c:v>
                </c:pt>
                <c:pt idx="20">
                  <c:v>21283.488919630239</c:v>
                </c:pt>
                <c:pt idx="21">
                  <c:v>27859.906648221891</c:v>
                </c:pt>
                <c:pt idx="22">
                  <c:v>1705.7560110668419</c:v>
                </c:pt>
                <c:pt idx="23">
                  <c:v>29933.05360664014</c:v>
                </c:pt>
                <c:pt idx="24">
                  <c:v>7799.367836015881</c:v>
                </c:pt>
                <c:pt idx="25">
                  <c:v>1642.5792983904248</c:v>
                </c:pt>
                <c:pt idx="26">
                  <c:v>26233.547579034232</c:v>
                </c:pt>
                <c:pt idx="27">
                  <c:v>23747.171452579438</c:v>
                </c:pt>
                <c:pt idx="28">
                  <c:v>14492.102871547686</c:v>
                </c:pt>
                <c:pt idx="29">
                  <c:v>5434.3382770713652</c:v>
                </c:pt>
                <c:pt idx="30">
                  <c:v>29990.997033757158</c:v>
                </c:pt>
                <c:pt idx="31">
                  <c:v>8495.7982202543062</c:v>
                </c:pt>
                <c:pt idx="32">
                  <c:v>11147.578932152595</c:v>
                </c:pt>
                <c:pt idx="33">
                  <c:v>3429.3526407084428</c:v>
                </c:pt>
                <c:pt idx="34">
                  <c:v>13440.011584425054</c:v>
                </c:pt>
                <c:pt idx="35">
                  <c:v>3039.9930493449792</c:v>
                </c:pt>
                <c:pt idx="36">
                  <c:v>718.00417039298918</c:v>
                </c:pt>
                <c:pt idx="37">
                  <c:v>17666.302502235805</c:v>
                </c:pt>
                <c:pt idx="38">
                  <c:v>2657.681501341518</c:v>
                </c:pt>
                <c:pt idx="39">
                  <c:v>8766.9089008049341</c:v>
                </c:pt>
                <c:pt idx="40">
                  <c:v>13456.054659517074</c:v>
                </c:pt>
                <c:pt idx="41">
                  <c:v>17796.054659517074</c:v>
                </c:pt>
                <c:pt idx="42">
                  <c:v>16198.054659517074</c:v>
                </c:pt>
                <c:pt idx="43">
                  <c:v>11602.945340482926</c:v>
                </c:pt>
                <c:pt idx="44">
                  <c:v>10584.054659517074</c:v>
                </c:pt>
                <c:pt idx="45">
                  <c:v>34950.945340482926</c:v>
                </c:pt>
                <c:pt idx="46">
                  <c:v>43689.945340482926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E544-989D-168CCAF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28175"/>
        <c:axId val="457199839"/>
      </c:barChart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B1CA-AA47-8FFA-48FC55954A68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A-AA47-8FFA-48FC55954A68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A-AA47-8FFA-48FC55954A68}"/>
            </c:ext>
          </c:extLst>
        </c:ser>
        <c:ser>
          <c:idx val="3"/>
          <c:order val="3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A-AA47-8FFA-48FC5595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8175"/>
        <c:axId val="457199839"/>
      </c:lineChart>
      <c:catAx>
        <c:axId val="516328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9839"/>
        <c:crosses val="autoZero"/>
        <c:auto val="1"/>
        <c:lblAlgn val="ctr"/>
        <c:lblOffset val="100"/>
        <c:noMultiLvlLbl val="1"/>
      </c:catAx>
      <c:valAx>
        <c:axId val="4571998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7A8B-904B-A561-E8CA39F2DB63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B-904B-A561-E8CA39F2DB63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904B-A561-E8CA39F2DB63}"/>
            </c:ext>
          </c:extLst>
        </c:ser>
        <c:ser>
          <c:idx val="3"/>
          <c:order val="3"/>
          <c:tx>
            <c:strRef>
              <c:f>'2(b). SES'!$E$1</c:f>
              <c:strCache>
                <c:ptCount val="1"/>
                <c:pt idx="0">
                  <c:v>Alpha (α)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SES'!$E$2:$E$49</c:f>
              <c:numCache>
                <c:formatCode>General</c:formatCode>
                <c:ptCount val="4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B-904B-A561-E8CA39F2DB63}"/>
            </c:ext>
          </c:extLst>
        </c:ser>
        <c:ser>
          <c:idx val="4"/>
          <c:order val="4"/>
          <c:tx>
            <c:strRef>
              <c:f>'2(b). SES'!$G$1</c:f>
              <c:strCache>
                <c:ptCount val="1"/>
                <c:pt idx="0">
                  <c:v>SES(FIT)   
α=0.2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SES'!$G$2:$G$49</c:f>
              <c:numCache>
                <c:formatCode>0.00</c:formatCode>
                <c:ptCount val="48"/>
                <c:pt idx="1">
                  <c:v>386345.65853658534</c:v>
                </c:pt>
                <c:pt idx="2">
                  <c:v>388115.72682926827</c:v>
                </c:pt>
                <c:pt idx="3">
                  <c:v>383416.38146341464</c:v>
                </c:pt>
                <c:pt idx="4">
                  <c:v>383394.90517073171</c:v>
                </c:pt>
                <c:pt idx="5">
                  <c:v>382825.52413658542</c:v>
                </c:pt>
                <c:pt idx="6">
                  <c:v>381422.61930926837</c:v>
                </c:pt>
                <c:pt idx="7">
                  <c:v>379833.89544741472</c:v>
                </c:pt>
                <c:pt idx="8">
                  <c:v>379308.51635793183</c:v>
                </c:pt>
                <c:pt idx="9">
                  <c:v>396751.01308634551</c:v>
                </c:pt>
                <c:pt idx="10">
                  <c:v>402871.81046907644</c:v>
                </c:pt>
                <c:pt idx="11">
                  <c:v>399713.24837526114</c:v>
                </c:pt>
                <c:pt idx="12">
                  <c:v>403878.59870020894</c:v>
                </c:pt>
                <c:pt idx="13">
                  <c:v>400058.2789601672</c:v>
                </c:pt>
                <c:pt idx="14">
                  <c:v>393098.22316813376</c:v>
                </c:pt>
                <c:pt idx="15">
                  <c:v>390933.57853450702</c:v>
                </c:pt>
                <c:pt idx="16">
                  <c:v>398893.46282760566</c:v>
                </c:pt>
                <c:pt idx="17">
                  <c:v>394673.57026208454</c:v>
                </c:pt>
                <c:pt idx="18">
                  <c:v>395095.25620966766</c:v>
                </c:pt>
                <c:pt idx="19">
                  <c:v>401732.20496773417</c:v>
                </c:pt>
                <c:pt idx="20">
                  <c:v>391934.96397418738</c:v>
                </c:pt>
                <c:pt idx="21">
                  <c:v>388634.37117934995</c:v>
                </c:pt>
                <c:pt idx="22">
                  <c:v>391299.89694348001</c:v>
                </c:pt>
                <c:pt idx="23">
                  <c:v>385836.91755478404</c:v>
                </c:pt>
                <c:pt idx="24">
                  <c:v>384391.33404382726</c:v>
                </c:pt>
                <c:pt idx="25">
                  <c:v>389309.26723506185</c:v>
                </c:pt>
                <c:pt idx="26">
                  <c:v>388699.21378804947</c:v>
                </c:pt>
                <c:pt idx="27">
                  <c:v>389021.17103043955</c:v>
                </c:pt>
                <c:pt idx="28">
                  <c:v>394409.33682435169</c:v>
                </c:pt>
                <c:pt idx="29">
                  <c:v>391335.46945948136</c:v>
                </c:pt>
                <c:pt idx="30">
                  <c:v>388089.1755675851</c:v>
                </c:pt>
                <c:pt idx="31">
                  <c:v>388239.34045406809</c:v>
                </c:pt>
                <c:pt idx="32">
                  <c:v>381983.87236325449</c:v>
                </c:pt>
                <c:pt idx="33">
                  <c:v>378241.69789060357</c:v>
                </c:pt>
                <c:pt idx="34">
                  <c:v>374164.15831248288</c:v>
                </c:pt>
                <c:pt idx="35">
                  <c:v>372817.32664998632</c:v>
                </c:pt>
                <c:pt idx="36">
                  <c:v>374207.86131998908</c:v>
                </c:pt>
                <c:pt idx="37">
                  <c:v>373346.28905599128</c:v>
                </c:pt>
                <c:pt idx="38">
                  <c:v>372968.03124479303</c:v>
                </c:pt>
                <c:pt idx="39">
                  <c:v>376143.62499583443</c:v>
                </c:pt>
                <c:pt idx="40">
                  <c:v>377443.49999666761</c:v>
                </c:pt>
                <c:pt idx="41">
                  <c:v>379793.79999733408</c:v>
                </c:pt>
                <c:pt idx="42">
                  <c:v>379793.79999733408</c:v>
                </c:pt>
                <c:pt idx="43">
                  <c:v>379793.79999733408</c:v>
                </c:pt>
                <c:pt idx="44">
                  <c:v>379793.79999733408</c:v>
                </c:pt>
                <c:pt idx="45">
                  <c:v>379793.79999733408</c:v>
                </c:pt>
                <c:pt idx="46">
                  <c:v>379793.79999733408</c:v>
                </c:pt>
                <c:pt idx="47">
                  <c:v>379793.79999733408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B-904B-A561-E8CA39F2DB63}"/>
            </c:ext>
          </c:extLst>
        </c:ser>
        <c:ser>
          <c:idx val="5"/>
          <c:order val="5"/>
          <c:tx>
            <c:strRef>
              <c:f>'2(b). SES'!$M$1</c:f>
              <c:strCache>
                <c:ptCount val="1"/>
                <c:pt idx="0">
                  <c:v>SES(FIT)
 α=0.3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'2(b). SES'!$M$3:$M$49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389000.76097560971</c:v>
                </c:pt>
                <c:pt idx="2">
                  <c:v>381686.23268292681</c:v>
                </c:pt>
                <c:pt idx="3">
                  <c:v>382173.06287804875</c:v>
                </c:pt>
                <c:pt idx="4">
                  <c:v>381685.5440146341</c:v>
                </c:pt>
                <c:pt idx="5">
                  <c:v>379923.18081024382</c:v>
                </c:pt>
                <c:pt idx="6">
                  <c:v>377989.92656717065</c:v>
                </c:pt>
                <c:pt idx="7">
                  <c:v>377755.0485970194</c:v>
                </c:pt>
                <c:pt idx="8">
                  <c:v>404384.83401791356</c:v>
                </c:pt>
                <c:pt idx="9">
                  <c:v>411275.88381253945</c:v>
                </c:pt>
                <c:pt idx="10">
                  <c:v>404016.81866877759</c:v>
                </c:pt>
                <c:pt idx="11">
                  <c:v>408973.77306814428</c:v>
                </c:pt>
                <c:pt idx="12">
                  <c:v>401714.74114770093</c:v>
                </c:pt>
                <c:pt idx="13">
                  <c:v>390777.71880339063</c:v>
                </c:pt>
                <c:pt idx="14">
                  <c:v>388226.9031623734</c:v>
                </c:pt>
                <c:pt idx="15">
                  <c:v>400978.73221366131</c:v>
                </c:pt>
                <c:pt idx="16">
                  <c:v>394023.31254956289</c:v>
                </c:pt>
                <c:pt idx="17">
                  <c:v>394850.91878469399</c:v>
                </c:pt>
                <c:pt idx="18">
                  <c:v>404879.64314928575</c:v>
                </c:pt>
                <c:pt idx="19">
                  <c:v>389239.55020449997</c:v>
                </c:pt>
                <c:pt idx="20">
                  <c:v>385097.28514314996</c:v>
                </c:pt>
                <c:pt idx="21">
                  <c:v>390156.69960020494</c:v>
                </c:pt>
                <c:pt idx="22">
                  <c:v>382305.18972014345</c:v>
                </c:pt>
                <c:pt idx="23">
                  <c:v>381196.33280410041</c:v>
                </c:pt>
                <c:pt idx="24">
                  <c:v>389531.73296287027</c:v>
                </c:pt>
                <c:pt idx="25">
                  <c:v>388549.91307400918</c:v>
                </c:pt>
                <c:pt idx="26">
                  <c:v>389077.63915180642</c:v>
                </c:pt>
                <c:pt idx="27">
                  <c:v>397142.94740626443</c:v>
                </c:pt>
                <c:pt idx="28">
                  <c:v>391712.06318438507</c:v>
                </c:pt>
                <c:pt idx="29">
                  <c:v>386729.64422906953</c:v>
                </c:pt>
                <c:pt idx="30">
                  <c:v>387362.75096034864</c:v>
                </c:pt>
                <c:pt idx="31">
                  <c:v>378242.52567224402</c:v>
                </c:pt>
                <c:pt idx="32">
                  <c:v>373751.66797057085</c:v>
                </c:pt>
                <c:pt idx="33">
                  <c:v>368982.36757939955</c:v>
                </c:pt>
                <c:pt idx="34">
                  <c:v>368516.65730557963</c:v>
                </c:pt>
                <c:pt idx="35">
                  <c:v>371892.66011390573</c:v>
                </c:pt>
                <c:pt idx="36">
                  <c:v>371294.86207973398</c:v>
                </c:pt>
                <c:pt idx="37">
                  <c:v>371342.90345581376</c:v>
                </c:pt>
                <c:pt idx="38">
                  <c:v>376593.8324190696</c:v>
                </c:pt>
                <c:pt idx="39">
                  <c:v>378408.58269334876</c:v>
                </c:pt>
                <c:pt idx="40">
                  <c:v>381644.50788534409</c:v>
                </c:pt>
                <c:pt idx="41">
                  <c:v>381644.50788534409</c:v>
                </c:pt>
                <c:pt idx="42">
                  <c:v>381644.50788534409</c:v>
                </c:pt>
                <c:pt idx="43">
                  <c:v>381644.50788534409</c:v>
                </c:pt>
                <c:pt idx="44">
                  <c:v>381644.50788534409</c:v>
                </c:pt>
                <c:pt idx="45">
                  <c:v>381644.50788534409</c:v>
                </c:pt>
                <c:pt idx="46">
                  <c:v>381644.50788534409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904B-A561-E8CA39F2DB63}"/>
            </c:ext>
          </c:extLst>
        </c:ser>
        <c:ser>
          <c:idx val="6"/>
          <c:order val="6"/>
          <c:tx>
            <c:strRef>
              <c:f>'2(b). SES'!$S$1</c:f>
              <c:strCache>
                <c:ptCount val="1"/>
                <c:pt idx="0">
                  <c:v>SES(FIT) 
α=0.4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SES'!$S$3:$S$49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389885.79512195126</c:v>
                </c:pt>
                <c:pt idx="2">
                  <c:v>379779.07707317075</c:v>
                </c:pt>
                <c:pt idx="3">
                  <c:v>381191.04624390241</c:v>
                </c:pt>
                <c:pt idx="4">
                  <c:v>380933.82774634147</c:v>
                </c:pt>
                <c:pt idx="5">
                  <c:v>378884.69664780487</c:v>
                </c:pt>
                <c:pt idx="6">
                  <c:v>376722.41798868292</c:v>
                </c:pt>
                <c:pt idx="7">
                  <c:v>376916.25079320977</c:v>
                </c:pt>
                <c:pt idx="8">
                  <c:v>412758.15047592588</c:v>
                </c:pt>
                <c:pt idx="9">
                  <c:v>418596.89028555551</c:v>
                </c:pt>
                <c:pt idx="10">
                  <c:v>405989.73417133326</c:v>
                </c:pt>
                <c:pt idx="11">
                  <c:v>411809.84050279995</c:v>
                </c:pt>
                <c:pt idx="12">
                  <c:v>400996.70430167997</c:v>
                </c:pt>
                <c:pt idx="13">
                  <c:v>386701.22258100798</c:v>
                </c:pt>
                <c:pt idx="14">
                  <c:v>384930.73354860477</c:v>
                </c:pt>
                <c:pt idx="15">
                  <c:v>403251.64012916287</c:v>
                </c:pt>
                <c:pt idx="16">
                  <c:v>393068.58407749771</c:v>
                </c:pt>
                <c:pt idx="17">
                  <c:v>394553.95044649864</c:v>
                </c:pt>
                <c:pt idx="18">
                  <c:v>408044.37026789918</c:v>
                </c:pt>
                <c:pt idx="19">
                  <c:v>385925.02216073952</c:v>
                </c:pt>
                <c:pt idx="20">
                  <c:v>381727.81329644372</c:v>
                </c:pt>
                <c:pt idx="21">
                  <c:v>389821.48797786626</c:v>
                </c:pt>
                <c:pt idx="22">
                  <c:v>379486.89278671972</c:v>
                </c:pt>
                <c:pt idx="23">
                  <c:v>379135.73567203182</c:v>
                </c:pt>
                <c:pt idx="24">
                  <c:v>391073.84140321915</c:v>
                </c:pt>
                <c:pt idx="25">
                  <c:v>389147.90484193148</c:v>
                </c:pt>
                <c:pt idx="26">
                  <c:v>389612.34290515888</c:v>
                </c:pt>
                <c:pt idx="27">
                  <c:v>400152.20574309537</c:v>
                </c:pt>
                <c:pt idx="28">
                  <c:v>391707.32344585721</c:v>
                </c:pt>
                <c:pt idx="29">
                  <c:v>385065.99406751432</c:v>
                </c:pt>
                <c:pt idx="30">
                  <c:v>386575.59644050861</c:v>
                </c:pt>
                <c:pt idx="31">
                  <c:v>374730.15786430519</c:v>
                </c:pt>
                <c:pt idx="32">
                  <c:v>370147.29471858311</c:v>
                </c:pt>
                <c:pt idx="33">
                  <c:v>365229.97683114989</c:v>
                </c:pt>
                <c:pt idx="34">
                  <c:v>366109.98609868996</c:v>
                </c:pt>
                <c:pt idx="35">
                  <c:v>371573.99165921396</c:v>
                </c:pt>
                <c:pt idx="36">
                  <c:v>370904.39499552839</c:v>
                </c:pt>
                <c:pt idx="37">
                  <c:v>371124.63699731702</c:v>
                </c:pt>
                <c:pt idx="38">
                  <c:v>378213.18219839019</c:v>
                </c:pt>
                <c:pt idx="39">
                  <c:v>379985.10931903415</c:v>
                </c:pt>
                <c:pt idx="40">
                  <c:v>383669.06559142051</c:v>
                </c:pt>
                <c:pt idx="41">
                  <c:v>383669.06559142051</c:v>
                </c:pt>
                <c:pt idx="42">
                  <c:v>383669.06559142051</c:v>
                </c:pt>
                <c:pt idx="43">
                  <c:v>383669.06559142051</c:v>
                </c:pt>
                <c:pt idx="44">
                  <c:v>383669.06559142051</c:v>
                </c:pt>
                <c:pt idx="45">
                  <c:v>383669.06559142051</c:v>
                </c:pt>
                <c:pt idx="46">
                  <c:v>383669.06559142051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B-904B-A561-E8CA39F2DB63}"/>
            </c:ext>
          </c:extLst>
        </c:ser>
        <c:ser>
          <c:idx val="7"/>
          <c:order val="7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B-904B-A561-E8CA39F2DB63}"/>
            </c:ext>
          </c:extLst>
        </c:ser>
        <c:ser>
          <c:idx val="8"/>
          <c:order val="8"/>
          <c:tx>
            <c:strRef>
              <c:f>'2(b). SES'!$AE$1</c:f>
              <c:strCache>
                <c:ptCount val="1"/>
                <c:pt idx="0">
                  <c:v>SES(FIT)
 α=0.6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SES'!$AE$3:$AE$49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391655.86341463414</c:v>
                </c:pt>
                <c:pt idx="2">
                  <c:v>375433.74536585365</c:v>
                </c:pt>
                <c:pt idx="3">
                  <c:v>380158.89814634144</c:v>
                </c:pt>
                <c:pt idx="4">
                  <c:v>380392.3592585366</c:v>
                </c:pt>
                <c:pt idx="5">
                  <c:v>377643.54370341462</c:v>
                </c:pt>
                <c:pt idx="6">
                  <c:v>375144.81748136587</c:v>
                </c:pt>
                <c:pt idx="7">
                  <c:v>376382.12699254637</c:v>
                </c:pt>
                <c:pt idx="8">
                  <c:v>430465.45079701854</c:v>
                </c:pt>
                <c:pt idx="9">
                  <c:v>428599.18031880743</c:v>
                </c:pt>
                <c:pt idx="10">
                  <c:v>403687.07212752302</c:v>
                </c:pt>
                <c:pt idx="11">
                  <c:v>413798.82885100925</c:v>
                </c:pt>
                <c:pt idx="12">
                  <c:v>396385.73154040368</c:v>
                </c:pt>
                <c:pt idx="13">
                  <c:v>377709.09261616145</c:v>
                </c:pt>
                <c:pt idx="14">
                  <c:v>380448.6370464646</c:v>
                </c:pt>
                <c:pt idx="15">
                  <c:v>410619.25481858582</c:v>
                </c:pt>
                <c:pt idx="16">
                  <c:v>390924.10192743433</c:v>
                </c:pt>
                <c:pt idx="17">
                  <c:v>394438.84077097371</c:v>
                </c:pt>
                <c:pt idx="18">
                  <c:v>414743.53630838951</c:v>
                </c:pt>
                <c:pt idx="19">
                  <c:v>377545.01452335581</c:v>
                </c:pt>
                <c:pt idx="20">
                  <c:v>376277.20580934233</c:v>
                </c:pt>
                <c:pt idx="21">
                  <c:v>391688.08232373692</c:v>
                </c:pt>
                <c:pt idx="22">
                  <c:v>375066.23292949481</c:v>
                </c:pt>
                <c:pt idx="23">
                  <c:v>377191.89317179791</c:v>
                </c:pt>
                <c:pt idx="24">
                  <c:v>396265.35726871912</c:v>
                </c:pt>
                <c:pt idx="25">
                  <c:v>390261.54290748766</c:v>
                </c:pt>
                <c:pt idx="26">
                  <c:v>390290.01716299506</c:v>
                </c:pt>
                <c:pt idx="27">
                  <c:v>405693.20686519798</c:v>
                </c:pt>
                <c:pt idx="28">
                  <c:v>389701.2827460792</c:v>
                </c:pt>
                <c:pt idx="29">
                  <c:v>380942.91309843166</c:v>
                </c:pt>
                <c:pt idx="30">
                  <c:v>385681.16523937264</c:v>
                </c:pt>
                <c:pt idx="31">
                  <c:v>368449.66609574901</c:v>
                </c:pt>
                <c:pt idx="32">
                  <c:v>365343.66643829958</c:v>
                </c:pt>
                <c:pt idx="33">
                  <c:v>360849.86657531984</c:v>
                </c:pt>
                <c:pt idx="34">
                  <c:v>364797.94663012796</c:v>
                </c:pt>
                <c:pt idx="35">
                  <c:v>373781.1786520512</c:v>
                </c:pt>
                <c:pt idx="36">
                  <c:v>371452.47146082052</c:v>
                </c:pt>
                <c:pt idx="37">
                  <c:v>371453.98858432821</c:v>
                </c:pt>
                <c:pt idx="38">
                  <c:v>381889.19543373131</c:v>
                </c:pt>
                <c:pt idx="39">
                  <c:v>382341.47817349248</c:v>
                </c:pt>
                <c:pt idx="40">
                  <c:v>386453.591269397</c:v>
                </c:pt>
                <c:pt idx="41">
                  <c:v>386453.591269397</c:v>
                </c:pt>
                <c:pt idx="42">
                  <c:v>386453.591269397</c:v>
                </c:pt>
                <c:pt idx="43">
                  <c:v>386453.591269397</c:v>
                </c:pt>
                <c:pt idx="44">
                  <c:v>386453.591269397</c:v>
                </c:pt>
                <c:pt idx="45">
                  <c:v>386453.591269397</c:v>
                </c:pt>
                <c:pt idx="46">
                  <c:v>386453.591269397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8B-904B-A561-E8CA39F2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4671"/>
        <c:axId val="506273759"/>
      </c:lineChart>
      <c:dateAx>
        <c:axId val="127024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759"/>
        <c:crosses val="autoZero"/>
        <c:auto val="1"/>
        <c:lblOffset val="100"/>
        <c:baseTimeUnit val="months"/>
      </c:dateAx>
      <c:valAx>
        <c:axId val="50627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4</xdr:row>
      <xdr:rowOff>25399</xdr:rowOff>
    </xdr:from>
    <xdr:to>
      <xdr:col>17</xdr:col>
      <xdr:colOff>491067</xdr:colOff>
      <xdr:row>24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A60E4-D62E-5013-B45D-5774D2A6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25</xdr:row>
      <xdr:rowOff>203198</xdr:rowOff>
    </xdr:from>
    <xdr:to>
      <xdr:col>17</xdr:col>
      <xdr:colOff>440267</xdr:colOff>
      <xdr:row>46</xdr:row>
      <xdr:rowOff>203199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35E01-9B4A-6243-9509-95B1B4AB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76200</xdr:rowOff>
    </xdr:from>
    <xdr:to>
      <xdr:col>13</xdr:col>
      <xdr:colOff>101600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747B5-CEC1-F24C-A706-21441FB5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3</xdr:row>
      <xdr:rowOff>120650</xdr:rowOff>
    </xdr:from>
    <xdr:to>
      <xdr:col>14</xdr:col>
      <xdr:colOff>508000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7ABF-70B5-3D88-0709-CE9F5BA2A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15</xdr:col>
      <xdr:colOff>468894</xdr:colOff>
      <xdr:row>48</xdr:row>
      <xdr:rowOff>8802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D2097C-7551-F741-B6C3-39F878969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289208</xdr:colOff>
      <xdr:row>13</xdr:row>
      <xdr:rowOff>138316</xdr:rowOff>
    </xdr:from>
    <xdr:to>
      <xdr:col>22</xdr:col>
      <xdr:colOff>758102</xdr:colOff>
      <xdr:row>30</xdr:row>
      <xdr:rowOff>121970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752CF110-8F48-3C4C-81FC-5C0C61C0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10</xdr:row>
      <xdr:rowOff>38100</xdr:rowOff>
    </xdr:from>
    <xdr:to>
      <xdr:col>8</xdr:col>
      <xdr:colOff>609600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41520-1858-C471-46EF-8A918A1E1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614742</xdr:colOff>
      <xdr:row>41</xdr:row>
      <xdr:rowOff>18407</xdr:rowOff>
    </xdr:from>
    <xdr:to>
      <xdr:col>68</xdr:col>
      <xdr:colOff>220870</xdr:colOff>
      <xdr:row>66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AD0E-45E8-5ECA-4E73-3F2AD058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530547</xdr:colOff>
      <xdr:row>4</xdr:row>
      <xdr:rowOff>132705</xdr:rowOff>
    </xdr:from>
    <xdr:to>
      <xdr:col>67</xdr:col>
      <xdr:colOff>733050</xdr:colOff>
      <xdr:row>35</xdr:row>
      <xdr:rowOff>70669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F9BE0E-E981-FCC2-F6D1-F5CFB12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453571</xdr:colOff>
      <xdr:row>18</xdr:row>
      <xdr:rowOff>127000</xdr:rowOff>
    </xdr:from>
    <xdr:to>
      <xdr:col>12</xdr:col>
      <xdr:colOff>38099</xdr:colOff>
      <xdr:row>33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84DDBD-ECF2-D3EE-AD15-69A46C8F7BC4}"/>
            </a:ext>
          </a:extLst>
        </xdr:cNvPr>
        <xdr:cNvSpPr txBox="1"/>
      </xdr:nvSpPr>
      <xdr:spPr>
        <a:xfrm>
          <a:off x="9815285" y="4989286"/>
          <a:ext cx="4646385" cy="3006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>
              <a:solidFill>
                <a:schemeClr val="accent5">
                  <a:lumMod val="50000"/>
                </a:schemeClr>
              </a:solidFill>
            </a:rPr>
            <a:t>For High Demand</a:t>
          </a:r>
          <a:r>
            <a:rPr lang="en-IN" sz="1600" b="1" i="0">
              <a:solidFill>
                <a:schemeClr val="accent5">
                  <a:lumMod val="50000"/>
                </a:schemeClr>
              </a:solidFill>
            </a:rPr>
            <a:t>: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  <a:p>
          <a:r>
            <a:rPr lang="en-IN" sz="1600">
              <a:solidFill>
                <a:schemeClr val="accent1">
                  <a:lumMod val="50000"/>
                </a:schemeClr>
              </a:solidFill>
            </a:rPr>
            <a:t>Europe Supplier </a:t>
          </a:r>
        </a:p>
        <a:p>
          <a:pPr lvl="1"/>
          <a:r>
            <a:rPr lang="en-IN" sz="1600"/>
            <a:t>Capacity: 500 units</a:t>
          </a:r>
        </a:p>
        <a:p>
          <a:pPr lvl="1"/>
          <a:r>
            <a:rPr lang="en-IN" sz="1600"/>
            <a:t>Profit per Unit: £150 - £60 - £40 - £20 = £30</a:t>
          </a:r>
        </a:p>
        <a:p>
          <a:pPr lvl="1"/>
          <a:r>
            <a:rPr lang="en-IN" sz="1600"/>
            <a:t>Total Profit: (500 units × £30 )-0= £15000</a:t>
          </a:r>
        </a:p>
        <a:p>
          <a:r>
            <a:rPr lang="en-IN" sz="1600"/>
            <a:t>USA Supplier </a:t>
          </a:r>
        </a:p>
        <a:p>
          <a:pPr lvl="1"/>
          <a:r>
            <a:rPr lang="en-IN" sz="1600"/>
            <a:t>Capacity: 1,000 units</a:t>
          </a:r>
        </a:p>
        <a:p>
          <a:pPr lvl="1"/>
          <a:r>
            <a:rPr lang="en-IN" sz="1600"/>
            <a:t>Profit per Unit: £150 - £30 - £40 - £30 = £50</a:t>
          </a:r>
        </a:p>
        <a:p>
          <a:pPr lvl="1"/>
          <a:r>
            <a:rPr lang="en-IN" sz="1600"/>
            <a:t>Total Profit: (1,000 units × £50) -5000= £45000</a:t>
          </a:r>
        </a:p>
        <a:p>
          <a:endParaRPr lang="en-GB" sz="1100"/>
        </a:p>
      </xdr:txBody>
    </xdr:sp>
    <xdr:clientData/>
  </xdr:twoCellAnchor>
  <xdr:twoCellAnchor>
    <xdr:from>
      <xdr:col>13</xdr:col>
      <xdr:colOff>88900</xdr:colOff>
      <xdr:row>18</xdr:row>
      <xdr:rowOff>76200</xdr:rowOff>
    </xdr:from>
    <xdr:to>
      <xdr:col>17</xdr:col>
      <xdr:colOff>304800</xdr:colOff>
      <xdr:row>34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323A70-C571-0C9A-2B91-8C1ED15F5857}"/>
            </a:ext>
          </a:extLst>
        </xdr:cNvPr>
        <xdr:cNvSpPr txBox="1"/>
      </xdr:nvSpPr>
      <xdr:spPr>
        <a:xfrm>
          <a:off x="9740900" y="4953000"/>
          <a:ext cx="46482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>
              <a:solidFill>
                <a:schemeClr val="accent5">
                  <a:lumMod val="50000"/>
                </a:schemeClr>
              </a:solidFill>
            </a:rPr>
            <a:t>For Low Demand:</a:t>
          </a:r>
        </a:p>
        <a:p>
          <a:r>
            <a:rPr lang="en-IN" sz="1600"/>
            <a:t>Europe Supplier </a:t>
          </a:r>
        </a:p>
        <a:p>
          <a:pPr lvl="1"/>
          <a:r>
            <a:rPr lang="en-IN" sz="1600"/>
            <a:t>Capacity: 500 units</a:t>
          </a:r>
        </a:p>
        <a:p>
          <a:pPr lvl="1"/>
          <a:r>
            <a:rPr lang="en-IN" sz="1600"/>
            <a:t>Profit per Unit: £150 - £60 - £40 - £20 = £30</a:t>
          </a:r>
        </a:p>
        <a:p>
          <a:pPr lvl="1"/>
          <a:r>
            <a:rPr lang="en-IN" sz="1600"/>
            <a:t>Total Profit: (500 units × £30)-0 = £15000</a:t>
          </a:r>
        </a:p>
        <a:p>
          <a:r>
            <a:rPr lang="en-IN" sz="1600"/>
            <a:t>USA Supplier </a:t>
          </a:r>
        </a:p>
        <a:p>
          <a:pPr lvl="1"/>
          <a:r>
            <a:rPr lang="en-IN" sz="1600"/>
            <a:t>Capacity: 1,000 units</a:t>
          </a:r>
        </a:p>
        <a:p>
          <a:pPr lvl="1"/>
          <a:r>
            <a:rPr lang="en-IN" sz="1600"/>
            <a:t>Profit per Unit: £150 - £30 - £40 - £30 = £50</a:t>
          </a:r>
        </a:p>
        <a:p>
          <a:pPr lvl="1"/>
          <a:r>
            <a:rPr lang="en-IN" sz="1600"/>
            <a:t>Total Profit: (500 units × £50)- 5000 = £20000</a:t>
          </a:r>
        </a:p>
        <a:p>
          <a:endParaRPr lang="en-GB" sz="1100"/>
        </a:p>
      </xdr:txBody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37</xdr:col>
      <xdr:colOff>812800</xdr:colOff>
      <xdr:row>43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57BAE-7F6A-2578-F0C3-03329667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24100"/>
          <a:ext cx="14020800" cy="774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6</xdr:col>
      <xdr:colOff>2425700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3D1E-D41B-5A4D-9577-8A175F2D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17</xdr:col>
      <xdr:colOff>622680</xdr:colOff>
      <xdr:row>80</xdr:row>
      <xdr:rowOff>73622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2F29-EEA9-B14C-B349-DF7077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83FC-FA01-F947-88BE-ED8E495F81B9}">
  <sheetPr codeName="Sheet1"/>
  <dimension ref="A1:N53"/>
  <sheetViews>
    <sheetView showGridLines="0" workbookViewId="0">
      <selection activeCell="R11" sqref="R11"/>
    </sheetView>
  </sheetViews>
  <sheetFormatPr baseColWidth="10" defaultRowHeight="16" x14ac:dyDescent="0.2"/>
  <sheetData>
    <row r="1" spans="1:1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3" t="s">
        <v>2</v>
      </c>
      <c r="B3" s="4" t="s">
        <v>3</v>
      </c>
      <c r="C3" s="5"/>
      <c r="D3" s="5"/>
      <c r="E3" s="5"/>
      <c r="F3" s="5"/>
      <c r="G3" s="5"/>
      <c r="H3" s="5"/>
      <c r="I3" s="5"/>
      <c r="J3" s="3" t="s">
        <v>2</v>
      </c>
      <c r="K3" s="4" t="s">
        <v>3</v>
      </c>
      <c r="L3" s="2"/>
      <c r="M3" s="2"/>
      <c r="N3" s="2"/>
    </row>
    <row r="4" spans="1:14" x14ac:dyDescent="0.2">
      <c r="A4" s="6">
        <v>43466</v>
      </c>
      <c r="B4" s="7">
        <v>927616</v>
      </c>
      <c r="C4" s="5"/>
      <c r="D4" s="5"/>
      <c r="E4" s="5"/>
      <c r="F4" s="5"/>
      <c r="G4" s="5"/>
      <c r="H4" s="5"/>
      <c r="I4" s="5"/>
      <c r="J4" s="6">
        <v>43466</v>
      </c>
      <c r="K4" s="7">
        <v>378052</v>
      </c>
      <c r="L4" s="2"/>
      <c r="M4" s="2"/>
      <c r="N4" s="2"/>
    </row>
    <row r="5" spans="1:14" x14ac:dyDescent="0.2">
      <c r="A5" s="6">
        <v>43497</v>
      </c>
      <c r="B5" s="7">
        <v>642223</v>
      </c>
      <c r="C5" s="5"/>
      <c r="D5" s="5"/>
      <c r="E5" s="5"/>
      <c r="F5" s="5"/>
      <c r="G5" s="5"/>
      <c r="H5" s="5"/>
      <c r="I5" s="5"/>
      <c r="J5" s="6">
        <v>43497</v>
      </c>
      <c r="K5" s="7">
        <v>395196</v>
      </c>
      <c r="L5" s="2"/>
      <c r="M5" s="2"/>
      <c r="N5" s="2"/>
    </row>
    <row r="6" spans="1:14" x14ac:dyDescent="0.2">
      <c r="A6" s="6">
        <v>43525</v>
      </c>
      <c r="B6" s="7">
        <v>569679</v>
      </c>
      <c r="C6" s="5"/>
      <c r="D6" s="5"/>
      <c r="E6" s="5"/>
      <c r="F6" s="5"/>
      <c r="G6" s="5"/>
      <c r="H6" s="5"/>
      <c r="I6" s="5"/>
      <c r="J6" s="6">
        <v>43525</v>
      </c>
      <c r="K6" s="7">
        <v>364619</v>
      </c>
      <c r="L6" s="2"/>
      <c r="M6" s="2"/>
      <c r="N6" s="2"/>
    </row>
    <row r="7" spans="1:14" x14ac:dyDescent="0.2">
      <c r="A7" s="6">
        <v>43556</v>
      </c>
      <c r="B7" s="7">
        <v>594002</v>
      </c>
      <c r="C7" s="5"/>
      <c r="D7" s="5"/>
      <c r="E7" s="5"/>
      <c r="F7" s="5"/>
      <c r="G7" s="5"/>
      <c r="H7" s="5"/>
      <c r="I7" s="5"/>
      <c r="J7" s="6">
        <v>43556</v>
      </c>
      <c r="K7" s="7">
        <v>383309</v>
      </c>
      <c r="L7" s="2"/>
      <c r="M7" s="2"/>
      <c r="N7" s="2"/>
    </row>
    <row r="8" spans="1:14" x14ac:dyDescent="0.2">
      <c r="A8" s="6">
        <v>43586</v>
      </c>
      <c r="B8" s="7">
        <v>605950</v>
      </c>
      <c r="C8" s="5"/>
      <c r="D8" s="5"/>
      <c r="E8" s="5"/>
      <c r="F8" s="5"/>
      <c r="G8" s="5"/>
      <c r="H8" s="5"/>
      <c r="I8" s="5"/>
      <c r="J8" s="6">
        <v>43586</v>
      </c>
      <c r="K8" s="7">
        <v>380548</v>
      </c>
      <c r="L8" s="2"/>
      <c r="M8" s="2"/>
      <c r="N8" s="2"/>
    </row>
    <row r="9" spans="1:14" x14ac:dyDescent="0.2">
      <c r="A9" s="6">
        <v>43617</v>
      </c>
      <c r="B9" s="7">
        <v>787416</v>
      </c>
      <c r="C9" s="5"/>
      <c r="D9" s="5"/>
      <c r="E9" s="5"/>
      <c r="F9" s="5"/>
      <c r="G9" s="5"/>
      <c r="H9" s="5"/>
      <c r="I9" s="5"/>
      <c r="J9" s="6">
        <v>43617</v>
      </c>
      <c r="K9" s="7">
        <v>375811</v>
      </c>
      <c r="L9" s="2"/>
      <c r="M9" s="2"/>
      <c r="N9" s="2"/>
    </row>
    <row r="10" spans="1:14" x14ac:dyDescent="0.2">
      <c r="A10" s="6">
        <v>43647</v>
      </c>
      <c r="B10" s="7">
        <v>867448</v>
      </c>
      <c r="C10" s="5"/>
      <c r="D10" s="5"/>
      <c r="E10" s="5"/>
      <c r="F10" s="5"/>
      <c r="G10" s="5"/>
      <c r="H10" s="5"/>
      <c r="I10" s="5"/>
      <c r="J10" s="6">
        <v>43647</v>
      </c>
      <c r="K10" s="7">
        <v>373479</v>
      </c>
      <c r="L10" s="2"/>
      <c r="M10" s="2"/>
      <c r="N10" s="2"/>
    </row>
    <row r="11" spans="1:14" x14ac:dyDescent="0.2">
      <c r="A11" s="6">
        <v>43678</v>
      </c>
      <c r="B11" s="7">
        <v>753375</v>
      </c>
      <c r="C11" s="5"/>
      <c r="D11" s="5"/>
      <c r="E11" s="5"/>
      <c r="F11" s="5"/>
      <c r="G11" s="5"/>
      <c r="H11" s="5"/>
      <c r="I11" s="5"/>
      <c r="J11" s="6">
        <v>43678</v>
      </c>
      <c r="K11" s="7">
        <v>377207</v>
      </c>
      <c r="L11" s="2"/>
      <c r="M11" s="2"/>
      <c r="N11" s="2"/>
    </row>
    <row r="12" spans="1:14" x14ac:dyDescent="0.2">
      <c r="A12" s="6">
        <v>43709</v>
      </c>
      <c r="B12" s="7">
        <v>793026</v>
      </c>
      <c r="C12" s="5"/>
      <c r="D12" s="5"/>
      <c r="E12" s="5"/>
      <c r="F12" s="5"/>
      <c r="G12" s="5"/>
      <c r="H12" s="5"/>
      <c r="I12" s="5"/>
      <c r="J12" s="6">
        <v>43709</v>
      </c>
      <c r="K12" s="7">
        <v>466521</v>
      </c>
      <c r="L12" s="2"/>
      <c r="M12" s="2"/>
      <c r="N12" s="2"/>
    </row>
    <row r="13" spans="1:14" x14ac:dyDescent="0.2">
      <c r="A13" s="6">
        <v>43739</v>
      </c>
      <c r="B13" s="7">
        <v>962370</v>
      </c>
      <c r="C13" s="5"/>
      <c r="D13" s="5"/>
      <c r="E13" s="5"/>
      <c r="F13" s="5"/>
      <c r="G13" s="5"/>
      <c r="H13" s="5"/>
      <c r="I13" s="5"/>
      <c r="J13" s="6">
        <v>43739</v>
      </c>
      <c r="K13" s="7">
        <v>427355</v>
      </c>
      <c r="L13" s="2"/>
      <c r="M13" s="2"/>
      <c r="N13" s="2"/>
    </row>
    <row r="14" spans="1:14" x14ac:dyDescent="0.2">
      <c r="A14" s="6">
        <v>43770</v>
      </c>
      <c r="B14" s="7">
        <v>992133</v>
      </c>
      <c r="C14" s="5"/>
      <c r="D14" s="5"/>
      <c r="E14" s="5"/>
      <c r="F14" s="5"/>
      <c r="G14" s="5"/>
      <c r="H14" s="5"/>
      <c r="I14" s="5"/>
      <c r="J14" s="6">
        <v>43770</v>
      </c>
      <c r="K14" s="7">
        <v>387079</v>
      </c>
      <c r="L14" s="2"/>
      <c r="M14" s="2"/>
      <c r="N14" s="2"/>
    </row>
    <row r="15" spans="1:14" x14ac:dyDescent="0.2">
      <c r="A15" s="6">
        <v>43800</v>
      </c>
      <c r="B15" s="7">
        <v>927616</v>
      </c>
      <c r="C15" s="5"/>
      <c r="D15" s="5"/>
      <c r="E15" s="5"/>
      <c r="F15" s="5"/>
      <c r="G15" s="5"/>
      <c r="H15" s="5"/>
      <c r="I15" s="5"/>
      <c r="J15" s="6">
        <v>43800</v>
      </c>
      <c r="K15" s="7">
        <v>420540</v>
      </c>
      <c r="L15" s="2"/>
      <c r="M15" s="2"/>
      <c r="N15" s="2"/>
    </row>
    <row r="16" spans="1:14" x14ac:dyDescent="0.2">
      <c r="A16" s="6">
        <v>43831</v>
      </c>
      <c r="B16" s="7">
        <v>1003017</v>
      </c>
      <c r="C16" s="5"/>
      <c r="D16" s="5"/>
      <c r="E16" s="5"/>
      <c r="F16" s="5"/>
      <c r="G16" s="5"/>
      <c r="H16" s="5"/>
      <c r="I16" s="5"/>
      <c r="J16" s="6">
        <v>43831</v>
      </c>
      <c r="K16" s="7">
        <v>384777</v>
      </c>
      <c r="L16" s="2"/>
      <c r="M16" s="2"/>
      <c r="N16" s="2"/>
    </row>
    <row r="17" spans="1:14" x14ac:dyDescent="0.2">
      <c r="A17" s="6">
        <v>43862</v>
      </c>
      <c r="B17" s="7">
        <v>678494</v>
      </c>
      <c r="C17" s="5"/>
      <c r="D17" s="5"/>
      <c r="E17" s="5"/>
      <c r="F17" s="5"/>
      <c r="G17" s="5"/>
      <c r="H17" s="5"/>
      <c r="I17" s="5"/>
      <c r="J17" s="6">
        <v>43862</v>
      </c>
      <c r="K17" s="7">
        <v>365258</v>
      </c>
      <c r="L17" s="2"/>
      <c r="M17" s="2"/>
      <c r="N17" s="2"/>
    </row>
    <row r="18" spans="1:14" x14ac:dyDescent="0.2">
      <c r="A18" s="6">
        <v>43891</v>
      </c>
      <c r="B18" s="7">
        <v>579280</v>
      </c>
      <c r="C18" s="5"/>
      <c r="D18" s="5"/>
      <c r="E18" s="5"/>
      <c r="F18" s="5"/>
      <c r="G18" s="5"/>
      <c r="H18" s="5"/>
      <c r="I18" s="5"/>
      <c r="J18" s="6">
        <v>43891</v>
      </c>
      <c r="K18" s="7">
        <v>382275</v>
      </c>
      <c r="L18" s="2"/>
      <c r="M18" s="2"/>
      <c r="N18" s="2"/>
    </row>
    <row r="19" spans="1:14" x14ac:dyDescent="0.2">
      <c r="A19" s="6">
        <v>43922</v>
      </c>
      <c r="B19" s="7">
        <v>594002</v>
      </c>
      <c r="C19" s="5"/>
      <c r="D19" s="5"/>
      <c r="E19" s="5"/>
      <c r="F19" s="5"/>
      <c r="G19" s="5"/>
      <c r="H19" s="5"/>
      <c r="I19" s="5"/>
      <c r="J19" s="6">
        <v>43922</v>
      </c>
      <c r="K19" s="7">
        <v>430733</v>
      </c>
      <c r="L19" s="2"/>
      <c r="M19" s="2"/>
      <c r="N19" s="2"/>
    </row>
    <row r="20" spans="1:14" x14ac:dyDescent="0.2">
      <c r="A20" s="6">
        <v>43952</v>
      </c>
      <c r="B20" s="7">
        <v>619605</v>
      </c>
      <c r="C20" s="5"/>
      <c r="D20" s="5"/>
      <c r="E20" s="5"/>
      <c r="F20" s="5"/>
      <c r="G20" s="5"/>
      <c r="H20" s="5"/>
      <c r="I20" s="5"/>
      <c r="J20" s="6">
        <v>43952</v>
      </c>
      <c r="K20" s="7">
        <v>377794</v>
      </c>
      <c r="L20" s="2"/>
      <c r="M20" s="2"/>
      <c r="N20" s="2"/>
    </row>
    <row r="21" spans="1:14" x14ac:dyDescent="0.2">
      <c r="A21" s="6">
        <v>43983</v>
      </c>
      <c r="B21" s="7">
        <v>800325</v>
      </c>
      <c r="C21" s="5"/>
      <c r="D21" s="5"/>
      <c r="E21" s="5"/>
      <c r="F21" s="5"/>
      <c r="G21" s="5"/>
      <c r="H21" s="5"/>
      <c r="I21" s="5"/>
      <c r="J21" s="6">
        <v>43983</v>
      </c>
      <c r="K21" s="7">
        <v>396782</v>
      </c>
      <c r="L21" s="2"/>
      <c r="M21" s="2"/>
      <c r="N21" s="2"/>
    </row>
    <row r="22" spans="1:14" x14ac:dyDescent="0.2">
      <c r="A22" s="6">
        <v>44013</v>
      </c>
      <c r="B22" s="7">
        <v>870030</v>
      </c>
      <c r="C22" s="5"/>
      <c r="D22" s="5"/>
      <c r="E22" s="5"/>
      <c r="F22" s="5"/>
      <c r="G22" s="5"/>
      <c r="H22" s="5"/>
      <c r="I22" s="5"/>
      <c r="J22" s="6">
        <v>44013</v>
      </c>
      <c r="K22" s="7">
        <v>428280</v>
      </c>
      <c r="L22" s="2"/>
      <c r="M22" s="2"/>
      <c r="N22" s="2"/>
    </row>
    <row r="23" spans="1:14" x14ac:dyDescent="0.2">
      <c r="A23" s="6">
        <v>44044</v>
      </c>
      <c r="B23" s="7">
        <v>753375</v>
      </c>
      <c r="C23" s="5"/>
      <c r="D23" s="5"/>
      <c r="E23" s="5"/>
      <c r="F23" s="5"/>
      <c r="G23" s="5"/>
      <c r="H23" s="5"/>
      <c r="I23" s="5"/>
      <c r="J23" s="6">
        <v>44044</v>
      </c>
      <c r="K23" s="7">
        <v>352746</v>
      </c>
      <c r="L23" s="2"/>
      <c r="M23" s="2"/>
      <c r="N23" s="2"/>
    </row>
    <row r="24" spans="1:14" x14ac:dyDescent="0.2">
      <c r="A24" s="6">
        <v>44075</v>
      </c>
      <c r="B24" s="7">
        <v>793026</v>
      </c>
      <c r="C24" s="5"/>
      <c r="D24" s="5"/>
      <c r="E24" s="5"/>
      <c r="F24" s="5"/>
      <c r="G24" s="5"/>
      <c r="H24" s="5"/>
      <c r="I24" s="5"/>
      <c r="J24" s="6">
        <v>44075</v>
      </c>
      <c r="K24" s="7">
        <v>375432</v>
      </c>
      <c r="L24" s="2"/>
      <c r="M24" s="2"/>
      <c r="N24" s="2"/>
    </row>
    <row r="25" spans="1:14" x14ac:dyDescent="0.2">
      <c r="A25" s="6">
        <v>44105</v>
      </c>
      <c r="B25" s="7">
        <v>1016179</v>
      </c>
      <c r="C25" s="5"/>
      <c r="D25" s="5"/>
      <c r="E25" s="5"/>
      <c r="F25" s="5"/>
      <c r="G25" s="5"/>
      <c r="H25" s="5"/>
      <c r="I25" s="5"/>
      <c r="J25" s="6">
        <v>44105</v>
      </c>
      <c r="K25" s="7">
        <v>401962</v>
      </c>
      <c r="L25" s="2"/>
      <c r="M25" s="2"/>
      <c r="N25" s="2"/>
    </row>
    <row r="26" spans="1:14" x14ac:dyDescent="0.2">
      <c r="A26" s="6">
        <v>44136</v>
      </c>
      <c r="B26" s="7">
        <v>1047607</v>
      </c>
      <c r="C26" s="5"/>
      <c r="D26" s="5"/>
      <c r="E26" s="5"/>
      <c r="F26" s="5"/>
      <c r="G26" s="5"/>
      <c r="H26" s="5"/>
      <c r="I26" s="5"/>
      <c r="J26" s="6">
        <v>44136</v>
      </c>
      <c r="K26" s="7">
        <v>363985</v>
      </c>
      <c r="L26" s="2"/>
      <c r="M26" s="2"/>
      <c r="N26" s="2"/>
    </row>
    <row r="27" spans="1:14" x14ac:dyDescent="0.2">
      <c r="A27" s="6">
        <v>44166</v>
      </c>
      <c r="B27" s="7">
        <v>1003017</v>
      </c>
      <c r="C27" s="5"/>
      <c r="D27" s="5"/>
      <c r="E27" s="5"/>
      <c r="F27" s="5"/>
      <c r="G27" s="5"/>
      <c r="H27" s="5"/>
      <c r="I27" s="5"/>
      <c r="J27" s="6">
        <v>44166</v>
      </c>
      <c r="K27" s="7">
        <v>378609</v>
      </c>
      <c r="L27" s="2"/>
      <c r="M27" s="2"/>
      <c r="N27" s="2"/>
    </row>
    <row r="28" spans="1:14" x14ac:dyDescent="0.2">
      <c r="A28" s="6">
        <v>44197</v>
      </c>
      <c r="B28" s="7">
        <v>1110167</v>
      </c>
      <c r="C28" s="5"/>
      <c r="D28" s="5"/>
      <c r="E28" s="5"/>
      <c r="F28" s="5"/>
      <c r="G28" s="5"/>
      <c r="H28" s="5"/>
      <c r="I28" s="5"/>
      <c r="J28" s="6">
        <v>44197</v>
      </c>
      <c r="K28" s="7">
        <v>408981</v>
      </c>
      <c r="L28" s="2"/>
      <c r="M28" s="2"/>
      <c r="N28" s="2"/>
    </row>
    <row r="29" spans="1:14" x14ac:dyDescent="0.2">
      <c r="A29" s="6">
        <v>44228</v>
      </c>
      <c r="B29" s="7">
        <v>729701</v>
      </c>
      <c r="C29" s="5"/>
      <c r="D29" s="5"/>
      <c r="E29" s="5"/>
      <c r="F29" s="5"/>
      <c r="G29" s="5"/>
      <c r="H29" s="5"/>
      <c r="I29" s="5"/>
      <c r="J29" s="6">
        <v>44228</v>
      </c>
      <c r="K29" s="7">
        <v>386259</v>
      </c>
      <c r="L29" s="2"/>
      <c r="M29" s="2"/>
      <c r="N29" s="2"/>
    </row>
    <row r="30" spans="1:14" x14ac:dyDescent="0.2">
      <c r="A30" s="6">
        <v>44256</v>
      </c>
      <c r="B30" s="7">
        <v>649689</v>
      </c>
      <c r="C30" s="5"/>
      <c r="D30" s="5"/>
      <c r="E30" s="5"/>
      <c r="F30" s="5"/>
      <c r="G30" s="5"/>
      <c r="H30" s="5"/>
      <c r="I30" s="5"/>
      <c r="J30" s="6">
        <v>44256</v>
      </c>
      <c r="K30" s="7">
        <v>390309</v>
      </c>
      <c r="L30" s="2"/>
      <c r="M30" s="2"/>
      <c r="N30" s="2"/>
    </row>
    <row r="31" spans="1:14" x14ac:dyDescent="0.2">
      <c r="A31" s="6">
        <v>44287</v>
      </c>
      <c r="B31" s="7">
        <v>675932</v>
      </c>
      <c r="C31" s="5"/>
      <c r="D31" s="5"/>
      <c r="E31" s="5"/>
      <c r="F31" s="5"/>
      <c r="G31" s="5"/>
      <c r="H31" s="5"/>
      <c r="I31" s="5"/>
      <c r="J31" s="6">
        <v>44287</v>
      </c>
      <c r="K31" s="7">
        <v>415962</v>
      </c>
      <c r="L31" s="2"/>
      <c r="M31" s="2"/>
      <c r="N31" s="2"/>
    </row>
    <row r="32" spans="1:14" x14ac:dyDescent="0.2">
      <c r="A32" s="6">
        <v>44317</v>
      </c>
      <c r="B32" s="7">
        <v>716897</v>
      </c>
      <c r="C32" s="5"/>
      <c r="D32" s="5"/>
      <c r="E32" s="5"/>
      <c r="F32" s="5"/>
      <c r="G32" s="5"/>
      <c r="H32" s="5"/>
      <c r="I32" s="5"/>
      <c r="J32" s="6">
        <v>44317</v>
      </c>
      <c r="K32" s="7">
        <v>379040</v>
      </c>
      <c r="L32" s="2"/>
      <c r="M32" s="2"/>
      <c r="N32" s="2"/>
    </row>
    <row r="33" spans="1:14" x14ac:dyDescent="0.2">
      <c r="A33" s="6">
        <v>44348</v>
      </c>
      <c r="B33" s="7">
        <v>934572</v>
      </c>
      <c r="C33" s="5"/>
      <c r="D33" s="5"/>
      <c r="E33" s="5"/>
      <c r="F33" s="5"/>
      <c r="G33" s="5"/>
      <c r="H33" s="5"/>
      <c r="I33" s="5"/>
      <c r="J33" s="6">
        <v>44348</v>
      </c>
      <c r="K33" s="7">
        <v>375104</v>
      </c>
      <c r="L33" s="2"/>
      <c r="M33" s="2"/>
      <c r="N33" s="2"/>
    </row>
    <row r="34" spans="1:14" x14ac:dyDescent="0.2">
      <c r="A34" s="6">
        <v>44378</v>
      </c>
      <c r="B34" s="7">
        <v>1045582</v>
      </c>
      <c r="C34" s="5"/>
      <c r="D34" s="5"/>
      <c r="E34" s="5"/>
      <c r="F34" s="5"/>
      <c r="G34" s="5"/>
      <c r="H34" s="5"/>
      <c r="I34" s="5"/>
      <c r="J34" s="6">
        <v>44378</v>
      </c>
      <c r="K34" s="7">
        <v>388840</v>
      </c>
      <c r="L34" s="2"/>
      <c r="M34" s="2"/>
      <c r="N34" s="2"/>
    </row>
    <row r="35" spans="1:14" x14ac:dyDescent="0.2">
      <c r="A35" s="6">
        <v>44409</v>
      </c>
      <c r="B35" s="7">
        <v>863396</v>
      </c>
      <c r="C35" s="5"/>
      <c r="D35" s="5"/>
      <c r="E35" s="5"/>
      <c r="F35" s="5"/>
      <c r="G35" s="5"/>
      <c r="H35" s="5"/>
      <c r="I35" s="5"/>
      <c r="J35" s="6">
        <v>44409</v>
      </c>
      <c r="K35" s="7">
        <v>356962</v>
      </c>
      <c r="L35" s="2"/>
      <c r="M35" s="2"/>
      <c r="N35" s="2"/>
    </row>
    <row r="36" spans="1:14" x14ac:dyDescent="0.2">
      <c r="A36" s="6">
        <v>44440</v>
      </c>
      <c r="B36" s="7">
        <v>908837</v>
      </c>
      <c r="C36" s="5"/>
      <c r="D36" s="5"/>
      <c r="E36" s="5"/>
      <c r="F36" s="5"/>
      <c r="G36" s="5"/>
      <c r="H36" s="5"/>
      <c r="I36" s="5"/>
      <c r="J36" s="6">
        <v>44440</v>
      </c>
      <c r="K36" s="7">
        <v>363273</v>
      </c>
      <c r="L36" s="2"/>
      <c r="M36" s="2"/>
      <c r="N36" s="2"/>
    </row>
    <row r="37" spans="1:14" x14ac:dyDescent="0.2">
      <c r="A37" s="6">
        <v>44470</v>
      </c>
      <c r="B37" s="7">
        <v>1134146</v>
      </c>
      <c r="C37" s="5"/>
      <c r="D37" s="5"/>
      <c r="E37" s="5"/>
      <c r="F37" s="5"/>
      <c r="G37" s="5"/>
      <c r="H37" s="5"/>
      <c r="I37" s="5"/>
      <c r="J37" s="6">
        <v>44470</v>
      </c>
      <c r="K37" s="7">
        <v>357854</v>
      </c>
      <c r="L37" s="2"/>
      <c r="M37" s="2"/>
      <c r="N37" s="2"/>
    </row>
    <row r="38" spans="1:14" x14ac:dyDescent="0.2">
      <c r="A38" s="6">
        <v>44501</v>
      </c>
      <c r="B38" s="7">
        <v>1169222</v>
      </c>
      <c r="C38" s="5"/>
      <c r="D38" s="5"/>
      <c r="E38" s="5"/>
      <c r="F38" s="5"/>
      <c r="G38" s="5"/>
      <c r="H38" s="5"/>
      <c r="I38" s="5"/>
      <c r="J38" s="6">
        <v>44501</v>
      </c>
      <c r="K38" s="7">
        <v>367430</v>
      </c>
      <c r="L38" s="2"/>
      <c r="M38" s="2"/>
      <c r="N38" s="2"/>
    </row>
    <row r="39" spans="1:14" x14ac:dyDescent="0.2">
      <c r="A39" s="6">
        <v>44531</v>
      </c>
      <c r="B39" s="7">
        <v>1110167</v>
      </c>
      <c r="C39" s="5"/>
      <c r="D39" s="5"/>
      <c r="E39" s="5"/>
      <c r="F39" s="5"/>
      <c r="G39" s="5"/>
      <c r="H39" s="5"/>
      <c r="I39" s="5"/>
      <c r="J39" s="6">
        <v>44531</v>
      </c>
      <c r="K39" s="7">
        <v>379770</v>
      </c>
      <c r="L39" s="2"/>
      <c r="M39" s="2"/>
      <c r="N39" s="2"/>
    </row>
    <row r="40" spans="1:14" x14ac:dyDescent="0.2">
      <c r="A40" s="6">
        <v>44562</v>
      </c>
      <c r="B40" s="7">
        <v>1332201</v>
      </c>
      <c r="C40" s="5"/>
      <c r="D40" s="5"/>
      <c r="E40" s="5"/>
      <c r="F40" s="5"/>
      <c r="G40" s="5"/>
      <c r="H40" s="5"/>
      <c r="I40" s="5"/>
      <c r="J40" s="6">
        <v>44562</v>
      </c>
      <c r="K40" s="7">
        <v>369900</v>
      </c>
      <c r="L40" s="2"/>
      <c r="M40" s="2"/>
      <c r="N40" s="2"/>
    </row>
    <row r="41" spans="1:14" x14ac:dyDescent="0.2">
      <c r="A41" s="6">
        <v>44593</v>
      </c>
      <c r="B41" s="7">
        <v>875642</v>
      </c>
      <c r="C41" s="5"/>
      <c r="D41" s="5"/>
      <c r="E41" s="5"/>
      <c r="F41" s="5"/>
      <c r="G41" s="5"/>
      <c r="H41" s="5"/>
      <c r="I41" s="5"/>
      <c r="J41" s="6">
        <v>44593</v>
      </c>
      <c r="K41" s="7">
        <v>371455</v>
      </c>
      <c r="L41" s="2"/>
      <c r="M41" s="2"/>
      <c r="N41" s="2"/>
    </row>
    <row r="42" spans="1:14" x14ac:dyDescent="0.2">
      <c r="A42" s="6">
        <v>44621</v>
      </c>
      <c r="B42" s="7">
        <v>779627</v>
      </c>
      <c r="C42" s="5"/>
      <c r="D42" s="5"/>
      <c r="E42" s="5"/>
      <c r="F42" s="5"/>
      <c r="G42" s="5"/>
      <c r="H42" s="5"/>
      <c r="I42" s="5"/>
      <c r="J42" s="6">
        <v>44621</v>
      </c>
      <c r="K42" s="7">
        <v>388846</v>
      </c>
      <c r="L42" s="2"/>
      <c r="M42" s="2"/>
      <c r="N42" s="2"/>
    </row>
    <row r="43" spans="1:14" x14ac:dyDescent="0.2">
      <c r="A43" s="6">
        <v>44652</v>
      </c>
      <c r="B43" s="7">
        <v>811119</v>
      </c>
      <c r="C43" s="5"/>
      <c r="D43" s="5"/>
      <c r="E43" s="5"/>
      <c r="F43" s="5"/>
      <c r="G43" s="5"/>
      <c r="H43" s="5"/>
      <c r="I43" s="5"/>
      <c r="J43" s="6">
        <v>44652</v>
      </c>
      <c r="K43" s="7">
        <v>382643</v>
      </c>
      <c r="L43" s="2"/>
      <c r="M43" s="2"/>
      <c r="N43" s="2"/>
    </row>
    <row r="44" spans="1:14" x14ac:dyDescent="0.2">
      <c r="A44" s="6">
        <v>44682</v>
      </c>
      <c r="B44" s="7">
        <v>860277</v>
      </c>
      <c r="C44" s="5"/>
      <c r="D44" s="5"/>
      <c r="E44" s="5"/>
      <c r="F44" s="5"/>
      <c r="G44" s="5"/>
      <c r="H44" s="5"/>
      <c r="I44" s="5"/>
      <c r="J44" s="6">
        <v>44682</v>
      </c>
      <c r="K44" s="7">
        <v>389195</v>
      </c>
      <c r="L44" s="2"/>
      <c r="M44" s="2"/>
      <c r="N44" s="2"/>
    </row>
    <row r="45" spans="1:14" x14ac:dyDescent="0.2">
      <c r="A45" s="6">
        <v>44713</v>
      </c>
      <c r="B45" s="7">
        <v>1121487</v>
      </c>
      <c r="C45" s="5"/>
      <c r="D45" s="5"/>
      <c r="E45" s="5"/>
      <c r="F45" s="5"/>
      <c r="G45" s="5"/>
      <c r="H45" s="5"/>
      <c r="I45" s="5"/>
      <c r="J45" s="6">
        <v>44713</v>
      </c>
      <c r="K45" s="7">
        <v>371134</v>
      </c>
      <c r="L45" s="2"/>
      <c r="M45" s="2"/>
      <c r="N45" s="2"/>
    </row>
    <row r="46" spans="1:14" x14ac:dyDescent="0.2">
      <c r="A46" s="6">
        <v>44743</v>
      </c>
      <c r="B46" s="7">
        <v>1254699</v>
      </c>
      <c r="C46" s="5"/>
      <c r="D46" s="5"/>
      <c r="E46" s="5"/>
      <c r="F46" s="5"/>
      <c r="G46" s="5"/>
      <c r="H46" s="5"/>
      <c r="I46" s="5"/>
      <c r="J46" s="6">
        <v>44743</v>
      </c>
      <c r="K46" s="7">
        <v>366794</v>
      </c>
      <c r="L46" s="2"/>
      <c r="M46" s="2"/>
      <c r="N46" s="2"/>
    </row>
    <row r="47" spans="1:14" x14ac:dyDescent="0.2">
      <c r="A47" s="6">
        <v>44774</v>
      </c>
      <c r="B47" s="7">
        <v>1036076</v>
      </c>
      <c r="C47" s="5"/>
      <c r="D47" s="5"/>
      <c r="E47" s="5"/>
      <c r="F47" s="5"/>
      <c r="G47" s="5"/>
      <c r="H47" s="5"/>
      <c r="I47" s="5"/>
      <c r="J47" s="6">
        <v>44774</v>
      </c>
      <c r="K47" s="7">
        <v>368392</v>
      </c>
      <c r="L47" s="2"/>
      <c r="M47" s="2"/>
      <c r="N47" s="2"/>
    </row>
    <row r="48" spans="1:14" x14ac:dyDescent="0.2">
      <c r="A48" s="6">
        <v>44805</v>
      </c>
      <c r="B48" s="7">
        <v>1090605</v>
      </c>
      <c r="C48" s="5"/>
      <c r="D48" s="5"/>
      <c r="E48" s="5"/>
      <c r="F48" s="5"/>
      <c r="G48" s="5"/>
      <c r="H48" s="5"/>
      <c r="I48" s="5"/>
      <c r="J48" s="6">
        <v>44805</v>
      </c>
      <c r="K48" s="7">
        <v>396193</v>
      </c>
      <c r="L48" s="2"/>
      <c r="M48" s="2"/>
      <c r="N48" s="2"/>
    </row>
    <row r="49" spans="1:14" x14ac:dyDescent="0.2">
      <c r="A49" s="6">
        <v>44835</v>
      </c>
      <c r="B49" s="7">
        <v>1360976</v>
      </c>
      <c r="C49" s="5"/>
      <c r="D49" s="5"/>
      <c r="E49" s="5"/>
      <c r="F49" s="5"/>
      <c r="G49" s="5"/>
      <c r="H49" s="5"/>
      <c r="I49" s="5"/>
      <c r="J49" s="6">
        <v>44835</v>
      </c>
      <c r="K49" s="7">
        <v>374006</v>
      </c>
      <c r="L49" s="2"/>
      <c r="M49" s="2"/>
      <c r="N49" s="2"/>
    </row>
    <row r="50" spans="1:14" x14ac:dyDescent="0.2">
      <c r="A50" s="6">
        <v>44866</v>
      </c>
      <c r="B50" s="7">
        <v>1403067</v>
      </c>
      <c r="C50" s="5"/>
      <c r="D50" s="5"/>
      <c r="E50" s="5"/>
      <c r="F50" s="5"/>
      <c r="G50" s="5"/>
      <c r="H50" s="5"/>
      <c r="I50" s="5"/>
      <c r="J50" s="6">
        <v>44866</v>
      </c>
      <c r="K50" s="7">
        <v>419541</v>
      </c>
      <c r="L50" s="2"/>
      <c r="M50" s="2"/>
      <c r="N50" s="2"/>
    </row>
    <row r="51" spans="1:14" x14ac:dyDescent="0.2">
      <c r="A51" s="6">
        <v>44896</v>
      </c>
      <c r="B51" s="7">
        <v>1332201</v>
      </c>
      <c r="C51" s="5"/>
      <c r="D51" s="5"/>
      <c r="E51" s="5"/>
      <c r="F51" s="5"/>
      <c r="G51" s="5"/>
      <c r="H51" s="5"/>
      <c r="I51" s="5"/>
      <c r="J51" s="6">
        <v>44896</v>
      </c>
      <c r="K51" s="7">
        <v>428280</v>
      </c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C3E-64D7-364D-B2E7-2D720370D455}">
  <sheetPr codeName="Sheet11"/>
  <dimension ref="A1:J1010"/>
  <sheetViews>
    <sheetView workbookViewId="0">
      <selection activeCell="M27" sqref="M27"/>
    </sheetView>
  </sheetViews>
  <sheetFormatPr baseColWidth="10" defaultRowHeight="16" x14ac:dyDescent="0.2"/>
  <cols>
    <col min="2" max="2" width="11.83203125" customWidth="1"/>
    <col min="3" max="3" width="16.5" style="22" customWidth="1"/>
    <col min="4" max="4" width="17.5" customWidth="1"/>
    <col min="5" max="5" width="18" customWidth="1"/>
    <col min="6" max="7" width="18.6640625" customWidth="1"/>
    <col min="8" max="8" width="12.33203125" customWidth="1"/>
    <col min="9" max="9" width="17.5" customWidth="1"/>
    <col min="10" max="10" width="14.5" customWidth="1"/>
    <col min="11" max="11" width="13.5" customWidth="1"/>
    <col min="12" max="12" width="16" customWidth="1"/>
  </cols>
  <sheetData>
    <row r="1" spans="1:10" x14ac:dyDescent="0.2">
      <c r="A1" s="153" t="s">
        <v>137</v>
      </c>
      <c r="B1" s="154"/>
      <c r="C1" s="186"/>
    </row>
    <row r="3" spans="1:10" x14ac:dyDescent="0.2">
      <c r="A3" s="187" t="s">
        <v>120</v>
      </c>
      <c r="B3" s="149">
        <v>30</v>
      </c>
    </row>
    <row r="4" spans="1:10" ht="23" x14ac:dyDescent="0.25">
      <c r="A4" s="187" t="s">
        <v>121</v>
      </c>
      <c r="B4" s="149">
        <v>40</v>
      </c>
      <c r="E4" s="128"/>
      <c r="G4" s="189" t="s">
        <v>57</v>
      </c>
    </row>
    <row r="5" spans="1:10" ht="23" x14ac:dyDescent="0.25">
      <c r="A5" s="187" t="s">
        <v>122</v>
      </c>
      <c r="B5" s="149">
        <v>30</v>
      </c>
      <c r="D5" s="189" t="s">
        <v>142</v>
      </c>
      <c r="E5" s="190">
        <v>2604378</v>
      </c>
      <c r="G5" s="148">
        <v>200</v>
      </c>
    </row>
    <row r="6" spans="1:10" ht="35" x14ac:dyDescent="0.25">
      <c r="A6" s="188" t="s">
        <v>119</v>
      </c>
      <c r="B6" s="149">
        <v>5000</v>
      </c>
      <c r="D6" s="187" t="s">
        <v>138</v>
      </c>
      <c r="E6" s="150">
        <v>150</v>
      </c>
      <c r="G6" s="148">
        <v>800</v>
      </c>
    </row>
    <row r="7" spans="1:10" ht="23" x14ac:dyDescent="0.25">
      <c r="E7" s="128"/>
    </row>
    <row r="8" spans="1:10" x14ac:dyDescent="0.2">
      <c r="J8" s="22"/>
    </row>
    <row r="10" spans="1:10" x14ac:dyDescent="0.2">
      <c r="A10" s="154" t="s">
        <v>141</v>
      </c>
      <c r="B10" s="184" t="s">
        <v>132</v>
      </c>
      <c r="C10" s="184" t="s">
        <v>57</v>
      </c>
      <c r="D10" s="155" t="s">
        <v>133</v>
      </c>
      <c r="E10" s="155" t="s">
        <v>134</v>
      </c>
      <c r="F10" s="155" t="s">
        <v>135</v>
      </c>
      <c r="G10" s="155" t="s">
        <v>136</v>
      </c>
      <c r="I10" s="156" t="s">
        <v>139</v>
      </c>
      <c r="J10" s="152">
        <f>AVERAGE(G11:G1010)</f>
        <v>19652.9535</v>
      </c>
    </row>
    <row r="11" spans="1:10" x14ac:dyDescent="0.2">
      <c r="A11">
        <v>1</v>
      </c>
      <c r="B11" s="22">
        <v>212.22791933092657</v>
      </c>
      <c r="C11" s="185">
        <f>ROUND(B11,2)</f>
        <v>212.23</v>
      </c>
      <c r="D11" s="147">
        <f>C11*$E$6</f>
        <v>31834.5</v>
      </c>
      <c r="E11" s="147">
        <f>$B$6</f>
        <v>5000</v>
      </c>
      <c r="F11" s="147">
        <f>C11*SUM($B$3:$B$5)</f>
        <v>21223</v>
      </c>
      <c r="G11" s="147">
        <f>D11-E11-F11</f>
        <v>5611.5</v>
      </c>
      <c r="I11" s="156" t="s">
        <v>140</v>
      </c>
      <c r="J11" s="151">
        <f>STDEV(G11:G1010)</f>
        <v>8588.827690475835</v>
      </c>
    </row>
    <row r="12" spans="1:10" x14ac:dyDescent="0.2">
      <c r="A12">
        <v>2</v>
      </c>
      <c r="B12" s="22">
        <v>514.64019488293684</v>
      </c>
      <c r="C12" s="185">
        <f t="shared" ref="C12:C75" si="0">ROUND(B12,2)</f>
        <v>514.64</v>
      </c>
      <c r="D12" s="147">
        <f t="shared" ref="D12:D75" si="1">C12*$E$6</f>
        <v>77196</v>
      </c>
      <c r="E12" s="147">
        <f t="shared" ref="E12:E75" si="2">$B$6</f>
        <v>5000</v>
      </c>
      <c r="F12" s="147">
        <f t="shared" ref="F12:F75" si="3">C12*SUM($B$3:$B$5)</f>
        <v>51464</v>
      </c>
      <c r="G12" s="147">
        <f t="shared" ref="G12:G75" si="4">D12-E12-F12</f>
        <v>20732</v>
      </c>
    </row>
    <row r="13" spans="1:10" x14ac:dyDescent="0.2">
      <c r="A13">
        <v>3</v>
      </c>
      <c r="B13" s="22">
        <v>557.75539751991414</v>
      </c>
      <c r="C13" s="185">
        <f t="shared" si="0"/>
        <v>557.76</v>
      </c>
      <c r="D13" s="147">
        <f t="shared" si="1"/>
        <v>83664</v>
      </c>
      <c r="E13" s="147">
        <f t="shared" si="2"/>
        <v>5000</v>
      </c>
      <c r="F13" s="147">
        <f t="shared" si="3"/>
        <v>55776</v>
      </c>
      <c r="G13" s="147">
        <f t="shared" si="4"/>
        <v>22888</v>
      </c>
    </row>
    <row r="14" spans="1:10" x14ac:dyDescent="0.2">
      <c r="A14">
        <v>4</v>
      </c>
      <c r="B14" s="22">
        <v>394.96611719716623</v>
      </c>
      <c r="C14" s="185">
        <f t="shared" si="0"/>
        <v>394.97</v>
      </c>
      <c r="D14" s="147">
        <f t="shared" si="1"/>
        <v>59245.500000000007</v>
      </c>
      <c r="E14" s="147">
        <f t="shared" si="2"/>
        <v>5000</v>
      </c>
      <c r="F14" s="147">
        <f t="shared" si="3"/>
        <v>39497</v>
      </c>
      <c r="G14" s="147">
        <f t="shared" si="4"/>
        <v>14748.500000000007</v>
      </c>
    </row>
    <row r="15" spans="1:10" x14ac:dyDescent="0.2">
      <c r="A15">
        <v>5</v>
      </c>
      <c r="B15" s="22">
        <v>395.53173277319024</v>
      </c>
      <c r="C15" s="185">
        <f t="shared" si="0"/>
        <v>395.53</v>
      </c>
      <c r="D15" s="147">
        <f t="shared" si="1"/>
        <v>59329.499999999993</v>
      </c>
      <c r="E15" s="147">
        <f t="shared" si="2"/>
        <v>5000</v>
      </c>
      <c r="F15" s="147">
        <f t="shared" si="3"/>
        <v>39553</v>
      </c>
      <c r="G15" s="147">
        <f t="shared" si="4"/>
        <v>14776.499999999993</v>
      </c>
    </row>
    <row r="16" spans="1:10" x14ac:dyDescent="0.2">
      <c r="A16">
        <v>6</v>
      </c>
      <c r="B16" s="22">
        <v>301.83271900836041</v>
      </c>
      <c r="C16" s="185">
        <f t="shared" si="0"/>
        <v>301.83</v>
      </c>
      <c r="D16" s="147">
        <f t="shared" si="1"/>
        <v>45274.5</v>
      </c>
      <c r="E16" s="147">
        <f t="shared" si="2"/>
        <v>5000</v>
      </c>
      <c r="F16" s="147">
        <f t="shared" si="3"/>
        <v>30183</v>
      </c>
      <c r="G16" s="147">
        <f t="shared" si="4"/>
        <v>10091.5</v>
      </c>
    </row>
    <row r="17" spans="1:7" x14ac:dyDescent="0.2">
      <c r="A17">
        <v>7</v>
      </c>
      <c r="B17" s="22">
        <v>502.50837351312322</v>
      </c>
      <c r="C17" s="185">
        <f t="shared" si="0"/>
        <v>502.51</v>
      </c>
      <c r="D17" s="147">
        <f t="shared" si="1"/>
        <v>75376.5</v>
      </c>
      <c r="E17" s="147">
        <f t="shared" si="2"/>
        <v>5000</v>
      </c>
      <c r="F17" s="147">
        <f t="shared" si="3"/>
        <v>50251</v>
      </c>
      <c r="G17" s="147">
        <f t="shared" si="4"/>
        <v>20125.5</v>
      </c>
    </row>
    <row r="18" spans="1:7" x14ac:dyDescent="0.2">
      <c r="A18">
        <v>8</v>
      </c>
      <c r="B18" s="22">
        <v>658.2336350615293</v>
      </c>
      <c r="C18" s="185">
        <f t="shared" si="0"/>
        <v>658.23</v>
      </c>
      <c r="D18" s="147">
        <f t="shared" si="1"/>
        <v>98734.5</v>
      </c>
      <c r="E18" s="147">
        <f t="shared" si="2"/>
        <v>5000</v>
      </c>
      <c r="F18" s="147">
        <f t="shared" si="3"/>
        <v>65823</v>
      </c>
      <c r="G18" s="147">
        <f t="shared" si="4"/>
        <v>27911.5</v>
      </c>
    </row>
    <row r="19" spans="1:7" x14ac:dyDescent="0.2">
      <c r="A19">
        <v>9</v>
      </c>
      <c r="B19" s="22">
        <v>732.70447912286238</v>
      </c>
      <c r="C19" s="185">
        <f t="shared" si="0"/>
        <v>732.7</v>
      </c>
      <c r="D19" s="147">
        <f t="shared" si="1"/>
        <v>109905</v>
      </c>
      <c r="E19" s="147">
        <f t="shared" si="2"/>
        <v>5000</v>
      </c>
      <c r="F19" s="147">
        <f t="shared" si="3"/>
        <v>73270</v>
      </c>
      <c r="G19" s="147">
        <f t="shared" si="4"/>
        <v>31635</v>
      </c>
    </row>
    <row r="20" spans="1:7" x14ac:dyDescent="0.2">
      <c r="A20">
        <v>10</v>
      </c>
      <c r="B20" s="22">
        <v>764.18061794907817</v>
      </c>
      <c r="C20" s="185">
        <f t="shared" si="0"/>
        <v>764.18</v>
      </c>
      <c r="D20" s="147">
        <f t="shared" si="1"/>
        <v>114626.99999999999</v>
      </c>
      <c r="E20" s="147">
        <f t="shared" si="2"/>
        <v>5000</v>
      </c>
      <c r="F20" s="147">
        <f t="shared" si="3"/>
        <v>76418</v>
      </c>
      <c r="G20" s="147">
        <f t="shared" si="4"/>
        <v>33208.999999999985</v>
      </c>
    </row>
    <row r="21" spans="1:7" x14ac:dyDescent="0.2">
      <c r="A21">
        <v>11</v>
      </c>
      <c r="B21" s="22">
        <v>583.64587015642121</v>
      </c>
      <c r="C21" s="185">
        <f t="shared" si="0"/>
        <v>583.65</v>
      </c>
      <c r="D21" s="147">
        <f t="shared" si="1"/>
        <v>87547.5</v>
      </c>
      <c r="E21" s="147">
        <f t="shared" si="2"/>
        <v>5000</v>
      </c>
      <c r="F21" s="147">
        <f t="shared" si="3"/>
        <v>58365</v>
      </c>
      <c r="G21" s="147">
        <f t="shared" si="4"/>
        <v>24182.5</v>
      </c>
    </row>
    <row r="22" spans="1:7" x14ac:dyDescent="0.2">
      <c r="A22">
        <v>12</v>
      </c>
      <c r="B22" s="22">
        <v>536.13971897221154</v>
      </c>
      <c r="C22" s="185">
        <f t="shared" si="0"/>
        <v>536.14</v>
      </c>
      <c r="D22" s="147">
        <f t="shared" si="1"/>
        <v>80421</v>
      </c>
      <c r="E22" s="147">
        <f t="shared" si="2"/>
        <v>5000</v>
      </c>
      <c r="F22" s="147">
        <f t="shared" si="3"/>
        <v>53614</v>
      </c>
      <c r="G22" s="147">
        <f t="shared" si="4"/>
        <v>21807</v>
      </c>
    </row>
    <row r="23" spans="1:7" x14ac:dyDescent="0.2">
      <c r="A23">
        <v>13</v>
      </c>
      <c r="B23" s="22">
        <v>700.25676595990399</v>
      </c>
      <c r="C23" s="185">
        <f t="shared" si="0"/>
        <v>700.26</v>
      </c>
      <c r="D23" s="147">
        <f t="shared" si="1"/>
        <v>105039</v>
      </c>
      <c r="E23" s="147">
        <f t="shared" si="2"/>
        <v>5000</v>
      </c>
      <c r="F23" s="147">
        <f t="shared" si="3"/>
        <v>70026</v>
      </c>
      <c r="G23" s="147">
        <f t="shared" si="4"/>
        <v>30013</v>
      </c>
    </row>
    <row r="24" spans="1:7" x14ac:dyDescent="0.2">
      <c r="A24">
        <v>14</v>
      </c>
      <c r="B24" s="22">
        <v>215.46548810576346</v>
      </c>
      <c r="C24" s="185">
        <f t="shared" si="0"/>
        <v>215.47</v>
      </c>
      <c r="D24" s="147">
        <f t="shared" si="1"/>
        <v>32320.5</v>
      </c>
      <c r="E24" s="147">
        <f t="shared" si="2"/>
        <v>5000</v>
      </c>
      <c r="F24" s="147">
        <f t="shared" si="3"/>
        <v>21547</v>
      </c>
      <c r="G24" s="147">
        <f t="shared" si="4"/>
        <v>5773.5</v>
      </c>
    </row>
    <row r="25" spans="1:7" x14ac:dyDescent="0.2">
      <c r="A25">
        <v>15</v>
      </c>
      <c r="B25" s="22">
        <v>328.45859356618422</v>
      </c>
      <c r="C25" s="185">
        <f t="shared" si="0"/>
        <v>328.46</v>
      </c>
      <c r="D25" s="147">
        <f t="shared" si="1"/>
        <v>49269</v>
      </c>
      <c r="E25" s="147">
        <f t="shared" si="2"/>
        <v>5000</v>
      </c>
      <c r="F25" s="147">
        <f t="shared" si="3"/>
        <v>32846</v>
      </c>
      <c r="G25" s="147">
        <f t="shared" si="4"/>
        <v>11423</v>
      </c>
    </row>
    <row r="26" spans="1:7" x14ac:dyDescent="0.2">
      <c r="A26">
        <v>16</v>
      </c>
      <c r="B26" s="22">
        <v>403.58206685799274</v>
      </c>
      <c r="C26" s="185">
        <f t="shared" si="0"/>
        <v>403.58</v>
      </c>
      <c r="D26" s="147">
        <f t="shared" si="1"/>
        <v>60537</v>
      </c>
      <c r="E26" s="147">
        <f t="shared" si="2"/>
        <v>5000</v>
      </c>
      <c r="F26" s="147">
        <f t="shared" si="3"/>
        <v>40358</v>
      </c>
      <c r="G26" s="147">
        <f t="shared" si="4"/>
        <v>15179</v>
      </c>
    </row>
    <row r="27" spans="1:7" x14ac:dyDescent="0.2">
      <c r="A27">
        <v>17</v>
      </c>
      <c r="B27" s="22">
        <v>603.79768228335195</v>
      </c>
      <c r="C27" s="185">
        <f t="shared" si="0"/>
        <v>603.79999999999995</v>
      </c>
      <c r="D27" s="147">
        <f t="shared" si="1"/>
        <v>90570</v>
      </c>
      <c r="E27" s="147">
        <f t="shared" si="2"/>
        <v>5000</v>
      </c>
      <c r="F27" s="147">
        <f t="shared" si="3"/>
        <v>60379.999999999993</v>
      </c>
      <c r="G27" s="147">
        <f t="shared" si="4"/>
        <v>25190.000000000007</v>
      </c>
    </row>
    <row r="28" spans="1:7" x14ac:dyDescent="0.2">
      <c r="A28">
        <v>18</v>
      </c>
      <c r="B28" s="22">
        <v>227.64613629674824</v>
      </c>
      <c r="C28" s="185">
        <f t="shared" si="0"/>
        <v>227.65</v>
      </c>
      <c r="D28" s="147">
        <f t="shared" si="1"/>
        <v>34147.5</v>
      </c>
      <c r="E28" s="147">
        <f t="shared" si="2"/>
        <v>5000</v>
      </c>
      <c r="F28" s="147">
        <f t="shared" si="3"/>
        <v>22765</v>
      </c>
      <c r="G28" s="147">
        <f t="shared" si="4"/>
        <v>6382.5</v>
      </c>
    </row>
    <row r="29" spans="1:7" x14ac:dyDescent="0.2">
      <c r="A29">
        <v>19</v>
      </c>
      <c r="B29" s="22">
        <v>448.61273944778964</v>
      </c>
      <c r="C29" s="185">
        <f t="shared" si="0"/>
        <v>448.61</v>
      </c>
      <c r="D29" s="147">
        <f t="shared" si="1"/>
        <v>67291.5</v>
      </c>
      <c r="E29" s="147">
        <f t="shared" si="2"/>
        <v>5000</v>
      </c>
      <c r="F29" s="147">
        <f t="shared" si="3"/>
        <v>44861</v>
      </c>
      <c r="G29" s="147">
        <f t="shared" si="4"/>
        <v>17430.5</v>
      </c>
    </row>
    <row r="30" spans="1:7" x14ac:dyDescent="0.2">
      <c r="A30">
        <v>20</v>
      </c>
      <c r="B30" s="22">
        <v>234.31189899999271</v>
      </c>
      <c r="C30" s="185">
        <f t="shared" si="0"/>
        <v>234.31</v>
      </c>
      <c r="D30" s="147">
        <f t="shared" si="1"/>
        <v>35146.5</v>
      </c>
      <c r="E30" s="147">
        <f t="shared" si="2"/>
        <v>5000</v>
      </c>
      <c r="F30" s="147">
        <f t="shared" si="3"/>
        <v>23431</v>
      </c>
      <c r="G30" s="147">
        <f t="shared" si="4"/>
        <v>6715.5</v>
      </c>
    </row>
    <row r="31" spans="1:7" x14ac:dyDescent="0.2">
      <c r="A31">
        <v>21</v>
      </c>
      <c r="B31" s="22">
        <v>280.08649287749387</v>
      </c>
      <c r="C31" s="185">
        <f t="shared" si="0"/>
        <v>280.08999999999997</v>
      </c>
      <c r="D31" s="147">
        <f t="shared" si="1"/>
        <v>42013.499999999993</v>
      </c>
      <c r="E31" s="147">
        <f t="shared" si="2"/>
        <v>5000</v>
      </c>
      <c r="F31" s="147">
        <f t="shared" si="3"/>
        <v>28008.999999999996</v>
      </c>
      <c r="G31" s="147">
        <f t="shared" si="4"/>
        <v>9004.4999999999964</v>
      </c>
    </row>
    <row r="32" spans="1:7" x14ac:dyDescent="0.2">
      <c r="A32">
        <v>22</v>
      </c>
      <c r="B32" s="22">
        <v>413.68579203900219</v>
      </c>
      <c r="C32" s="185">
        <f t="shared" si="0"/>
        <v>413.69</v>
      </c>
      <c r="D32" s="147">
        <f t="shared" si="1"/>
        <v>62053.5</v>
      </c>
      <c r="E32" s="147">
        <f t="shared" si="2"/>
        <v>5000</v>
      </c>
      <c r="F32" s="147">
        <f t="shared" si="3"/>
        <v>41369</v>
      </c>
      <c r="G32" s="147">
        <f t="shared" si="4"/>
        <v>15684.5</v>
      </c>
    </row>
    <row r="33" spans="1:7" x14ac:dyDescent="0.2">
      <c r="A33">
        <v>23</v>
      </c>
      <c r="B33" s="22">
        <v>617.10679950989174</v>
      </c>
      <c r="C33" s="185">
        <f t="shared" si="0"/>
        <v>617.11</v>
      </c>
      <c r="D33" s="147">
        <f t="shared" si="1"/>
        <v>92566.5</v>
      </c>
      <c r="E33" s="147">
        <f t="shared" si="2"/>
        <v>5000</v>
      </c>
      <c r="F33" s="147">
        <f t="shared" si="3"/>
        <v>61711</v>
      </c>
      <c r="G33" s="147">
        <f t="shared" si="4"/>
        <v>25855.5</v>
      </c>
    </row>
    <row r="34" spans="1:7" x14ac:dyDescent="0.2">
      <c r="A34">
        <v>24</v>
      </c>
      <c r="B34" s="22">
        <v>713.97936274948495</v>
      </c>
      <c r="C34" s="185">
        <f t="shared" si="0"/>
        <v>713.98</v>
      </c>
      <c r="D34" s="147">
        <f t="shared" si="1"/>
        <v>107097</v>
      </c>
      <c r="E34" s="147">
        <f t="shared" si="2"/>
        <v>5000</v>
      </c>
      <c r="F34" s="147">
        <f t="shared" si="3"/>
        <v>71398</v>
      </c>
      <c r="G34" s="147">
        <f t="shared" si="4"/>
        <v>30699</v>
      </c>
    </row>
    <row r="35" spans="1:7" x14ac:dyDescent="0.2">
      <c r="A35">
        <v>25</v>
      </c>
      <c r="B35" s="22">
        <v>451.14973059443281</v>
      </c>
      <c r="C35" s="185">
        <f t="shared" si="0"/>
        <v>451.15</v>
      </c>
      <c r="D35" s="147">
        <f t="shared" si="1"/>
        <v>67672.5</v>
      </c>
      <c r="E35" s="147">
        <f t="shared" si="2"/>
        <v>5000</v>
      </c>
      <c r="F35" s="147">
        <f t="shared" si="3"/>
        <v>45115</v>
      </c>
      <c r="G35" s="147">
        <f t="shared" si="4"/>
        <v>17557.5</v>
      </c>
    </row>
    <row r="36" spans="1:7" x14ac:dyDescent="0.2">
      <c r="A36">
        <v>26</v>
      </c>
      <c r="B36" s="22">
        <v>273.5221006318564</v>
      </c>
      <c r="C36" s="185">
        <f t="shared" si="0"/>
        <v>273.52</v>
      </c>
      <c r="D36" s="147">
        <f t="shared" si="1"/>
        <v>41028</v>
      </c>
      <c r="E36" s="147">
        <f t="shared" si="2"/>
        <v>5000</v>
      </c>
      <c r="F36" s="147">
        <f t="shared" si="3"/>
        <v>27352</v>
      </c>
      <c r="G36" s="147">
        <f t="shared" si="4"/>
        <v>8676</v>
      </c>
    </row>
    <row r="37" spans="1:7" x14ac:dyDescent="0.2">
      <c r="A37">
        <v>27</v>
      </c>
      <c r="B37" s="22">
        <v>485.94531961062239</v>
      </c>
      <c r="C37" s="185">
        <f t="shared" si="0"/>
        <v>485.95</v>
      </c>
      <c r="D37" s="147">
        <f t="shared" si="1"/>
        <v>72892.5</v>
      </c>
      <c r="E37" s="147">
        <f t="shared" si="2"/>
        <v>5000</v>
      </c>
      <c r="F37" s="147">
        <f t="shared" si="3"/>
        <v>48595</v>
      </c>
      <c r="G37" s="147">
        <f t="shared" si="4"/>
        <v>19297.5</v>
      </c>
    </row>
    <row r="38" spans="1:7" x14ac:dyDescent="0.2">
      <c r="A38">
        <v>28</v>
      </c>
      <c r="B38" s="22">
        <v>682.98669573058692</v>
      </c>
      <c r="C38" s="185">
        <f t="shared" si="0"/>
        <v>682.99</v>
      </c>
      <c r="D38" s="147">
        <f t="shared" si="1"/>
        <v>102448.5</v>
      </c>
      <c r="E38" s="147">
        <f t="shared" si="2"/>
        <v>5000</v>
      </c>
      <c r="F38" s="147">
        <f t="shared" si="3"/>
        <v>68299</v>
      </c>
      <c r="G38" s="147">
        <f t="shared" si="4"/>
        <v>29149.5</v>
      </c>
    </row>
    <row r="39" spans="1:7" x14ac:dyDescent="0.2">
      <c r="A39">
        <v>29</v>
      </c>
      <c r="B39" s="22">
        <v>357.39514397335944</v>
      </c>
      <c r="C39" s="185">
        <f t="shared" si="0"/>
        <v>357.4</v>
      </c>
      <c r="D39" s="147">
        <f t="shared" si="1"/>
        <v>53610</v>
      </c>
      <c r="E39" s="147">
        <f t="shared" si="2"/>
        <v>5000</v>
      </c>
      <c r="F39" s="147">
        <f t="shared" si="3"/>
        <v>35740</v>
      </c>
      <c r="G39" s="147">
        <f t="shared" si="4"/>
        <v>12870</v>
      </c>
    </row>
    <row r="40" spans="1:7" x14ac:dyDescent="0.2">
      <c r="A40">
        <v>30</v>
      </c>
      <c r="B40" s="22">
        <v>740.18476025209986</v>
      </c>
      <c r="C40" s="185">
        <f t="shared" si="0"/>
        <v>740.18</v>
      </c>
      <c r="D40" s="147">
        <f t="shared" si="1"/>
        <v>111026.99999999999</v>
      </c>
      <c r="E40" s="147">
        <f t="shared" si="2"/>
        <v>5000</v>
      </c>
      <c r="F40" s="147">
        <f t="shared" si="3"/>
        <v>74018</v>
      </c>
      <c r="G40" s="147">
        <f t="shared" si="4"/>
        <v>32008.999999999985</v>
      </c>
    </row>
    <row r="41" spans="1:7" x14ac:dyDescent="0.2">
      <c r="A41">
        <v>31</v>
      </c>
      <c r="B41" s="22">
        <v>485.26555704198108</v>
      </c>
      <c r="C41" s="185">
        <f t="shared" si="0"/>
        <v>485.27</v>
      </c>
      <c r="D41" s="147">
        <f t="shared" si="1"/>
        <v>72790.5</v>
      </c>
      <c r="E41" s="147">
        <f t="shared" si="2"/>
        <v>5000</v>
      </c>
      <c r="F41" s="147">
        <f t="shared" si="3"/>
        <v>48527</v>
      </c>
      <c r="G41" s="147">
        <f t="shared" si="4"/>
        <v>19263.5</v>
      </c>
    </row>
    <row r="42" spans="1:7" x14ac:dyDescent="0.2">
      <c r="A42">
        <v>32</v>
      </c>
      <c r="B42" s="22">
        <v>658.21720457552794</v>
      </c>
      <c r="C42" s="185">
        <f t="shared" si="0"/>
        <v>658.22</v>
      </c>
      <c r="D42" s="147">
        <f t="shared" si="1"/>
        <v>98733</v>
      </c>
      <c r="E42" s="147">
        <f t="shared" si="2"/>
        <v>5000</v>
      </c>
      <c r="F42" s="147">
        <f t="shared" si="3"/>
        <v>65822</v>
      </c>
      <c r="G42" s="147">
        <f t="shared" si="4"/>
        <v>27911</v>
      </c>
    </row>
    <row r="43" spans="1:7" x14ac:dyDescent="0.2">
      <c r="A43">
        <v>33</v>
      </c>
      <c r="B43" s="22">
        <v>456.55730089943728</v>
      </c>
      <c r="C43" s="185">
        <f t="shared" si="0"/>
        <v>456.56</v>
      </c>
      <c r="D43" s="147">
        <f t="shared" si="1"/>
        <v>68484</v>
      </c>
      <c r="E43" s="147">
        <f t="shared" si="2"/>
        <v>5000</v>
      </c>
      <c r="F43" s="147">
        <f t="shared" si="3"/>
        <v>45656</v>
      </c>
      <c r="G43" s="147">
        <f t="shared" si="4"/>
        <v>17828</v>
      </c>
    </row>
    <row r="44" spans="1:7" x14ac:dyDescent="0.2">
      <c r="A44">
        <v>34</v>
      </c>
      <c r="B44" s="22">
        <v>558.55621684275388</v>
      </c>
      <c r="C44" s="185">
        <f t="shared" si="0"/>
        <v>558.55999999999995</v>
      </c>
      <c r="D44" s="147">
        <f t="shared" si="1"/>
        <v>83783.999999999985</v>
      </c>
      <c r="E44" s="147">
        <f t="shared" si="2"/>
        <v>5000</v>
      </c>
      <c r="F44" s="147">
        <f t="shared" si="3"/>
        <v>55855.999999999993</v>
      </c>
      <c r="G44" s="147">
        <f t="shared" si="4"/>
        <v>22927.999999999993</v>
      </c>
    </row>
    <row r="45" spans="1:7" x14ac:dyDescent="0.2">
      <c r="A45">
        <v>35</v>
      </c>
      <c r="B45" s="22">
        <v>654.33647616502662</v>
      </c>
      <c r="C45" s="185">
        <f t="shared" si="0"/>
        <v>654.34</v>
      </c>
      <c r="D45" s="147">
        <f t="shared" si="1"/>
        <v>98151</v>
      </c>
      <c r="E45" s="147">
        <f t="shared" si="2"/>
        <v>5000</v>
      </c>
      <c r="F45" s="147">
        <f t="shared" si="3"/>
        <v>65434</v>
      </c>
      <c r="G45" s="147">
        <f t="shared" si="4"/>
        <v>27717</v>
      </c>
    </row>
    <row r="46" spans="1:7" x14ac:dyDescent="0.2">
      <c r="A46">
        <v>36</v>
      </c>
      <c r="B46" s="22">
        <v>633.15490560287367</v>
      </c>
      <c r="C46" s="185">
        <f t="shared" si="0"/>
        <v>633.15</v>
      </c>
      <c r="D46" s="147">
        <f t="shared" si="1"/>
        <v>94972.5</v>
      </c>
      <c r="E46" s="147">
        <f t="shared" si="2"/>
        <v>5000</v>
      </c>
      <c r="F46" s="147">
        <f t="shared" si="3"/>
        <v>63315</v>
      </c>
      <c r="G46" s="147">
        <f t="shared" si="4"/>
        <v>26657.5</v>
      </c>
    </row>
    <row r="47" spans="1:7" x14ac:dyDescent="0.2">
      <c r="A47">
        <v>37</v>
      </c>
      <c r="B47" s="22">
        <v>434.49846749869101</v>
      </c>
      <c r="C47" s="185">
        <f t="shared" si="0"/>
        <v>434.5</v>
      </c>
      <c r="D47" s="147">
        <f t="shared" si="1"/>
        <v>65175</v>
      </c>
      <c r="E47" s="147">
        <f t="shared" si="2"/>
        <v>5000</v>
      </c>
      <c r="F47" s="147">
        <f t="shared" si="3"/>
        <v>43450</v>
      </c>
      <c r="G47" s="147">
        <f t="shared" si="4"/>
        <v>16725</v>
      </c>
    </row>
    <row r="48" spans="1:7" x14ac:dyDescent="0.2">
      <c r="A48">
        <v>38</v>
      </c>
      <c r="B48" s="22">
        <v>615.7432505002912</v>
      </c>
      <c r="C48" s="185">
        <f t="shared" si="0"/>
        <v>615.74</v>
      </c>
      <c r="D48" s="147">
        <f t="shared" si="1"/>
        <v>92361</v>
      </c>
      <c r="E48" s="147">
        <f t="shared" si="2"/>
        <v>5000</v>
      </c>
      <c r="F48" s="147">
        <f t="shared" si="3"/>
        <v>61574</v>
      </c>
      <c r="G48" s="147">
        <f t="shared" si="4"/>
        <v>25787</v>
      </c>
    </row>
    <row r="49" spans="1:7" x14ac:dyDescent="0.2">
      <c r="A49">
        <v>39</v>
      </c>
      <c r="B49" s="22">
        <v>596.81115839481868</v>
      </c>
      <c r="C49" s="185">
        <f t="shared" si="0"/>
        <v>596.80999999999995</v>
      </c>
      <c r="D49" s="147">
        <f t="shared" si="1"/>
        <v>89521.499999999985</v>
      </c>
      <c r="E49" s="147">
        <f t="shared" si="2"/>
        <v>5000</v>
      </c>
      <c r="F49" s="147">
        <f t="shared" si="3"/>
        <v>59680.999999999993</v>
      </c>
      <c r="G49" s="147">
        <f t="shared" si="4"/>
        <v>24840.499999999993</v>
      </c>
    </row>
    <row r="50" spans="1:7" x14ac:dyDescent="0.2">
      <c r="A50">
        <v>40</v>
      </c>
      <c r="B50" s="22">
        <v>405.13914171845613</v>
      </c>
      <c r="C50" s="185">
        <f t="shared" si="0"/>
        <v>405.14</v>
      </c>
      <c r="D50" s="147">
        <f t="shared" si="1"/>
        <v>60771</v>
      </c>
      <c r="E50" s="147">
        <f t="shared" si="2"/>
        <v>5000</v>
      </c>
      <c r="F50" s="147">
        <f t="shared" si="3"/>
        <v>40514</v>
      </c>
      <c r="G50" s="147">
        <f t="shared" si="4"/>
        <v>15257</v>
      </c>
    </row>
    <row r="51" spans="1:7" x14ac:dyDescent="0.2">
      <c r="A51">
        <v>41</v>
      </c>
      <c r="B51" s="22">
        <v>373.55486209204184</v>
      </c>
      <c r="C51" s="185">
        <f t="shared" si="0"/>
        <v>373.55</v>
      </c>
      <c r="D51" s="147">
        <f t="shared" si="1"/>
        <v>56032.5</v>
      </c>
      <c r="E51" s="147">
        <f t="shared" si="2"/>
        <v>5000</v>
      </c>
      <c r="F51" s="147">
        <f t="shared" si="3"/>
        <v>37355</v>
      </c>
      <c r="G51" s="147">
        <f t="shared" si="4"/>
        <v>13677.5</v>
      </c>
    </row>
    <row r="52" spans="1:7" x14ac:dyDescent="0.2">
      <c r="A52">
        <v>42</v>
      </c>
      <c r="B52" s="22">
        <v>536.5671809467334</v>
      </c>
      <c r="C52" s="185">
        <f t="shared" si="0"/>
        <v>536.57000000000005</v>
      </c>
      <c r="D52" s="147">
        <f t="shared" si="1"/>
        <v>80485.500000000015</v>
      </c>
      <c r="E52" s="147">
        <f t="shared" si="2"/>
        <v>5000</v>
      </c>
      <c r="F52" s="147">
        <f t="shared" si="3"/>
        <v>53657.000000000007</v>
      </c>
      <c r="G52" s="147">
        <f t="shared" si="4"/>
        <v>21828.500000000007</v>
      </c>
    </row>
    <row r="53" spans="1:7" x14ac:dyDescent="0.2">
      <c r="A53">
        <v>43</v>
      </c>
      <c r="B53" s="22">
        <v>684.61017174860933</v>
      </c>
      <c r="C53" s="185">
        <f t="shared" si="0"/>
        <v>684.61</v>
      </c>
      <c r="D53" s="147">
        <f t="shared" si="1"/>
        <v>102691.5</v>
      </c>
      <c r="E53" s="147">
        <f t="shared" si="2"/>
        <v>5000</v>
      </c>
      <c r="F53" s="147">
        <f t="shared" si="3"/>
        <v>68461</v>
      </c>
      <c r="G53" s="147">
        <f t="shared" si="4"/>
        <v>29230.5</v>
      </c>
    </row>
    <row r="54" spans="1:7" x14ac:dyDescent="0.2">
      <c r="A54">
        <v>44</v>
      </c>
      <c r="B54" s="22">
        <v>643.15657887754799</v>
      </c>
      <c r="C54" s="185">
        <f t="shared" si="0"/>
        <v>643.16</v>
      </c>
      <c r="D54" s="147">
        <f t="shared" si="1"/>
        <v>96474</v>
      </c>
      <c r="E54" s="147">
        <f t="shared" si="2"/>
        <v>5000</v>
      </c>
      <c r="F54" s="147">
        <f t="shared" si="3"/>
        <v>64316</v>
      </c>
      <c r="G54" s="147">
        <f t="shared" si="4"/>
        <v>27158</v>
      </c>
    </row>
    <row r="55" spans="1:7" x14ac:dyDescent="0.2">
      <c r="A55">
        <v>45</v>
      </c>
      <c r="B55" s="22">
        <v>532.62119494966294</v>
      </c>
      <c r="C55" s="185">
        <f t="shared" si="0"/>
        <v>532.62</v>
      </c>
      <c r="D55" s="147">
        <f t="shared" si="1"/>
        <v>79893</v>
      </c>
      <c r="E55" s="147">
        <f t="shared" si="2"/>
        <v>5000</v>
      </c>
      <c r="F55" s="147">
        <f t="shared" si="3"/>
        <v>53262</v>
      </c>
      <c r="G55" s="147">
        <f t="shared" si="4"/>
        <v>21631</v>
      </c>
    </row>
    <row r="56" spans="1:7" x14ac:dyDescent="0.2">
      <c r="A56">
        <v>46</v>
      </c>
      <c r="B56" s="22">
        <v>364.42351898384442</v>
      </c>
      <c r="C56" s="185">
        <f t="shared" si="0"/>
        <v>364.42</v>
      </c>
      <c r="D56" s="147">
        <f t="shared" si="1"/>
        <v>54663</v>
      </c>
      <c r="E56" s="147">
        <f t="shared" si="2"/>
        <v>5000</v>
      </c>
      <c r="F56" s="147">
        <f t="shared" si="3"/>
        <v>36442</v>
      </c>
      <c r="G56" s="147">
        <f t="shared" si="4"/>
        <v>13221</v>
      </c>
    </row>
    <row r="57" spans="1:7" x14ac:dyDescent="0.2">
      <c r="A57">
        <v>47</v>
      </c>
      <c r="B57" s="22">
        <v>666.08356147356494</v>
      </c>
      <c r="C57" s="185">
        <f t="shared" si="0"/>
        <v>666.08</v>
      </c>
      <c r="D57" s="147">
        <f t="shared" si="1"/>
        <v>99912</v>
      </c>
      <c r="E57" s="147">
        <f t="shared" si="2"/>
        <v>5000</v>
      </c>
      <c r="F57" s="147">
        <f t="shared" si="3"/>
        <v>66608</v>
      </c>
      <c r="G57" s="147">
        <f t="shared" si="4"/>
        <v>28304</v>
      </c>
    </row>
    <row r="58" spans="1:7" x14ac:dyDescent="0.2">
      <c r="A58">
        <v>48</v>
      </c>
      <c r="B58" s="22">
        <v>666.41768620648315</v>
      </c>
      <c r="C58" s="185">
        <f t="shared" si="0"/>
        <v>666.42</v>
      </c>
      <c r="D58" s="147">
        <f t="shared" si="1"/>
        <v>99963</v>
      </c>
      <c r="E58" s="147">
        <f t="shared" si="2"/>
        <v>5000</v>
      </c>
      <c r="F58" s="147">
        <f t="shared" si="3"/>
        <v>66642</v>
      </c>
      <c r="G58" s="147">
        <f t="shared" si="4"/>
        <v>28321</v>
      </c>
    </row>
    <row r="59" spans="1:7" x14ac:dyDescent="0.2">
      <c r="A59">
        <v>49</v>
      </c>
      <c r="B59" s="22">
        <v>282.05207236206724</v>
      </c>
      <c r="C59" s="185">
        <f t="shared" si="0"/>
        <v>282.05</v>
      </c>
      <c r="D59" s="147">
        <f t="shared" si="1"/>
        <v>42307.5</v>
      </c>
      <c r="E59" s="147">
        <f t="shared" si="2"/>
        <v>5000</v>
      </c>
      <c r="F59" s="147">
        <f t="shared" si="3"/>
        <v>28205</v>
      </c>
      <c r="G59" s="147">
        <f t="shared" si="4"/>
        <v>9102.5</v>
      </c>
    </row>
    <row r="60" spans="1:7" x14ac:dyDescent="0.2">
      <c r="A60">
        <v>50</v>
      </c>
      <c r="B60" s="22">
        <v>449.18018926362515</v>
      </c>
      <c r="C60" s="185">
        <f t="shared" si="0"/>
        <v>449.18</v>
      </c>
      <c r="D60" s="147">
        <f t="shared" si="1"/>
        <v>67377</v>
      </c>
      <c r="E60" s="147">
        <f t="shared" si="2"/>
        <v>5000</v>
      </c>
      <c r="F60" s="147">
        <f t="shared" si="3"/>
        <v>44918</v>
      </c>
      <c r="G60" s="147">
        <f t="shared" si="4"/>
        <v>17459</v>
      </c>
    </row>
    <row r="61" spans="1:7" x14ac:dyDescent="0.2">
      <c r="A61">
        <v>51</v>
      </c>
      <c r="B61" s="22">
        <v>771.44095374804033</v>
      </c>
      <c r="C61" s="185">
        <f t="shared" si="0"/>
        <v>771.44</v>
      </c>
      <c r="D61" s="147">
        <f t="shared" si="1"/>
        <v>115716.00000000001</v>
      </c>
      <c r="E61" s="147">
        <f t="shared" si="2"/>
        <v>5000</v>
      </c>
      <c r="F61" s="147">
        <f t="shared" si="3"/>
        <v>77144</v>
      </c>
      <c r="G61" s="147">
        <f t="shared" si="4"/>
        <v>33572.000000000015</v>
      </c>
    </row>
    <row r="62" spans="1:7" x14ac:dyDescent="0.2">
      <c r="A62">
        <v>52</v>
      </c>
      <c r="B62" s="22">
        <v>208.10964331408479</v>
      </c>
      <c r="C62" s="185">
        <f t="shared" si="0"/>
        <v>208.11</v>
      </c>
      <c r="D62" s="147">
        <f t="shared" si="1"/>
        <v>31216.500000000004</v>
      </c>
      <c r="E62" s="147">
        <f t="shared" si="2"/>
        <v>5000</v>
      </c>
      <c r="F62" s="147">
        <f t="shared" si="3"/>
        <v>20811</v>
      </c>
      <c r="G62" s="147">
        <f t="shared" si="4"/>
        <v>5405.5000000000036</v>
      </c>
    </row>
    <row r="63" spans="1:7" x14ac:dyDescent="0.2">
      <c r="A63">
        <v>53</v>
      </c>
      <c r="B63" s="22">
        <v>298.77517982329016</v>
      </c>
      <c r="C63" s="185">
        <f t="shared" si="0"/>
        <v>298.77999999999997</v>
      </c>
      <c r="D63" s="147">
        <f t="shared" si="1"/>
        <v>44816.999999999993</v>
      </c>
      <c r="E63" s="147">
        <f t="shared" si="2"/>
        <v>5000</v>
      </c>
      <c r="F63" s="147">
        <f t="shared" si="3"/>
        <v>29877.999999999996</v>
      </c>
      <c r="G63" s="147">
        <f t="shared" si="4"/>
        <v>9938.9999999999964</v>
      </c>
    </row>
    <row r="64" spans="1:7" x14ac:dyDescent="0.2">
      <c r="A64">
        <v>54</v>
      </c>
      <c r="B64" s="22">
        <v>714.44729003796692</v>
      </c>
      <c r="C64" s="185">
        <f t="shared" si="0"/>
        <v>714.45</v>
      </c>
      <c r="D64" s="147">
        <f t="shared" si="1"/>
        <v>107167.5</v>
      </c>
      <c r="E64" s="147">
        <f t="shared" si="2"/>
        <v>5000</v>
      </c>
      <c r="F64" s="147">
        <f t="shared" si="3"/>
        <v>71445</v>
      </c>
      <c r="G64" s="147">
        <f t="shared" si="4"/>
        <v>30722.5</v>
      </c>
    </row>
    <row r="65" spans="1:7" x14ac:dyDescent="0.2">
      <c r="A65">
        <v>55</v>
      </c>
      <c r="B65" s="22">
        <v>515.60366811026063</v>
      </c>
      <c r="C65" s="185">
        <f t="shared" si="0"/>
        <v>515.6</v>
      </c>
      <c r="D65" s="147">
        <f t="shared" si="1"/>
        <v>77340</v>
      </c>
      <c r="E65" s="147">
        <f t="shared" si="2"/>
        <v>5000</v>
      </c>
      <c r="F65" s="147">
        <f t="shared" si="3"/>
        <v>51560</v>
      </c>
      <c r="G65" s="147">
        <f t="shared" si="4"/>
        <v>20780</v>
      </c>
    </row>
    <row r="66" spans="1:7" x14ac:dyDescent="0.2">
      <c r="A66">
        <v>56</v>
      </c>
      <c r="B66" s="22">
        <v>550.84992914965835</v>
      </c>
      <c r="C66" s="185">
        <f t="shared" si="0"/>
        <v>550.85</v>
      </c>
      <c r="D66" s="147">
        <f t="shared" si="1"/>
        <v>82627.5</v>
      </c>
      <c r="E66" s="147">
        <f t="shared" si="2"/>
        <v>5000</v>
      </c>
      <c r="F66" s="147">
        <f t="shared" si="3"/>
        <v>55085</v>
      </c>
      <c r="G66" s="147">
        <f t="shared" si="4"/>
        <v>22542.5</v>
      </c>
    </row>
    <row r="67" spans="1:7" x14ac:dyDescent="0.2">
      <c r="A67">
        <v>57</v>
      </c>
      <c r="B67" s="22">
        <v>734.75921830849688</v>
      </c>
      <c r="C67" s="185">
        <f t="shared" si="0"/>
        <v>734.76</v>
      </c>
      <c r="D67" s="147">
        <f t="shared" si="1"/>
        <v>110214</v>
      </c>
      <c r="E67" s="147">
        <f t="shared" si="2"/>
        <v>5000</v>
      </c>
      <c r="F67" s="147">
        <f t="shared" si="3"/>
        <v>73476</v>
      </c>
      <c r="G67" s="147">
        <f t="shared" si="4"/>
        <v>31738</v>
      </c>
    </row>
    <row r="68" spans="1:7" x14ac:dyDescent="0.2">
      <c r="A68">
        <v>58</v>
      </c>
      <c r="B68" s="22">
        <v>498.18211090666341</v>
      </c>
      <c r="C68" s="185">
        <f t="shared" si="0"/>
        <v>498.18</v>
      </c>
      <c r="D68" s="147">
        <f t="shared" si="1"/>
        <v>74727</v>
      </c>
      <c r="E68" s="147">
        <f t="shared" si="2"/>
        <v>5000</v>
      </c>
      <c r="F68" s="147">
        <f t="shared" si="3"/>
        <v>49818</v>
      </c>
      <c r="G68" s="147">
        <f t="shared" si="4"/>
        <v>19909</v>
      </c>
    </row>
    <row r="69" spans="1:7" x14ac:dyDescent="0.2">
      <c r="A69">
        <v>59</v>
      </c>
      <c r="B69" s="22">
        <v>546.73800829180425</v>
      </c>
      <c r="C69" s="185">
        <f t="shared" si="0"/>
        <v>546.74</v>
      </c>
      <c r="D69" s="147">
        <f t="shared" si="1"/>
        <v>82011</v>
      </c>
      <c r="E69" s="147">
        <f t="shared" si="2"/>
        <v>5000</v>
      </c>
      <c r="F69" s="147">
        <f t="shared" si="3"/>
        <v>54674</v>
      </c>
      <c r="G69" s="147">
        <f t="shared" si="4"/>
        <v>22337</v>
      </c>
    </row>
    <row r="70" spans="1:7" x14ac:dyDescent="0.2">
      <c r="A70">
        <v>60</v>
      </c>
      <c r="B70" s="22">
        <v>625.70536035378711</v>
      </c>
      <c r="C70" s="185">
        <f t="shared" si="0"/>
        <v>625.71</v>
      </c>
      <c r="D70" s="147">
        <f t="shared" si="1"/>
        <v>93856.5</v>
      </c>
      <c r="E70" s="147">
        <f t="shared" si="2"/>
        <v>5000</v>
      </c>
      <c r="F70" s="147">
        <f t="shared" si="3"/>
        <v>62571</v>
      </c>
      <c r="G70" s="147">
        <f t="shared" si="4"/>
        <v>26285.5</v>
      </c>
    </row>
    <row r="71" spans="1:7" x14ac:dyDescent="0.2">
      <c r="A71">
        <v>61</v>
      </c>
      <c r="B71" s="22">
        <v>629.99146610032369</v>
      </c>
      <c r="C71" s="185">
        <f t="shared" si="0"/>
        <v>629.99</v>
      </c>
      <c r="D71" s="147">
        <f t="shared" si="1"/>
        <v>94498.5</v>
      </c>
      <c r="E71" s="147">
        <f t="shared" si="2"/>
        <v>5000</v>
      </c>
      <c r="F71" s="147">
        <f t="shared" si="3"/>
        <v>62999</v>
      </c>
      <c r="G71" s="147">
        <f t="shared" si="4"/>
        <v>26499.5</v>
      </c>
    </row>
    <row r="72" spans="1:7" x14ac:dyDescent="0.2">
      <c r="A72">
        <v>62</v>
      </c>
      <c r="B72" s="22">
        <v>666.57074814036991</v>
      </c>
      <c r="C72" s="185">
        <f t="shared" si="0"/>
        <v>666.57</v>
      </c>
      <c r="D72" s="147">
        <f t="shared" si="1"/>
        <v>99985.500000000015</v>
      </c>
      <c r="E72" s="147">
        <f t="shared" si="2"/>
        <v>5000</v>
      </c>
      <c r="F72" s="147">
        <f t="shared" si="3"/>
        <v>66657</v>
      </c>
      <c r="G72" s="147">
        <f t="shared" si="4"/>
        <v>28328.500000000015</v>
      </c>
    </row>
    <row r="73" spans="1:7" x14ac:dyDescent="0.2">
      <c r="A73">
        <v>63</v>
      </c>
      <c r="B73" s="22">
        <v>454.56399519674665</v>
      </c>
      <c r="C73" s="185">
        <f t="shared" si="0"/>
        <v>454.56</v>
      </c>
      <c r="D73" s="147">
        <f t="shared" si="1"/>
        <v>68184</v>
      </c>
      <c r="E73" s="147">
        <f t="shared" si="2"/>
        <v>5000</v>
      </c>
      <c r="F73" s="147">
        <f t="shared" si="3"/>
        <v>45456</v>
      </c>
      <c r="G73" s="147">
        <f t="shared" si="4"/>
        <v>17728</v>
      </c>
    </row>
    <row r="74" spans="1:7" x14ac:dyDescent="0.2">
      <c r="A74">
        <v>64</v>
      </c>
      <c r="B74" s="22">
        <v>657.06727172111505</v>
      </c>
      <c r="C74" s="185">
        <f t="shared" si="0"/>
        <v>657.07</v>
      </c>
      <c r="D74" s="147">
        <f t="shared" si="1"/>
        <v>98560.500000000015</v>
      </c>
      <c r="E74" s="147">
        <f t="shared" si="2"/>
        <v>5000</v>
      </c>
      <c r="F74" s="147">
        <f t="shared" si="3"/>
        <v>65707</v>
      </c>
      <c r="G74" s="147">
        <f t="shared" si="4"/>
        <v>27853.500000000015</v>
      </c>
    </row>
    <row r="75" spans="1:7" x14ac:dyDescent="0.2">
      <c r="A75">
        <v>65</v>
      </c>
      <c r="B75" s="22">
        <v>329.6358167797494</v>
      </c>
      <c r="C75" s="185">
        <f t="shared" si="0"/>
        <v>329.64</v>
      </c>
      <c r="D75" s="147">
        <f t="shared" si="1"/>
        <v>49446</v>
      </c>
      <c r="E75" s="147">
        <f t="shared" si="2"/>
        <v>5000</v>
      </c>
      <c r="F75" s="147">
        <f t="shared" si="3"/>
        <v>32964</v>
      </c>
      <c r="G75" s="147">
        <f t="shared" si="4"/>
        <v>11482</v>
      </c>
    </row>
    <row r="76" spans="1:7" x14ac:dyDescent="0.2">
      <c r="A76">
        <v>66</v>
      </c>
      <c r="B76" s="22">
        <v>389.1726172478742</v>
      </c>
      <c r="C76" s="185">
        <f t="shared" ref="C76:C139" si="5">ROUND(B76,2)</f>
        <v>389.17</v>
      </c>
      <c r="D76" s="147">
        <f t="shared" ref="D76:D139" si="6">C76*$E$6</f>
        <v>58375.5</v>
      </c>
      <c r="E76" s="147">
        <f t="shared" ref="E76:E139" si="7">$B$6</f>
        <v>5000</v>
      </c>
      <c r="F76" s="147">
        <f t="shared" ref="F76:F139" si="8">C76*SUM($B$3:$B$5)</f>
        <v>38917</v>
      </c>
      <c r="G76" s="147">
        <f t="shared" ref="G76:G139" si="9">D76-E76-F76</f>
        <v>14458.5</v>
      </c>
    </row>
    <row r="77" spans="1:7" x14ac:dyDescent="0.2">
      <c r="A77">
        <v>67</v>
      </c>
      <c r="B77" s="22">
        <v>224.17808502175757</v>
      </c>
      <c r="C77" s="185">
        <f t="shared" si="5"/>
        <v>224.18</v>
      </c>
      <c r="D77" s="147">
        <f t="shared" si="6"/>
        <v>33627</v>
      </c>
      <c r="E77" s="147">
        <f t="shared" si="7"/>
        <v>5000</v>
      </c>
      <c r="F77" s="147">
        <f t="shared" si="8"/>
        <v>22418</v>
      </c>
      <c r="G77" s="147">
        <f t="shared" si="9"/>
        <v>6209</v>
      </c>
    </row>
    <row r="78" spans="1:7" x14ac:dyDescent="0.2">
      <c r="A78">
        <v>68</v>
      </c>
      <c r="B78" s="22">
        <v>361.0749606793164</v>
      </c>
      <c r="C78" s="185">
        <f t="shared" si="5"/>
        <v>361.07</v>
      </c>
      <c r="D78" s="147">
        <f t="shared" si="6"/>
        <v>54160.5</v>
      </c>
      <c r="E78" s="147">
        <f t="shared" si="7"/>
        <v>5000</v>
      </c>
      <c r="F78" s="147">
        <f t="shared" si="8"/>
        <v>36107</v>
      </c>
      <c r="G78" s="147">
        <f t="shared" si="9"/>
        <v>13053.5</v>
      </c>
    </row>
    <row r="79" spans="1:7" x14ac:dyDescent="0.2">
      <c r="A79">
        <v>69</v>
      </c>
      <c r="B79" s="22">
        <v>786.8641372708903</v>
      </c>
      <c r="C79" s="185">
        <f t="shared" si="5"/>
        <v>786.86</v>
      </c>
      <c r="D79" s="147">
        <f t="shared" si="6"/>
        <v>118029</v>
      </c>
      <c r="E79" s="147">
        <f t="shared" si="7"/>
        <v>5000</v>
      </c>
      <c r="F79" s="147">
        <f t="shared" si="8"/>
        <v>78686</v>
      </c>
      <c r="G79" s="147">
        <f t="shared" si="9"/>
        <v>34343</v>
      </c>
    </row>
    <row r="80" spans="1:7" x14ac:dyDescent="0.2">
      <c r="A80">
        <v>70</v>
      </c>
      <c r="B80" s="22">
        <v>225.55511185226734</v>
      </c>
      <c r="C80" s="185">
        <f t="shared" si="5"/>
        <v>225.56</v>
      </c>
      <c r="D80" s="147">
        <f t="shared" si="6"/>
        <v>33834</v>
      </c>
      <c r="E80" s="147">
        <f t="shared" si="7"/>
        <v>5000</v>
      </c>
      <c r="F80" s="147">
        <f t="shared" si="8"/>
        <v>22556</v>
      </c>
      <c r="G80" s="147">
        <f t="shared" si="9"/>
        <v>6278</v>
      </c>
    </row>
    <row r="81" spans="1:7" x14ac:dyDescent="0.2">
      <c r="A81">
        <v>71</v>
      </c>
      <c r="B81" s="22">
        <v>704.7649010572419</v>
      </c>
      <c r="C81" s="185">
        <f t="shared" si="5"/>
        <v>704.76</v>
      </c>
      <c r="D81" s="147">
        <f t="shared" si="6"/>
        <v>105714</v>
      </c>
      <c r="E81" s="147">
        <f t="shared" si="7"/>
        <v>5000</v>
      </c>
      <c r="F81" s="147">
        <f t="shared" si="8"/>
        <v>70476</v>
      </c>
      <c r="G81" s="147">
        <f t="shared" si="9"/>
        <v>30238</v>
      </c>
    </row>
    <row r="82" spans="1:7" x14ac:dyDescent="0.2">
      <c r="A82">
        <v>72</v>
      </c>
      <c r="B82" s="22">
        <v>383.69206906468236</v>
      </c>
      <c r="C82" s="185">
        <f t="shared" si="5"/>
        <v>383.69</v>
      </c>
      <c r="D82" s="147">
        <f t="shared" si="6"/>
        <v>57553.5</v>
      </c>
      <c r="E82" s="147">
        <f t="shared" si="7"/>
        <v>5000</v>
      </c>
      <c r="F82" s="147">
        <f t="shared" si="8"/>
        <v>38369</v>
      </c>
      <c r="G82" s="147">
        <f t="shared" si="9"/>
        <v>14184.5</v>
      </c>
    </row>
    <row r="83" spans="1:7" x14ac:dyDescent="0.2">
      <c r="A83">
        <v>73</v>
      </c>
      <c r="B83" s="22">
        <v>512.60477011678961</v>
      </c>
      <c r="C83" s="185">
        <f t="shared" si="5"/>
        <v>512.6</v>
      </c>
      <c r="D83" s="147">
        <f t="shared" si="6"/>
        <v>76890</v>
      </c>
      <c r="E83" s="147">
        <f t="shared" si="7"/>
        <v>5000</v>
      </c>
      <c r="F83" s="147">
        <f t="shared" si="8"/>
        <v>51260</v>
      </c>
      <c r="G83" s="147">
        <f t="shared" si="9"/>
        <v>20630</v>
      </c>
    </row>
    <row r="84" spans="1:7" x14ac:dyDescent="0.2">
      <c r="A84">
        <v>74</v>
      </c>
      <c r="B84" s="22">
        <v>548.37135288322872</v>
      </c>
      <c r="C84" s="185">
        <f t="shared" si="5"/>
        <v>548.37</v>
      </c>
      <c r="D84" s="147">
        <f t="shared" si="6"/>
        <v>82255.5</v>
      </c>
      <c r="E84" s="147">
        <f t="shared" si="7"/>
        <v>5000</v>
      </c>
      <c r="F84" s="147">
        <f t="shared" si="8"/>
        <v>54837</v>
      </c>
      <c r="G84" s="147">
        <f t="shared" si="9"/>
        <v>22418.5</v>
      </c>
    </row>
    <row r="85" spans="1:7" x14ac:dyDescent="0.2">
      <c r="A85">
        <v>75</v>
      </c>
      <c r="B85" s="22">
        <v>477.32790842527891</v>
      </c>
      <c r="C85" s="185">
        <f t="shared" si="5"/>
        <v>477.33</v>
      </c>
      <c r="D85" s="147">
        <f t="shared" si="6"/>
        <v>71599.5</v>
      </c>
      <c r="E85" s="147">
        <f t="shared" si="7"/>
        <v>5000</v>
      </c>
      <c r="F85" s="147">
        <f t="shared" si="8"/>
        <v>47733</v>
      </c>
      <c r="G85" s="147">
        <f t="shared" si="9"/>
        <v>18866.5</v>
      </c>
    </row>
    <row r="86" spans="1:7" x14ac:dyDescent="0.2">
      <c r="A86">
        <v>76</v>
      </c>
      <c r="B86" s="22">
        <v>450.15690366279188</v>
      </c>
      <c r="C86" s="185">
        <f t="shared" si="5"/>
        <v>450.16</v>
      </c>
      <c r="D86" s="147">
        <f t="shared" si="6"/>
        <v>67524</v>
      </c>
      <c r="E86" s="147">
        <f t="shared" si="7"/>
        <v>5000</v>
      </c>
      <c r="F86" s="147">
        <f t="shared" si="8"/>
        <v>45016</v>
      </c>
      <c r="G86" s="147">
        <f t="shared" si="9"/>
        <v>17508</v>
      </c>
    </row>
    <row r="87" spans="1:7" x14ac:dyDescent="0.2">
      <c r="A87">
        <v>77</v>
      </c>
      <c r="B87" s="22">
        <v>387.0798605434037</v>
      </c>
      <c r="C87" s="185">
        <f t="shared" si="5"/>
        <v>387.08</v>
      </c>
      <c r="D87" s="147">
        <f t="shared" si="6"/>
        <v>58062</v>
      </c>
      <c r="E87" s="147">
        <f t="shared" si="7"/>
        <v>5000</v>
      </c>
      <c r="F87" s="147">
        <f t="shared" si="8"/>
        <v>38708</v>
      </c>
      <c r="G87" s="147">
        <f t="shared" si="9"/>
        <v>14354</v>
      </c>
    </row>
    <row r="88" spans="1:7" x14ac:dyDescent="0.2">
      <c r="A88">
        <v>78</v>
      </c>
      <c r="B88" s="22">
        <v>451.21615298614654</v>
      </c>
      <c r="C88" s="185">
        <f t="shared" si="5"/>
        <v>451.22</v>
      </c>
      <c r="D88" s="147">
        <f t="shared" si="6"/>
        <v>67683</v>
      </c>
      <c r="E88" s="147">
        <f t="shared" si="7"/>
        <v>5000</v>
      </c>
      <c r="F88" s="147">
        <f t="shared" si="8"/>
        <v>45122</v>
      </c>
      <c r="G88" s="147">
        <f t="shared" si="9"/>
        <v>17561</v>
      </c>
    </row>
    <row r="89" spans="1:7" x14ac:dyDescent="0.2">
      <c r="A89">
        <v>79</v>
      </c>
      <c r="B89" s="22">
        <v>789.883238165585</v>
      </c>
      <c r="C89" s="185">
        <f t="shared" si="5"/>
        <v>789.88</v>
      </c>
      <c r="D89" s="147">
        <f t="shared" si="6"/>
        <v>118482</v>
      </c>
      <c r="E89" s="147">
        <f t="shared" si="7"/>
        <v>5000</v>
      </c>
      <c r="F89" s="147">
        <f t="shared" si="8"/>
        <v>78988</v>
      </c>
      <c r="G89" s="147">
        <f t="shared" si="9"/>
        <v>34494</v>
      </c>
    </row>
    <row r="90" spans="1:7" x14ac:dyDescent="0.2">
      <c r="A90">
        <v>80</v>
      </c>
      <c r="B90" s="22">
        <v>567.58384898658085</v>
      </c>
      <c r="C90" s="185">
        <f t="shared" si="5"/>
        <v>567.58000000000004</v>
      </c>
      <c r="D90" s="147">
        <f t="shared" si="6"/>
        <v>85137</v>
      </c>
      <c r="E90" s="147">
        <f t="shared" si="7"/>
        <v>5000</v>
      </c>
      <c r="F90" s="147">
        <f t="shared" si="8"/>
        <v>56758.000000000007</v>
      </c>
      <c r="G90" s="147">
        <f t="shared" si="9"/>
        <v>23378.999999999993</v>
      </c>
    </row>
    <row r="91" spans="1:7" x14ac:dyDescent="0.2">
      <c r="A91">
        <v>81</v>
      </c>
      <c r="B91" s="22">
        <v>581.74991746514559</v>
      </c>
      <c r="C91" s="185">
        <f t="shared" si="5"/>
        <v>581.75</v>
      </c>
      <c r="D91" s="147">
        <f t="shared" si="6"/>
        <v>87262.5</v>
      </c>
      <c r="E91" s="147">
        <f t="shared" si="7"/>
        <v>5000</v>
      </c>
      <c r="F91" s="147">
        <f t="shared" si="8"/>
        <v>58175</v>
      </c>
      <c r="G91" s="147">
        <f t="shared" si="9"/>
        <v>24087.5</v>
      </c>
    </row>
    <row r="92" spans="1:7" x14ac:dyDescent="0.2">
      <c r="A92">
        <v>82</v>
      </c>
      <c r="B92" s="22">
        <v>470.86283670312855</v>
      </c>
      <c r="C92" s="185">
        <f t="shared" si="5"/>
        <v>470.86</v>
      </c>
      <c r="D92" s="147">
        <f t="shared" si="6"/>
        <v>70629</v>
      </c>
      <c r="E92" s="147">
        <f t="shared" si="7"/>
        <v>5000</v>
      </c>
      <c r="F92" s="147">
        <f t="shared" si="8"/>
        <v>47086</v>
      </c>
      <c r="G92" s="147">
        <f t="shared" si="9"/>
        <v>18543</v>
      </c>
    </row>
    <row r="93" spans="1:7" x14ac:dyDescent="0.2">
      <c r="A93">
        <v>83</v>
      </c>
      <c r="B93" s="22">
        <v>391.69646948189313</v>
      </c>
      <c r="C93" s="185">
        <f t="shared" si="5"/>
        <v>391.7</v>
      </c>
      <c r="D93" s="147">
        <f t="shared" si="6"/>
        <v>58755</v>
      </c>
      <c r="E93" s="147">
        <f t="shared" si="7"/>
        <v>5000</v>
      </c>
      <c r="F93" s="147">
        <f t="shared" si="8"/>
        <v>39170</v>
      </c>
      <c r="G93" s="147">
        <f t="shared" si="9"/>
        <v>14585</v>
      </c>
    </row>
    <row r="94" spans="1:7" x14ac:dyDescent="0.2">
      <c r="A94">
        <v>84</v>
      </c>
      <c r="B94" s="22">
        <v>642.56258217737206</v>
      </c>
      <c r="C94" s="185">
        <f t="shared" si="5"/>
        <v>642.55999999999995</v>
      </c>
      <c r="D94" s="147">
        <f t="shared" si="6"/>
        <v>96383.999999999985</v>
      </c>
      <c r="E94" s="147">
        <f t="shared" si="7"/>
        <v>5000</v>
      </c>
      <c r="F94" s="147">
        <f t="shared" si="8"/>
        <v>64255.999999999993</v>
      </c>
      <c r="G94" s="147">
        <f t="shared" si="9"/>
        <v>27127.999999999993</v>
      </c>
    </row>
    <row r="95" spans="1:7" x14ac:dyDescent="0.2">
      <c r="A95">
        <v>85</v>
      </c>
      <c r="B95" s="22">
        <v>749.31865509102056</v>
      </c>
      <c r="C95" s="185">
        <f t="shared" si="5"/>
        <v>749.32</v>
      </c>
      <c r="D95" s="147">
        <f t="shared" si="6"/>
        <v>112398.00000000001</v>
      </c>
      <c r="E95" s="147">
        <f t="shared" si="7"/>
        <v>5000</v>
      </c>
      <c r="F95" s="147">
        <f t="shared" si="8"/>
        <v>74932</v>
      </c>
      <c r="G95" s="147">
        <f t="shared" si="9"/>
        <v>32466.000000000015</v>
      </c>
    </row>
    <row r="96" spans="1:7" x14ac:dyDescent="0.2">
      <c r="A96">
        <v>86</v>
      </c>
      <c r="B96" s="22">
        <v>398.63611478294996</v>
      </c>
      <c r="C96" s="185">
        <f t="shared" si="5"/>
        <v>398.64</v>
      </c>
      <c r="D96" s="147">
        <f t="shared" si="6"/>
        <v>59796</v>
      </c>
      <c r="E96" s="147">
        <f t="shared" si="7"/>
        <v>5000</v>
      </c>
      <c r="F96" s="147">
        <f t="shared" si="8"/>
        <v>39864</v>
      </c>
      <c r="G96" s="147">
        <f t="shared" si="9"/>
        <v>14932</v>
      </c>
    </row>
    <row r="97" spans="1:7" x14ac:dyDescent="0.2">
      <c r="A97">
        <v>87</v>
      </c>
      <c r="B97" s="22">
        <v>277.18115704002844</v>
      </c>
      <c r="C97" s="185">
        <f t="shared" si="5"/>
        <v>277.18</v>
      </c>
      <c r="D97" s="147">
        <f t="shared" si="6"/>
        <v>41577</v>
      </c>
      <c r="E97" s="147">
        <f t="shared" si="7"/>
        <v>5000</v>
      </c>
      <c r="F97" s="147">
        <f t="shared" si="8"/>
        <v>27718</v>
      </c>
      <c r="G97" s="147">
        <f t="shared" si="9"/>
        <v>8859</v>
      </c>
    </row>
    <row r="98" spans="1:7" x14ac:dyDescent="0.2">
      <c r="A98">
        <v>88</v>
      </c>
      <c r="B98" s="22">
        <v>783.70637175799641</v>
      </c>
      <c r="C98" s="185">
        <f t="shared" si="5"/>
        <v>783.71</v>
      </c>
      <c r="D98" s="147">
        <f t="shared" si="6"/>
        <v>117556.5</v>
      </c>
      <c r="E98" s="147">
        <f t="shared" si="7"/>
        <v>5000</v>
      </c>
      <c r="F98" s="147">
        <f t="shared" si="8"/>
        <v>78371</v>
      </c>
      <c r="G98" s="147">
        <f t="shared" si="9"/>
        <v>34185.5</v>
      </c>
    </row>
    <row r="99" spans="1:7" x14ac:dyDescent="0.2">
      <c r="A99">
        <v>89</v>
      </c>
      <c r="B99" s="22">
        <v>552.99013664619542</v>
      </c>
      <c r="C99" s="185">
        <f t="shared" si="5"/>
        <v>552.99</v>
      </c>
      <c r="D99" s="147">
        <f t="shared" si="6"/>
        <v>82948.5</v>
      </c>
      <c r="E99" s="147">
        <f t="shared" si="7"/>
        <v>5000</v>
      </c>
      <c r="F99" s="147">
        <f t="shared" si="8"/>
        <v>55299</v>
      </c>
      <c r="G99" s="147">
        <f t="shared" si="9"/>
        <v>22649.5</v>
      </c>
    </row>
    <row r="100" spans="1:7" x14ac:dyDescent="0.2">
      <c r="A100">
        <v>90</v>
      </c>
      <c r="B100" s="22">
        <v>705.22661260572568</v>
      </c>
      <c r="C100" s="185">
        <f t="shared" si="5"/>
        <v>705.23</v>
      </c>
      <c r="D100" s="147">
        <f t="shared" si="6"/>
        <v>105784.5</v>
      </c>
      <c r="E100" s="147">
        <f t="shared" si="7"/>
        <v>5000</v>
      </c>
      <c r="F100" s="147">
        <f t="shared" si="8"/>
        <v>70523</v>
      </c>
      <c r="G100" s="147">
        <f t="shared" si="9"/>
        <v>30261.5</v>
      </c>
    </row>
    <row r="101" spans="1:7" x14ac:dyDescent="0.2">
      <c r="A101">
        <v>91</v>
      </c>
      <c r="B101" s="22">
        <v>343.67806443184526</v>
      </c>
      <c r="C101" s="185">
        <f t="shared" si="5"/>
        <v>343.68</v>
      </c>
      <c r="D101" s="147">
        <f t="shared" si="6"/>
        <v>51552</v>
      </c>
      <c r="E101" s="147">
        <f t="shared" si="7"/>
        <v>5000</v>
      </c>
      <c r="F101" s="147">
        <f t="shared" si="8"/>
        <v>34368</v>
      </c>
      <c r="G101" s="147">
        <f t="shared" si="9"/>
        <v>12184</v>
      </c>
    </row>
    <row r="102" spans="1:7" x14ac:dyDescent="0.2">
      <c r="A102">
        <v>92</v>
      </c>
      <c r="B102" s="22">
        <v>597.22890602295695</v>
      </c>
      <c r="C102" s="185">
        <f t="shared" si="5"/>
        <v>597.23</v>
      </c>
      <c r="D102" s="147">
        <f t="shared" si="6"/>
        <v>89584.5</v>
      </c>
      <c r="E102" s="147">
        <f t="shared" si="7"/>
        <v>5000</v>
      </c>
      <c r="F102" s="147">
        <f t="shared" si="8"/>
        <v>59723</v>
      </c>
      <c r="G102" s="147">
        <f t="shared" si="9"/>
        <v>24861.5</v>
      </c>
    </row>
    <row r="103" spans="1:7" x14ac:dyDescent="0.2">
      <c r="A103">
        <v>93</v>
      </c>
      <c r="B103" s="22">
        <v>226.22352783858008</v>
      </c>
      <c r="C103" s="185">
        <f t="shared" si="5"/>
        <v>226.22</v>
      </c>
      <c r="D103" s="147">
        <f t="shared" si="6"/>
        <v>33933</v>
      </c>
      <c r="E103" s="147">
        <f t="shared" si="7"/>
        <v>5000</v>
      </c>
      <c r="F103" s="147">
        <f t="shared" si="8"/>
        <v>22622</v>
      </c>
      <c r="G103" s="147">
        <f t="shared" si="9"/>
        <v>6311</v>
      </c>
    </row>
    <row r="104" spans="1:7" x14ac:dyDescent="0.2">
      <c r="A104">
        <v>94</v>
      </c>
      <c r="B104" s="22">
        <v>538.8323830155806</v>
      </c>
      <c r="C104" s="185">
        <f t="shared" si="5"/>
        <v>538.83000000000004</v>
      </c>
      <c r="D104" s="147">
        <f t="shared" si="6"/>
        <v>80824.5</v>
      </c>
      <c r="E104" s="147">
        <f t="shared" si="7"/>
        <v>5000</v>
      </c>
      <c r="F104" s="147">
        <f t="shared" si="8"/>
        <v>53883.000000000007</v>
      </c>
      <c r="G104" s="147">
        <f t="shared" si="9"/>
        <v>21941.499999999993</v>
      </c>
    </row>
    <row r="105" spans="1:7" x14ac:dyDescent="0.2">
      <c r="A105">
        <v>95</v>
      </c>
      <c r="B105" s="22">
        <v>355.86134286404649</v>
      </c>
      <c r="C105" s="185">
        <f t="shared" si="5"/>
        <v>355.86</v>
      </c>
      <c r="D105" s="147">
        <f t="shared" si="6"/>
        <v>53379</v>
      </c>
      <c r="E105" s="147">
        <f t="shared" si="7"/>
        <v>5000</v>
      </c>
      <c r="F105" s="147">
        <f t="shared" si="8"/>
        <v>35586</v>
      </c>
      <c r="G105" s="147">
        <f t="shared" si="9"/>
        <v>12793</v>
      </c>
    </row>
    <row r="106" spans="1:7" x14ac:dyDescent="0.2">
      <c r="A106">
        <v>96</v>
      </c>
      <c r="B106" s="22">
        <v>761.58951602950208</v>
      </c>
      <c r="C106" s="185">
        <f t="shared" si="5"/>
        <v>761.59</v>
      </c>
      <c r="D106" s="147">
        <f t="shared" si="6"/>
        <v>114238.5</v>
      </c>
      <c r="E106" s="147">
        <f t="shared" si="7"/>
        <v>5000</v>
      </c>
      <c r="F106" s="147">
        <f t="shared" si="8"/>
        <v>76159</v>
      </c>
      <c r="G106" s="147">
        <f t="shared" si="9"/>
        <v>33079.5</v>
      </c>
    </row>
    <row r="107" spans="1:7" x14ac:dyDescent="0.2">
      <c r="A107">
        <v>97</v>
      </c>
      <c r="B107" s="22">
        <v>234.99590784078273</v>
      </c>
      <c r="C107" s="185">
        <f t="shared" si="5"/>
        <v>235</v>
      </c>
      <c r="D107" s="147">
        <f t="shared" si="6"/>
        <v>35250</v>
      </c>
      <c r="E107" s="147">
        <f t="shared" si="7"/>
        <v>5000</v>
      </c>
      <c r="F107" s="147">
        <f t="shared" si="8"/>
        <v>23500</v>
      </c>
      <c r="G107" s="147">
        <f t="shared" si="9"/>
        <v>6750</v>
      </c>
    </row>
    <row r="108" spans="1:7" x14ac:dyDescent="0.2">
      <c r="A108">
        <v>98</v>
      </c>
      <c r="B108" s="22">
        <v>376.22308003540292</v>
      </c>
      <c r="C108" s="185">
        <f t="shared" si="5"/>
        <v>376.22</v>
      </c>
      <c r="D108" s="147">
        <f t="shared" si="6"/>
        <v>56433.000000000007</v>
      </c>
      <c r="E108" s="147">
        <f t="shared" si="7"/>
        <v>5000</v>
      </c>
      <c r="F108" s="147">
        <f t="shared" si="8"/>
        <v>37622</v>
      </c>
      <c r="G108" s="147">
        <f t="shared" si="9"/>
        <v>13811.000000000007</v>
      </c>
    </row>
    <row r="109" spans="1:7" x14ac:dyDescent="0.2">
      <c r="A109">
        <v>99</v>
      </c>
      <c r="B109" s="22">
        <v>381.30615501725401</v>
      </c>
      <c r="C109" s="185">
        <f t="shared" si="5"/>
        <v>381.31</v>
      </c>
      <c r="D109" s="147">
        <f t="shared" si="6"/>
        <v>57196.5</v>
      </c>
      <c r="E109" s="147">
        <f t="shared" si="7"/>
        <v>5000</v>
      </c>
      <c r="F109" s="147">
        <f t="shared" si="8"/>
        <v>38131</v>
      </c>
      <c r="G109" s="147">
        <f t="shared" si="9"/>
        <v>14065.5</v>
      </c>
    </row>
    <row r="110" spans="1:7" x14ac:dyDescent="0.2">
      <c r="A110">
        <v>100</v>
      </c>
      <c r="B110" s="22">
        <v>612.54737498822965</v>
      </c>
      <c r="C110" s="185">
        <f t="shared" si="5"/>
        <v>612.54999999999995</v>
      </c>
      <c r="D110" s="147">
        <f t="shared" si="6"/>
        <v>91882.5</v>
      </c>
      <c r="E110" s="147">
        <f t="shared" si="7"/>
        <v>5000</v>
      </c>
      <c r="F110" s="147">
        <f t="shared" si="8"/>
        <v>61254.999999999993</v>
      </c>
      <c r="G110" s="147">
        <f t="shared" si="9"/>
        <v>25627.500000000007</v>
      </c>
    </row>
    <row r="111" spans="1:7" x14ac:dyDescent="0.2">
      <c r="A111">
        <v>101</v>
      </c>
      <c r="B111" s="22">
        <v>283.73142717579913</v>
      </c>
      <c r="C111" s="185">
        <f t="shared" si="5"/>
        <v>283.73</v>
      </c>
      <c r="D111" s="147">
        <f t="shared" si="6"/>
        <v>42559.5</v>
      </c>
      <c r="E111" s="147">
        <f t="shared" si="7"/>
        <v>5000</v>
      </c>
      <c r="F111" s="147">
        <f t="shared" si="8"/>
        <v>28373</v>
      </c>
      <c r="G111" s="147">
        <f t="shared" si="9"/>
        <v>9186.5</v>
      </c>
    </row>
    <row r="112" spans="1:7" x14ac:dyDescent="0.2">
      <c r="A112">
        <v>102</v>
      </c>
      <c r="B112" s="22">
        <v>474.09654365577575</v>
      </c>
      <c r="C112" s="185">
        <f t="shared" si="5"/>
        <v>474.1</v>
      </c>
      <c r="D112" s="147">
        <f t="shared" si="6"/>
        <v>71115</v>
      </c>
      <c r="E112" s="147">
        <f t="shared" si="7"/>
        <v>5000</v>
      </c>
      <c r="F112" s="147">
        <f t="shared" si="8"/>
        <v>47410</v>
      </c>
      <c r="G112" s="147">
        <f t="shared" si="9"/>
        <v>18705</v>
      </c>
    </row>
    <row r="113" spans="1:7" x14ac:dyDescent="0.2">
      <c r="A113">
        <v>103</v>
      </c>
      <c r="B113" s="22">
        <v>740.60922262287193</v>
      </c>
      <c r="C113" s="185">
        <f t="shared" si="5"/>
        <v>740.61</v>
      </c>
      <c r="D113" s="147">
        <f t="shared" si="6"/>
        <v>111091.5</v>
      </c>
      <c r="E113" s="147">
        <f t="shared" si="7"/>
        <v>5000</v>
      </c>
      <c r="F113" s="147">
        <f t="shared" si="8"/>
        <v>74061</v>
      </c>
      <c r="G113" s="147">
        <f t="shared" si="9"/>
        <v>32030.5</v>
      </c>
    </row>
    <row r="114" spans="1:7" x14ac:dyDescent="0.2">
      <c r="A114">
        <v>104</v>
      </c>
      <c r="B114" s="22">
        <v>419.20462260917043</v>
      </c>
      <c r="C114" s="185">
        <f t="shared" si="5"/>
        <v>419.2</v>
      </c>
      <c r="D114" s="147">
        <f t="shared" si="6"/>
        <v>62880</v>
      </c>
      <c r="E114" s="147">
        <f t="shared" si="7"/>
        <v>5000</v>
      </c>
      <c r="F114" s="147">
        <f t="shared" si="8"/>
        <v>41920</v>
      </c>
      <c r="G114" s="147">
        <f t="shared" si="9"/>
        <v>15960</v>
      </c>
    </row>
    <row r="115" spans="1:7" x14ac:dyDescent="0.2">
      <c r="A115">
        <v>105</v>
      </c>
      <c r="B115" s="22">
        <v>372.09219232764661</v>
      </c>
      <c r="C115" s="185">
        <f t="shared" si="5"/>
        <v>372.09</v>
      </c>
      <c r="D115" s="147">
        <f t="shared" si="6"/>
        <v>55813.499999999993</v>
      </c>
      <c r="E115" s="147">
        <f t="shared" si="7"/>
        <v>5000</v>
      </c>
      <c r="F115" s="147">
        <f t="shared" si="8"/>
        <v>37209</v>
      </c>
      <c r="G115" s="147">
        <f t="shared" si="9"/>
        <v>13604.499999999993</v>
      </c>
    </row>
    <row r="116" spans="1:7" x14ac:dyDescent="0.2">
      <c r="A116">
        <v>106</v>
      </c>
      <c r="B116" s="22">
        <v>553.47645075687967</v>
      </c>
      <c r="C116" s="185">
        <f t="shared" si="5"/>
        <v>553.48</v>
      </c>
      <c r="D116" s="147">
        <f t="shared" si="6"/>
        <v>83022</v>
      </c>
      <c r="E116" s="147">
        <f t="shared" si="7"/>
        <v>5000</v>
      </c>
      <c r="F116" s="147">
        <f t="shared" si="8"/>
        <v>55348</v>
      </c>
      <c r="G116" s="147">
        <f t="shared" si="9"/>
        <v>22674</v>
      </c>
    </row>
    <row r="117" spans="1:7" x14ac:dyDescent="0.2">
      <c r="A117">
        <v>107</v>
      </c>
      <c r="B117" s="22">
        <v>478.70787087767752</v>
      </c>
      <c r="C117" s="185">
        <f t="shared" si="5"/>
        <v>478.71</v>
      </c>
      <c r="D117" s="147">
        <f t="shared" si="6"/>
        <v>71806.5</v>
      </c>
      <c r="E117" s="147">
        <f t="shared" si="7"/>
        <v>5000</v>
      </c>
      <c r="F117" s="147">
        <f t="shared" si="8"/>
        <v>47871</v>
      </c>
      <c r="G117" s="147">
        <f t="shared" si="9"/>
        <v>18935.5</v>
      </c>
    </row>
    <row r="118" spans="1:7" x14ac:dyDescent="0.2">
      <c r="A118">
        <v>108</v>
      </c>
      <c r="B118" s="22">
        <v>243.18584112598833</v>
      </c>
      <c r="C118" s="185">
        <f t="shared" si="5"/>
        <v>243.19</v>
      </c>
      <c r="D118" s="147">
        <f t="shared" si="6"/>
        <v>36478.5</v>
      </c>
      <c r="E118" s="147">
        <f t="shared" si="7"/>
        <v>5000</v>
      </c>
      <c r="F118" s="147">
        <f t="shared" si="8"/>
        <v>24319</v>
      </c>
      <c r="G118" s="147">
        <f t="shared" si="9"/>
        <v>7159.5</v>
      </c>
    </row>
    <row r="119" spans="1:7" x14ac:dyDescent="0.2">
      <c r="A119">
        <v>109</v>
      </c>
      <c r="B119" s="22">
        <v>624.43180448582007</v>
      </c>
      <c r="C119" s="185">
        <f t="shared" si="5"/>
        <v>624.42999999999995</v>
      </c>
      <c r="D119" s="147">
        <f t="shared" si="6"/>
        <v>93664.499999999985</v>
      </c>
      <c r="E119" s="147">
        <f t="shared" si="7"/>
        <v>5000</v>
      </c>
      <c r="F119" s="147">
        <f t="shared" si="8"/>
        <v>62442.999999999993</v>
      </c>
      <c r="G119" s="147">
        <f t="shared" si="9"/>
        <v>26221.499999999993</v>
      </c>
    </row>
    <row r="120" spans="1:7" x14ac:dyDescent="0.2">
      <c r="A120">
        <v>110</v>
      </c>
      <c r="B120" s="22">
        <v>225.33799317913969</v>
      </c>
      <c r="C120" s="185">
        <f t="shared" si="5"/>
        <v>225.34</v>
      </c>
      <c r="D120" s="147">
        <f t="shared" si="6"/>
        <v>33801</v>
      </c>
      <c r="E120" s="147">
        <f t="shared" si="7"/>
        <v>5000</v>
      </c>
      <c r="F120" s="147">
        <f t="shared" si="8"/>
        <v>22534</v>
      </c>
      <c r="G120" s="147">
        <f t="shared" si="9"/>
        <v>6267</v>
      </c>
    </row>
    <row r="121" spans="1:7" x14ac:dyDescent="0.2">
      <c r="A121">
        <v>111</v>
      </c>
      <c r="B121" s="22">
        <v>655.65136180056788</v>
      </c>
      <c r="C121" s="185">
        <f t="shared" si="5"/>
        <v>655.65</v>
      </c>
      <c r="D121" s="147">
        <f t="shared" si="6"/>
        <v>98347.5</v>
      </c>
      <c r="E121" s="147">
        <f t="shared" si="7"/>
        <v>5000</v>
      </c>
      <c r="F121" s="147">
        <f t="shared" si="8"/>
        <v>65565</v>
      </c>
      <c r="G121" s="147">
        <f t="shared" si="9"/>
        <v>27782.5</v>
      </c>
    </row>
    <row r="122" spans="1:7" x14ac:dyDescent="0.2">
      <c r="A122">
        <v>112</v>
      </c>
      <c r="B122" s="22">
        <v>532.43778214437782</v>
      </c>
      <c r="C122" s="185">
        <f t="shared" si="5"/>
        <v>532.44000000000005</v>
      </c>
      <c r="D122" s="147">
        <f t="shared" si="6"/>
        <v>79866.000000000015</v>
      </c>
      <c r="E122" s="147">
        <f t="shared" si="7"/>
        <v>5000</v>
      </c>
      <c r="F122" s="147">
        <f t="shared" si="8"/>
        <v>53244.000000000007</v>
      </c>
      <c r="G122" s="147">
        <f t="shared" si="9"/>
        <v>21622.000000000007</v>
      </c>
    </row>
    <row r="123" spans="1:7" x14ac:dyDescent="0.2">
      <c r="A123">
        <v>113</v>
      </c>
      <c r="B123" s="22">
        <v>281.80450055832256</v>
      </c>
      <c r="C123" s="185">
        <f t="shared" si="5"/>
        <v>281.8</v>
      </c>
      <c r="D123" s="147">
        <f t="shared" si="6"/>
        <v>42270</v>
      </c>
      <c r="E123" s="147">
        <f t="shared" si="7"/>
        <v>5000</v>
      </c>
      <c r="F123" s="147">
        <f t="shared" si="8"/>
        <v>28180</v>
      </c>
      <c r="G123" s="147">
        <f t="shared" si="9"/>
        <v>9090</v>
      </c>
    </row>
    <row r="124" spans="1:7" x14ac:dyDescent="0.2">
      <c r="A124">
        <v>114</v>
      </c>
      <c r="B124" s="22">
        <v>488.24088372673884</v>
      </c>
      <c r="C124" s="185">
        <f t="shared" si="5"/>
        <v>488.24</v>
      </c>
      <c r="D124" s="147">
        <f t="shared" si="6"/>
        <v>73236</v>
      </c>
      <c r="E124" s="147">
        <f t="shared" si="7"/>
        <v>5000</v>
      </c>
      <c r="F124" s="147">
        <f t="shared" si="8"/>
        <v>48824</v>
      </c>
      <c r="G124" s="147">
        <f t="shared" si="9"/>
        <v>19412</v>
      </c>
    </row>
    <row r="125" spans="1:7" x14ac:dyDescent="0.2">
      <c r="A125">
        <v>115</v>
      </c>
      <c r="B125" s="22">
        <v>264.5327952990927</v>
      </c>
      <c r="C125" s="185">
        <f t="shared" si="5"/>
        <v>264.52999999999997</v>
      </c>
      <c r="D125" s="147">
        <f t="shared" si="6"/>
        <v>39679.499999999993</v>
      </c>
      <c r="E125" s="147">
        <f t="shared" si="7"/>
        <v>5000</v>
      </c>
      <c r="F125" s="147">
        <f t="shared" si="8"/>
        <v>26452.999999999996</v>
      </c>
      <c r="G125" s="147">
        <f t="shared" si="9"/>
        <v>8226.4999999999964</v>
      </c>
    </row>
    <row r="126" spans="1:7" x14ac:dyDescent="0.2">
      <c r="A126">
        <v>116</v>
      </c>
      <c r="B126" s="22">
        <v>602.69059185063963</v>
      </c>
      <c r="C126" s="185">
        <f t="shared" si="5"/>
        <v>602.69000000000005</v>
      </c>
      <c r="D126" s="147">
        <f t="shared" si="6"/>
        <v>90403.500000000015</v>
      </c>
      <c r="E126" s="147">
        <f t="shared" si="7"/>
        <v>5000</v>
      </c>
      <c r="F126" s="147">
        <f t="shared" si="8"/>
        <v>60269.000000000007</v>
      </c>
      <c r="G126" s="147">
        <f t="shared" si="9"/>
        <v>25134.500000000007</v>
      </c>
    </row>
    <row r="127" spans="1:7" x14ac:dyDescent="0.2">
      <c r="A127">
        <v>117</v>
      </c>
      <c r="B127" s="22">
        <v>220.77723369969857</v>
      </c>
      <c r="C127" s="185">
        <f t="shared" si="5"/>
        <v>220.78</v>
      </c>
      <c r="D127" s="147">
        <f t="shared" si="6"/>
        <v>33117</v>
      </c>
      <c r="E127" s="147">
        <f t="shared" si="7"/>
        <v>5000</v>
      </c>
      <c r="F127" s="147">
        <f t="shared" si="8"/>
        <v>22078</v>
      </c>
      <c r="G127" s="147">
        <f t="shared" si="9"/>
        <v>6039</v>
      </c>
    </row>
    <row r="128" spans="1:7" x14ac:dyDescent="0.2">
      <c r="A128">
        <v>118</v>
      </c>
      <c r="B128" s="22">
        <v>202.96679083396066</v>
      </c>
      <c r="C128" s="185">
        <f t="shared" si="5"/>
        <v>202.97</v>
      </c>
      <c r="D128" s="147">
        <f t="shared" si="6"/>
        <v>30445.5</v>
      </c>
      <c r="E128" s="147">
        <f t="shared" si="7"/>
        <v>5000</v>
      </c>
      <c r="F128" s="147">
        <f t="shared" si="8"/>
        <v>20297</v>
      </c>
      <c r="G128" s="147">
        <f t="shared" si="9"/>
        <v>5148.5</v>
      </c>
    </row>
    <row r="129" spans="1:7" x14ac:dyDescent="0.2">
      <c r="A129">
        <v>119</v>
      </c>
      <c r="B129" s="22">
        <v>262.85354637673754</v>
      </c>
      <c r="C129" s="185">
        <f t="shared" si="5"/>
        <v>262.85000000000002</v>
      </c>
      <c r="D129" s="147">
        <f t="shared" si="6"/>
        <v>39427.5</v>
      </c>
      <c r="E129" s="147">
        <f t="shared" si="7"/>
        <v>5000</v>
      </c>
      <c r="F129" s="147">
        <f t="shared" si="8"/>
        <v>26285.000000000004</v>
      </c>
      <c r="G129" s="147">
        <f t="shared" si="9"/>
        <v>8142.4999999999964</v>
      </c>
    </row>
    <row r="130" spans="1:7" x14ac:dyDescent="0.2">
      <c r="A130">
        <v>120</v>
      </c>
      <c r="B130" s="22">
        <v>579.5539538280824</v>
      </c>
      <c r="C130" s="185">
        <f t="shared" si="5"/>
        <v>579.54999999999995</v>
      </c>
      <c r="D130" s="147">
        <f t="shared" si="6"/>
        <v>86932.5</v>
      </c>
      <c r="E130" s="147">
        <f t="shared" si="7"/>
        <v>5000</v>
      </c>
      <c r="F130" s="147">
        <f t="shared" si="8"/>
        <v>57954.999999999993</v>
      </c>
      <c r="G130" s="147">
        <f t="shared" si="9"/>
        <v>23977.500000000007</v>
      </c>
    </row>
    <row r="131" spans="1:7" x14ac:dyDescent="0.2">
      <c r="A131">
        <v>121</v>
      </c>
      <c r="B131" s="22">
        <v>763.30198858087044</v>
      </c>
      <c r="C131" s="185">
        <f t="shared" si="5"/>
        <v>763.3</v>
      </c>
      <c r="D131" s="147">
        <f t="shared" si="6"/>
        <v>114495</v>
      </c>
      <c r="E131" s="147">
        <f t="shared" si="7"/>
        <v>5000</v>
      </c>
      <c r="F131" s="147">
        <f t="shared" si="8"/>
        <v>76330</v>
      </c>
      <c r="G131" s="147">
        <f t="shared" si="9"/>
        <v>33165</v>
      </c>
    </row>
    <row r="132" spans="1:7" x14ac:dyDescent="0.2">
      <c r="A132">
        <v>122</v>
      </c>
      <c r="B132" s="22">
        <v>216.52207868943088</v>
      </c>
      <c r="C132" s="185">
        <f t="shared" si="5"/>
        <v>216.52</v>
      </c>
      <c r="D132" s="147">
        <f t="shared" si="6"/>
        <v>32478</v>
      </c>
      <c r="E132" s="147">
        <f t="shared" si="7"/>
        <v>5000</v>
      </c>
      <c r="F132" s="147">
        <f t="shared" si="8"/>
        <v>21652</v>
      </c>
      <c r="G132" s="147">
        <f t="shared" si="9"/>
        <v>5826</v>
      </c>
    </row>
    <row r="133" spans="1:7" x14ac:dyDescent="0.2">
      <c r="A133">
        <v>123</v>
      </c>
      <c r="B133" s="22">
        <v>686.57653326474895</v>
      </c>
      <c r="C133" s="185">
        <f t="shared" si="5"/>
        <v>686.58</v>
      </c>
      <c r="D133" s="147">
        <f t="shared" si="6"/>
        <v>102987</v>
      </c>
      <c r="E133" s="147">
        <f t="shared" si="7"/>
        <v>5000</v>
      </c>
      <c r="F133" s="147">
        <f t="shared" si="8"/>
        <v>68658</v>
      </c>
      <c r="G133" s="147">
        <f t="shared" si="9"/>
        <v>29329</v>
      </c>
    </row>
    <row r="134" spans="1:7" x14ac:dyDescent="0.2">
      <c r="A134">
        <v>124</v>
      </c>
      <c r="B134" s="22">
        <v>691.79458063645029</v>
      </c>
      <c r="C134" s="185">
        <f t="shared" si="5"/>
        <v>691.79</v>
      </c>
      <c r="D134" s="147">
        <f t="shared" si="6"/>
        <v>103768.5</v>
      </c>
      <c r="E134" s="147">
        <f t="shared" si="7"/>
        <v>5000</v>
      </c>
      <c r="F134" s="147">
        <f t="shared" si="8"/>
        <v>69179</v>
      </c>
      <c r="G134" s="147">
        <f t="shared" si="9"/>
        <v>29589.5</v>
      </c>
    </row>
    <row r="135" spans="1:7" x14ac:dyDescent="0.2">
      <c r="A135">
        <v>125</v>
      </c>
      <c r="B135" s="22">
        <v>791.51675682119878</v>
      </c>
      <c r="C135" s="185">
        <f t="shared" si="5"/>
        <v>791.52</v>
      </c>
      <c r="D135" s="147">
        <f t="shared" si="6"/>
        <v>118728</v>
      </c>
      <c r="E135" s="147">
        <f t="shared" si="7"/>
        <v>5000</v>
      </c>
      <c r="F135" s="147">
        <f t="shared" si="8"/>
        <v>79152</v>
      </c>
      <c r="G135" s="147">
        <f t="shared" si="9"/>
        <v>34576</v>
      </c>
    </row>
    <row r="136" spans="1:7" x14ac:dyDescent="0.2">
      <c r="A136">
        <v>126</v>
      </c>
      <c r="B136" s="22">
        <v>422.13189388724595</v>
      </c>
      <c r="C136" s="185">
        <f t="shared" si="5"/>
        <v>422.13</v>
      </c>
      <c r="D136" s="147">
        <f t="shared" si="6"/>
        <v>63319.5</v>
      </c>
      <c r="E136" s="147">
        <f t="shared" si="7"/>
        <v>5000</v>
      </c>
      <c r="F136" s="147">
        <f t="shared" si="8"/>
        <v>42213</v>
      </c>
      <c r="G136" s="147">
        <f t="shared" si="9"/>
        <v>16106.5</v>
      </c>
    </row>
    <row r="137" spans="1:7" x14ac:dyDescent="0.2">
      <c r="A137">
        <v>127</v>
      </c>
      <c r="B137" s="22">
        <v>370.74056294315523</v>
      </c>
      <c r="C137" s="185">
        <f t="shared" si="5"/>
        <v>370.74</v>
      </c>
      <c r="D137" s="147">
        <f t="shared" si="6"/>
        <v>55611</v>
      </c>
      <c r="E137" s="147">
        <f t="shared" si="7"/>
        <v>5000</v>
      </c>
      <c r="F137" s="147">
        <f t="shared" si="8"/>
        <v>37074</v>
      </c>
      <c r="G137" s="147">
        <f t="shared" si="9"/>
        <v>13537</v>
      </c>
    </row>
    <row r="138" spans="1:7" x14ac:dyDescent="0.2">
      <c r="A138">
        <v>128</v>
      </c>
      <c r="B138" s="22">
        <v>636.6413856095827</v>
      </c>
      <c r="C138" s="185">
        <f t="shared" si="5"/>
        <v>636.64</v>
      </c>
      <c r="D138" s="147">
        <f t="shared" si="6"/>
        <v>95496</v>
      </c>
      <c r="E138" s="147">
        <f t="shared" si="7"/>
        <v>5000</v>
      </c>
      <c r="F138" s="147">
        <f t="shared" si="8"/>
        <v>63664</v>
      </c>
      <c r="G138" s="147">
        <f t="shared" si="9"/>
        <v>26832</v>
      </c>
    </row>
    <row r="139" spans="1:7" x14ac:dyDescent="0.2">
      <c r="A139">
        <v>129</v>
      </c>
      <c r="B139" s="22">
        <v>231.76794025663656</v>
      </c>
      <c r="C139" s="185">
        <f t="shared" si="5"/>
        <v>231.77</v>
      </c>
      <c r="D139" s="147">
        <f t="shared" si="6"/>
        <v>34765.5</v>
      </c>
      <c r="E139" s="147">
        <f t="shared" si="7"/>
        <v>5000</v>
      </c>
      <c r="F139" s="147">
        <f t="shared" si="8"/>
        <v>23177</v>
      </c>
      <c r="G139" s="147">
        <f t="shared" si="9"/>
        <v>6588.5</v>
      </c>
    </row>
    <row r="140" spans="1:7" x14ac:dyDescent="0.2">
      <c r="A140">
        <v>130</v>
      </c>
      <c r="B140" s="22">
        <v>723.77189329069665</v>
      </c>
      <c r="C140" s="185">
        <f t="shared" ref="C140:C203" si="10">ROUND(B140,2)</f>
        <v>723.77</v>
      </c>
      <c r="D140" s="147">
        <f t="shared" ref="D140:D203" si="11">C140*$E$6</f>
        <v>108565.5</v>
      </c>
      <c r="E140" s="147">
        <f t="shared" ref="E140:E203" si="12">$B$6</f>
        <v>5000</v>
      </c>
      <c r="F140" s="147">
        <f t="shared" ref="F140:F203" si="13">C140*SUM($B$3:$B$5)</f>
        <v>72377</v>
      </c>
      <c r="G140" s="147">
        <f t="shared" ref="G140:G203" si="14">D140-E140-F140</f>
        <v>31188.5</v>
      </c>
    </row>
    <row r="141" spans="1:7" x14ac:dyDescent="0.2">
      <c r="A141">
        <v>131</v>
      </c>
      <c r="B141" s="22">
        <v>634.21053673802442</v>
      </c>
      <c r="C141" s="185">
        <f t="shared" si="10"/>
        <v>634.21</v>
      </c>
      <c r="D141" s="147">
        <f t="shared" si="11"/>
        <v>95131.5</v>
      </c>
      <c r="E141" s="147">
        <f t="shared" si="12"/>
        <v>5000</v>
      </c>
      <c r="F141" s="147">
        <f t="shared" si="13"/>
        <v>63421</v>
      </c>
      <c r="G141" s="147">
        <f t="shared" si="14"/>
        <v>26710.5</v>
      </c>
    </row>
    <row r="142" spans="1:7" x14ac:dyDescent="0.2">
      <c r="A142">
        <v>132</v>
      </c>
      <c r="B142" s="22">
        <v>776.49095597513531</v>
      </c>
      <c r="C142" s="185">
        <f t="shared" si="10"/>
        <v>776.49</v>
      </c>
      <c r="D142" s="147">
        <f t="shared" si="11"/>
        <v>116473.5</v>
      </c>
      <c r="E142" s="147">
        <f t="shared" si="12"/>
        <v>5000</v>
      </c>
      <c r="F142" s="147">
        <f t="shared" si="13"/>
        <v>77649</v>
      </c>
      <c r="G142" s="147">
        <f t="shared" si="14"/>
        <v>33824.5</v>
      </c>
    </row>
    <row r="143" spans="1:7" x14ac:dyDescent="0.2">
      <c r="A143">
        <v>133</v>
      </c>
      <c r="B143" s="22">
        <v>483.49707409902339</v>
      </c>
      <c r="C143" s="185">
        <f t="shared" si="10"/>
        <v>483.5</v>
      </c>
      <c r="D143" s="147">
        <f t="shared" si="11"/>
        <v>72525</v>
      </c>
      <c r="E143" s="147">
        <f t="shared" si="12"/>
        <v>5000</v>
      </c>
      <c r="F143" s="147">
        <f t="shared" si="13"/>
        <v>48350</v>
      </c>
      <c r="G143" s="147">
        <f t="shared" si="14"/>
        <v>19175</v>
      </c>
    </row>
    <row r="144" spans="1:7" x14ac:dyDescent="0.2">
      <c r="A144">
        <v>134</v>
      </c>
      <c r="B144" s="22">
        <v>335.32438228620418</v>
      </c>
      <c r="C144" s="185">
        <f t="shared" si="10"/>
        <v>335.32</v>
      </c>
      <c r="D144" s="147">
        <f t="shared" si="11"/>
        <v>50298</v>
      </c>
      <c r="E144" s="147">
        <f t="shared" si="12"/>
        <v>5000</v>
      </c>
      <c r="F144" s="147">
        <f t="shared" si="13"/>
        <v>33532</v>
      </c>
      <c r="G144" s="147">
        <f t="shared" si="14"/>
        <v>11766</v>
      </c>
    </row>
    <row r="145" spans="1:7" x14ac:dyDescent="0.2">
      <c r="A145">
        <v>135</v>
      </c>
      <c r="B145" s="22">
        <v>596.89308423404259</v>
      </c>
      <c r="C145" s="185">
        <f t="shared" si="10"/>
        <v>596.89</v>
      </c>
      <c r="D145" s="147">
        <f t="shared" si="11"/>
        <v>89533.5</v>
      </c>
      <c r="E145" s="147">
        <f t="shared" si="12"/>
        <v>5000</v>
      </c>
      <c r="F145" s="147">
        <f t="shared" si="13"/>
        <v>59689</v>
      </c>
      <c r="G145" s="147">
        <f t="shared" si="14"/>
        <v>24844.5</v>
      </c>
    </row>
    <row r="146" spans="1:7" x14ac:dyDescent="0.2">
      <c r="A146">
        <v>136</v>
      </c>
      <c r="B146" s="22">
        <v>582.06672155394529</v>
      </c>
      <c r="C146" s="185">
        <f t="shared" si="10"/>
        <v>582.07000000000005</v>
      </c>
      <c r="D146" s="147">
        <f t="shared" si="11"/>
        <v>87310.500000000015</v>
      </c>
      <c r="E146" s="147">
        <f t="shared" si="12"/>
        <v>5000</v>
      </c>
      <c r="F146" s="147">
        <f t="shared" si="13"/>
        <v>58207.000000000007</v>
      </c>
      <c r="G146" s="147">
        <f t="shared" si="14"/>
        <v>24103.500000000007</v>
      </c>
    </row>
    <row r="147" spans="1:7" x14ac:dyDescent="0.2">
      <c r="A147">
        <v>137</v>
      </c>
      <c r="B147" s="22">
        <v>395.38915715896951</v>
      </c>
      <c r="C147" s="185">
        <f t="shared" si="10"/>
        <v>395.39</v>
      </c>
      <c r="D147" s="147">
        <f t="shared" si="11"/>
        <v>59308.5</v>
      </c>
      <c r="E147" s="147">
        <f t="shared" si="12"/>
        <v>5000</v>
      </c>
      <c r="F147" s="147">
        <f t="shared" si="13"/>
        <v>39539</v>
      </c>
      <c r="G147" s="147">
        <f t="shared" si="14"/>
        <v>14769.5</v>
      </c>
    </row>
    <row r="148" spans="1:7" x14ac:dyDescent="0.2">
      <c r="A148">
        <v>138</v>
      </c>
      <c r="B148" s="22">
        <v>305.56437080053814</v>
      </c>
      <c r="C148" s="185">
        <f t="shared" si="10"/>
        <v>305.56</v>
      </c>
      <c r="D148" s="147">
        <f t="shared" si="11"/>
        <v>45834</v>
      </c>
      <c r="E148" s="147">
        <f t="shared" si="12"/>
        <v>5000</v>
      </c>
      <c r="F148" s="147">
        <f t="shared" si="13"/>
        <v>30556</v>
      </c>
      <c r="G148" s="147">
        <f t="shared" si="14"/>
        <v>10278</v>
      </c>
    </row>
    <row r="149" spans="1:7" x14ac:dyDescent="0.2">
      <c r="A149">
        <v>139</v>
      </c>
      <c r="B149" s="22">
        <v>220.38004464487548</v>
      </c>
      <c r="C149" s="185">
        <f t="shared" si="10"/>
        <v>220.38</v>
      </c>
      <c r="D149" s="147">
        <f t="shared" si="11"/>
        <v>33057</v>
      </c>
      <c r="E149" s="147">
        <f t="shared" si="12"/>
        <v>5000</v>
      </c>
      <c r="F149" s="147">
        <f t="shared" si="13"/>
        <v>22038</v>
      </c>
      <c r="G149" s="147">
        <f t="shared" si="14"/>
        <v>6019</v>
      </c>
    </row>
    <row r="150" spans="1:7" x14ac:dyDescent="0.2">
      <c r="A150">
        <v>140</v>
      </c>
      <c r="B150" s="22">
        <v>727.41034642206989</v>
      </c>
      <c r="C150" s="185">
        <f t="shared" si="10"/>
        <v>727.41</v>
      </c>
      <c r="D150" s="147">
        <f t="shared" si="11"/>
        <v>109111.5</v>
      </c>
      <c r="E150" s="147">
        <f t="shared" si="12"/>
        <v>5000</v>
      </c>
      <c r="F150" s="147">
        <f t="shared" si="13"/>
        <v>72741</v>
      </c>
      <c r="G150" s="147">
        <f t="shared" si="14"/>
        <v>31370.5</v>
      </c>
    </row>
    <row r="151" spans="1:7" x14ac:dyDescent="0.2">
      <c r="A151">
        <v>141</v>
      </c>
      <c r="B151" s="22">
        <v>585.69231572826038</v>
      </c>
      <c r="C151" s="185">
        <f t="shared" si="10"/>
        <v>585.69000000000005</v>
      </c>
      <c r="D151" s="147">
        <f t="shared" si="11"/>
        <v>87853.500000000015</v>
      </c>
      <c r="E151" s="147">
        <f t="shared" si="12"/>
        <v>5000</v>
      </c>
      <c r="F151" s="147">
        <f t="shared" si="13"/>
        <v>58569.000000000007</v>
      </c>
      <c r="G151" s="147">
        <f t="shared" si="14"/>
        <v>24284.500000000007</v>
      </c>
    </row>
    <row r="152" spans="1:7" x14ac:dyDescent="0.2">
      <c r="A152">
        <v>142</v>
      </c>
      <c r="B152" s="22">
        <v>730.75044487172295</v>
      </c>
      <c r="C152" s="185">
        <f t="shared" si="10"/>
        <v>730.75</v>
      </c>
      <c r="D152" s="147">
        <f t="shared" si="11"/>
        <v>109612.5</v>
      </c>
      <c r="E152" s="147">
        <f t="shared" si="12"/>
        <v>5000</v>
      </c>
      <c r="F152" s="147">
        <f t="shared" si="13"/>
        <v>73075</v>
      </c>
      <c r="G152" s="147">
        <f t="shared" si="14"/>
        <v>31537.5</v>
      </c>
    </row>
    <row r="153" spans="1:7" x14ac:dyDescent="0.2">
      <c r="A153">
        <v>143</v>
      </c>
      <c r="B153" s="22">
        <v>322.72695904724623</v>
      </c>
      <c r="C153" s="185">
        <f t="shared" si="10"/>
        <v>322.73</v>
      </c>
      <c r="D153" s="147">
        <f t="shared" si="11"/>
        <v>48409.5</v>
      </c>
      <c r="E153" s="147">
        <f t="shared" si="12"/>
        <v>5000</v>
      </c>
      <c r="F153" s="147">
        <f t="shared" si="13"/>
        <v>32273</v>
      </c>
      <c r="G153" s="147">
        <f t="shared" si="14"/>
        <v>11136.5</v>
      </c>
    </row>
    <row r="154" spans="1:7" x14ac:dyDescent="0.2">
      <c r="A154">
        <v>144</v>
      </c>
      <c r="B154" s="22">
        <v>672.00070706754957</v>
      </c>
      <c r="C154" s="185">
        <f t="shared" si="10"/>
        <v>672</v>
      </c>
      <c r="D154" s="147">
        <f t="shared" si="11"/>
        <v>100800</v>
      </c>
      <c r="E154" s="147">
        <f t="shared" si="12"/>
        <v>5000</v>
      </c>
      <c r="F154" s="147">
        <f t="shared" si="13"/>
        <v>67200</v>
      </c>
      <c r="G154" s="147">
        <f t="shared" si="14"/>
        <v>28600</v>
      </c>
    </row>
    <row r="155" spans="1:7" x14ac:dyDescent="0.2">
      <c r="A155">
        <v>145</v>
      </c>
      <c r="B155" s="22">
        <v>515.88368430542005</v>
      </c>
      <c r="C155" s="185">
        <f t="shared" si="10"/>
        <v>515.88</v>
      </c>
      <c r="D155" s="147">
        <f t="shared" si="11"/>
        <v>77382</v>
      </c>
      <c r="E155" s="147">
        <f t="shared" si="12"/>
        <v>5000</v>
      </c>
      <c r="F155" s="147">
        <f t="shared" si="13"/>
        <v>51588</v>
      </c>
      <c r="G155" s="147">
        <f t="shared" si="14"/>
        <v>20794</v>
      </c>
    </row>
    <row r="156" spans="1:7" x14ac:dyDescent="0.2">
      <c r="A156">
        <v>146</v>
      </c>
      <c r="B156" s="22">
        <v>457.08212119391288</v>
      </c>
      <c r="C156" s="185">
        <f t="shared" si="10"/>
        <v>457.08</v>
      </c>
      <c r="D156" s="147">
        <f t="shared" si="11"/>
        <v>68562</v>
      </c>
      <c r="E156" s="147">
        <f t="shared" si="12"/>
        <v>5000</v>
      </c>
      <c r="F156" s="147">
        <f t="shared" si="13"/>
        <v>45708</v>
      </c>
      <c r="G156" s="147">
        <f t="shared" si="14"/>
        <v>17854</v>
      </c>
    </row>
    <row r="157" spans="1:7" x14ac:dyDescent="0.2">
      <c r="A157">
        <v>147</v>
      </c>
      <c r="B157" s="22">
        <v>379.2109060935727</v>
      </c>
      <c r="C157" s="185">
        <f t="shared" si="10"/>
        <v>379.21</v>
      </c>
      <c r="D157" s="147">
        <f t="shared" si="11"/>
        <v>56881.5</v>
      </c>
      <c r="E157" s="147">
        <f t="shared" si="12"/>
        <v>5000</v>
      </c>
      <c r="F157" s="147">
        <f t="shared" si="13"/>
        <v>37921</v>
      </c>
      <c r="G157" s="147">
        <f t="shared" si="14"/>
        <v>13960.5</v>
      </c>
    </row>
    <row r="158" spans="1:7" x14ac:dyDescent="0.2">
      <c r="A158">
        <v>148</v>
      </c>
      <c r="B158" s="22">
        <v>797.69871467617281</v>
      </c>
      <c r="C158" s="185">
        <f t="shared" si="10"/>
        <v>797.7</v>
      </c>
      <c r="D158" s="147">
        <f t="shared" si="11"/>
        <v>119655</v>
      </c>
      <c r="E158" s="147">
        <f t="shared" si="12"/>
        <v>5000</v>
      </c>
      <c r="F158" s="147">
        <f t="shared" si="13"/>
        <v>79770</v>
      </c>
      <c r="G158" s="147">
        <f t="shared" si="14"/>
        <v>34885</v>
      </c>
    </row>
    <row r="159" spans="1:7" x14ac:dyDescent="0.2">
      <c r="A159">
        <v>149</v>
      </c>
      <c r="B159" s="22">
        <v>522.29756243633926</v>
      </c>
      <c r="C159" s="185">
        <f t="shared" si="10"/>
        <v>522.29999999999995</v>
      </c>
      <c r="D159" s="147">
        <f t="shared" si="11"/>
        <v>78345</v>
      </c>
      <c r="E159" s="147">
        <f t="shared" si="12"/>
        <v>5000</v>
      </c>
      <c r="F159" s="147">
        <f t="shared" si="13"/>
        <v>52229.999999999993</v>
      </c>
      <c r="G159" s="147">
        <f t="shared" si="14"/>
        <v>21115.000000000007</v>
      </c>
    </row>
    <row r="160" spans="1:7" x14ac:dyDescent="0.2">
      <c r="A160">
        <v>150</v>
      </c>
      <c r="B160" s="22">
        <v>255.13186755363452</v>
      </c>
      <c r="C160" s="185">
        <f t="shared" si="10"/>
        <v>255.13</v>
      </c>
      <c r="D160" s="147">
        <f t="shared" si="11"/>
        <v>38269.5</v>
      </c>
      <c r="E160" s="147">
        <f t="shared" si="12"/>
        <v>5000</v>
      </c>
      <c r="F160" s="147">
        <f t="shared" si="13"/>
        <v>25513</v>
      </c>
      <c r="G160" s="147">
        <f t="shared" si="14"/>
        <v>7756.5</v>
      </c>
    </row>
    <row r="161" spans="1:7" x14ac:dyDescent="0.2">
      <c r="A161">
        <v>151</v>
      </c>
      <c r="B161" s="22">
        <v>401.29797393516543</v>
      </c>
      <c r="C161" s="185">
        <f t="shared" si="10"/>
        <v>401.3</v>
      </c>
      <c r="D161" s="147">
        <f t="shared" si="11"/>
        <v>60195</v>
      </c>
      <c r="E161" s="147">
        <f t="shared" si="12"/>
        <v>5000</v>
      </c>
      <c r="F161" s="147">
        <f t="shared" si="13"/>
        <v>40130</v>
      </c>
      <c r="G161" s="147">
        <f t="shared" si="14"/>
        <v>15065</v>
      </c>
    </row>
    <row r="162" spans="1:7" x14ac:dyDescent="0.2">
      <c r="A162">
        <v>152</v>
      </c>
      <c r="B162" s="22">
        <v>615.04792832538851</v>
      </c>
      <c r="C162" s="185">
        <f t="shared" si="10"/>
        <v>615.04999999999995</v>
      </c>
      <c r="D162" s="147">
        <f t="shared" si="11"/>
        <v>92257.5</v>
      </c>
      <c r="E162" s="147">
        <f t="shared" si="12"/>
        <v>5000</v>
      </c>
      <c r="F162" s="147">
        <f t="shared" si="13"/>
        <v>61504.999999999993</v>
      </c>
      <c r="G162" s="147">
        <f t="shared" si="14"/>
        <v>25752.500000000007</v>
      </c>
    </row>
    <row r="163" spans="1:7" x14ac:dyDescent="0.2">
      <c r="A163">
        <v>153</v>
      </c>
      <c r="B163" s="22">
        <v>310.53136480531253</v>
      </c>
      <c r="C163" s="185">
        <f t="shared" si="10"/>
        <v>310.52999999999997</v>
      </c>
      <c r="D163" s="147">
        <f t="shared" si="11"/>
        <v>46579.499999999993</v>
      </c>
      <c r="E163" s="147">
        <f t="shared" si="12"/>
        <v>5000</v>
      </c>
      <c r="F163" s="147">
        <f t="shared" si="13"/>
        <v>31052.999999999996</v>
      </c>
      <c r="G163" s="147">
        <f t="shared" si="14"/>
        <v>10526.499999999996</v>
      </c>
    </row>
    <row r="164" spans="1:7" x14ac:dyDescent="0.2">
      <c r="A164">
        <v>154</v>
      </c>
      <c r="B164" s="22">
        <v>300.64828288771599</v>
      </c>
      <c r="C164" s="185">
        <f t="shared" si="10"/>
        <v>300.64999999999998</v>
      </c>
      <c r="D164" s="147">
        <f t="shared" si="11"/>
        <v>45097.5</v>
      </c>
      <c r="E164" s="147">
        <f t="shared" si="12"/>
        <v>5000</v>
      </c>
      <c r="F164" s="147">
        <f t="shared" si="13"/>
        <v>30064.999999999996</v>
      </c>
      <c r="G164" s="147">
        <f t="shared" si="14"/>
        <v>10032.500000000004</v>
      </c>
    </row>
    <row r="165" spans="1:7" x14ac:dyDescent="0.2">
      <c r="A165">
        <v>155</v>
      </c>
      <c r="B165" s="22">
        <v>395.69049384244272</v>
      </c>
      <c r="C165" s="185">
        <f t="shared" si="10"/>
        <v>395.69</v>
      </c>
      <c r="D165" s="147">
        <f t="shared" si="11"/>
        <v>59353.5</v>
      </c>
      <c r="E165" s="147">
        <f t="shared" si="12"/>
        <v>5000</v>
      </c>
      <c r="F165" s="147">
        <f t="shared" si="13"/>
        <v>39569</v>
      </c>
      <c r="G165" s="147">
        <f t="shared" si="14"/>
        <v>14784.5</v>
      </c>
    </row>
    <row r="166" spans="1:7" x14ac:dyDescent="0.2">
      <c r="A166">
        <v>156</v>
      </c>
      <c r="B166" s="22">
        <v>570.13000993529795</v>
      </c>
      <c r="C166" s="185">
        <f t="shared" si="10"/>
        <v>570.13</v>
      </c>
      <c r="D166" s="147">
        <f t="shared" si="11"/>
        <v>85519.5</v>
      </c>
      <c r="E166" s="147">
        <f t="shared" si="12"/>
        <v>5000</v>
      </c>
      <c r="F166" s="147">
        <f t="shared" si="13"/>
        <v>57013</v>
      </c>
      <c r="G166" s="147">
        <f t="shared" si="14"/>
        <v>23506.5</v>
      </c>
    </row>
    <row r="167" spans="1:7" x14ac:dyDescent="0.2">
      <c r="A167">
        <v>157</v>
      </c>
      <c r="B167" s="22">
        <v>775.07698255361845</v>
      </c>
      <c r="C167" s="185">
        <f t="shared" si="10"/>
        <v>775.08</v>
      </c>
      <c r="D167" s="147">
        <f t="shared" si="11"/>
        <v>116262</v>
      </c>
      <c r="E167" s="147">
        <f t="shared" si="12"/>
        <v>5000</v>
      </c>
      <c r="F167" s="147">
        <f t="shared" si="13"/>
        <v>77508</v>
      </c>
      <c r="G167" s="147">
        <f t="shared" si="14"/>
        <v>33754</v>
      </c>
    </row>
    <row r="168" spans="1:7" x14ac:dyDescent="0.2">
      <c r="A168">
        <v>158</v>
      </c>
      <c r="B168" s="22">
        <v>718.84577866589916</v>
      </c>
      <c r="C168" s="185">
        <f t="shared" si="10"/>
        <v>718.85</v>
      </c>
      <c r="D168" s="147">
        <f t="shared" si="11"/>
        <v>107827.5</v>
      </c>
      <c r="E168" s="147">
        <f t="shared" si="12"/>
        <v>5000</v>
      </c>
      <c r="F168" s="147">
        <f t="shared" si="13"/>
        <v>71885</v>
      </c>
      <c r="G168" s="147">
        <f t="shared" si="14"/>
        <v>30942.5</v>
      </c>
    </row>
    <row r="169" spans="1:7" x14ac:dyDescent="0.2">
      <c r="A169">
        <v>159</v>
      </c>
      <c r="B169" s="22">
        <v>641.00203776778756</v>
      </c>
      <c r="C169" s="185">
        <f t="shared" si="10"/>
        <v>641</v>
      </c>
      <c r="D169" s="147">
        <f t="shared" si="11"/>
        <v>96150</v>
      </c>
      <c r="E169" s="147">
        <f t="shared" si="12"/>
        <v>5000</v>
      </c>
      <c r="F169" s="147">
        <f t="shared" si="13"/>
        <v>64100</v>
      </c>
      <c r="G169" s="147">
        <f t="shared" si="14"/>
        <v>27050</v>
      </c>
    </row>
    <row r="170" spans="1:7" x14ac:dyDescent="0.2">
      <c r="A170">
        <v>160</v>
      </c>
      <c r="B170" s="22">
        <v>321.24876320420242</v>
      </c>
      <c r="C170" s="185">
        <f t="shared" si="10"/>
        <v>321.25</v>
      </c>
      <c r="D170" s="147">
        <f t="shared" si="11"/>
        <v>48187.5</v>
      </c>
      <c r="E170" s="147">
        <f t="shared" si="12"/>
        <v>5000</v>
      </c>
      <c r="F170" s="147">
        <f t="shared" si="13"/>
        <v>32125</v>
      </c>
      <c r="G170" s="147">
        <f t="shared" si="14"/>
        <v>11062.5</v>
      </c>
    </row>
    <row r="171" spans="1:7" x14ac:dyDescent="0.2">
      <c r="A171">
        <v>161</v>
      </c>
      <c r="B171" s="22">
        <v>427.96317302992713</v>
      </c>
      <c r="C171" s="185">
        <f t="shared" si="10"/>
        <v>427.96</v>
      </c>
      <c r="D171" s="147">
        <f t="shared" si="11"/>
        <v>64194</v>
      </c>
      <c r="E171" s="147">
        <f t="shared" si="12"/>
        <v>5000</v>
      </c>
      <c r="F171" s="147">
        <f t="shared" si="13"/>
        <v>42796</v>
      </c>
      <c r="G171" s="147">
        <f t="shared" si="14"/>
        <v>16398</v>
      </c>
    </row>
    <row r="172" spans="1:7" x14ac:dyDescent="0.2">
      <c r="A172">
        <v>162</v>
      </c>
      <c r="B172" s="22">
        <v>577.04911398563956</v>
      </c>
      <c r="C172" s="185">
        <f t="shared" si="10"/>
        <v>577.04999999999995</v>
      </c>
      <c r="D172" s="147">
        <f t="shared" si="11"/>
        <v>86557.5</v>
      </c>
      <c r="E172" s="147">
        <f t="shared" si="12"/>
        <v>5000</v>
      </c>
      <c r="F172" s="147">
        <f t="shared" si="13"/>
        <v>57704.999999999993</v>
      </c>
      <c r="G172" s="147">
        <f t="shared" si="14"/>
        <v>23852.500000000007</v>
      </c>
    </row>
    <row r="173" spans="1:7" x14ac:dyDescent="0.2">
      <c r="A173">
        <v>163</v>
      </c>
      <c r="B173" s="22">
        <v>664.45875664449238</v>
      </c>
      <c r="C173" s="185">
        <f t="shared" si="10"/>
        <v>664.46</v>
      </c>
      <c r="D173" s="147">
        <f t="shared" si="11"/>
        <v>99669</v>
      </c>
      <c r="E173" s="147">
        <f t="shared" si="12"/>
        <v>5000</v>
      </c>
      <c r="F173" s="147">
        <f t="shared" si="13"/>
        <v>66446</v>
      </c>
      <c r="G173" s="147">
        <f t="shared" si="14"/>
        <v>28223</v>
      </c>
    </row>
    <row r="174" spans="1:7" x14ac:dyDescent="0.2">
      <c r="A174">
        <v>164</v>
      </c>
      <c r="B174" s="22">
        <v>358.3229239835976</v>
      </c>
      <c r="C174" s="185">
        <f t="shared" si="10"/>
        <v>358.32</v>
      </c>
      <c r="D174" s="147">
        <f t="shared" si="11"/>
        <v>53748</v>
      </c>
      <c r="E174" s="147">
        <f t="shared" si="12"/>
        <v>5000</v>
      </c>
      <c r="F174" s="147">
        <f t="shared" si="13"/>
        <v>35832</v>
      </c>
      <c r="G174" s="147">
        <f t="shared" si="14"/>
        <v>12916</v>
      </c>
    </row>
    <row r="175" spans="1:7" x14ac:dyDescent="0.2">
      <c r="A175">
        <v>165</v>
      </c>
      <c r="B175" s="22">
        <v>733.3833923253153</v>
      </c>
      <c r="C175" s="185">
        <f t="shared" si="10"/>
        <v>733.38</v>
      </c>
      <c r="D175" s="147">
        <f t="shared" si="11"/>
        <v>110007</v>
      </c>
      <c r="E175" s="147">
        <f t="shared" si="12"/>
        <v>5000</v>
      </c>
      <c r="F175" s="147">
        <f t="shared" si="13"/>
        <v>73338</v>
      </c>
      <c r="G175" s="147">
        <f t="shared" si="14"/>
        <v>31669</v>
      </c>
    </row>
    <row r="176" spans="1:7" x14ac:dyDescent="0.2">
      <c r="A176">
        <v>166</v>
      </c>
      <c r="B176" s="22">
        <v>774.67481157494467</v>
      </c>
      <c r="C176" s="185">
        <f t="shared" si="10"/>
        <v>774.67</v>
      </c>
      <c r="D176" s="147">
        <f t="shared" si="11"/>
        <v>116200.5</v>
      </c>
      <c r="E176" s="147">
        <f t="shared" si="12"/>
        <v>5000</v>
      </c>
      <c r="F176" s="147">
        <f t="shared" si="13"/>
        <v>77467</v>
      </c>
      <c r="G176" s="147">
        <f t="shared" si="14"/>
        <v>33733.5</v>
      </c>
    </row>
    <row r="177" spans="1:7" x14ac:dyDescent="0.2">
      <c r="A177">
        <v>167</v>
      </c>
      <c r="B177" s="22">
        <v>559.55814009511755</v>
      </c>
      <c r="C177" s="185">
        <f t="shared" si="10"/>
        <v>559.55999999999995</v>
      </c>
      <c r="D177" s="147">
        <f t="shared" si="11"/>
        <v>83933.999999999985</v>
      </c>
      <c r="E177" s="147">
        <f t="shared" si="12"/>
        <v>5000</v>
      </c>
      <c r="F177" s="147">
        <f t="shared" si="13"/>
        <v>55955.999999999993</v>
      </c>
      <c r="G177" s="147">
        <f t="shared" si="14"/>
        <v>22977.999999999993</v>
      </c>
    </row>
    <row r="178" spans="1:7" x14ac:dyDescent="0.2">
      <c r="A178">
        <v>168</v>
      </c>
      <c r="B178" s="22">
        <v>693.66057864095114</v>
      </c>
      <c r="C178" s="185">
        <f t="shared" si="10"/>
        <v>693.66</v>
      </c>
      <c r="D178" s="147">
        <f t="shared" si="11"/>
        <v>104049</v>
      </c>
      <c r="E178" s="147">
        <f t="shared" si="12"/>
        <v>5000</v>
      </c>
      <c r="F178" s="147">
        <f t="shared" si="13"/>
        <v>69366</v>
      </c>
      <c r="G178" s="147">
        <f t="shared" si="14"/>
        <v>29683</v>
      </c>
    </row>
    <row r="179" spans="1:7" x14ac:dyDescent="0.2">
      <c r="A179">
        <v>169</v>
      </c>
      <c r="B179" s="22">
        <v>353.34521846535858</v>
      </c>
      <c r="C179" s="185">
        <f t="shared" si="10"/>
        <v>353.35</v>
      </c>
      <c r="D179" s="147">
        <f t="shared" si="11"/>
        <v>53002.5</v>
      </c>
      <c r="E179" s="147">
        <f t="shared" si="12"/>
        <v>5000</v>
      </c>
      <c r="F179" s="147">
        <f t="shared" si="13"/>
        <v>35335</v>
      </c>
      <c r="G179" s="147">
        <f t="shared" si="14"/>
        <v>12667.5</v>
      </c>
    </row>
    <row r="180" spans="1:7" x14ac:dyDescent="0.2">
      <c r="A180">
        <v>170</v>
      </c>
      <c r="B180" s="22">
        <v>473.08674728175936</v>
      </c>
      <c r="C180" s="185">
        <f t="shared" si="10"/>
        <v>473.09</v>
      </c>
      <c r="D180" s="147">
        <f t="shared" si="11"/>
        <v>70963.5</v>
      </c>
      <c r="E180" s="147">
        <f t="shared" si="12"/>
        <v>5000</v>
      </c>
      <c r="F180" s="147">
        <f t="shared" si="13"/>
        <v>47309</v>
      </c>
      <c r="G180" s="147">
        <f t="shared" si="14"/>
        <v>18654.5</v>
      </c>
    </row>
    <row r="181" spans="1:7" x14ac:dyDescent="0.2">
      <c r="A181">
        <v>171</v>
      </c>
      <c r="B181" s="22">
        <v>568.96156453013486</v>
      </c>
      <c r="C181" s="185">
        <f t="shared" si="10"/>
        <v>568.96</v>
      </c>
      <c r="D181" s="147">
        <f t="shared" si="11"/>
        <v>85344</v>
      </c>
      <c r="E181" s="147">
        <f t="shared" si="12"/>
        <v>5000</v>
      </c>
      <c r="F181" s="147">
        <f t="shared" si="13"/>
        <v>56896</v>
      </c>
      <c r="G181" s="147">
        <f t="shared" si="14"/>
        <v>23448</v>
      </c>
    </row>
    <row r="182" spans="1:7" x14ac:dyDescent="0.2">
      <c r="A182">
        <v>172</v>
      </c>
      <c r="B182" s="22">
        <v>337.01505797776161</v>
      </c>
      <c r="C182" s="185">
        <f t="shared" si="10"/>
        <v>337.02</v>
      </c>
      <c r="D182" s="147">
        <f t="shared" si="11"/>
        <v>50553</v>
      </c>
      <c r="E182" s="147">
        <f t="shared" si="12"/>
        <v>5000</v>
      </c>
      <c r="F182" s="147">
        <f t="shared" si="13"/>
        <v>33702</v>
      </c>
      <c r="G182" s="147">
        <f t="shared" si="14"/>
        <v>11851</v>
      </c>
    </row>
    <row r="183" spans="1:7" x14ac:dyDescent="0.2">
      <c r="A183">
        <v>173</v>
      </c>
      <c r="B183" s="22">
        <v>212.07943223979296</v>
      </c>
      <c r="C183" s="185">
        <f t="shared" si="10"/>
        <v>212.08</v>
      </c>
      <c r="D183" s="147">
        <f t="shared" si="11"/>
        <v>31812.000000000004</v>
      </c>
      <c r="E183" s="147">
        <f t="shared" si="12"/>
        <v>5000</v>
      </c>
      <c r="F183" s="147">
        <f t="shared" si="13"/>
        <v>21208</v>
      </c>
      <c r="G183" s="147">
        <f t="shared" si="14"/>
        <v>5604.0000000000036</v>
      </c>
    </row>
    <row r="184" spans="1:7" x14ac:dyDescent="0.2">
      <c r="A184">
        <v>174</v>
      </c>
      <c r="B184" s="22">
        <v>419.01765420055841</v>
      </c>
      <c r="C184" s="185">
        <f t="shared" si="10"/>
        <v>419.02</v>
      </c>
      <c r="D184" s="147">
        <f t="shared" si="11"/>
        <v>62853</v>
      </c>
      <c r="E184" s="147">
        <f t="shared" si="12"/>
        <v>5000</v>
      </c>
      <c r="F184" s="147">
        <f t="shared" si="13"/>
        <v>41902</v>
      </c>
      <c r="G184" s="147">
        <f t="shared" si="14"/>
        <v>15951</v>
      </c>
    </row>
    <row r="185" spans="1:7" x14ac:dyDescent="0.2">
      <c r="A185">
        <v>175</v>
      </c>
      <c r="B185" s="22">
        <v>229.71414878485453</v>
      </c>
      <c r="C185" s="185">
        <f t="shared" si="10"/>
        <v>229.71</v>
      </c>
      <c r="D185" s="147">
        <f t="shared" si="11"/>
        <v>34456.5</v>
      </c>
      <c r="E185" s="147">
        <f t="shared" si="12"/>
        <v>5000</v>
      </c>
      <c r="F185" s="147">
        <f t="shared" si="13"/>
        <v>22971</v>
      </c>
      <c r="G185" s="147">
        <f t="shared" si="14"/>
        <v>6485.5</v>
      </c>
    </row>
    <row r="186" spans="1:7" x14ac:dyDescent="0.2">
      <c r="A186">
        <v>176</v>
      </c>
      <c r="B186" s="22">
        <v>405.69862704989436</v>
      </c>
      <c r="C186" s="185">
        <f t="shared" si="10"/>
        <v>405.7</v>
      </c>
      <c r="D186" s="147">
        <f t="shared" si="11"/>
        <v>60855</v>
      </c>
      <c r="E186" s="147">
        <f t="shared" si="12"/>
        <v>5000</v>
      </c>
      <c r="F186" s="147">
        <f t="shared" si="13"/>
        <v>40570</v>
      </c>
      <c r="G186" s="147">
        <f t="shared" si="14"/>
        <v>15285</v>
      </c>
    </row>
    <row r="187" spans="1:7" x14ac:dyDescent="0.2">
      <c r="A187">
        <v>177</v>
      </c>
      <c r="B187" s="22">
        <v>776.82482757457763</v>
      </c>
      <c r="C187" s="185">
        <f t="shared" si="10"/>
        <v>776.82</v>
      </c>
      <c r="D187" s="147">
        <f t="shared" si="11"/>
        <v>116523.00000000001</v>
      </c>
      <c r="E187" s="147">
        <f t="shared" si="12"/>
        <v>5000</v>
      </c>
      <c r="F187" s="147">
        <f t="shared" si="13"/>
        <v>77682</v>
      </c>
      <c r="G187" s="147">
        <f t="shared" si="14"/>
        <v>33841.000000000015</v>
      </c>
    </row>
    <row r="188" spans="1:7" x14ac:dyDescent="0.2">
      <c r="A188">
        <v>178</v>
      </c>
      <c r="B188" s="22">
        <v>694.87704592518367</v>
      </c>
      <c r="C188" s="185">
        <f t="shared" si="10"/>
        <v>694.88</v>
      </c>
      <c r="D188" s="147">
        <f t="shared" si="11"/>
        <v>104232</v>
      </c>
      <c r="E188" s="147">
        <f t="shared" si="12"/>
        <v>5000</v>
      </c>
      <c r="F188" s="147">
        <f t="shared" si="13"/>
        <v>69488</v>
      </c>
      <c r="G188" s="147">
        <f t="shared" si="14"/>
        <v>29744</v>
      </c>
    </row>
    <row r="189" spans="1:7" x14ac:dyDescent="0.2">
      <c r="A189">
        <v>179</v>
      </c>
      <c r="B189" s="22">
        <v>398.51086456259287</v>
      </c>
      <c r="C189" s="185">
        <f t="shared" si="10"/>
        <v>398.51</v>
      </c>
      <c r="D189" s="147">
        <f t="shared" si="11"/>
        <v>59776.5</v>
      </c>
      <c r="E189" s="147">
        <f t="shared" si="12"/>
        <v>5000</v>
      </c>
      <c r="F189" s="147">
        <f t="shared" si="13"/>
        <v>39851</v>
      </c>
      <c r="G189" s="147">
        <f t="shared" si="14"/>
        <v>14925.5</v>
      </c>
    </row>
    <row r="190" spans="1:7" x14ac:dyDescent="0.2">
      <c r="A190">
        <v>180</v>
      </c>
      <c r="B190" s="22">
        <v>572.10070349839543</v>
      </c>
      <c r="C190" s="185">
        <f t="shared" si="10"/>
        <v>572.1</v>
      </c>
      <c r="D190" s="147">
        <f t="shared" si="11"/>
        <v>85815</v>
      </c>
      <c r="E190" s="147">
        <f t="shared" si="12"/>
        <v>5000</v>
      </c>
      <c r="F190" s="147">
        <f t="shared" si="13"/>
        <v>57210</v>
      </c>
      <c r="G190" s="147">
        <f t="shared" si="14"/>
        <v>23605</v>
      </c>
    </row>
    <row r="191" spans="1:7" x14ac:dyDescent="0.2">
      <c r="A191">
        <v>181</v>
      </c>
      <c r="B191" s="22">
        <v>296.52369753295727</v>
      </c>
      <c r="C191" s="185">
        <f t="shared" si="10"/>
        <v>296.52</v>
      </c>
      <c r="D191" s="147">
        <f t="shared" si="11"/>
        <v>44478</v>
      </c>
      <c r="E191" s="147">
        <f t="shared" si="12"/>
        <v>5000</v>
      </c>
      <c r="F191" s="147">
        <f t="shared" si="13"/>
        <v>29652</v>
      </c>
      <c r="G191" s="147">
        <f t="shared" si="14"/>
        <v>9826</v>
      </c>
    </row>
    <row r="192" spans="1:7" x14ac:dyDescent="0.2">
      <c r="A192">
        <v>182</v>
      </c>
      <c r="B192" s="22">
        <v>673.78443641298657</v>
      </c>
      <c r="C192" s="185">
        <f t="shared" si="10"/>
        <v>673.78</v>
      </c>
      <c r="D192" s="147">
        <f t="shared" si="11"/>
        <v>101067</v>
      </c>
      <c r="E192" s="147">
        <f t="shared" si="12"/>
        <v>5000</v>
      </c>
      <c r="F192" s="147">
        <f t="shared" si="13"/>
        <v>67378</v>
      </c>
      <c r="G192" s="147">
        <f t="shared" si="14"/>
        <v>28689</v>
      </c>
    </row>
    <row r="193" spans="1:7" x14ac:dyDescent="0.2">
      <c r="A193">
        <v>183</v>
      </c>
      <c r="B193" s="22">
        <v>495.02279306530153</v>
      </c>
      <c r="C193" s="185">
        <f t="shared" si="10"/>
        <v>495.02</v>
      </c>
      <c r="D193" s="147">
        <f t="shared" si="11"/>
        <v>74253</v>
      </c>
      <c r="E193" s="147">
        <f t="shared" si="12"/>
        <v>5000</v>
      </c>
      <c r="F193" s="147">
        <f t="shared" si="13"/>
        <v>49502</v>
      </c>
      <c r="G193" s="147">
        <f t="shared" si="14"/>
        <v>19751</v>
      </c>
    </row>
    <row r="194" spans="1:7" x14ac:dyDescent="0.2">
      <c r="A194">
        <v>184</v>
      </c>
      <c r="B194" s="22">
        <v>248.08304852251106</v>
      </c>
      <c r="C194" s="185">
        <f t="shared" si="10"/>
        <v>248.08</v>
      </c>
      <c r="D194" s="147">
        <f t="shared" si="11"/>
        <v>37212</v>
      </c>
      <c r="E194" s="147">
        <f t="shared" si="12"/>
        <v>5000</v>
      </c>
      <c r="F194" s="147">
        <f t="shared" si="13"/>
        <v>24808</v>
      </c>
      <c r="G194" s="147">
        <f t="shared" si="14"/>
        <v>7404</v>
      </c>
    </row>
    <row r="195" spans="1:7" x14ac:dyDescent="0.2">
      <c r="A195">
        <v>185</v>
      </c>
      <c r="B195" s="22">
        <v>731.79651784328576</v>
      </c>
      <c r="C195" s="185">
        <f t="shared" si="10"/>
        <v>731.8</v>
      </c>
      <c r="D195" s="147">
        <f t="shared" si="11"/>
        <v>109770</v>
      </c>
      <c r="E195" s="147">
        <f t="shared" si="12"/>
        <v>5000</v>
      </c>
      <c r="F195" s="147">
        <f t="shared" si="13"/>
        <v>73180</v>
      </c>
      <c r="G195" s="147">
        <f t="shared" si="14"/>
        <v>31590</v>
      </c>
    </row>
    <row r="196" spans="1:7" x14ac:dyDescent="0.2">
      <c r="A196">
        <v>186</v>
      </c>
      <c r="B196" s="22">
        <v>504.07539210472044</v>
      </c>
      <c r="C196" s="185">
        <f t="shared" si="10"/>
        <v>504.08</v>
      </c>
      <c r="D196" s="147">
        <f t="shared" si="11"/>
        <v>75612</v>
      </c>
      <c r="E196" s="147">
        <f t="shared" si="12"/>
        <v>5000</v>
      </c>
      <c r="F196" s="147">
        <f t="shared" si="13"/>
        <v>50408</v>
      </c>
      <c r="G196" s="147">
        <f t="shared" si="14"/>
        <v>20204</v>
      </c>
    </row>
    <row r="197" spans="1:7" x14ac:dyDescent="0.2">
      <c r="A197">
        <v>187</v>
      </c>
      <c r="B197" s="22">
        <v>595.11510403599368</v>
      </c>
      <c r="C197" s="185">
        <f t="shared" si="10"/>
        <v>595.12</v>
      </c>
      <c r="D197" s="147">
        <f t="shared" si="11"/>
        <v>89268</v>
      </c>
      <c r="E197" s="147">
        <f t="shared" si="12"/>
        <v>5000</v>
      </c>
      <c r="F197" s="147">
        <f t="shared" si="13"/>
        <v>59512</v>
      </c>
      <c r="G197" s="147">
        <f t="shared" si="14"/>
        <v>24756</v>
      </c>
    </row>
    <row r="198" spans="1:7" x14ac:dyDescent="0.2">
      <c r="A198">
        <v>188</v>
      </c>
      <c r="B198" s="22">
        <v>699.55353294478425</v>
      </c>
      <c r="C198" s="185">
        <f t="shared" si="10"/>
        <v>699.55</v>
      </c>
      <c r="D198" s="147">
        <f t="shared" si="11"/>
        <v>104932.5</v>
      </c>
      <c r="E198" s="147">
        <f t="shared" si="12"/>
        <v>5000</v>
      </c>
      <c r="F198" s="147">
        <f t="shared" si="13"/>
        <v>69955</v>
      </c>
      <c r="G198" s="147">
        <f t="shared" si="14"/>
        <v>29977.5</v>
      </c>
    </row>
    <row r="199" spans="1:7" x14ac:dyDescent="0.2">
      <c r="A199">
        <v>189</v>
      </c>
      <c r="B199" s="22">
        <v>396.22820298943117</v>
      </c>
      <c r="C199" s="185">
        <f t="shared" si="10"/>
        <v>396.23</v>
      </c>
      <c r="D199" s="147">
        <f t="shared" si="11"/>
        <v>59434.5</v>
      </c>
      <c r="E199" s="147">
        <f t="shared" si="12"/>
        <v>5000</v>
      </c>
      <c r="F199" s="147">
        <f t="shared" si="13"/>
        <v>39623</v>
      </c>
      <c r="G199" s="147">
        <f t="shared" si="14"/>
        <v>14811.5</v>
      </c>
    </row>
    <row r="200" spans="1:7" x14ac:dyDescent="0.2">
      <c r="A200">
        <v>190</v>
      </c>
      <c r="B200" s="22">
        <v>607.40764337005453</v>
      </c>
      <c r="C200" s="185">
        <f t="shared" si="10"/>
        <v>607.41</v>
      </c>
      <c r="D200" s="147">
        <f t="shared" si="11"/>
        <v>91111.5</v>
      </c>
      <c r="E200" s="147">
        <f t="shared" si="12"/>
        <v>5000</v>
      </c>
      <c r="F200" s="147">
        <f t="shared" si="13"/>
        <v>60741</v>
      </c>
      <c r="G200" s="147">
        <f t="shared" si="14"/>
        <v>25370.5</v>
      </c>
    </row>
    <row r="201" spans="1:7" x14ac:dyDescent="0.2">
      <c r="A201">
        <v>191</v>
      </c>
      <c r="B201" s="22">
        <v>300.26212050591693</v>
      </c>
      <c r="C201" s="185">
        <f t="shared" si="10"/>
        <v>300.26</v>
      </c>
      <c r="D201" s="147">
        <f t="shared" si="11"/>
        <v>45039</v>
      </c>
      <c r="E201" s="147">
        <f t="shared" si="12"/>
        <v>5000</v>
      </c>
      <c r="F201" s="147">
        <f t="shared" si="13"/>
        <v>30026</v>
      </c>
      <c r="G201" s="147">
        <f t="shared" si="14"/>
        <v>10013</v>
      </c>
    </row>
    <row r="202" spans="1:7" x14ac:dyDescent="0.2">
      <c r="A202">
        <v>192</v>
      </c>
      <c r="B202" s="22">
        <v>505.45934294604666</v>
      </c>
      <c r="C202" s="185">
        <f t="shared" si="10"/>
        <v>505.46</v>
      </c>
      <c r="D202" s="147">
        <f t="shared" si="11"/>
        <v>75819</v>
      </c>
      <c r="E202" s="147">
        <f t="shared" si="12"/>
        <v>5000</v>
      </c>
      <c r="F202" s="147">
        <f t="shared" si="13"/>
        <v>50546</v>
      </c>
      <c r="G202" s="147">
        <f t="shared" si="14"/>
        <v>20273</v>
      </c>
    </row>
    <row r="203" spans="1:7" x14ac:dyDescent="0.2">
      <c r="A203">
        <v>193</v>
      </c>
      <c r="B203" s="22">
        <v>455.1768942061704</v>
      </c>
      <c r="C203" s="185">
        <f t="shared" si="10"/>
        <v>455.18</v>
      </c>
      <c r="D203" s="147">
        <f t="shared" si="11"/>
        <v>68277</v>
      </c>
      <c r="E203" s="147">
        <f t="shared" si="12"/>
        <v>5000</v>
      </c>
      <c r="F203" s="147">
        <f t="shared" si="13"/>
        <v>45518</v>
      </c>
      <c r="G203" s="147">
        <f t="shared" si="14"/>
        <v>17759</v>
      </c>
    </row>
    <row r="204" spans="1:7" x14ac:dyDescent="0.2">
      <c r="A204">
        <v>194</v>
      </c>
      <c r="B204" s="22">
        <v>758.0609231060655</v>
      </c>
      <c r="C204" s="185">
        <f t="shared" ref="C204:C267" si="15">ROUND(B204,2)</f>
        <v>758.06</v>
      </c>
      <c r="D204" s="147">
        <f t="shared" ref="D204:D267" si="16">C204*$E$6</f>
        <v>113708.99999999999</v>
      </c>
      <c r="E204" s="147">
        <f t="shared" ref="E204:E267" si="17">$B$6</f>
        <v>5000</v>
      </c>
      <c r="F204" s="147">
        <f t="shared" ref="F204:F267" si="18">C204*SUM($B$3:$B$5)</f>
        <v>75806</v>
      </c>
      <c r="G204" s="147">
        <f t="shared" ref="G204:G267" si="19">D204-E204-F204</f>
        <v>32902.999999999985</v>
      </c>
    </row>
    <row r="205" spans="1:7" x14ac:dyDescent="0.2">
      <c r="A205">
        <v>195</v>
      </c>
      <c r="B205" s="22">
        <v>329.93464364201515</v>
      </c>
      <c r="C205" s="185">
        <f t="shared" si="15"/>
        <v>329.93</v>
      </c>
      <c r="D205" s="147">
        <f t="shared" si="16"/>
        <v>49489.5</v>
      </c>
      <c r="E205" s="147">
        <f t="shared" si="17"/>
        <v>5000</v>
      </c>
      <c r="F205" s="147">
        <f t="shared" si="18"/>
        <v>32993</v>
      </c>
      <c r="G205" s="147">
        <f t="shared" si="19"/>
        <v>11496.5</v>
      </c>
    </row>
    <row r="206" spans="1:7" x14ac:dyDescent="0.2">
      <c r="A206">
        <v>196</v>
      </c>
      <c r="B206" s="22">
        <v>611.55569134818188</v>
      </c>
      <c r="C206" s="185">
        <f t="shared" si="15"/>
        <v>611.55999999999995</v>
      </c>
      <c r="D206" s="147">
        <f t="shared" si="16"/>
        <v>91733.999999999985</v>
      </c>
      <c r="E206" s="147">
        <f t="shared" si="17"/>
        <v>5000</v>
      </c>
      <c r="F206" s="147">
        <f t="shared" si="18"/>
        <v>61155.999999999993</v>
      </c>
      <c r="G206" s="147">
        <f t="shared" si="19"/>
        <v>25577.999999999993</v>
      </c>
    </row>
    <row r="207" spans="1:7" x14ac:dyDescent="0.2">
      <c r="A207">
        <v>197</v>
      </c>
      <c r="B207" s="22">
        <v>416.50448889308819</v>
      </c>
      <c r="C207" s="185">
        <f t="shared" si="15"/>
        <v>416.5</v>
      </c>
      <c r="D207" s="147">
        <f t="shared" si="16"/>
        <v>62475</v>
      </c>
      <c r="E207" s="147">
        <f t="shared" si="17"/>
        <v>5000</v>
      </c>
      <c r="F207" s="147">
        <f t="shared" si="18"/>
        <v>41650</v>
      </c>
      <c r="G207" s="147">
        <f t="shared" si="19"/>
        <v>15825</v>
      </c>
    </row>
    <row r="208" spans="1:7" x14ac:dyDescent="0.2">
      <c r="A208">
        <v>198</v>
      </c>
      <c r="B208" s="22">
        <v>590.94482613305786</v>
      </c>
      <c r="C208" s="185">
        <f t="shared" si="15"/>
        <v>590.94000000000005</v>
      </c>
      <c r="D208" s="147">
        <f t="shared" si="16"/>
        <v>88641.000000000015</v>
      </c>
      <c r="E208" s="147">
        <f t="shared" si="17"/>
        <v>5000</v>
      </c>
      <c r="F208" s="147">
        <f t="shared" si="18"/>
        <v>59094.000000000007</v>
      </c>
      <c r="G208" s="147">
        <f t="shared" si="19"/>
        <v>24547.000000000007</v>
      </c>
    </row>
    <row r="209" spans="1:7" x14ac:dyDescent="0.2">
      <c r="A209">
        <v>199</v>
      </c>
      <c r="B209" s="22">
        <v>209.69281830344946</v>
      </c>
      <c r="C209" s="185">
        <f t="shared" si="15"/>
        <v>209.69</v>
      </c>
      <c r="D209" s="147">
        <f t="shared" si="16"/>
        <v>31453.5</v>
      </c>
      <c r="E209" s="147">
        <f t="shared" si="17"/>
        <v>5000</v>
      </c>
      <c r="F209" s="147">
        <f t="shared" si="18"/>
        <v>20969</v>
      </c>
      <c r="G209" s="147">
        <f t="shared" si="19"/>
        <v>5484.5</v>
      </c>
    </row>
    <row r="210" spans="1:7" x14ac:dyDescent="0.2">
      <c r="A210">
        <v>200</v>
      </c>
      <c r="B210" s="22">
        <v>507.19722607508169</v>
      </c>
      <c r="C210" s="185">
        <f t="shared" si="15"/>
        <v>507.2</v>
      </c>
      <c r="D210" s="147">
        <f t="shared" si="16"/>
        <v>76080</v>
      </c>
      <c r="E210" s="147">
        <f t="shared" si="17"/>
        <v>5000</v>
      </c>
      <c r="F210" s="147">
        <f t="shared" si="18"/>
        <v>50720</v>
      </c>
      <c r="G210" s="147">
        <f t="shared" si="19"/>
        <v>20360</v>
      </c>
    </row>
    <row r="211" spans="1:7" x14ac:dyDescent="0.2">
      <c r="A211">
        <v>201</v>
      </c>
      <c r="B211" s="22">
        <v>263.77864389856285</v>
      </c>
      <c r="C211" s="185">
        <f t="shared" si="15"/>
        <v>263.77999999999997</v>
      </c>
      <c r="D211" s="147">
        <f t="shared" si="16"/>
        <v>39566.999999999993</v>
      </c>
      <c r="E211" s="147">
        <f t="shared" si="17"/>
        <v>5000</v>
      </c>
      <c r="F211" s="147">
        <f t="shared" si="18"/>
        <v>26377.999999999996</v>
      </c>
      <c r="G211" s="147">
        <f t="shared" si="19"/>
        <v>8188.9999999999964</v>
      </c>
    </row>
    <row r="212" spans="1:7" x14ac:dyDescent="0.2">
      <c r="A212">
        <v>202</v>
      </c>
      <c r="B212" s="22">
        <v>527.66800314545071</v>
      </c>
      <c r="C212" s="185">
        <f t="shared" si="15"/>
        <v>527.66999999999996</v>
      </c>
      <c r="D212" s="147">
        <f t="shared" si="16"/>
        <v>79150.5</v>
      </c>
      <c r="E212" s="147">
        <f t="shared" si="17"/>
        <v>5000</v>
      </c>
      <c r="F212" s="147">
        <f t="shared" si="18"/>
        <v>52766.999999999993</v>
      </c>
      <c r="G212" s="147">
        <f t="shared" si="19"/>
        <v>21383.500000000007</v>
      </c>
    </row>
    <row r="213" spans="1:7" x14ac:dyDescent="0.2">
      <c r="A213">
        <v>203</v>
      </c>
      <c r="B213" s="22">
        <v>516.12886559037906</v>
      </c>
      <c r="C213" s="185">
        <f t="shared" si="15"/>
        <v>516.13</v>
      </c>
      <c r="D213" s="147">
        <f t="shared" si="16"/>
        <v>77419.5</v>
      </c>
      <c r="E213" s="147">
        <f t="shared" si="17"/>
        <v>5000</v>
      </c>
      <c r="F213" s="147">
        <f t="shared" si="18"/>
        <v>51613</v>
      </c>
      <c r="G213" s="147">
        <f t="shared" si="19"/>
        <v>20806.5</v>
      </c>
    </row>
    <row r="214" spans="1:7" x14ac:dyDescent="0.2">
      <c r="A214">
        <v>204</v>
      </c>
      <c r="B214" s="22">
        <v>377.84397750061191</v>
      </c>
      <c r="C214" s="185">
        <f t="shared" si="15"/>
        <v>377.84</v>
      </c>
      <c r="D214" s="147">
        <f t="shared" si="16"/>
        <v>56675.999999999993</v>
      </c>
      <c r="E214" s="147">
        <f t="shared" si="17"/>
        <v>5000</v>
      </c>
      <c r="F214" s="147">
        <f t="shared" si="18"/>
        <v>37784</v>
      </c>
      <c r="G214" s="147">
        <f t="shared" si="19"/>
        <v>13891.999999999993</v>
      </c>
    </row>
    <row r="215" spans="1:7" x14ac:dyDescent="0.2">
      <c r="A215">
        <v>205</v>
      </c>
      <c r="B215" s="22">
        <v>623.72985278429917</v>
      </c>
      <c r="C215" s="185">
        <f t="shared" si="15"/>
        <v>623.73</v>
      </c>
      <c r="D215" s="147">
        <f t="shared" si="16"/>
        <v>93559.5</v>
      </c>
      <c r="E215" s="147">
        <f t="shared" si="17"/>
        <v>5000</v>
      </c>
      <c r="F215" s="147">
        <f t="shared" si="18"/>
        <v>62373</v>
      </c>
      <c r="G215" s="147">
        <f t="shared" si="19"/>
        <v>26186.5</v>
      </c>
    </row>
    <row r="216" spans="1:7" x14ac:dyDescent="0.2">
      <c r="A216">
        <v>206</v>
      </c>
      <c r="B216" s="22">
        <v>427.63574571704294</v>
      </c>
      <c r="C216" s="185">
        <f t="shared" si="15"/>
        <v>427.64</v>
      </c>
      <c r="D216" s="147">
        <f t="shared" si="16"/>
        <v>64146</v>
      </c>
      <c r="E216" s="147">
        <f t="shared" si="17"/>
        <v>5000</v>
      </c>
      <c r="F216" s="147">
        <f t="shared" si="18"/>
        <v>42764</v>
      </c>
      <c r="G216" s="147">
        <f t="shared" si="19"/>
        <v>16382</v>
      </c>
    </row>
    <row r="217" spans="1:7" x14ac:dyDescent="0.2">
      <c r="A217">
        <v>207</v>
      </c>
      <c r="B217" s="22">
        <v>473.9782663406703</v>
      </c>
      <c r="C217" s="185">
        <f t="shared" si="15"/>
        <v>473.98</v>
      </c>
      <c r="D217" s="147">
        <f t="shared" si="16"/>
        <v>71097</v>
      </c>
      <c r="E217" s="147">
        <f t="shared" si="17"/>
        <v>5000</v>
      </c>
      <c r="F217" s="147">
        <f t="shared" si="18"/>
        <v>47398</v>
      </c>
      <c r="G217" s="147">
        <f t="shared" si="19"/>
        <v>18699</v>
      </c>
    </row>
    <row r="218" spans="1:7" x14ac:dyDescent="0.2">
      <c r="A218">
        <v>208</v>
      </c>
      <c r="B218" s="22">
        <v>552.72238764573001</v>
      </c>
      <c r="C218" s="185">
        <f t="shared" si="15"/>
        <v>552.72</v>
      </c>
      <c r="D218" s="147">
        <f t="shared" si="16"/>
        <v>82908</v>
      </c>
      <c r="E218" s="147">
        <f t="shared" si="17"/>
        <v>5000</v>
      </c>
      <c r="F218" s="147">
        <f t="shared" si="18"/>
        <v>55272</v>
      </c>
      <c r="G218" s="147">
        <f t="shared" si="19"/>
        <v>22636</v>
      </c>
    </row>
    <row r="219" spans="1:7" x14ac:dyDescent="0.2">
      <c r="A219">
        <v>209</v>
      </c>
      <c r="B219" s="22">
        <v>405.16916178407575</v>
      </c>
      <c r="C219" s="185">
        <f t="shared" si="15"/>
        <v>405.17</v>
      </c>
      <c r="D219" s="147">
        <f t="shared" si="16"/>
        <v>60775.5</v>
      </c>
      <c r="E219" s="147">
        <f t="shared" si="17"/>
        <v>5000</v>
      </c>
      <c r="F219" s="147">
        <f t="shared" si="18"/>
        <v>40517</v>
      </c>
      <c r="G219" s="147">
        <f t="shared" si="19"/>
        <v>15258.5</v>
      </c>
    </row>
    <row r="220" spans="1:7" x14ac:dyDescent="0.2">
      <c r="A220">
        <v>210</v>
      </c>
      <c r="B220" s="22">
        <v>278.1021049609883</v>
      </c>
      <c r="C220" s="185">
        <f t="shared" si="15"/>
        <v>278.10000000000002</v>
      </c>
      <c r="D220" s="147">
        <f t="shared" si="16"/>
        <v>41715</v>
      </c>
      <c r="E220" s="147">
        <f t="shared" si="17"/>
        <v>5000</v>
      </c>
      <c r="F220" s="147">
        <f t="shared" si="18"/>
        <v>27810.000000000004</v>
      </c>
      <c r="G220" s="147">
        <f t="shared" si="19"/>
        <v>8904.9999999999964</v>
      </c>
    </row>
    <row r="221" spans="1:7" x14ac:dyDescent="0.2">
      <c r="A221">
        <v>211</v>
      </c>
      <c r="B221" s="22">
        <v>662.07807933077129</v>
      </c>
      <c r="C221" s="185">
        <f t="shared" si="15"/>
        <v>662.08</v>
      </c>
      <c r="D221" s="147">
        <f t="shared" si="16"/>
        <v>99312</v>
      </c>
      <c r="E221" s="147">
        <f t="shared" si="17"/>
        <v>5000</v>
      </c>
      <c r="F221" s="147">
        <f t="shared" si="18"/>
        <v>66208</v>
      </c>
      <c r="G221" s="147">
        <f t="shared" si="19"/>
        <v>28104</v>
      </c>
    </row>
    <row r="222" spans="1:7" x14ac:dyDescent="0.2">
      <c r="A222">
        <v>212</v>
      </c>
      <c r="B222" s="22">
        <v>546.27931227268618</v>
      </c>
      <c r="C222" s="185">
        <f t="shared" si="15"/>
        <v>546.28</v>
      </c>
      <c r="D222" s="147">
        <f t="shared" si="16"/>
        <v>81942</v>
      </c>
      <c r="E222" s="147">
        <f t="shared" si="17"/>
        <v>5000</v>
      </c>
      <c r="F222" s="147">
        <f t="shared" si="18"/>
        <v>54628</v>
      </c>
      <c r="G222" s="147">
        <f t="shared" si="19"/>
        <v>22314</v>
      </c>
    </row>
    <row r="223" spans="1:7" x14ac:dyDescent="0.2">
      <c r="A223">
        <v>213</v>
      </c>
      <c r="B223" s="22">
        <v>716.40136703681264</v>
      </c>
      <c r="C223" s="185">
        <f t="shared" si="15"/>
        <v>716.4</v>
      </c>
      <c r="D223" s="147">
        <f t="shared" si="16"/>
        <v>107460</v>
      </c>
      <c r="E223" s="147">
        <f t="shared" si="17"/>
        <v>5000</v>
      </c>
      <c r="F223" s="147">
        <f t="shared" si="18"/>
        <v>71640</v>
      </c>
      <c r="G223" s="147">
        <f t="shared" si="19"/>
        <v>30820</v>
      </c>
    </row>
    <row r="224" spans="1:7" x14ac:dyDescent="0.2">
      <c r="A224">
        <v>214</v>
      </c>
      <c r="B224" s="22">
        <v>357.77578771010775</v>
      </c>
      <c r="C224" s="185">
        <f t="shared" si="15"/>
        <v>357.78</v>
      </c>
      <c r="D224" s="147">
        <f t="shared" si="16"/>
        <v>53666.999999999993</v>
      </c>
      <c r="E224" s="147">
        <f t="shared" si="17"/>
        <v>5000</v>
      </c>
      <c r="F224" s="147">
        <f t="shared" si="18"/>
        <v>35778</v>
      </c>
      <c r="G224" s="147">
        <f t="shared" si="19"/>
        <v>12888.999999999993</v>
      </c>
    </row>
    <row r="225" spans="1:7" x14ac:dyDescent="0.2">
      <c r="A225">
        <v>215</v>
      </c>
      <c r="B225" s="22">
        <v>537.66404378119114</v>
      </c>
      <c r="C225" s="185">
        <f t="shared" si="15"/>
        <v>537.66</v>
      </c>
      <c r="D225" s="147">
        <f t="shared" si="16"/>
        <v>80649</v>
      </c>
      <c r="E225" s="147">
        <f t="shared" si="17"/>
        <v>5000</v>
      </c>
      <c r="F225" s="147">
        <f t="shared" si="18"/>
        <v>53766</v>
      </c>
      <c r="G225" s="147">
        <f t="shared" si="19"/>
        <v>21883</v>
      </c>
    </row>
    <row r="226" spans="1:7" x14ac:dyDescent="0.2">
      <c r="A226">
        <v>216</v>
      </c>
      <c r="B226" s="22">
        <v>519.58383047933864</v>
      </c>
      <c r="C226" s="185">
        <f t="shared" si="15"/>
        <v>519.58000000000004</v>
      </c>
      <c r="D226" s="147">
        <f t="shared" si="16"/>
        <v>77937</v>
      </c>
      <c r="E226" s="147">
        <f t="shared" si="17"/>
        <v>5000</v>
      </c>
      <c r="F226" s="147">
        <f t="shared" si="18"/>
        <v>51958.000000000007</v>
      </c>
      <c r="G226" s="147">
        <f t="shared" si="19"/>
        <v>20978.999999999993</v>
      </c>
    </row>
    <row r="227" spans="1:7" x14ac:dyDescent="0.2">
      <c r="A227">
        <v>217</v>
      </c>
      <c r="B227" s="22">
        <v>245.43886624529907</v>
      </c>
      <c r="C227" s="185">
        <f t="shared" si="15"/>
        <v>245.44</v>
      </c>
      <c r="D227" s="147">
        <f t="shared" si="16"/>
        <v>36816</v>
      </c>
      <c r="E227" s="147">
        <f t="shared" si="17"/>
        <v>5000</v>
      </c>
      <c r="F227" s="147">
        <f t="shared" si="18"/>
        <v>24544</v>
      </c>
      <c r="G227" s="147">
        <f t="shared" si="19"/>
        <v>7272</v>
      </c>
    </row>
    <row r="228" spans="1:7" x14ac:dyDescent="0.2">
      <c r="A228">
        <v>218</v>
      </c>
      <c r="B228" s="22">
        <v>691.0249847411294</v>
      </c>
      <c r="C228" s="185">
        <f t="shared" si="15"/>
        <v>691.02</v>
      </c>
      <c r="D228" s="147">
        <f t="shared" si="16"/>
        <v>103653</v>
      </c>
      <c r="E228" s="147">
        <f t="shared" si="17"/>
        <v>5000</v>
      </c>
      <c r="F228" s="147">
        <f t="shared" si="18"/>
        <v>69102</v>
      </c>
      <c r="G228" s="147">
        <f t="shared" si="19"/>
        <v>29551</v>
      </c>
    </row>
    <row r="229" spans="1:7" x14ac:dyDescent="0.2">
      <c r="A229">
        <v>219</v>
      </c>
      <c r="B229" s="22">
        <v>456.91854416249254</v>
      </c>
      <c r="C229" s="185">
        <f t="shared" si="15"/>
        <v>456.92</v>
      </c>
      <c r="D229" s="147">
        <f t="shared" si="16"/>
        <v>68538</v>
      </c>
      <c r="E229" s="147">
        <f t="shared" si="17"/>
        <v>5000</v>
      </c>
      <c r="F229" s="147">
        <f t="shared" si="18"/>
        <v>45692</v>
      </c>
      <c r="G229" s="147">
        <f t="shared" si="19"/>
        <v>17846</v>
      </c>
    </row>
    <row r="230" spans="1:7" x14ac:dyDescent="0.2">
      <c r="A230">
        <v>220</v>
      </c>
      <c r="B230" s="22">
        <v>629.97173901180349</v>
      </c>
      <c r="C230" s="185">
        <f t="shared" si="15"/>
        <v>629.97</v>
      </c>
      <c r="D230" s="147">
        <f t="shared" si="16"/>
        <v>94495.5</v>
      </c>
      <c r="E230" s="147">
        <f t="shared" si="17"/>
        <v>5000</v>
      </c>
      <c r="F230" s="147">
        <f t="shared" si="18"/>
        <v>62997</v>
      </c>
      <c r="G230" s="147">
        <f t="shared" si="19"/>
        <v>26498.5</v>
      </c>
    </row>
    <row r="231" spans="1:7" x14ac:dyDescent="0.2">
      <c r="A231">
        <v>221</v>
      </c>
      <c r="B231" s="22">
        <v>335.01757138176708</v>
      </c>
      <c r="C231" s="185">
        <f t="shared" si="15"/>
        <v>335.02</v>
      </c>
      <c r="D231" s="147">
        <f t="shared" si="16"/>
        <v>50253</v>
      </c>
      <c r="E231" s="147">
        <f t="shared" si="17"/>
        <v>5000</v>
      </c>
      <c r="F231" s="147">
        <f t="shared" si="18"/>
        <v>33502</v>
      </c>
      <c r="G231" s="147">
        <f t="shared" si="19"/>
        <v>11751</v>
      </c>
    </row>
    <row r="232" spans="1:7" x14ac:dyDescent="0.2">
      <c r="A232">
        <v>222</v>
      </c>
      <c r="B232" s="22">
        <v>240.32221335932715</v>
      </c>
      <c r="C232" s="185">
        <f t="shared" si="15"/>
        <v>240.32</v>
      </c>
      <c r="D232" s="147">
        <f t="shared" si="16"/>
        <v>36048</v>
      </c>
      <c r="E232" s="147">
        <f t="shared" si="17"/>
        <v>5000</v>
      </c>
      <c r="F232" s="147">
        <f t="shared" si="18"/>
        <v>24032</v>
      </c>
      <c r="G232" s="147">
        <f t="shared" si="19"/>
        <v>7016</v>
      </c>
    </row>
    <row r="233" spans="1:7" x14ac:dyDescent="0.2">
      <c r="A233">
        <v>223</v>
      </c>
      <c r="B233" s="22">
        <v>495.43993021149186</v>
      </c>
      <c r="C233" s="185">
        <f t="shared" si="15"/>
        <v>495.44</v>
      </c>
      <c r="D233" s="147">
        <f t="shared" si="16"/>
        <v>74316</v>
      </c>
      <c r="E233" s="147">
        <f t="shared" si="17"/>
        <v>5000</v>
      </c>
      <c r="F233" s="147">
        <f t="shared" si="18"/>
        <v>49544</v>
      </c>
      <c r="G233" s="147">
        <f t="shared" si="19"/>
        <v>19772</v>
      </c>
    </row>
    <row r="234" spans="1:7" x14ac:dyDescent="0.2">
      <c r="A234">
        <v>224</v>
      </c>
      <c r="B234" s="22">
        <v>658.90706454352801</v>
      </c>
      <c r="C234" s="185">
        <f t="shared" si="15"/>
        <v>658.91</v>
      </c>
      <c r="D234" s="147">
        <f t="shared" si="16"/>
        <v>98836.5</v>
      </c>
      <c r="E234" s="147">
        <f t="shared" si="17"/>
        <v>5000</v>
      </c>
      <c r="F234" s="147">
        <f t="shared" si="18"/>
        <v>65891</v>
      </c>
      <c r="G234" s="147">
        <f t="shared" si="19"/>
        <v>27945.5</v>
      </c>
    </row>
    <row r="235" spans="1:7" x14ac:dyDescent="0.2">
      <c r="A235">
        <v>225</v>
      </c>
      <c r="B235" s="22">
        <v>651.03378307588116</v>
      </c>
      <c r="C235" s="185">
        <f t="shared" si="15"/>
        <v>651.03</v>
      </c>
      <c r="D235" s="147">
        <f t="shared" si="16"/>
        <v>97654.5</v>
      </c>
      <c r="E235" s="147">
        <f t="shared" si="17"/>
        <v>5000</v>
      </c>
      <c r="F235" s="147">
        <f t="shared" si="18"/>
        <v>65103</v>
      </c>
      <c r="G235" s="147">
        <f t="shared" si="19"/>
        <v>27551.5</v>
      </c>
    </row>
    <row r="236" spans="1:7" x14ac:dyDescent="0.2">
      <c r="A236">
        <v>226</v>
      </c>
      <c r="B236" s="22">
        <v>324.79215633347263</v>
      </c>
      <c r="C236" s="185">
        <f t="shared" si="15"/>
        <v>324.79000000000002</v>
      </c>
      <c r="D236" s="147">
        <f t="shared" si="16"/>
        <v>48718.5</v>
      </c>
      <c r="E236" s="147">
        <f t="shared" si="17"/>
        <v>5000</v>
      </c>
      <c r="F236" s="147">
        <f t="shared" si="18"/>
        <v>32479.000000000004</v>
      </c>
      <c r="G236" s="147">
        <f t="shared" si="19"/>
        <v>11239.499999999996</v>
      </c>
    </row>
    <row r="237" spans="1:7" x14ac:dyDescent="0.2">
      <c r="A237">
        <v>227</v>
      </c>
      <c r="B237" s="22">
        <v>581.77149667487083</v>
      </c>
      <c r="C237" s="185">
        <f t="shared" si="15"/>
        <v>581.77</v>
      </c>
      <c r="D237" s="147">
        <f t="shared" si="16"/>
        <v>87265.5</v>
      </c>
      <c r="E237" s="147">
        <f t="shared" si="17"/>
        <v>5000</v>
      </c>
      <c r="F237" s="147">
        <f t="shared" si="18"/>
        <v>58177</v>
      </c>
      <c r="G237" s="147">
        <f t="shared" si="19"/>
        <v>24088.5</v>
      </c>
    </row>
    <row r="238" spans="1:7" x14ac:dyDescent="0.2">
      <c r="A238">
        <v>228</v>
      </c>
      <c r="B238" s="22">
        <v>233.54461455417081</v>
      </c>
      <c r="C238" s="185">
        <f t="shared" si="15"/>
        <v>233.54</v>
      </c>
      <c r="D238" s="147">
        <f t="shared" si="16"/>
        <v>35031</v>
      </c>
      <c r="E238" s="147">
        <f t="shared" si="17"/>
        <v>5000</v>
      </c>
      <c r="F238" s="147">
        <f t="shared" si="18"/>
        <v>23354</v>
      </c>
      <c r="G238" s="147">
        <f t="shared" si="19"/>
        <v>6677</v>
      </c>
    </row>
    <row r="239" spans="1:7" x14ac:dyDescent="0.2">
      <c r="A239">
        <v>229</v>
      </c>
      <c r="B239" s="22">
        <v>584.33681194872452</v>
      </c>
      <c r="C239" s="185">
        <f t="shared" si="15"/>
        <v>584.34</v>
      </c>
      <c r="D239" s="147">
        <f t="shared" si="16"/>
        <v>87651</v>
      </c>
      <c r="E239" s="147">
        <f t="shared" si="17"/>
        <v>5000</v>
      </c>
      <c r="F239" s="147">
        <f t="shared" si="18"/>
        <v>58434</v>
      </c>
      <c r="G239" s="147">
        <f t="shared" si="19"/>
        <v>24217</v>
      </c>
    </row>
    <row r="240" spans="1:7" x14ac:dyDescent="0.2">
      <c r="A240">
        <v>230</v>
      </c>
      <c r="B240" s="22">
        <v>748.7984222121529</v>
      </c>
      <c r="C240" s="185">
        <f t="shared" si="15"/>
        <v>748.8</v>
      </c>
      <c r="D240" s="147">
        <f t="shared" si="16"/>
        <v>112320</v>
      </c>
      <c r="E240" s="147">
        <f t="shared" si="17"/>
        <v>5000</v>
      </c>
      <c r="F240" s="147">
        <f t="shared" si="18"/>
        <v>74880</v>
      </c>
      <c r="G240" s="147">
        <f t="shared" si="19"/>
        <v>32440</v>
      </c>
    </row>
    <row r="241" spans="1:7" x14ac:dyDescent="0.2">
      <c r="A241">
        <v>231</v>
      </c>
      <c r="B241" s="22">
        <v>655.08211965443672</v>
      </c>
      <c r="C241" s="185">
        <f t="shared" si="15"/>
        <v>655.08000000000004</v>
      </c>
      <c r="D241" s="147">
        <f t="shared" si="16"/>
        <v>98262</v>
      </c>
      <c r="E241" s="147">
        <f t="shared" si="17"/>
        <v>5000</v>
      </c>
      <c r="F241" s="147">
        <f t="shared" si="18"/>
        <v>65508.000000000007</v>
      </c>
      <c r="G241" s="147">
        <f t="shared" si="19"/>
        <v>27753.999999999993</v>
      </c>
    </row>
    <row r="242" spans="1:7" x14ac:dyDescent="0.2">
      <c r="A242">
        <v>232</v>
      </c>
      <c r="B242" s="22">
        <v>565.18503211680104</v>
      </c>
      <c r="C242" s="185">
        <f t="shared" si="15"/>
        <v>565.19000000000005</v>
      </c>
      <c r="D242" s="147">
        <f t="shared" si="16"/>
        <v>84778.500000000015</v>
      </c>
      <c r="E242" s="147">
        <f t="shared" si="17"/>
        <v>5000</v>
      </c>
      <c r="F242" s="147">
        <f t="shared" si="18"/>
        <v>56519.000000000007</v>
      </c>
      <c r="G242" s="147">
        <f t="shared" si="19"/>
        <v>23259.500000000007</v>
      </c>
    </row>
    <row r="243" spans="1:7" x14ac:dyDescent="0.2">
      <c r="A243">
        <v>233</v>
      </c>
      <c r="B243" s="22">
        <v>464.83478707486523</v>
      </c>
      <c r="C243" s="185">
        <f t="shared" si="15"/>
        <v>464.83</v>
      </c>
      <c r="D243" s="147">
        <f t="shared" si="16"/>
        <v>69724.5</v>
      </c>
      <c r="E243" s="147">
        <f t="shared" si="17"/>
        <v>5000</v>
      </c>
      <c r="F243" s="147">
        <f t="shared" si="18"/>
        <v>46483</v>
      </c>
      <c r="G243" s="147">
        <f t="shared" si="19"/>
        <v>18241.5</v>
      </c>
    </row>
    <row r="244" spans="1:7" x14ac:dyDescent="0.2">
      <c r="A244">
        <v>234</v>
      </c>
      <c r="B244" s="22">
        <v>478.26636725955939</v>
      </c>
      <c r="C244" s="185">
        <f t="shared" si="15"/>
        <v>478.27</v>
      </c>
      <c r="D244" s="147">
        <f t="shared" si="16"/>
        <v>71740.5</v>
      </c>
      <c r="E244" s="147">
        <f t="shared" si="17"/>
        <v>5000</v>
      </c>
      <c r="F244" s="147">
        <f t="shared" si="18"/>
        <v>47827</v>
      </c>
      <c r="G244" s="147">
        <f t="shared" si="19"/>
        <v>18913.5</v>
      </c>
    </row>
    <row r="245" spans="1:7" x14ac:dyDescent="0.2">
      <c r="A245">
        <v>235</v>
      </c>
      <c r="B245" s="22">
        <v>622.83453141471114</v>
      </c>
      <c r="C245" s="185">
        <f t="shared" si="15"/>
        <v>622.83000000000004</v>
      </c>
      <c r="D245" s="147">
        <f t="shared" si="16"/>
        <v>93424.5</v>
      </c>
      <c r="E245" s="147">
        <f t="shared" si="17"/>
        <v>5000</v>
      </c>
      <c r="F245" s="147">
        <f t="shared" si="18"/>
        <v>62283.000000000007</v>
      </c>
      <c r="G245" s="147">
        <f t="shared" si="19"/>
        <v>26141.499999999993</v>
      </c>
    </row>
    <row r="246" spans="1:7" x14ac:dyDescent="0.2">
      <c r="A246">
        <v>236</v>
      </c>
      <c r="B246" s="22">
        <v>379.96948705053398</v>
      </c>
      <c r="C246" s="185">
        <f t="shared" si="15"/>
        <v>379.97</v>
      </c>
      <c r="D246" s="147">
        <f t="shared" si="16"/>
        <v>56995.500000000007</v>
      </c>
      <c r="E246" s="147">
        <f t="shared" si="17"/>
        <v>5000</v>
      </c>
      <c r="F246" s="147">
        <f t="shared" si="18"/>
        <v>37997</v>
      </c>
      <c r="G246" s="147">
        <f t="shared" si="19"/>
        <v>13998.500000000007</v>
      </c>
    </row>
    <row r="247" spans="1:7" x14ac:dyDescent="0.2">
      <c r="A247">
        <v>237</v>
      </c>
      <c r="B247" s="22">
        <v>347.16885832472184</v>
      </c>
      <c r="C247" s="185">
        <f t="shared" si="15"/>
        <v>347.17</v>
      </c>
      <c r="D247" s="147">
        <f t="shared" si="16"/>
        <v>52075.5</v>
      </c>
      <c r="E247" s="147">
        <f t="shared" si="17"/>
        <v>5000</v>
      </c>
      <c r="F247" s="147">
        <f t="shared" si="18"/>
        <v>34717</v>
      </c>
      <c r="G247" s="147">
        <f t="shared" si="19"/>
        <v>12358.5</v>
      </c>
    </row>
    <row r="248" spans="1:7" x14ac:dyDescent="0.2">
      <c r="A248">
        <v>238</v>
      </c>
      <c r="B248" s="22">
        <v>467.00186360022138</v>
      </c>
      <c r="C248" s="185">
        <f t="shared" si="15"/>
        <v>467</v>
      </c>
      <c r="D248" s="147">
        <f t="shared" si="16"/>
        <v>70050</v>
      </c>
      <c r="E248" s="147">
        <f t="shared" si="17"/>
        <v>5000</v>
      </c>
      <c r="F248" s="147">
        <f t="shared" si="18"/>
        <v>46700</v>
      </c>
      <c r="G248" s="147">
        <f t="shared" si="19"/>
        <v>18350</v>
      </c>
    </row>
    <row r="249" spans="1:7" x14ac:dyDescent="0.2">
      <c r="A249">
        <v>239</v>
      </c>
      <c r="B249" s="22">
        <v>300.32152892105353</v>
      </c>
      <c r="C249" s="185">
        <f t="shared" si="15"/>
        <v>300.32</v>
      </c>
      <c r="D249" s="147">
        <f t="shared" si="16"/>
        <v>45048</v>
      </c>
      <c r="E249" s="147">
        <f t="shared" si="17"/>
        <v>5000</v>
      </c>
      <c r="F249" s="147">
        <f t="shared" si="18"/>
        <v>30032</v>
      </c>
      <c r="G249" s="147">
        <f t="shared" si="19"/>
        <v>10016</v>
      </c>
    </row>
    <row r="250" spans="1:7" x14ac:dyDescent="0.2">
      <c r="A250">
        <v>240</v>
      </c>
      <c r="B250" s="22">
        <v>303.93657614660287</v>
      </c>
      <c r="C250" s="185">
        <f t="shared" si="15"/>
        <v>303.94</v>
      </c>
      <c r="D250" s="147">
        <f t="shared" si="16"/>
        <v>45591</v>
      </c>
      <c r="E250" s="147">
        <f t="shared" si="17"/>
        <v>5000</v>
      </c>
      <c r="F250" s="147">
        <f t="shared" si="18"/>
        <v>30394</v>
      </c>
      <c r="G250" s="147">
        <f t="shared" si="19"/>
        <v>10197</v>
      </c>
    </row>
    <row r="251" spans="1:7" x14ac:dyDescent="0.2">
      <c r="A251">
        <v>241</v>
      </c>
      <c r="B251" s="22">
        <v>462.03529595492188</v>
      </c>
      <c r="C251" s="185">
        <f t="shared" si="15"/>
        <v>462.04</v>
      </c>
      <c r="D251" s="147">
        <f t="shared" si="16"/>
        <v>69306</v>
      </c>
      <c r="E251" s="147">
        <f t="shared" si="17"/>
        <v>5000</v>
      </c>
      <c r="F251" s="147">
        <f t="shared" si="18"/>
        <v>46204</v>
      </c>
      <c r="G251" s="147">
        <f t="shared" si="19"/>
        <v>18102</v>
      </c>
    </row>
    <row r="252" spans="1:7" x14ac:dyDescent="0.2">
      <c r="A252">
        <v>242</v>
      </c>
      <c r="B252" s="22">
        <v>227.21911437214311</v>
      </c>
      <c r="C252" s="185">
        <f t="shared" si="15"/>
        <v>227.22</v>
      </c>
      <c r="D252" s="147">
        <f t="shared" si="16"/>
        <v>34083</v>
      </c>
      <c r="E252" s="147">
        <f t="shared" si="17"/>
        <v>5000</v>
      </c>
      <c r="F252" s="147">
        <f t="shared" si="18"/>
        <v>22722</v>
      </c>
      <c r="G252" s="147">
        <f t="shared" si="19"/>
        <v>6361</v>
      </c>
    </row>
    <row r="253" spans="1:7" x14ac:dyDescent="0.2">
      <c r="A253">
        <v>243</v>
      </c>
      <c r="B253" s="22">
        <v>471.65525260924142</v>
      </c>
      <c r="C253" s="185">
        <f t="shared" si="15"/>
        <v>471.66</v>
      </c>
      <c r="D253" s="147">
        <f t="shared" si="16"/>
        <v>70749</v>
      </c>
      <c r="E253" s="147">
        <f t="shared" si="17"/>
        <v>5000</v>
      </c>
      <c r="F253" s="147">
        <f t="shared" si="18"/>
        <v>47166</v>
      </c>
      <c r="G253" s="147">
        <f t="shared" si="19"/>
        <v>18583</v>
      </c>
    </row>
    <row r="254" spans="1:7" x14ac:dyDescent="0.2">
      <c r="A254">
        <v>244</v>
      </c>
      <c r="B254" s="22">
        <v>509.83060352030702</v>
      </c>
      <c r="C254" s="185">
        <f t="shared" si="15"/>
        <v>509.83</v>
      </c>
      <c r="D254" s="147">
        <f t="shared" si="16"/>
        <v>76474.5</v>
      </c>
      <c r="E254" s="147">
        <f t="shared" si="17"/>
        <v>5000</v>
      </c>
      <c r="F254" s="147">
        <f t="shared" si="18"/>
        <v>50983</v>
      </c>
      <c r="G254" s="147">
        <f t="shared" si="19"/>
        <v>20491.5</v>
      </c>
    </row>
    <row r="255" spans="1:7" x14ac:dyDescent="0.2">
      <c r="A255">
        <v>245</v>
      </c>
      <c r="B255" s="22">
        <v>722.95336580041487</v>
      </c>
      <c r="C255" s="185">
        <f t="shared" si="15"/>
        <v>722.95</v>
      </c>
      <c r="D255" s="147">
        <f t="shared" si="16"/>
        <v>108442.5</v>
      </c>
      <c r="E255" s="147">
        <f t="shared" si="17"/>
        <v>5000</v>
      </c>
      <c r="F255" s="147">
        <f t="shared" si="18"/>
        <v>72295</v>
      </c>
      <c r="G255" s="147">
        <f t="shared" si="19"/>
        <v>31147.5</v>
      </c>
    </row>
    <row r="256" spans="1:7" x14ac:dyDescent="0.2">
      <c r="A256">
        <v>246</v>
      </c>
      <c r="B256" s="22">
        <v>677.21900757272681</v>
      </c>
      <c r="C256" s="185">
        <f t="shared" si="15"/>
        <v>677.22</v>
      </c>
      <c r="D256" s="147">
        <f t="shared" si="16"/>
        <v>101583</v>
      </c>
      <c r="E256" s="147">
        <f t="shared" si="17"/>
        <v>5000</v>
      </c>
      <c r="F256" s="147">
        <f t="shared" si="18"/>
        <v>67722</v>
      </c>
      <c r="G256" s="147">
        <f t="shared" si="19"/>
        <v>28861</v>
      </c>
    </row>
    <row r="257" spans="1:7" x14ac:dyDescent="0.2">
      <c r="A257">
        <v>247</v>
      </c>
      <c r="B257" s="22">
        <v>619.86027481959218</v>
      </c>
      <c r="C257" s="185">
        <f t="shared" si="15"/>
        <v>619.86</v>
      </c>
      <c r="D257" s="147">
        <f t="shared" si="16"/>
        <v>92979</v>
      </c>
      <c r="E257" s="147">
        <f t="shared" si="17"/>
        <v>5000</v>
      </c>
      <c r="F257" s="147">
        <f t="shared" si="18"/>
        <v>61986</v>
      </c>
      <c r="G257" s="147">
        <f t="shared" si="19"/>
        <v>25993</v>
      </c>
    </row>
    <row r="258" spans="1:7" x14ac:dyDescent="0.2">
      <c r="A258">
        <v>248</v>
      </c>
      <c r="B258" s="22">
        <v>791.63889288512939</v>
      </c>
      <c r="C258" s="185">
        <f t="shared" si="15"/>
        <v>791.64</v>
      </c>
      <c r="D258" s="147">
        <f t="shared" si="16"/>
        <v>118746</v>
      </c>
      <c r="E258" s="147">
        <f t="shared" si="17"/>
        <v>5000</v>
      </c>
      <c r="F258" s="147">
        <f t="shared" si="18"/>
        <v>79164</v>
      </c>
      <c r="G258" s="147">
        <f t="shared" si="19"/>
        <v>34582</v>
      </c>
    </row>
    <row r="259" spans="1:7" x14ac:dyDescent="0.2">
      <c r="A259">
        <v>249</v>
      </c>
      <c r="B259" s="22">
        <v>674.87272036954425</v>
      </c>
      <c r="C259" s="185">
        <f t="shared" si="15"/>
        <v>674.87</v>
      </c>
      <c r="D259" s="147">
        <f t="shared" si="16"/>
        <v>101230.5</v>
      </c>
      <c r="E259" s="147">
        <f t="shared" si="17"/>
        <v>5000</v>
      </c>
      <c r="F259" s="147">
        <f t="shared" si="18"/>
        <v>67487</v>
      </c>
      <c r="G259" s="147">
        <f t="shared" si="19"/>
        <v>28743.5</v>
      </c>
    </row>
    <row r="260" spans="1:7" x14ac:dyDescent="0.2">
      <c r="A260">
        <v>250</v>
      </c>
      <c r="B260" s="22">
        <v>785.81125092963282</v>
      </c>
      <c r="C260" s="185">
        <f t="shared" si="15"/>
        <v>785.81</v>
      </c>
      <c r="D260" s="147">
        <f t="shared" si="16"/>
        <v>117871.49999999999</v>
      </c>
      <c r="E260" s="147">
        <f t="shared" si="17"/>
        <v>5000</v>
      </c>
      <c r="F260" s="147">
        <f t="shared" si="18"/>
        <v>78581</v>
      </c>
      <c r="G260" s="147">
        <f t="shared" si="19"/>
        <v>34290.499999999985</v>
      </c>
    </row>
    <row r="261" spans="1:7" x14ac:dyDescent="0.2">
      <c r="A261">
        <v>251</v>
      </c>
      <c r="B261" s="22">
        <v>529.69437433858138</v>
      </c>
      <c r="C261" s="185">
        <f t="shared" si="15"/>
        <v>529.69000000000005</v>
      </c>
      <c r="D261" s="147">
        <f t="shared" si="16"/>
        <v>79453.500000000015</v>
      </c>
      <c r="E261" s="147">
        <f t="shared" si="17"/>
        <v>5000</v>
      </c>
      <c r="F261" s="147">
        <f t="shared" si="18"/>
        <v>52969.000000000007</v>
      </c>
      <c r="G261" s="147">
        <f t="shared" si="19"/>
        <v>21484.500000000007</v>
      </c>
    </row>
    <row r="262" spans="1:7" x14ac:dyDescent="0.2">
      <c r="A262">
        <v>252</v>
      </c>
      <c r="B262" s="22">
        <v>373.34950853760796</v>
      </c>
      <c r="C262" s="185">
        <f t="shared" si="15"/>
        <v>373.35</v>
      </c>
      <c r="D262" s="147">
        <f t="shared" si="16"/>
        <v>56002.5</v>
      </c>
      <c r="E262" s="147">
        <f t="shared" si="17"/>
        <v>5000</v>
      </c>
      <c r="F262" s="147">
        <f t="shared" si="18"/>
        <v>37335</v>
      </c>
      <c r="G262" s="147">
        <f t="shared" si="19"/>
        <v>13667.5</v>
      </c>
    </row>
    <row r="263" spans="1:7" x14ac:dyDescent="0.2">
      <c r="A263">
        <v>253</v>
      </c>
      <c r="B263" s="22">
        <v>685.1899915771512</v>
      </c>
      <c r="C263" s="185">
        <f t="shared" si="15"/>
        <v>685.19</v>
      </c>
      <c r="D263" s="147">
        <f t="shared" si="16"/>
        <v>102778.50000000001</v>
      </c>
      <c r="E263" s="147">
        <f t="shared" si="17"/>
        <v>5000</v>
      </c>
      <c r="F263" s="147">
        <f t="shared" si="18"/>
        <v>68519</v>
      </c>
      <c r="G263" s="147">
        <f t="shared" si="19"/>
        <v>29259.500000000015</v>
      </c>
    </row>
    <row r="264" spans="1:7" x14ac:dyDescent="0.2">
      <c r="A264">
        <v>254</v>
      </c>
      <c r="B264" s="22">
        <v>788.18843718068138</v>
      </c>
      <c r="C264" s="185">
        <f t="shared" si="15"/>
        <v>788.19</v>
      </c>
      <c r="D264" s="147">
        <f t="shared" si="16"/>
        <v>118228.50000000001</v>
      </c>
      <c r="E264" s="147">
        <f t="shared" si="17"/>
        <v>5000</v>
      </c>
      <c r="F264" s="147">
        <f t="shared" si="18"/>
        <v>78819</v>
      </c>
      <c r="G264" s="147">
        <f t="shared" si="19"/>
        <v>34409.500000000015</v>
      </c>
    </row>
    <row r="265" spans="1:7" x14ac:dyDescent="0.2">
      <c r="A265">
        <v>255</v>
      </c>
      <c r="B265" s="22">
        <v>283.06369571157904</v>
      </c>
      <c r="C265" s="185">
        <f t="shared" si="15"/>
        <v>283.06</v>
      </c>
      <c r="D265" s="147">
        <f t="shared" si="16"/>
        <v>42459</v>
      </c>
      <c r="E265" s="147">
        <f t="shared" si="17"/>
        <v>5000</v>
      </c>
      <c r="F265" s="147">
        <f t="shared" si="18"/>
        <v>28306</v>
      </c>
      <c r="G265" s="147">
        <f t="shared" si="19"/>
        <v>9153</v>
      </c>
    </row>
    <row r="266" spans="1:7" x14ac:dyDescent="0.2">
      <c r="A266">
        <v>256</v>
      </c>
      <c r="B266" s="22">
        <v>651.53382450879258</v>
      </c>
      <c r="C266" s="185">
        <f t="shared" si="15"/>
        <v>651.53</v>
      </c>
      <c r="D266" s="147">
        <f t="shared" si="16"/>
        <v>97729.5</v>
      </c>
      <c r="E266" s="147">
        <f t="shared" si="17"/>
        <v>5000</v>
      </c>
      <c r="F266" s="147">
        <f t="shared" si="18"/>
        <v>65153</v>
      </c>
      <c r="G266" s="147">
        <f t="shared" si="19"/>
        <v>27576.5</v>
      </c>
    </row>
    <row r="267" spans="1:7" x14ac:dyDescent="0.2">
      <c r="A267">
        <v>257</v>
      </c>
      <c r="B267" s="22">
        <v>328.98851927788394</v>
      </c>
      <c r="C267" s="185">
        <f t="shared" si="15"/>
        <v>328.99</v>
      </c>
      <c r="D267" s="147">
        <f t="shared" si="16"/>
        <v>49348.5</v>
      </c>
      <c r="E267" s="147">
        <f t="shared" si="17"/>
        <v>5000</v>
      </c>
      <c r="F267" s="147">
        <f t="shared" si="18"/>
        <v>32899</v>
      </c>
      <c r="G267" s="147">
        <f t="shared" si="19"/>
        <v>11449.5</v>
      </c>
    </row>
    <row r="268" spans="1:7" x14ac:dyDescent="0.2">
      <c r="A268">
        <v>258</v>
      </c>
      <c r="B268" s="22">
        <v>310.04350339530197</v>
      </c>
      <c r="C268" s="185">
        <f t="shared" ref="C268:C331" si="20">ROUND(B268,2)</f>
        <v>310.04000000000002</v>
      </c>
      <c r="D268" s="147">
        <f t="shared" ref="D268:D331" si="21">C268*$E$6</f>
        <v>46506</v>
      </c>
      <c r="E268" s="147">
        <f t="shared" ref="E268:E331" si="22">$B$6</f>
        <v>5000</v>
      </c>
      <c r="F268" s="147">
        <f t="shared" ref="F268:F331" si="23">C268*SUM($B$3:$B$5)</f>
        <v>31004.000000000004</v>
      </c>
      <c r="G268" s="147">
        <f t="shared" ref="G268:G331" si="24">D268-E268-F268</f>
        <v>10501.999999999996</v>
      </c>
    </row>
    <row r="269" spans="1:7" x14ac:dyDescent="0.2">
      <c r="A269">
        <v>259</v>
      </c>
      <c r="B269" s="22">
        <v>501.16156484054477</v>
      </c>
      <c r="C269" s="185">
        <f t="shared" si="20"/>
        <v>501.16</v>
      </c>
      <c r="D269" s="147">
        <f t="shared" si="21"/>
        <v>75174</v>
      </c>
      <c r="E269" s="147">
        <f t="shared" si="22"/>
        <v>5000</v>
      </c>
      <c r="F269" s="147">
        <f t="shared" si="23"/>
        <v>50116</v>
      </c>
      <c r="G269" s="147">
        <f t="shared" si="24"/>
        <v>20058</v>
      </c>
    </row>
    <row r="270" spans="1:7" x14ac:dyDescent="0.2">
      <c r="A270">
        <v>260</v>
      </c>
      <c r="B270" s="22">
        <v>222.42027503550997</v>
      </c>
      <c r="C270" s="185">
        <f t="shared" si="20"/>
        <v>222.42</v>
      </c>
      <c r="D270" s="147">
        <f t="shared" si="21"/>
        <v>33363</v>
      </c>
      <c r="E270" s="147">
        <f t="shared" si="22"/>
        <v>5000</v>
      </c>
      <c r="F270" s="147">
        <f t="shared" si="23"/>
        <v>22242</v>
      </c>
      <c r="G270" s="147">
        <f t="shared" si="24"/>
        <v>6121</v>
      </c>
    </row>
    <row r="271" spans="1:7" x14ac:dyDescent="0.2">
      <c r="A271">
        <v>261</v>
      </c>
      <c r="B271" s="22">
        <v>217.56252181602758</v>
      </c>
      <c r="C271" s="185">
        <f t="shared" si="20"/>
        <v>217.56</v>
      </c>
      <c r="D271" s="147">
        <f t="shared" si="21"/>
        <v>32634</v>
      </c>
      <c r="E271" s="147">
        <f t="shared" si="22"/>
        <v>5000</v>
      </c>
      <c r="F271" s="147">
        <f t="shared" si="23"/>
        <v>21756</v>
      </c>
      <c r="G271" s="147">
        <f t="shared" si="24"/>
        <v>5878</v>
      </c>
    </row>
    <row r="272" spans="1:7" x14ac:dyDescent="0.2">
      <c r="A272">
        <v>262</v>
      </c>
      <c r="B272" s="22">
        <v>773.30416197576756</v>
      </c>
      <c r="C272" s="185">
        <f t="shared" si="20"/>
        <v>773.3</v>
      </c>
      <c r="D272" s="147">
        <f t="shared" si="21"/>
        <v>115995</v>
      </c>
      <c r="E272" s="147">
        <f t="shared" si="22"/>
        <v>5000</v>
      </c>
      <c r="F272" s="147">
        <f t="shared" si="23"/>
        <v>77330</v>
      </c>
      <c r="G272" s="147">
        <f t="shared" si="24"/>
        <v>33665</v>
      </c>
    </row>
    <row r="273" spans="1:7" x14ac:dyDescent="0.2">
      <c r="A273">
        <v>263</v>
      </c>
      <c r="B273" s="22">
        <v>323.0503267250258</v>
      </c>
      <c r="C273" s="185">
        <f t="shared" si="20"/>
        <v>323.05</v>
      </c>
      <c r="D273" s="147">
        <f t="shared" si="21"/>
        <v>48457.5</v>
      </c>
      <c r="E273" s="147">
        <f t="shared" si="22"/>
        <v>5000</v>
      </c>
      <c r="F273" s="147">
        <f t="shared" si="23"/>
        <v>32305</v>
      </c>
      <c r="G273" s="147">
        <f t="shared" si="24"/>
        <v>11152.5</v>
      </c>
    </row>
    <row r="274" spans="1:7" x14ac:dyDescent="0.2">
      <c r="A274">
        <v>264</v>
      </c>
      <c r="B274" s="22">
        <v>706.84126750884639</v>
      </c>
      <c r="C274" s="185">
        <f t="shared" si="20"/>
        <v>706.84</v>
      </c>
      <c r="D274" s="147">
        <f t="shared" si="21"/>
        <v>106026</v>
      </c>
      <c r="E274" s="147">
        <f t="shared" si="22"/>
        <v>5000</v>
      </c>
      <c r="F274" s="147">
        <f t="shared" si="23"/>
        <v>70684</v>
      </c>
      <c r="G274" s="147">
        <f t="shared" si="24"/>
        <v>30342</v>
      </c>
    </row>
    <row r="275" spans="1:7" x14ac:dyDescent="0.2">
      <c r="A275">
        <v>265</v>
      </c>
      <c r="B275" s="22">
        <v>481.18302118088263</v>
      </c>
      <c r="C275" s="185">
        <f t="shared" si="20"/>
        <v>481.18</v>
      </c>
      <c r="D275" s="147">
        <f t="shared" si="21"/>
        <v>72177</v>
      </c>
      <c r="E275" s="147">
        <f t="shared" si="22"/>
        <v>5000</v>
      </c>
      <c r="F275" s="147">
        <f t="shared" si="23"/>
        <v>48118</v>
      </c>
      <c r="G275" s="147">
        <f t="shared" si="24"/>
        <v>19059</v>
      </c>
    </row>
    <row r="276" spans="1:7" x14ac:dyDescent="0.2">
      <c r="A276">
        <v>266</v>
      </c>
      <c r="B276" s="22">
        <v>443.03698709376016</v>
      </c>
      <c r="C276" s="185">
        <f t="shared" si="20"/>
        <v>443.04</v>
      </c>
      <c r="D276" s="147">
        <f t="shared" si="21"/>
        <v>66456</v>
      </c>
      <c r="E276" s="147">
        <f t="shared" si="22"/>
        <v>5000</v>
      </c>
      <c r="F276" s="147">
        <f t="shared" si="23"/>
        <v>44304</v>
      </c>
      <c r="G276" s="147">
        <f t="shared" si="24"/>
        <v>17152</v>
      </c>
    </row>
    <row r="277" spans="1:7" x14ac:dyDescent="0.2">
      <c r="A277">
        <v>267</v>
      </c>
      <c r="B277" s="22">
        <v>722.64208482701429</v>
      </c>
      <c r="C277" s="185">
        <f t="shared" si="20"/>
        <v>722.64</v>
      </c>
      <c r="D277" s="147">
        <f t="shared" si="21"/>
        <v>108396</v>
      </c>
      <c r="E277" s="147">
        <f t="shared" si="22"/>
        <v>5000</v>
      </c>
      <c r="F277" s="147">
        <f t="shared" si="23"/>
        <v>72264</v>
      </c>
      <c r="G277" s="147">
        <f t="shared" si="24"/>
        <v>31132</v>
      </c>
    </row>
    <row r="278" spans="1:7" x14ac:dyDescent="0.2">
      <c r="A278">
        <v>268</v>
      </c>
      <c r="B278" s="22">
        <v>245.51968762908115</v>
      </c>
      <c r="C278" s="185">
        <f t="shared" si="20"/>
        <v>245.52</v>
      </c>
      <c r="D278" s="147">
        <f t="shared" si="21"/>
        <v>36828</v>
      </c>
      <c r="E278" s="147">
        <f t="shared" si="22"/>
        <v>5000</v>
      </c>
      <c r="F278" s="147">
        <f t="shared" si="23"/>
        <v>24552</v>
      </c>
      <c r="G278" s="147">
        <f t="shared" si="24"/>
        <v>7276</v>
      </c>
    </row>
    <row r="279" spans="1:7" x14ac:dyDescent="0.2">
      <c r="A279">
        <v>269</v>
      </c>
      <c r="B279" s="22">
        <v>249.38998196711296</v>
      </c>
      <c r="C279" s="185">
        <f t="shared" si="20"/>
        <v>249.39</v>
      </c>
      <c r="D279" s="147">
        <f t="shared" si="21"/>
        <v>37408.5</v>
      </c>
      <c r="E279" s="147">
        <f t="shared" si="22"/>
        <v>5000</v>
      </c>
      <c r="F279" s="147">
        <f t="shared" si="23"/>
        <v>24939</v>
      </c>
      <c r="G279" s="147">
        <f t="shared" si="24"/>
        <v>7469.5</v>
      </c>
    </row>
    <row r="280" spans="1:7" x14ac:dyDescent="0.2">
      <c r="A280">
        <v>270</v>
      </c>
      <c r="B280" s="22">
        <v>497.42692126772687</v>
      </c>
      <c r="C280" s="185">
        <f t="shared" si="20"/>
        <v>497.43</v>
      </c>
      <c r="D280" s="147">
        <f t="shared" si="21"/>
        <v>74614.5</v>
      </c>
      <c r="E280" s="147">
        <f t="shared" si="22"/>
        <v>5000</v>
      </c>
      <c r="F280" s="147">
        <f t="shared" si="23"/>
        <v>49743</v>
      </c>
      <c r="G280" s="147">
        <f t="shared" si="24"/>
        <v>19871.5</v>
      </c>
    </row>
    <row r="281" spans="1:7" x14ac:dyDescent="0.2">
      <c r="A281">
        <v>271</v>
      </c>
      <c r="B281" s="22">
        <v>454.26574668580002</v>
      </c>
      <c r="C281" s="185">
        <f t="shared" si="20"/>
        <v>454.27</v>
      </c>
      <c r="D281" s="147">
        <f t="shared" si="21"/>
        <v>68140.5</v>
      </c>
      <c r="E281" s="147">
        <f t="shared" si="22"/>
        <v>5000</v>
      </c>
      <c r="F281" s="147">
        <f t="shared" si="23"/>
        <v>45427</v>
      </c>
      <c r="G281" s="147">
        <f t="shared" si="24"/>
        <v>17713.5</v>
      </c>
    </row>
    <row r="282" spans="1:7" x14ac:dyDescent="0.2">
      <c r="A282">
        <v>272</v>
      </c>
      <c r="B282" s="22">
        <v>444.40454824101391</v>
      </c>
      <c r="C282" s="185">
        <f t="shared" si="20"/>
        <v>444.4</v>
      </c>
      <c r="D282" s="147">
        <f t="shared" si="21"/>
        <v>66660</v>
      </c>
      <c r="E282" s="147">
        <f t="shared" si="22"/>
        <v>5000</v>
      </c>
      <c r="F282" s="147">
        <f t="shared" si="23"/>
        <v>44440</v>
      </c>
      <c r="G282" s="147">
        <f t="shared" si="24"/>
        <v>17220</v>
      </c>
    </row>
    <row r="283" spans="1:7" x14ac:dyDescent="0.2">
      <c r="A283">
        <v>273</v>
      </c>
      <c r="B283" s="22">
        <v>307.24228672089163</v>
      </c>
      <c r="C283" s="185">
        <f t="shared" si="20"/>
        <v>307.24</v>
      </c>
      <c r="D283" s="147">
        <f t="shared" si="21"/>
        <v>46086</v>
      </c>
      <c r="E283" s="147">
        <f t="shared" si="22"/>
        <v>5000</v>
      </c>
      <c r="F283" s="147">
        <f t="shared" si="23"/>
        <v>30724</v>
      </c>
      <c r="G283" s="147">
        <f t="shared" si="24"/>
        <v>10362</v>
      </c>
    </row>
    <row r="284" spans="1:7" x14ac:dyDescent="0.2">
      <c r="A284">
        <v>274</v>
      </c>
      <c r="B284" s="22">
        <v>221.11291802540092</v>
      </c>
      <c r="C284" s="185">
        <f t="shared" si="20"/>
        <v>221.11</v>
      </c>
      <c r="D284" s="147">
        <f t="shared" si="21"/>
        <v>33166.5</v>
      </c>
      <c r="E284" s="147">
        <f t="shared" si="22"/>
        <v>5000</v>
      </c>
      <c r="F284" s="147">
        <f t="shared" si="23"/>
        <v>22111</v>
      </c>
      <c r="G284" s="147">
        <f t="shared" si="24"/>
        <v>6055.5</v>
      </c>
    </row>
    <row r="285" spans="1:7" x14ac:dyDescent="0.2">
      <c r="A285">
        <v>275</v>
      </c>
      <c r="B285" s="22">
        <v>444.81325291321298</v>
      </c>
      <c r="C285" s="185">
        <f t="shared" si="20"/>
        <v>444.81</v>
      </c>
      <c r="D285" s="147">
        <f t="shared" si="21"/>
        <v>66721.5</v>
      </c>
      <c r="E285" s="147">
        <f t="shared" si="22"/>
        <v>5000</v>
      </c>
      <c r="F285" s="147">
        <f t="shared" si="23"/>
        <v>44481</v>
      </c>
      <c r="G285" s="147">
        <f t="shared" si="24"/>
        <v>17240.5</v>
      </c>
    </row>
    <row r="286" spans="1:7" x14ac:dyDescent="0.2">
      <c r="A286">
        <v>276</v>
      </c>
      <c r="B286" s="22">
        <v>576.34171237067403</v>
      </c>
      <c r="C286" s="185">
        <f t="shared" si="20"/>
        <v>576.34</v>
      </c>
      <c r="D286" s="147">
        <f t="shared" si="21"/>
        <v>86451</v>
      </c>
      <c r="E286" s="147">
        <f t="shared" si="22"/>
        <v>5000</v>
      </c>
      <c r="F286" s="147">
        <f t="shared" si="23"/>
        <v>57634</v>
      </c>
      <c r="G286" s="147">
        <f t="shared" si="24"/>
        <v>23817</v>
      </c>
    </row>
    <row r="287" spans="1:7" x14ac:dyDescent="0.2">
      <c r="A287">
        <v>277</v>
      </c>
      <c r="B287" s="22">
        <v>775.15981391778212</v>
      </c>
      <c r="C287" s="185">
        <f t="shared" si="20"/>
        <v>775.16</v>
      </c>
      <c r="D287" s="147">
        <f t="shared" si="21"/>
        <v>116274</v>
      </c>
      <c r="E287" s="147">
        <f t="shared" si="22"/>
        <v>5000</v>
      </c>
      <c r="F287" s="147">
        <f t="shared" si="23"/>
        <v>77516</v>
      </c>
      <c r="G287" s="147">
        <f t="shared" si="24"/>
        <v>33758</v>
      </c>
    </row>
    <row r="288" spans="1:7" x14ac:dyDescent="0.2">
      <c r="A288">
        <v>278</v>
      </c>
      <c r="B288" s="22">
        <v>310.99251616326745</v>
      </c>
      <c r="C288" s="185">
        <f t="shared" si="20"/>
        <v>310.99</v>
      </c>
      <c r="D288" s="147">
        <f t="shared" si="21"/>
        <v>46648.5</v>
      </c>
      <c r="E288" s="147">
        <f t="shared" si="22"/>
        <v>5000</v>
      </c>
      <c r="F288" s="147">
        <f t="shared" si="23"/>
        <v>31099</v>
      </c>
      <c r="G288" s="147">
        <f t="shared" si="24"/>
        <v>10549.5</v>
      </c>
    </row>
    <row r="289" spans="1:7" x14ac:dyDescent="0.2">
      <c r="A289">
        <v>279</v>
      </c>
      <c r="B289" s="22">
        <v>251.21915603578984</v>
      </c>
      <c r="C289" s="185">
        <f t="shared" si="20"/>
        <v>251.22</v>
      </c>
      <c r="D289" s="147">
        <f t="shared" si="21"/>
        <v>37683</v>
      </c>
      <c r="E289" s="147">
        <f t="shared" si="22"/>
        <v>5000</v>
      </c>
      <c r="F289" s="147">
        <f t="shared" si="23"/>
        <v>25122</v>
      </c>
      <c r="G289" s="147">
        <f t="shared" si="24"/>
        <v>7561</v>
      </c>
    </row>
    <row r="290" spans="1:7" x14ac:dyDescent="0.2">
      <c r="A290">
        <v>280</v>
      </c>
      <c r="B290" s="22">
        <v>640.35549351962072</v>
      </c>
      <c r="C290" s="185">
        <f t="shared" si="20"/>
        <v>640.36</v>
      </c>
      <c r="D290" s="147">
        <f t="shared" si="21"/>
        <v>96054</v>
      </c>
      <c r="E290" s="147">
        <f t="shared" si="22"/>
        <v>5000</v>
      </c>
      <c r="F290" s="147">
        <f t="shared" si="23"/>
        <v>64036</v>
      </c>
      <c r="G290" s="147">
        <f t="shared" si="24"/>
        <v>27018</v>
      </c>
    </row>
    <row r="291" spans="1:7" x14ac:dyDescent="0.2">
      <c r="A291">
        <v>281</v>
      </c>
      <c r="B291" s="22">
        <v>254.77958426567707</v>
      </c>
      <c r="C291" s="185">
        <f t="shared" si="20"/>
        <v>254.78</v>
      </c>
      <c r="D291" s="147">
        <f t="shared" si="21"/>
        <v>38217</v>
      </c>
      <c r="E291" s="147">
        <f t="shared" si="22"/>
        <v>5000</v>
      </c>
      <c r="F291" s="147">
        <f t="shared" si="23"/>
        <v>25478</v>
      </c>
      <c r="G291" s="147">
        <f t="shared" si="24"/>
        <v>7739</v>
      </c>
    </row>
    <row r="292" spans="1:7" x14ac:dyDescent="0.2">
      <c r="A292">
        <v>282</v>
      </c>
      <c r="B292" s="22">
        <v>480.47275323442778</v>
      </c>
      <c r="C292" s="185">
        <f t="shared" si="20"/>
        <v>480.47</v>
      </c>
      <c r="D292" s="147">
        <f t="shared" si="21"/>
        <v>72070.5</v>
      </c>
      <c r="E292" s="147">
        <f t="shared" si="22"/>
        <v>5000</v>
      </c>
      <c r="F292" s="147">
        <f t="shared" si="23"/>
        <v>48047</v>
      </c>
      <c r="G292" s="147">
        <f t="shared" si="24"/>
        <v>19023.5</v>
      </c>
    </row>
    <row r="293" spans="1:7" x14ac:dyDescent="0.2">
      <c r="A293">
        <v>283</v>
      </c>
      <c r="B293" s="22">
        <v>505.56361102758143</v>
      </c>
      <c r="C293" s="185">
        <f t="shared" si="20"/>
        <v>505.56</v>
      </c>
      <c r="D293" s="147">
        <f t="shared" si="21"/>
        <v>75834</v>
      </c>
      <c r="E293" s="147">
        <f t="shared" si="22"/>
        <v>5000</v>
      </c>
      <c r="F293" s="147">
        <f t="shared" si="23"/>
        <v>50556</v>
      </c>
      <c r="G293" s="147">
        <f t="shared" si="24"/>
        <v>20278</v>
      </c>
    </row>
    <row r="294" spans="1:7" x14ac:dyDescent="0.2">
      <c r="A294">
        <v>284</v>
      </c>
      <c r="B294" s="22">
        <v>407.61054056119667</v>
      </c>
      <c r="C294" s="185">
        <f t="shared" si="20"/>
        <v>407.61</v>
      </c>
      <c r="D294" s="147">
        <f t="shared" si="21"/>
        <v>61141.5</v>
      </c>
      <c r="E294" s="147">
        <f t="shared" si="22"/>
        <v>5000</v>
      </c>
      <c r="F294" s="147">
        <f t="shared" si="23"/>
        <v>40761</v>
      </c>
      <c r="G294" s="147">
        <f t="shared" si="24"/>
        <v>15380.5</v>
      </c>
    </row>
    <row r="295" spans="1:7" x14ac:dyDescent="0.2">
      <c r="A295">
        <v>285</v>
      </c>
      <c r="B295" s="22">
        <v>510.35521203202904</v>
      </c>
      <c r="C295" s="185">
        <f t="shared" si="20"/>
        <v>510.36</v>
      </c>
      <c r="D295" s="147">
        <f t="shared" si="21"/>
        <v>76554</v>
      </c>
      <c r="E295" s="147">
        <f t="shared" si="22"/>
        <v>5000</v>
      </c>
      <c r="F295" s="147">
        <f t="shared" si="23"/>
        <v>51036</v>
      </c>
      <c r="G295" s="147">
        <f t="shared" si="24"/>
        <v>20518</v>
      </c>
    </row>
    <row r="296" spans="1:7" x14ac:dyDescent="0.2">
      <c r="A296">
        <v>286</v>
      </c>
      <c r="B296" s="22">
        <v>540.04862231204686</v>
      </c>
      <c r="C296" s="185">
        <f t="shared" si="20"/>
        <v>540.04999999999995</v>
      </c>
      <c r="D296" s="147">
        <f t="shared" si="21"/>
        <v>81007.5</v>
      </c>
      <c r="E296" s="147">
        <f t="shared" si="22"/>
        <v>5000</v>
      </c>
      <c r="F296" s="147">
        <f t="shared" si="23"/>
        <v>54004.999999999993</v>
      </c>
      <c r="G296" s="147">
        <f t="shared" si="24"/>
        <v>22002.500000000007</v>
      </c>
    </row>
    <row r="297" spans="1:7" x14ac:dyDescent="0.2">
      <c r="A297">
        <v>287</v>
      </c>
      <c r="B297" s="22">
        <v>397.195198571866</v>
      </c>
      <c r="C297" s="185">
        <f t="shared" si="20"/>
        <v>397.2</v>
      </c>
      <c r="D297" s="147">
        <f t="shared" si="21"/>
        <v>59580</v>
      </c>
      <c r="E297" s="147">
        <f t="shared" si="22"/>
        <v>5000</v>
      </c>
      <c r="F297" s="147">
        <f t="shared" si="23"/>
        <v>39720</v>
      </c>
      <c r="G297" s="147">
        <f t="shared" si="24"/>
        <v>14860</v>
      </c>
    </row>
    <row r="298" spans="1:7" x14ac:dyDescent="0.2">
      <c r="A298">
        <v>288</v>
      </c>
      <c r="B298" s="22">
        <v>659.70239735194593</v>
      </c>
      <c r="C298" s="185">
        <f t="shared" si="20"/>
        <v>659.7</v>
      </c>
      <c r="D298" s="147">
        <f t="shared" si="21"/>
        <v>98955</v>
      </c>
      <c r="E298" s="147">
        <f t="shared" si="22"/>
        <v>5000</v>
      </c>
      <c r="F298" s="147">
        <f t="shared" si="23"/>
        <v>65970</v>
      </c>
      <c r="G298" s="147">
        <f t="shared" si="24"/>
        <v>27985</v>
      </c>
    </row>
    <row r="299" spans="1:7" x14ac:dyDescent="0.2">
      <c r="A299">
        <v>289</v>
      </c>
      <c r="B299" s="22">
        <v>218.19229415533707</v>
      </c>
      <c r="C299" s="185">
        <f t="shared" si="20"/>
        <v>218.19</v>
      </c>
      <c r="D299" s="147">
        <f t="shared" si="21"/>
        <v>32728.5</v>
      </c>
      <c r="E299" s="147">
        <f t="shared" si="22"/>
        <v>5000</v>
      </c>
      <c r="F299" s="147">
        <f t="shared" si="23"/>
        <v>21819</v>
      </c>
      <c r="G299" s="147">
        <f t="shared" si="24"/>
        <v>5909.5</v>
      </c>
    </row>
    <row r="300" spans="1:7" x14ac:dyDescent="0.2">
      <c r="A300">
        <v>290</v>
      </c>
      <c r="B300" s="22">
        <v>557.88786874985692</v>
      </c>
      <c r="C300" s="185">
        <f t="shared" si="20"/>
        <v>557.89</v>
      </c>
      <c r="D300" s="147">
        <f t="shared" si="21"/>
        <v>83683.5</v>
      </c>
      <c r="E300" s="147">
        <f t="shared" si="22"/>
        <v>5000</v>
      </c>
      <c r="F300" s="147">
        <f t="shared" si="23"/>
        <v>55789</v>
      </c>
      <c r="G300" s="147">
        <f t="shared" si="24"/>
        <v>22894.5</v>
      </c>
    </row>
    <row r="301" spans="1:7" x14ac:dyDescent="0.2">
      <c r="A301">
        <v>291</v>
      </c>
      <c r="B301" s="22">
        <v>221.41007884471216</v>
      </c>
      <c r="C301" s="185">
        <f t="shared" si="20"/>
        <v>221.41</v>
      </c>
      <c r="D301" s="147">
        <f t="shared" si="21"/>
        <v>33211.5</v>
      </c>
      <c r="E301" s="147">
        <f t="shared" si="22"/>
        <v>5000</v>
      </c>
      <c r="F301" s="147">
        <f t="shared" si="23"/>
        <v>22141</v>
      </c>
      <c r="G301" s="147">
        <f t="shared" si="24"/>
        <v>6070.5</v>
      </c>
    </row>
    <row r="302" spans="1:7" x14ac:dyDescent="0.2">
      <c r="A302">
        <v>292</v>
      </c>
      <c r="B302" s="22">
        <v>639.1951430771478</v>
      </c>
      <c r="C302" s="185">
        <f t="shared" si="20"/>
        <v>639.20000000000005</v>
      </c>
      <c r="D302" s="147">
        <f t="shared" si="21"/>
        <v>95880</v>
      </c>
      <c r="E302" s="147">
        <f t="shared" si="22"/>
        <v>5000</v>
      </c>
      <c r="F302" s="147">
        <f t="shared" si="23"/>
        <v>63920.000000000007</v>
      </c>
      <c r="G302" s="147">
        <f t="shared" si="24"/>
        <v>26959.999999999993</v>
      </c>
    </row>
    <row r="303" spans="1:7" x14ac:dyDescent="0.2">
      <c r="A303">
        <v>293</v>
      </c>
      <c r="B303" s="22">
        <v>552.76969762182318</v>
      </c>
      <c r="C303" s="185">
        <f t="shared" si="20"/>
        <v>552.77</v>
      </c>
      <c r="D303" s="147">
        <f t="shared" si="21"/>
        <v>82915.5</v>
      </c>
      <c r="E303" s="147">
        <f t="shared" si="22"/>
        <v>5000</v>
      </c>
      <c r="F303" s="147">
        <f t="shared" si="23"/>
        <v>55277</v>
      </c>
      <c r="G303" s="147">
        <f t="shared" si="24"/>
        <v>22638.5</v>
      </c>
    </row>
    <row r="304" spans="1:7" x14ac:dyDescent="0.2">
      <c r="A304">
        <v>294</v>
      </c>
      <c r="B304" s="22">
        <v>600.30792998164327</v>
      </c>
      <c r="C304" s="185">
        <f t="shared" si="20"/>
        <v>600.30999999999995</v>
      </c>
      <c r="D304" s="147">
        <f t="shared" si="21"/>
        <v>90046.499999999985</v>
      </c>
      <c r="E304" s="147">
        <f t="shared" si="22"/>
        <v>5000</v>
      </c>
      <c r="F304" s="147">
        <f t="shared" si="23"/>
        <v>60030.999999999993</v>
      </c>
      <c r="G304" s="147">
        <f t="shared" si="24"/>
        <v>25015.499999999993</v>
      </c>
    </row>
    <row r="305" spans="1:7" x14ac:dyDescent="0.2">
      <c r="A305">
        <v>295</v>
      </c>
      <c r="B305" s="22">
        <v>375.37920147896705</v>
      </c>
      <c r="C305" s="185">
        <f t="shared" si="20"/>
        <v>375.38</v>
      </c>
      <c r="D305" s="147">
        <f t="shared" si="21"/>
        <v>56307</v>
      </c>
      <c r="E305" s="147">
        <f t="shared" si="22"/>
        <v>5000</v>
      </c>
      <c r="F305" s="147">
        <f t="shared" si="23"/>
        <v>37538</v>
      </c>
      <c r="G305" s="147">
        <f t="shared" si="24"/>
        <v>13769</v>
      </c>
    </row>
    <row r="306" spans="1:7" x14ac:dyDescent="0.2">
      <c r="A306">
        <v>296</v>
      </c>
      <c r="B306" s="22">
        <v>598.23925699956681</v>
      </c>
      <c r="C306" s="185">
        <f t="shared" si="20"/>
        <v>598.24</v>
      </c>
      <c r="D306" s="147">
        <f t="shared" si="21"/>
        <v>89736</v>
      </c>
      <c r="E306" s="147">
        <f t="shared" si="22"/>
        <v>5000</v>
      </c>
      <c r="F306" s="147">
        <f t="shared" si="23"/>
        <v>59824</v>
      </c>
      <c r="G306" s="147">
        <f t="shared" si="24"/>
        <v>24912</v>
      </c>
    </row>
    <row r="307" spans="1:7" x14ac:dyDescent="0.2">
      <c r="A307">
        <v>297</v>
      </c>
      <c r="B307" s="22">
        <v>407.19239171929303</v>
      </c>
      <c r="C307" s="185">
        <f t="shared" si="20"/>
        <v>407.19</v>
      </c>
      <c r="D307" s="147">
        <f t="shared" si="21"/>
        <v>61078.5</v>
      </c>
      <c r="E307" s="147">
        <f t="shared" si="22"/>
        <v>5000</v>
      </c>
      <c r="F307" s="147">
        <f t="shared" si="23"/>
        <v>40719</v>
      </c>
      <c r="G307" s="147">
        <f t="shared" si="24"/>
        <v>15359.5</v>
      </c>
    </row>
    <row r="308" spans="1:7" x14ac:dyDescent="0.2">
      <c r="A308">
        <v>298</v>
      </c>
      <c r="B308" s="22">
        <v>682.52762615798395</v>
      </c>
      <c r="C308" s="185">
        <f t="shared" si="20"/>
        <v>682.53</v>
      </c>
      <c r="D308" s="147">
        <f t="shared" si="21"/>
        <v>102379.5</v>
      </c>
      <c r="E308" s="147">
        <f t="shared" si="22"/>
        <v>5000</v>
      </c>
      <c r="F308" s="147">
        <f t="shared" si="23"/>
        <v>68253</v>
      </c>
      <c r="G308" s="147">
        <f t="shared" si="24"/>
        <v>29126.5</v>
      </c>
    </row>
    <row r="309" spans="1:7" x14ac:dyDescent="0.2">
      <c r="A309">
        <v>299</v>
      </c>
      <c r="B309" s="22">
        <v>441.81283723647374</v>
      </c>
      <c r="C309" s="185">
        <f t="shared" si="20"/>
        <v>441.81</v>
      </c>
      <c r="D309" s="147">
        <f t="shared" si="21"/>
        <v>66271.5</v>
      </c>
      <c r="E309" s="147">
        <f t="shared" si="22"/>
        <v>5000</v>
      </c>
      <c r="F309" s="147">
        <f t="shared" si="23"/>
        <v>44181</v>
      </c>
      <c r="G309" s="147">
        <f t="shared" si="24"/>
        <v>17090.5</v>
      </c>
    </row>
    <row r="310" spans="1:7" x14ac:dyDescent="0.2">
      <c r="A310">
        <v>300</v>
      </c>
      <c r="B310" s="22">
        <v>548.3554334139244</v>
      </c>
      <c r="C310" s="185">
        <f t="shared" si="20"/>
        <v>548.36</v>
      </c>
      <c r="D310" s="147">
        <f t="shared" si="21"/>
        <v>82254</v>
      </c>
      <c r="E310" s="147">
        <f t="shared" si="22"/>
        <v>5000</v>
      </c>
      <c r="F310" s="147">
        <f t="shared" si="23"/>
        <v>54836</v>
      </c>
      <c r="G310" s="147">
        <f t="shared" si="24"/>
        <v>22418</v>
      </c>
    </row>
    <row r="311" spans="1:7" x14ac:dyDescent="0.2">
      <c r="A311">
        <v>301</v>
      </c>
      <c r="B311" s="22">
        <v>209.76938782714745</v>
      </c>
      <c r="C311" s="185">
        <f t="shared" si="20"/>
        <v>209.77</v>
      </c>
      <c r="D311" s="147">
        <f t="shared" si="21"/>
        <v>31465.5</v>
      </c>
      <c r="E311" s="147">
        <f t="shared" si="22"/>
        <v>5000</v>
      </c>
      <c r="F311" s="147">
        <f t="shared" si="23"/>
        <v>20977</v>
      </c>
      <c r="G311" s="147">
        <f t="shared" si="24"/>
        <v>5488.5</v>
      </c>
    </row>
    <row r="312" spans="1:7" x14ac:dyDescent="0.2">
      <c r="A312">
        <v>302</v>
      </c>
      <c r="B312" s="22">
        <v>594.10121086710183</v>
      </c>
      <c r="C312" s="185">
        <f t="shared" si="20"/>
        <v>594.1</v>
      </c>
      <c r="D312" s="147">
        <f t="shared" si="21"/>
        <v>89115</v>
      </c>
      <c r="E312" s="147">
        <f t="shared" si="22"/>
        <v>5000</v>
      </c>
      <c r="F312" s="147">
        <f t="shared" si="23"/>
        <v>59410</v>
      </c>
      <c r="G312" s="147">
        <f t="shared" si="24"/>
        <v>24705</v>
      </c>
    </row>
    <row r="313" spans="1:7" x14ac:dyDescent="0.2">
      <c r="A313">
        <v>303</v>
      </c>
      <c r="B313" s="22">
        <v>459.0510433814726</v>
      </c>
      <c r="C313" s="185">
        <f t="shared" si="20"/>
        <v>459.05</v>
      </c>
      <c r="D313" s="147">
        <f t="shared" si="21"/>
        <v>68857.5</v>
      </c>
      <c r="E313" s="147">
        <f t="shared" si="22"/>
        <v>5000</v>
      </c>
      <c r="F313" s="147">
        <f t="shared" si="23"/>
        <v>45905</v>
      </c>
      <c r="G313" s="147">
        <f t="shared" si="24"/>
        <v>17952.5</v>
      </c>
    </row>
    <row r="314" spans="1:7" x14ac:dyDescent="0.2">
      <c r="A314">
        <v>304</v>
      </c>
      <c r="B314" s="22">
        <v>470.88611241005646</v>
      </c>
      <c r="C314" s="185">
        <f t="shared" si="20"/>
        <v>470.89</v>
      </c>
      <c r="D314" s="147">
        <f t="shared" si="21"/>
        <v>70633.5</v>
      </c>
      <c r="E314" s="147">
        <f t="shared" si="22"/>
        <v>5000</v>
      </c>
      <c r="F314" s="147">
        <f t="shared" si="23"/>
        <v>47089</v>
      </c>
      <c r="G314" s="147">
        <f t="shared" si="24"/>
        <v>18544.5</v>
      </c>
    </row>
    <row r="315" spans="1:7" x14ac:dyDescent="0.2">
      <c r="A315">
        <v>305</v>
      </c>
      <c r="B315" s="22">
        <v>782.89127581887465</v>
      </c>
      <c r="C315" s="185">
        <f t="shared" si="20"/>
        <v>782.89</v>
      </c>
      <c r="D315" s="147">
        <f t="shared" si="21"/>
        <v>117433.5</v>
      </c>
      <c r="E315" s="147">
        <f t="shared" si="22"/>
        <v>5000</v>
      </c>
      <c r="F315" s="147">
        <f t="shared" si="23"/>
        <v>78289</v>
      </c>
      <c r="G315" s="147">
        <f t="shared" si="24"/>
        <v>34144.5</v>
      </c>
    </row>
    <row r="316" spans="1:7" x14ac:dyDescent="0.2">
      <c r="A316">
        <v>306</v>
      </c>
      <c r="B316" s="22">
        <v>653.67268782745703</v>
      </c>
      <c r="C316" s="185">
        <f t="shared" si="20"/>
        <v>653.66999999999996</v>
      </c>
      <c r="D316" s="147">
        <f t="shared" si="21"/>
        <v>98050.5</v>
      </c>
      <c r="E316" s="147">
        <f t="shared" si="22"/>
        <v>5000</v>
      </c>
      <c r="F316" s="147">
        <f t="shared" si="23"/>
        <v>65366.999999999993</v>
      </c>
      <c r="G316" s="147">
        <f t="shared" si="24"/>
        <v>27683.500000000007</v>
      </c>
    </row>
    <row r="317" spans="1:7" x14ac:dyDescent="0.2">
      <c r="A317">
        <v>307</v>
      </c>
      <c r="B317" s="22">
        <v>276.86431607085478</v>
      </c>
      <c r="C317" s="185">
        <f t="shared" si="20"/>
        <v>276.86</v>
      </c>
      <c r="D317" s="147">
        <f t="shared" si="21"/>
        <v>41529</v>
      </c>
      <c r="E317" s="147">
        <f t="shared" si="22"/>
        <v>5000</v>
      </c>
      <c r="F317" s="147">
        <f t="shared" si="23"/>
        <v>27686</v>
      </c>
      <c r="G317" s="147">
        <f t="shared" si="24"/>
        <v>8843</v>
      </c>
    </row>
    <row r="318" spans="1:7" x14ac:dyDescent="0.2">
      <c r="A318">
        <v>308</v>
      </c>
      <c r="B318" s="22">
        <v>258.56020285680898</v>
      </c>
      <c r="C318" s="185">
        <f t="shared" si="20"/>
        <v>258.56</v>
      </c>
      <c r="D318" s="147">
        <f t="shared" si="21"/>
        <v>38784</v>
      </c>
      <c r="E318" s="147">
        <f t="shared" si="22"/>
        <v>5000</v>
      </c>
      <c r="F318" s="147">
        <f t="shared" si="23"/>
        <v>25856</v>
      </c>
      <c r="G318" s="147">
        <f t="shared" si="24"/>
        <v>7928</v>
      </c>
    </row>
    <row r="319" spans="1:7" x14ac:dyDescent="0.2">
      <c r="A319">
        <v>309</v>
      </c>
      <c r="B319" s="22">
        <v>421.3294143887839</v>
      </c>
      <c r="C319" s="185">
        <f t="shared" si="20"/>
        <v>421.33</v>
      </c>
      <c r="D319" s="147">
        <f t="shared" si="21"/>
        <v>63199.5</v>
      </c>
      <c r="E319" s="147">
        <f t="shared" si="22"/>
        <v>5000</v>
      </c>
      <c r="F319" s="147">
        <f t="shared" si="23"/>
        <v>42133</v>
      </c>
      <c r="G319" s="147">
        <f t="shared" si="24"/>
        <v>16066.5</v>
      </c>
    </row>
    <row r="320" spans="1:7" x14ac:dyDescent="0.2">
      <c r="A320">
        <v>310</v>
      </c>
      <c r="B320" s="22">
        <v>683.46763229159069</v>
      </c>
      <c r="C320" s="185">
        <f t="shared" si="20"/>
        <v>683.47</v>
      </c>
      <c r="D320" s="147">
        <f t="shared" si="21"/>
        <v>102520.5</v>
      </c>
      <c r="E320" s="147">
        <f t="shared" si="22"/>
        <v>5000</v>
      </c>
      <c r="F320" s="147">
        <f t="shared" si="23"/>
        <v>68347</v>
      </c>
      <c r="G320" s="147">
        <f t="shared" si="24"/>
        <v>29173.5</v>
      </c>
    </row>
    <row r="321" spans="1:7" x14ac:dyDescent="0.2">
      <c r="A321">
        <v>311</v>
      </c>
      <c r="B321" s="22">
        <v>640.49592476361238</v>
      </c>
      <c r="C321" s="185">
        <f t="shared" si="20"/>
        <v>640.5</v>
      </c>
      <c r="D321" s="147">
        <f t="shared" si="21"/>
        <v>96075</v>
      </c>
      <c r="E321" s="147">
        <f t="shared" si="22"/>
        <v>5000</v>
      </c>
      <c r="F321" s="147">
        <f t="shared" si="23"/>
        <v>64050</v>
      </c>
      <c r="G321" s="147">
        <f t="shared" si="24"/>
        <v>27025</v>
      </c>
    </row>
    <row r="322" spans="1:7" x14ac:dyDescent="0.2">
      <c r="A322">
        <v>312</v>
      </c>
      <c r="B322" s="22">
        <v>215.00750203384436</v>
      </c>
      <c r="C322" s="185">
        <f t="shared" si="20"/>
        <v>215.01</v>
      </c>
      <c r="D322" s="147">
        <f t="shared" si="21"/>
        <v>32251.5</v>
      </c>
      <c r="E322" s="147">
        <f t="shared" si="22"/>
        <v>5000</v>
      </c>
      <c r="F322" s="147">
        <f t="shared" si="23"/>
        <v>21501</v>
      </c>
      <c r="G322" s="147">
        <f t="shared" si="24"/>
        <v>5750.5</v>
      </c>
    </row>
    <row r="323" spans="1:7" x14ac:dyDescent="0.2">
      <c r="A323">
        <v>313</v>
      </c>
      <c r="B323" s="22">
        <v>431.08668282213</v>
      </c>
      <c r="C323" s="185">
        <f t="shared" si="20"/>
        <v>431.09</v>
      </c>
      <c r="D323" s="147">
        <f t="shared" si="21"/>
        <v>64663.499999999993</v>
      </c>
      <c r="E323" s="147">
        <f t="shared" si="22"/>
        <v>5000</v>
      </c>
      <c r="F323" s="147">
        <f t="shared" si="23"/>
        <v>43109</v>
      </c>
      <c r="G323" s="147">
        <f t="shared" si="24"/>
        <v>16554.499999999993</v>
      </c>
    </row>
    <row r="324" spans="1:7" x14ac:dyDescent="0.2">
      <c r="A324">
        <v>314</v>
      </c>
      <c r="B324" s="22">
        <v>273.87819153902967</v>
      </c>
      <c r="C324" s="185">
        <f t="shared" si="20"/>
        <v>273.88</v>
      </c>
      <c r="D324" s="147">
        <f t="shared" si="21"/>
        <v>41082</v>
      </c>
      <c r="E324" s="147">
        <f t="shared" si="22"/>
        <v>5000</v>
      </c>
      <c r="F324" s="147">
        <f t="shared" si="23"/>
        <v>27388</v>
      </c>
      <c r="G324" s="147">
        <f t="shared" si="24"/>
        <v>8694</v>
      </c>
    </row>
    <row r="325" spans="1:7" x14ac:dyDescent="0.2">
      <c r="A325">
        <v>315</v>
      </c>
      <c r="B325" s="22">
        <v>470.76519647183142</v>
      </c>
      <c r="C325" s="185">
        <f t="shared" si="20"/>
        <v>470.77</v>
      </c>
      <c r="D325" s="147">
        <f t="shared" si="21"/>
        <v>70615.5</v>
      </c>
      <c r="E325" s="147">
        <f t="shared" si="22"/>
        <v>5000</v>
      </c>
      <c r="F325" s="147">
        <f t="shared" si="23"/>
        <v>47077</v>
      </c>
      <c r="G325" s="147">
        <f t="shared" si="24"/>
        <v>18538.5</v>
      </c>
    </row>
    <row r="326" spans="1:7" x14ac:dyDescent="0.2">
      <c r="A326">
        <v>316</v>
      </c>
      <c r="B326" s="22">
        <v>550.65710207012353</v>
      </c>
      <c r="C326" s="185">
        <f t="shared" si="20"/>
        <v>550.66</v>
      </c>
      <c r="D326" s="147">
        <f t="shared" si="21"/>
        <v>82599</v>
      </c>
      <c r="E326" s="147">
        <f t="shared" si="22"/>
        <v>5000</v>
      </c>
      <c r="F326" s="147">
        <f t="shared" si="23"/>
        <v>55066</v>
      </c>
      <c r="G326" s="147">
        <f t="shared" si="24"/>
        <v>22533</v>
      </c>
    </row>
    <row r="327" spans="1:7" x14ac:dyDescent="0.2">
      <c r="A327">
        <v>317</v>
      </c>
      <c r="B327" s="22">
        <v>493.91449256516734</v>
      </c>
      <c r="C327" s="185">
        <f t="shared" si="20"/>
        <v>493.91</v>
      </c>
      <c r="D327" s="147">
        <f t="shared" si="21"/>
        <v>74086.5</v>
      </c>
      <c r="E327" s="147">
        <f t="shared" si="22"/>
        <v>5000</v>
      </c>
      <c r="F327" s="147">
        <f t="shared" si="23"/>
        <v>49391</v>
      </c>
      <c r="G327" s="147">
        <f t="shared" si="24"/>
        <v>19695.5</v>
      </c>
    </row>
    <row r="328" spans="1:7" x14ac:dyDescent="0.2">
      <c r="A328">
        <v>318</v>
      </c>
      <c r="B328" s="22">
        <v>220.87654276791798</v>
      </c>
      <c r="C328" s="185">
        <f t="shared" si="20"/>
        <v>220.88</v>
      </c>
      <c r="D328" s="147">
        <f t="shared" si="21"/>
        <v>33132</v>
      </c>
      <c r="E328" s="147">
        <f t="shared" si="22"/>
        <v>5000</v>
      </c>
      <c r="F328" s="147">
        <f t="shared" si="23"/>
        <v>22088</v>
      </c>
      <c r="G328" s="147">
        <f t="shared" si="24"/>
        <v>6044</v>
      </c>
    </row>
    <row r="329" spans="1:7" x14ac:dyDescent="0.2">
      <c r="A329">
        <v>319</v>
      </c>
      <c r="B329" s="22">
        <v>672.05430039765986</v>
      </c>
      <c r="C329" s="185">
        <f t="shared" si="20"/>
        <v>672.05</v>
      </c>
      <c r="D329" s="147">
        <f t="shared" si="21"/>
        <v>100807.5</v>
      </c>
      <c r="E329" s="147">
        <f t="shared" si="22"/>
        <v>5000</v>
      </c>
      <c r="F329" s="147">
        <f t="shared" si="23"/>
        <v>67205</v>
      </c>
      <c r="G329" s="147">
        <f t="shared" si="24"/>
        <v>28602.5</v>
      </c>
    </row>
    <row r="330" spans="1:7" x14ac:dyDescent="0.2">
      <c r="A330">
        <v>320</v>
      </c>
      <c r="B330" s="22">
        <v>216.62678346812109</v>
      </c>
      <c r="C330" s="185">
        <f t="shared" si="20"/>
        <v>216.63</v>
      </c>
      <c r="D330" s="147">
        <f t="shared" si="21"/>
        <v>32494.5</v>
      </c>
      <c r="E330" s="147">
        <f t="shared" si="22"/>
        <v>5000</v>
      </c>
      <c r="F330" s="147">
        <f t="shared" si="23"/>
        <v>21663</v>
      </c>
      <c r="G330" s="147">
        <f t="shared" si="24"/>
        <v>5831.5</v>
      </c>
    </row>
    <row r="331" spans="1:7" x14ac:dyDescent="0.2">
      <c r="A331">
        <v>321</v>
      </c>
      <c r="B331" s="22">
        <v>646.34974871126462</v>
      </c>
      <c r="C331" s="185">
        <f t="shared" si="20"/>
        <v>646.35</v>
      </c>
      <c r="D331" s="147">
        <f t="shared" si="21"/>
        <v>96952.5</v>
      </c>
      <c r="E331" s="147">
        <f t="shared" si="22"/>
        <v>5000</v>
      </c>
      <c r="F331" s="147">
        <f t="shared" si="23"/>
        <v>64635</v>
      </c>
      <c r="G331" s="147">
        <f t="shared" si="24"/>
        <v>27317.5</v>
      </c>
    </row>
    <row r="332" spans="1:7" x14ac:dyDescent="0.2">
      <c r="A332">
        <v>322</v>
      </c>
      <c r="B332" s="22">
        <v>200.2265902237159</v>
      </c>
      <c r="C332" s="185">
        <f t="shared" ref="C332:C395" si="25">ROUND(B332,2)</f>
        <v>200.23</v>
      </c>
      <c r="D332" s="147">
        <f t="shared" ref="D332:D395" si="26">C332*$E$6</f>
        <v>30034.5</v>
      </c>
      <c r="E332" s="147">
        <f t="shared" ref="E332:E395" si="27">$B$6</f>
        <v>5000</v>
      </c>
      <c r="F332" s="147">
        <f t="shared" ref="F332:F395" si="28">C332*SUM($B$3:$B$5)</f>
        <v>20023</v>
      </c>
      <c r="G332" s="147">
        <f t="shared" ref="G332:G395" si="29">D332-E332-F332</f>
        <v>5011.5</v>
      </c>
    </row>
    <row r="333" spans="1:7" x14ac:dyDescent="0.2">
      <c r="A333">
        <v>323</v>
      </c>
      <c r="B333" s="22">
        <v>408.30188999339094</v>
      </c>
      <c r="C333" s="185">
        <f t="shared" si="25"/>
        <v>408.3</v>
      </c>
      <c r="D333" s="147">
        <f t="shared" si="26"/>
        <v>61245</v>
      </c>
      <c r="E333" s="147">
        <f t="shared" si="27"/>
        <v>5000</v>
      </c>
      <c r="F333" s="147">
        <f t="shared" si="28"/>
        <v>40830</v>
      </c>
      <c r="G333" s="147">
        <f t="shared" si="29"/>
        <v>15415</v>
      </c>
    </row>
    <row r="334" spans="1:7" x14ac:dyDescent="0.2">
      <c r="A334">
        <v>324</v>
      </c>
      <c r="B334" s="22">
        <v>729.86511892167164</v>
      </c>
      <c r="C334" s="185">
        <f t="shared" si="25"/>
        <v>729.87</v>
      </c>
      <c r="D334" s="147">
        <f t="shared" si="26"/>
        <v>109480.5</v>
      </c>
      <c r="E334" s="147">
        <f t="shared" si="27"/>
        <v>5000</v>
      </c>
      <c r="F334" s="147">
        <f t="shared" si="28"/>
        <v>72987</v>
      </c>
      <c r="G334" s="147">
        <f t="shared" si="29"/>
        <v>31493.5</v>
      </c>
    </row>
    <row r="335" spans="1:7" x14ac:dyDescent="0.2">
      <c r="A335">
        <v>325</v>
      </c>
      <c r="B335" s="22">
        <v>443.05371653430802</v>
      </c>
      <c r="C335" s="185">
        <f t="shared" si="25"/>
        <v>443.05</v>
      </c>
      <c r="D335" s="147">
        <f t="shared" si="26"/>
        <v>66457.5</v>
      </c>
      <c r="E335" s="147">
        <f t="shared" si="27"/>
        <v>5000</v>
      </c>
      <c r="F335" s="147">
        <f t="shared" si="28"/>
        <v>44305</v>
      </c>
      <c r="G335" s="147">
        <f t="shared" si="29"/>
        <v>17152.5</v>
      </c>
    </row>
    <row r="336" spans="1:7" x14ac:dyDescent="0.2">
      <c r="A336">
        <v>326</v>
      </c>
      <c r="B336" s="22">
        <v>403.81379211499063</v>
      </c>
      <c r="C336" s="185">
        <f t="shared" si="25"/>
        <v>403.81</v>
      </c>
      <c r="D336" s="147">
        <f t="shared" si="26"/>
        <v>60571.5</v>
      </c>
      <c r="E336" s="147">
        <f t="shared" si="27"/>
        <v>5000</v>
      </c>
      <c r="F336" s="147">
        <f t="shared" si="28"/>
        <v>40381</v>
      </c>
      <c r="G336" s="147">
        <f t="shared" si="29"/>
        <v>15190.5</v>
      </c>
    </row>
    <row r="337" spans="1:7" x14ac:dyDescent="0.2">
      <c r="A337">
        <v>327</v>
      </c>
      <c r="B337" s="22">
        <v>298.4040766481329</v>
      </c>
      <c r="C337" s="185">
        <f t="shared" si="25"/>
        <v>298.39999999999998</v>
      </c>
      <c r="D337" s="147">
        <f t="shared" si="26"/>
        <v>44760</v>
      </c>
      <c r="E337" s="147">
        <f t="shared" si="27"/>
        <v>5000</v>
      </c>
      <c r="F337" s="147">
        <f t="shared" si="28"/>
        <v>29839.999999999996</v>
      </c>
      <c r="G337" s="147">
        <f t="shared" si="29"/>
        <v>9920.0000000000036</v>
      </c>
    </row>
    <row r="338" spans="1:7" x14ac:dyDescent="0.2">
      <c r="A338">
        <v>328</v>
      </c>
      <c r="B338" s="22">
        <v>477.31622516983947</v>
      </c>
      <c r="C338" s="185">
        <f t="shared" si="25"/>
        <v>477.32</v>
      </c>
      <c r="D338" s="147">
        <f t="shared" si="26"/>
        <v>71598</v>
      </c>
      <c r="E338" s="147">
        <f t="shared" si="27"/>
        <v>5000</v>
      </c>
      <c r="F338" s="147">
        <f t="shared" si="28"/>
        <v>47732</v>
      </c>
      <c r="G338" s="147">
        <f t="shared" si="29"/>
        <v>18866</v>
      </c>
    </row>
    <row r="339" spans="1:7" x14ac:dyDescent="0.2">
      <c r="A339">
        <v>329</v>
      </c>
      <c r="B339" s="22">
        <v>253.7964294915071</v>
      </c>
      <c r="C339" s="185">
        <f t="shared" si="25"/>
        <v>253.8</v>
      </c>
      <c r="D339" s="147">
        <f t="shared" si="26"/>
        <v>38070</v>
      </c>
      <c r="E339" s="147">
        <f t="shared" si="27"/>
        <v>5000</v>
      </c>
      <c r="F339" s="147">
        <f t="shared" si="28"/>
        <v>25380</v>
      </c>
      <c r="G339" s="147">
        <f t="shared" si="29"/>
        <v>7690</v>
      </c>
    </row>
    <row r="340" spans="1:7" x14ac:dyDescent="0.2">
      <c r="A340">
        <v>330</v>
      </c>
      <c r="B340" s="22">
        <v>756.59046375965249</v>
      </c>
      <c r="C340" s="185">
        <f t="shared" si="25"/>
        <v>756.59</v>
      </c>
      <c r="D340" s="147">
        <f t="shared" si="26"/>
        <v>113488.5</v>
      </c>
      <c r="E340" s="147">
        <f t="shared" si="27"/>
        <v>5000</v>
      </c>
      <c r="F340" s="147">
        <f t="shared" si="28"/>
        <v>75659</v>
      </c>
      <c r="G340" s="147">
        <f t="shared" si="29"/>
        <v>32829.5</v>
      </c>
    </row>
    <row r="341" spans="1:7" x14ac:dyDescent="0.2">
      <c r="A341">
        <v>331</v>
      </c>
      <c r="B341" s="22">
        <v>215.92440848048983</v>
      </c>
      <c r="C341" s="185">
        <f t="shared" si="25"/>
        <v>215.92</v>
      </c>
      <c r="D341" s="147">
        <f t="shared" si="26"/>
        <v>32387.999999999996</v>
      </c>
      <c r="E341" s="147">
        <f t="shared" si="27"/>
        <v>5000</v>
      </c>
      <c r="F341" s="147">
        <f t="shared" si="28"/>
        <v>21592</v>
      </c>
      <c r="G341" s="147">
        <f t="shared" si="29"/>
        <v>5795.9999999999964</v>
      </c>
    </row>
    <row r="342" spans="1:7" x14ac:dyDescent="0.2">
      <c r="A342">
        <v>332</v>
      </c>
      <c r="B342" s="22">
        <v>241.53333159234995</v>
      </c>
      <c r="C342" s="185">
        <f t="shared" si="25"/>
        <v>241.53</v>
      </c>
      <c r="D342" s="147">
        <f t="shared" si="26"/>
        <v>36229.5</v>
      </c>
      <c r="E342" s="147">
        <f t="shared" si="27"/>
        <v>5000</v>
      </c>
      <c r="F342" s="147">
        <f t="shared" si="28"/>
        <v>24153</v>
      </c>
      <c r="G342" s="147">
        <f t="shared" si="29"/>
        <v>7076.5</v>
      </c>
    </row>
    <row r="343" spans="1:7" x14ac:dyDescent="0.2">
      <c r="A343">
        <v>333</v>
      </c>
      <c r="B343" s="22">
        <v>450.70407262570416</v>
      </c>
      <c r="C343" s="185">
        <f t="shared" si="25"/>
        <v>450.7</v>
      </c>
      <c r="D343" s="147">
        <f t="shared" si="26"/>
        <v>67605</v>
      </c>
      <c r="E343" s="147">
        <f t="shared" si="27"/>
        <v>5000</v>
      </c>
      <c r="F343" s="147">
        <f t="shared" si="28"/>
        <v>45070</v>
      </c>
      <c r="G343" s="147">
        <f t="shared" si="29"/>
        <v>17535</v>
      </c>
    </row>
    <row r="344" spans="1:7" x14ac:dyDescent="0.2">
      <c r="A344">
        <v>334</v>
      </c>
      <c r="B344" s="22">
        <v>583.3486202095396</v>
      </c>
      <c r="C344" s="185">
        <f t="shared" si="25"/>
        <v>583.35</v>
      </c>
      <c r="D344" s="147">
        <f t="shared" si="26"/>
        <v>87502.5</v>
      </c>
      <c r="E344" s="147">
        <f t="shared" si="27"/>
        <v>5000</v>
      </c>
      <c r="F344" s="147">
        <f t="shared" si="28"/>
        <v>58335</v>
      </c>
      <c r="G344" s="147">
        <f t="shared" si="29"/>
        <v>24167.5</v>
      </c>
    </row>
    <row r="345" spans="1:7" x14ac:dyDescent="0.2">
      <c r="A345">
        <v>335</v>
      </c>
      <c r="B345" s="22">
        <v>340.25986173202278</v>
      </c>
      <c r="C345" s="185">
        <f t="shared" si="25"/>
        <v>340.26</v>
      </c>
      <c r="D345" s="147">
        <f t="shared" si="26"/>
        <v>51039</v>
      </c>
      <c r="E345" s="147">
        <f t="shared" si="27"/>
        <v>5000</v>
      </c>
      <c r="F345" s="147">
        <f t="shared" si="28"/>
        <v>34026</v>
      </c>
      <c r="G345" s="147">
        <f t="shared" si="29"/>
        <v>12013</v>
      </c>
    </row>
    <row r="346" spans="1:7" x14ac:dyDescent="0.2">
      <c r="A346">
        <v>336</v>
      </c>
      <c r="B346" s="22">
        <v>747.49613010673602</v>
      </c>
      <c r="C346" s="185">
        <f t="shared" si="25"/>
        <v>747.5</v>
      </c>
      <c r="D346" s="147">
        <f t="shared" si="26"/>
        <v>112125</v>
      </c>
      <c r="E346" s="147">
        <f t="shared" si="27"/>
        <v>5000</v>
      </c>
      <c r="F346" s="147">
        <f t="shared" si="28"/>
        <v>74750</v>
      </c>
      <c r="G346" s="147">
        <f t="shared" si="29"/>
        <v>32375</v>
      </c>
    </row>
    <row r="347" spans="1:7" x14ac:dyDescent="0.2">
      <c r="A347">
        <v>337</v>
      </c>
      <c r="B347" s="22">
        <v>367.45870391254249</v>
      </c>
      <c r="C347" s="185">
        <f t="shared" si="25"/>
        <v>367.46</v>
      </c>
      <c r="D347" s="147">
        <f t="shared" si="26"/>
        <v>55119</v>
      </c>
      <c r="E347" s="147">
        <f t="shared" si="27"/>
        <v>5000</v>
      </c>
      <c r="F347" s="147">
        <f t="shared" si="28"/>
        <v>36746</v>
      </c>
      <c r="G347" s="147">
        <f t="shared" si="29"/>
        <v>13373</v>
      </c>
    </row>
    <row r="348" spans="1:7" x14ac:dyDescent="0.2">
      <c r="A348">
        <v>338</v>
      </c>
      <c r="B348" s="22">
        <v>678.43665810229106</v>
      </c>
      <c r="C348" s="185">
        <f t="shared" si="25"/>
        <v>678.44</v>
      </c>
      <c r="D348" s="147">
        <f t="shared" si="26"/>
        <v>101766.00000000001</v>
      </c>
      <c r="E348" s="147">
        <f t="shared" si="27"/>
        <v>5000</v>
      </c>
      <c r="F348" s="147">
        <f t="shared" si="28"/>
        <v>67844</v>
      </c>
      <c r="G348" s="147">
        <f t="shared" si="29"/>
        <v>28922.000000000015</v>
      </c>
    </row>
    <row r="349" spans="1:7" x14ac:dyDescent="0.2">
      <c r="A349">
        <v>339</v>
      </c>
      <c r="B349" s="22">
        <v>684.91272520502696</v>
      </c>
      <c r="C349" s="185">
        <f t="shared" si="25"/>
        <v>684.91</v>
      </c>
      <c r="D349" s="147">
        <f t="shared" si="26"/>
        <v>102736.5</v>
      </c>
      <c r="E349" s="147">
        <f t="shared" si="27"/>
        <v>5000</v>
      </c>
      <c r="F349" s="147">
        <f t="shared" si="28"/>
        <v>68491</v>
      </c>
      <c r="G349" s="147">
        <f t="shared" si="29"/>
        <v>29245.5</v>
      </c>
    </row>
    <row r="350" spans="1:7" x14ac:dyDescent="0.2">
      <c r="A350">
        <v>340</v>
      </c>
      <c r="B350" s="22">
        <v>328.17252088718698</v>
      </c>
      <c r="C350" s="185">
        <f t="shared" si="25"/>
        <v>328.17</v>
      </c>
      <c r="D350" s="147">
        <f t="shared" si="26"/>
        <v>49225.5</v>
      </c>
      <c r="E350" s="147">
        <f t="shared" si="27"/>
        <v>5000</v>
      </c>
      <c r="F350" s="147">
        <f t="shared" si="28"/>
        <v>32817</v>
      </c>
      <c r="G350" s="147">
        <f t="shared" si="29"/>
        <v>11408.5</v>
      </c>
    </row>
    <row r="351" spans="1:7" x14ac:dyDescent="0.2">
      <c r="A351">
        <v>341</v>
      </c>
      <c r="B351" s="22">
        <v>395.55855095179686</v>
      </c>
      <c r="C351" s="185">
        <f t="shared" si="25"/>
        <v>395.56</v>
      </c>
      <c r="D351" s="147">
        <f t="shared" si="26"/>
        <v>59334</v>
      </c>
      <c r="E351" s="147">
        <f t="shared" si="27"/>
        <v>5000</v>
      </c>
      <c r="F351" s="147">
        <f t="shared" si="28"/>
        <v>39556</v>
      </c>
      <c r="G351" s="147">
        <f t="shared" si="29"/>
        <v>14778</v>
      </c>
    </row>
    <row r="352" spans="1:7" x14ac:dyDescent="0.2">
      <c r="A352">
        <v>342</v>
      </c>
      <c r="B352" s="22">
        <v>752.56584684949644</v>
      </c>
      <c r="C352" s="185">
        <f t="shared" si="25"/>
        <v>752.57</v>
      </c>
      <c r="D352" s="147">
        <f t="shared" si="26"/>
        <v>112885.50000000001</v>
      </c>
      <c r="E352" s="147">
        <f t="shared" si="27"/>
        <v>5000</v>
      </c>
      <c r="F352" s="147">
        <f t="shared" si="28"/>
        <v>75257</v>
      </c>
      <c r="G352" s="147">
        <f t="shared" si="29"/>
        <v>32628.500000000015</v>
      </c>
    </row>
    <row r="353" spans="1:7" x14ac:dyDescent="0.2">
      <c r="A353">
        <v>343</v>
      </c>
      <c r="B353" s="22">
        <v>374.18799948607943</v>
      </c>
      <c r="C353" s="185">
        <f t="shared" si="25"/>
        <v>374.19</v>
      </c>
      <c r="D353" s="147">
        <f t="shared" si="26"/>
        <v>56128.5</v>
      </c>
      <c r="E353" s="147">
        <f t="shared" si="27"/>
        <v>5000</v>
      </c>
      <c r="F353" s="147">
        <f t="shared" si="28"/>
        <v>37419</v>
      </c>
      <c r="G353" s="147">
        <f t="shared" si="29"/>
        <v>13709.5</v>
      </c>
    </row>
    <row r="354" spans="1:7" x14ac:dyDescent="0.2">
      <c r="A354">
        <v>344</v>
      </c>
      <c r="B354" s="22">
        <v>377.70736253713602</v>
      </c>
      <c r="C354" s="185">
        <f t="shared" si="25"/>
        <v>377.71</v>
      </c>
      <c r="D354" s="147">
        <f t="shared" si="26"/>
        <v>56656.5</v>
      </c>
      <c r="E354" s="147">
        <f t="shared" si="27"/>
        <v>5000</v>
      </c>
      <c r="F354" s="147">
        <f t="shared" si="28"/>
        <v>37771</v>
      </c>
      <c r="G354" s="147">
        <f t="shared" si="29"/>
        <v>13885.5</v>
      </c>
    </row>
    <row r="355" spans="1:7" x14ac:dyDescent="0.2">
      <c r="A355">
        <v>345</v>
      </c>
      <c r="B355" s="22">
        <v>727.64216164482855</v>
      </c>
      <c r="C355" s="185">
        <f t="shared" si="25"/>
        <v>727.64</v>
      </c>
      <c r="D355" s="147">
        <f t="shared" si="26"/>
        <v>109146</v>
      </c>
      <c r="E355" s="147">
        <f t="shared" si="27"/>
        <v>5000</v>
      </c>
      <c r="F355" s="147">
        <f t="shared" si="28"/>
        <v>72764</v>
      </c>
      <c r="G355" s="147">
        <f t="shared" si="29"/>
        <v>31382</v>
      </c>
    </row>
    <row r="356" spans="1:7" x14ac:dyDescent="0.2">
      <c r="A356">
        <v>346</v>
      </c>
      <c r="B356" s="22">
        <v>281.81076463396232</v>
      </c>
      <c r="C356" s="185">
        <f t="shared" si="25"/>
        <v>281.81</v>
      </c>
      <c r="D356" s="147">
        <f t="shared" si="26"/>
        <v>42271.5</v>
      </c>
      <c r="E356" s="147">
        <f t="shared" si="27"/>
        <v>5000</v>
      </c>
      <c r="F356" s="147">
        <f t="shared" si="28"/>
        <v>28181</v>
      </c>
      <c r="G356" s="147">
        <f t="shared" si="29"/>
        <v>9090.5</v>
      </c>
    </row>
    <row r="357" spans="1:7" x14ac:dyDescent="0.2">
      <c r="A357">
        <v>347</v>
      </c>
      <c r="B357" s="22">
        <v>593.52120300453214</v>
      </c>
      <c r="C357" s="185">
        <f t="shared" si="25"/>
        <v>593.52</v>
      </c>
      <c r="D357" s="147">
        <f t="shared" si="26"/>
        <v>89028</v>
      </c>
      <c r="E357" s="147">
        <f t="shared" si="27"/>
        <v>5000</v>
      </c>
      <c r="F357" s="147">
        <f t="shared" si="28"/>
        <v>59352</v>
      </c>
      <c r="G357" s="147">
        <f t="shared" si="29"/>
        <v>24676</v>
      </c>
    </row>
    <row r="358" spans="1:7" x14ac:dyDescent="0.2">
      <c r="A358">
        <v>348</v>
      </c>
      <c r="B358" s="22">
        <v>310.85889717138321</v>
      </c>
      <c r="C358" s="185">
        <f t="shared" si="25"/>
        <v>310.86</v>
      </c>
      <c r="D358" s="147">
        <f t="shared" si="26"/>
        <v>46629</v>
      </c>
      <c r="E358" s="147">
        <f t="shared" si="27"/>
        <v>5000</v>
      </c>
      <c r="F358" s="147">
        <f t="shared" si="28"/>
        <v>31086</v>
      </c>
      <c r="G358" s="147">
        <f t="shared" si="29"/>
        <v>10543</v>
      </c>
    </row>
    <row r="359" spans="1:7" x14ac:dyDescent="0.2">
      <c r="A359">
        <v>349</v>
      </c>
      <c r="B359" s="22">
        <v>405.48475943761167</v>
      </c>
      <c r="C359" s="185">
        <f t="shared" si="25"/>
        <v>405.48</v>
      </c>
      <c r="D359" s="147">
        <f t="shared" si="26"/>
        <v>60822</v>
      </c>
      <c r="E359" s="147">
        <f t="shared" si="27"/>
        <v>5000</v>
      </c>
      <c r="F359" s="147">
        <f t="shared" si="28"/>
        <v>40548</v>
      </c>
      <c r="G359" s="147">
        <f t="shared" si="29"/>
        <v>15274</v>
      </c>
    </row>
    <row r="360" spans="1:7" x14ac:dyDescent="0.2">
      <c r="A360">
        <v>350</v>
      </c>
      <c r="B360" s="22">
        <v>782.35186793950936</v>
      </c>
      <c r="C360" s="185">
        <f t="shared" si="25"/>
        <v>782.35</v>
      </c>
      <c r="D360" s="147">
        <f t="shared" si="26"/>
        <v>117352.5</v>
      </c>
      <c r="E360" s="147">
        <f t="shared" si="27"/>
        <v>5000</v>
      </c>
      <c r="F360" s="147">
        <f t="shared" si="28"/>
        <v>78235</v>
      </c>
      <c r="G360" s="147">
        <f t="shared" si="29"/>
        <v>34117.5</v>
      </c>
    </row>
    <row r="361" spans="1:7" x14ac:dyDescent="0.2">
      <c r="A361">
        <v>351</v>
      </c>
      <c r="B361" s="22">
        <v>587.84445933431596</v>
      </c>
      <c r="C361" s="185">
        <f t="shared" si="25"/>
        <v>587.84</v>
      </c>
      <c r="D361" s="147">
        <f t="shared" si="26"/>
        <v>88176</v>
      </c>
      <c r="E361" s="147">
        <f t="shared" si="27"/>
        <v>5000</v>
      </c>
      <c r="F361" s="147">
        <f t="shared" si="28"/>
        <v>58784</v>
      </c>
      <c r="G361" s="147">
        <f t="shared" si="29"/>
        <v>24392</v>
      </c>
    </row>
    <row r="362" spans="1:7" x14ac:dyDescent="0.2">
      <c r="A362">
        <v>352</v>
      </c>
      <c r="B362" s="22">
        <v>301.82803184810467</v>
      </c>
      <c r="C362" s="185">
        <f t="shared" si="25"/>
        <v>301.83</v>
      </c>
      <c r="D362" s="147">
        <f t="shared" si="26"/>
        <v>45274.5</v>
      </c>
      <c r="E362" s="147">
        <f t="shared" si="27"/>
        <v>5000</v>
      </c>
      <c r="F362" s="147">
        <f t="shared" si="28"/>
        <v>30183</v>
      </c>
      <c r="G362" s="147">
        <f t="shared" si="29"/>
        <v>10091.5</v>
      </c>
    </row>
    <row r="363" spans="1:7" x14ac:dyDescent="0.2">
      <c r="A363">
        <v>353</v>
      </c>
      <c r="B363" s="22">
        <v>423.73127109544879</v>
      </c>
      <c r="C363" s="185">
        <f t="shared" si="25"/>
        <v>423.73</v>
      </c>
      <c r="D363" s="147">
        <f t="shared" si="26"/>
        <v>63559.5</v>
      </c>
      <c r="E363" s="147">
        <f t="shared" si="27"/>
        <v>5000</v>
      </c>
      <c r="F363" s="147">
        <f t="shared" si="28"/>
        <v>42373</v>
      </c>
      <c r="G363" s="147">
        <f t="shared" si="29"/>
        <v>16186.5</v>
      </c>
    </row>
    <row r="364" spans="1:7" x14ac:dyDescent="0.2">
      <c r="A364">
        <v>354</v>
      </c>
      <c r="B364" s="22">
        <v>251.47330120740148</v>
      </c>
      <c r="C364" s="185">
        <f t="shared" si="25"/>
        <v>251.47</v>
      </c>
      <c r="D364" s="147">
        <f t="shared" si="26"/>
        <v>37720.5</v>
      </c>
      <c r="E364" s="147">
        <f t="shared" si="27"/>
        <v>5000</v>
      </c>
      <c r="F364" s="147">
        <f t="shared" si="28"/>
        <v>25147</v>
      </c>
      <c r="G364" s="147">
        <f t="shared" si="29"/>
        <v>7573.5</v>
      </c>
    </row>
    <row r="365" spans="1:7" x14ac:dyDescent="0.2">
      <c r="A365">
        <v>355</v>
      </c>
      <c r="B365" s="22">
        <v>711.77339279641092</v>
      </c>
      <c r="C365" s="185">
        <f t="shared" si="25"/>
        <v>711.77</v>
      </c>
      <c r="D365" s="147">
        <f t="shared" si="26"/>
        <v>106765.5</v>
      </c>
      <c r="E365" s="147">
        <f t="shared" si="27"/>
        <v>5000</v>
      </c>
      <c r="F365" s="147">
        <f t="shared" si="28"/>
        <v>71177</v>
      </c>
      <c r="G365" s="147">
        <f t="shared" si="29"/>
        <v>30588.5</v>
      </c>
    </row>
    <row r="366" spans="1:7" x14ac:dyDescent="0.2">
      <c r="A366">
        <v>356</v>
      </c>
      <c r="B366" s="22">
        <v>575.41272927793329</v>
      </c>
      <c r="C366" s="185">
        <f t="shared" si="25"/>
        <v>575.41</v>
      </c>
      <c r="D366" s="147">
        <f t="shared" si="26"/>
        <v>86311.5</v>
      </c>
      <c r="E366" s="147">
        <f t="shared" si="27"/>
        <v>5000</v>
      </c>
      <c r="F366" s="147">
        <f t="shared" si="28"/>
        <v>57541</v>
      </c>
      <c r="G366" s="147">
        <f t="shared" si="29"/>
        <v>23770.5</v>
      </c>
    </row>
    <row r="367" spans="1:7" x14ac:dyDescent="0.2">
      <c r="A367">
        <v>357</v>
      </c>
      <c r="B367" s="22">
        <v>761.74097422591456</v>
      </c>
      <c r="C367" s="185">
        <f t="shared" si="25"/>
        <v>761.74</v>
      </c>
      <c r="D367" s="147">
        <f t="shared" si="26"/>
        <v>114261</v>
      </c>
      <c r="E367" s="147">
        <f t="shared" si="27"/>
        <v>5000</v>
      </c>
      <c r="F367" s="147">
        <f t="shared" si="28"/>
        <v>76174</v>
      </c>
      <c r="G367" s="147">
        <f t="shared" si="29"/>
        <v>33087</v>
      </c>
    </row>
    <row r="368" spans="1:7" x14ac:dyDescent="0.2">
      <c r="A368">
        <v>358</v>
      </c>
      <c r="B368" s="22">
        <v>380.55381494600039</v>
      </c>
      <c r="C368" s="185">
        <f t="shared" si="25"/>
        <v>380.55</v>
      </c>
      <c r="D368" s="147">
        <f t="shared" si="26"/>
        <v>57082.5</v>
      </c>
      <c r="E368" s="147">
        <f t="shared" si="27"/>
        <v>5000</v>
      </c>
      <c r="F368" s="147">
        <f t="shared" si="28"/>
        <v>38055</v>
      </c>
      <c r="G368" s="147">
        <f t="shared" si="29"/>
        <v>14027.5</v>
      </c>
    </row>
    <row r="369" spans="1:7" x14ac:dyDescent="0.2">
      <c r="A369">
        <v>359</v>
      </c>
      <c r="B369" s="22">
        <v>567.96779742835452</v>
      </c>
      <c r="C369" s="185">
        <f t="shared" si="25"/>
        <v>567.97</v>
      </c>
      <c r="D369" s="147">
        <f t="shared" si="26"/>
        <v>85195.5</v>
      </c>
      <c r="E369" s="147">
        <f t="shared" si="27"/>
        <v>5000</v>
      </c>
      <c r="F369" s="147">
        <f t="shared" si="28"/>
        <v>56797</v>
      </c>
      <c r="G369" s="147">
        <f t="shared" si="29"/>
        <v>23398.5</v>
      </c>
    </row>
    <row r="370" spans="1:7" x14ac:dyDescent="0.2">
      <c r="A370">
        <v>360</v>
      </c>
      <c r="B370" s="22">
        <v>434.77137835452862</v>
      </c>
      <c r="C370" s="185">
        <f t="shared" si="25"/>
        <v>434.77</v>
      </c>
      <c r="D370" s="147">
        <f t="shared" si="26"/>
        <v>65215.5</v>
      </c>
      <c r="E370" s="147">
        <f t="shared" si="27"/>
        <v>5000</v>
      </c>
      <c r="F370" s="147">
        <f t="shared" si="28"/>
        <v>43477</v>
      </c>
      <c r="G370" s="147">
        <f t="shared" si="29"/>
        <v>16738.5</v>
      </c>
    </row>
    <row r="371" spans="1:7" x14ac:dyDescent="0.2">
      <c r="A371">
        <v>361</v>
      </c>
      <c r="B371" s="22">
        <v>402.5560045626741</v>
      </c>
      <c r="C371" s="185">
        <f t="shared" si="25"/>
        <v>402.56</v>
      </c>
      <c r="D371" s="147">
        <f t="shared" si="26"/>
        <v>60384</v>
      </c>
      <c r="E371" s="147">
        <f t="shared" si="27"/>
        <v>5000</v>
      </c>
      <c r="F371" s="147">
        <f t="shared" si="28"/>
        <v>40256</v>
      </c>
      <c r="G371" s="147">
        <f t="shared" si="29"/>
        <v>15128</v>
      </c>
    </row>
    <row r="372" spans="1:7" x14ac:dyDescent="0.2">
      <c r="A372">
        <v>362</v>
      </c>
      <c r="B372" s="22">
        <v>758.76868486347075</v>
      </c>
      <c r="C372" s="185">
        <f t="shared" si="25"/>
        <v>758.77</v>
      </c>
      <c r="D372" s="147">
        <f t="shared" si="26"/>
        <v>113815.5</v>
      </c>
      <c r="E372" s="147">
        <f t="shared" si="27"/>
        <v>5000</v>
      </c>
      <c r="F372" s="147">
        <f t="shared" si="28"/>
        <v>75877</v>
      </c>
      <c r="G372" s="147">
        <f t="shared" si="29"/>
        <v>32938.5</v>
      </c>
    </row>
    <row r="373" spans="1:7" x14ac:dyDescent="0.2">
      <c r="A373">
        <v>363</v>
      </c>
      <c r="B373" s="22">
        <v>225.28650035396521</v>
      </c>
      <c r="C373" s="185">
        <f t="shared" si="25"/>
        <v>225.29</v>
      </c>
      <c r="D373" s="147">
        <f t="shared" si="26"/>
        <v>33793.5</v>
      </c>
      <c r="E373" s="147">
        <f t="shared" si="27"/>
        <v>5000</v>
      </c>
      <c r="F373" s="147">
        <f t="shared" si="28"/>
        <v>22529</v>
      </c>
      <c r="G373" s="147">
        <f t="shared" si="29"/>
        <v>6264.5</v>
      </c>
    </row>
    <row r="374" spans="1:7" x14ac:dyDescent="0.2">
      <c r="A374">
        <v>364</v>
      </c>
      <c r="B374" s="22">
        <v>390.21144909328382</v>
      </c>
      <c r="C374" s="185">
        <f t="shared" si="25"/>
        <v>390.21</v>
      </c>
      <c r="D374" s="147">
        <f t="shared" si="26"/>
        <v>58531.5</v>
      </c>
      <c r="E374" s="147">
        <f t="shared" si="27"/>
        <v>5000</v>
      </c>
      <c r="F374" s="147">
        <f t="shared" si="28"/>
        <v>39021</v>
      </c>
      <c r="G374" s="147">
        <f t="shared" si="29"/>
        <v>14510.5</v>
      </c>
    </row>
    <row r="375" spans="1:7" x14ac:dyDescent="0.2">
      <c r="A375">
        <v>365</v>
      </c>
      <c r="B375" s="22">
        <v>283.82491082131162</v>
      </c>
      <c r="C375" s="185">
        <f t="shared" si="25"/>
        <v>283.82</v>
      </c>
      <c r="D375" s="147">
        <f t="shared" si="26"/>
        <v>42573</v>
      </c>
      <c r="E375" s="147">
        <f t="shared" si="27"/>
        <v>5000</v>
      </c>
      <c r="F375" s="147">
        <f t="shared" si="28"/>
        <v>28382</v>
      </c>
      <c r="G375" s="147">
        <f t="shared" si="29"/>
        <v>9191</v>
      </c>
    </row>
    <row r="376" spans="1:7" x14ac:dyDescent="0.2">
      <c r="A376">
        <v>366</v>
      </c>
      <c r="B376" s="22">
        <v>245.27617378406049</v>
      </c>
      <c r="C376" s="185">
        <f t="shared" si="25"/>
        <v>245.28</v>
      </c>
      <c r="D376" s="147">
        <f t="shared" si="26"/>
        <v>36792</v>
      </c>
      <c r="E376" s="147">
        <f t="shared" si="27"/>
        <v>5000</v>
      </c>
      <c r="F376" s="147">
        <f t="shared" si="28"/>
        <v>24528</v>
      </c>
      <c r="G376" s="147">
        <f t="shared" si="29"/>
        <v>7264</v>
      </c>
    </row>
    <row r="377" spans="1:7" x14ac:dyDescent="0.2">
      <c r="A377">
        <v>367</v>
      </c>
      <c r="B377" s="22">
        <v>356.65278870456518</v>
      </c>
      <c r="C377" s="185">
        <f t="shared" si="25"/>
        <v>356.65</v>
      </c>
      <c r="D377" s="147">
        <f t="shared" si="26"/>
        <v>53497.5</v>
      </c>
      <c r="E377" s="147">
        <f t="shared" si="27"/>
        <v>5000</v>
      </c>
      <c r="F377" s="147">
        <f t="shared" si="28"/>
        <v>35665</v>
      </c>
      <c r="G377" s="147">
        <f t="shared" si="29"/>
        <v>12832.5</v>
      </c>
    </row>
    <row r="378" spans="1:7" x14ac:dyDescent="0.2">
      <c r="A378">
        <v>368</v>
      </c>
      <c r="B378" s="22">
        <v>263.41975762668056</v>
      </c>
      <c r="C378" s="185">
        <f t="shared" si="25"/>
        <v>263.42</v>
      </c>
      <c r="D378" s="147">
        <f t="shared" si="26"/>
        <v>39513</v>
      </c>
      <c r="E378" s="147">
        <f t="shared" si="27"/>
        <v>5000</v>
      </c>
      <c r="F378" s="147">
        <f t="shared" si="28"/>
        <v>26342</v>
      </c>
      <c r="G378" s="147">
        <f t="shared" si="29"/>
        <v>8171</v>
      </c>
    </row>
    <row r="379" spans="1:7" x14ac:dyDescent="0.2">
      <c r="A379">
        <v>369</v>
      </c>
      <c r="B379" s="22">
        <v>495.8664316199098</v>
      </c>
      <c r="C379" s="185">
        <f t="shared" si="25"/>
        <v>495.87</v>
      </c>
      <c r="D379" s="147">
        <f t="shared" si="26"/>
        <v>74380.5</v>
      </c>
      <c r="E379" s="147">
        <f t="shared" si="27"/>
        <v>5000</v>
      </c>
      <c r="F379" s="147">
        <f t="shared" si="28"/>
        <v>49587</v>
      </c>
      <c r="G379" s="147">
        <f t="shared" si="29"/>
        <v>19793.5</v>
      </c>
    </row>
    <row r="380" spans="1:7" x14ac:dyDescent="0.2">
      <c r="A380">
        <v>370</v>
      </c>
      <c r="B380" s="22">
        <v>627.11623582389029</v>
      </c>
      <c r="C380" s="185">
        <f t="shared" si="25"/>
        <v>627.12</v>
      </c>
      <c r="D380" s="147">
        <f t="shared" si="26"/>
        <v>94068</v>
      </c>
      <c r="E380" s="147">
        <f t="shared" si="27"/>
        <v>5000</v>
      </c>
      <c r="F380" s="147">
        <f t="shared" si="28"/>
        <v>62712</v>
      </c>
      <c r="G380" s="147">
        <f t="shared" si="29"/>
        <v>26356</v>
      </c>
    </row>
    <row r="381" spans="1:7" x14ac:dyDescent="0.2">
      <c r="A381">
        <v>371</v>
      </c>
      <c r="B381" s="22">
        <v>342.57549212434122</v>
      </c>
      <c r="C381" s="185">
        <f t="shared" si="25"/>
        <v>342.58</v>
      </c>
      <c r="D381" s="147">
        <f t="shared" si="26"/>
        <v>51387</v>
      </c>
      <c r="E381" s="147">
        <f t="shared" si="27"/>
        <v>5000</v>
      </c>
      <c r="F381" s="147">
        <f t="shared" si="28"/>
        <v>34258</v>
      </c>
      <c r="G381" s="147">
        <f t="shared" si="29"/>
        <v>12129</v>
      </c>
    </row>
    <row r="382" spans="1:7" x14ac:dyDescent="0.2">
      <c r="A382">
        <v>372</v>
      </c>
      <c r="B382" s="22">
        <v>666.29613380241028</v>
      </c>
      <c r="C382" s="185">
        <f t="shared" si="25"/>
        <v>666.3</v>
      </c>
      <c r="D382" s="147">
        <f t="shared" si="26"/>
        <v>99945</v>
      </c>
      <c r="E382" s="147">
        <f t="shared" si="27"/>
        <v>5000</v>
      </c>
      <c r="F382" s="147">
        <f t="shared" si="28"/>
        <v>66630</v>
      </c>
      <c r="G382" s="147">
        <f t="shared" si="29"/>
        <v>28315</v>
      </c>
    </row>
    <row r="383" spans="1:7" x14ac:dyDescent="0.2">
      <c r="A383">
        <v>373</v>
      </c>
      <c r="B383" s="22">
        <v>639.12081710953305</v>
      </c>
      <c r="C383" s="185">
        <f t="shared" si="25"/>
        <v>639.12</v>
      </c>
      <c r="D383" s="147">
        <f t="shared" si="26"/>
        <v>95868</v>
      </c>
      <c r="E383" s="147">
        <f t="shared" si="27"/>
        <v>5000</v>
      </c>
      <c r="F383" s="147">
        <f t="shared" si="28"/>
        <v>63912</v>
      </c>
      <c r="G383" s="147">
        <f t="shared" si="29"/>
        <v>26956</v>
      </c>
    </row>
    <row r="384" spans="1:7" x14ac:dyDescent="0.2">
      <c r="A384">
        <v>374</v>
      </c>
      <c r="B384" s="22">
        <v>503.57315992171556</v>
      </c>
      <c r="C384" s="185">
        <f t="shared" si="25"/>
        <v>503.57</v>
      </c>
      <c r="D384" s="147">
        <f t="shared" si="26"/>
        <v>75535.5</v>
      </c>
      <c r="E384" s="147">
        <f t="shared" si="27"/>
        <v>5000</v>
      </c>
      <c r="F384" s="147">
        <f t="shared" si="28"/>
        <v>50357</v>
      </c>
      <c r="G384" s="147">
        <f t="shared" si="29"/>
        <v>20178.5</v>
      </c>
    </row>
    <row r="385" spans="1:7" x14ac:dyDescent="0.2">
      <c r="A385">
        <v>375</v>
      </c>
      <c r="B385" s="22">
        <v>554.09880427368864</v>
      </c>
      <c r="C385" s="185">
        <f t="shared" si="25"/>
        <v>554.1</v>
      </c>
      <c r="D385" s="147">
        <f t="shared" si="26"/>
        <v>83115</v>
      </c>
      <c r="E385" s="147">
        <f t="shared" si="27"/>
        <v>5000</v>
      </c>
      <c r="F385" s="147">
        <f t="shared" si="28"/>
        <v>55410</v>
      </c>
      <c r="G385" s="147">
        <f t="shared" si="29"/>
        <v>22705</v>
      </c>
    </row>
    <row r="386" spans="1:7" x14ac:dyDescent="0.2">
      <c r="A386">
        <v>376</v>
      </c>
      <c r="B386" s="22">
        <v>738.60342788444996</v>
      </c>
      <c r="C386" s="185">
        <f t="shared" si="25"/>
        <v>738.6</v>
      </c>
      <c r="D386" s="147">
        <f t="shared" si="26"/>
        <v>110790</v>
      </c>
      <c r="E386" s="147">
        <f t="shared" si="27"/>
        <v>5000</v>
      </c>
      <c r="F386" s="147">
        <f t="shared" si="28"/>
        <v>73860</v>
      </c>
      <c r="G386" s="147">
        <f t="shared" si="29"/>
        <v>31930</v>
      </c>
    </row>
    <row r="387" spans="1:7" x14ac:dyDescent="0.2">
      <c r="A387">
        <v>377</v>
      </c>
      <c r="B387" s="22">
        <v>307.81245394973666</v>
      </c>
      <c r="C387" s="185">
        <f t="shared" si="25"/>
        <v>307.81</v>
      </c>
      <c r="D387" s="147">
        <f t="shared" si="26"/>
        <v>46171.5</v>
      </c>
      <c r="E387" s="147">
        <f t="shared" si="27"/>
        <v>5000</v>
      </c>
      <c r="F387" s="147">
        <f t="shared" si="28"/>
        <v>30781</v>
      </c>
      <c r="G387" s="147">
        <f t="shared" si="29"/>
        <v>10390.5</v>
      </c>
    </row>
    <row r="388" spans="1:7" x14ac:dyDescent="0.2">
      <c r="A388">
        <v>378</v>
      </c>
      <c r="B388" s="22">
        <v>203.91353322375264</v>
      </c>
      <c r="C388" s="185">
        <f t="shared" si="25"/>
        <v>203.91</v>
      </c>
      <c r="D388" s="147">
        <f t="shared" si="26"/>
        <v>30586.5</v>
      </c>
      <c r="E388" s="147">
        <f t="shared" si="27"/>
        <v>5000</v>
      </c>
      <c r="F388" s="147">
        <f t="shared" si="28"/>
        <v>20391</v>
      </c>
      <c r="G388" s="147">
        <f t="shared" si="29"/>
        <v>5195.5</v>
      </c>
    </row>
    <row r="389" spans="1:7" x14ac:dyDescent="0.2">
      <c r="A389">
        <v>379</v>
      </c>
      <c r="B389" s="22">
        <v>574.75289161072715</v>
      </c>
      <c r="C389" s="185">
        <f t="shared" si="25"/>
        <v>574.75</v>
      </c>
      <c r="D389" s="147">
        <f t="shared" si="26"/>
        <v>86212.5</v>
      </c>
      <c r="E389" s="147">
        <f t="shared" si="27"/>
        <v>5000</v>
      </c>
      <c r="F389" s="147">
        <f t="shared" si="28"/>
        <v>57475</v>
      </c>
      <c r="G389" s="147">
        <f t="shared" si="29"/>
        <v>23737.5</v>
      </c>
    </row>
    <row r="390" spans="1:7" x14ac:dyDescent="0.2">
      <c r="A390">
        <v>380</v>
      </c>
      <c r="B390" s="22">
        <v>471.84930149086256</v>
      </c>
      <c r="C390" s="185">
        <f t="shared" si="25"/>
        <v>471.85</v>
      </c>
      <c r="D390" s="147">
        <f t="shared" si="26"/>
        <v>70777.5</v>
      </c>
      <c r="E390" s="147">
        <f t="shared" si="27"/>
        <v>5000</v>
      </c>
      <c r="F390" s="147">
        <f t="shared" si="28"/>
        <v>47185</v>
      </c>
      <c r="G390" s="147">
        <f t="shared" si="29"/>
        <v>18592.5</v>
      </c>
    </row>
    <row r="391" spans="1:7" x14ac:dyDescent="0.2">
      <c r="A391">
        <v>381</v>
      </c>
      <c r="B391" s="22">
        <v>771.21015692651747</v>
      </c>
      <c r="C391" s="185">
        <f t="shared" si="25"/>
        <v>771.21</v>
      </c>
      <c r="D391" s="147">
        <f t="shared" si="26"/>
        <v>115681.5</v>
      </c>
      <c r="E391" s="147">
        <f t="shared" si="27"/>
        <v>5000</v>
      </c>
      <c r="F391" s="147">
        <f t="shared" si="28"/>
        <v>77121</v>
      </c>
      <c r="G391" s="147">
        <f t="shared" si="29"/>
        <v>33560.5</v>
      </c>
    </row>
    <row r="392" spans="1:7" x14ac:dyDescent="0.2">
      <c r="A392">
        <v>382</v>
      </c>
      <c r="B392" s="22">
        <v>529.10746397874664</v>
      </c>
      <c r="C392" s="185">
        <f t="shared" si="25"/>
        <v>529.11</v>
      </c>
      <c r="D392" s="147">
        <f t="shared" si="26"/>
        <v>79366.5</v>
      </c>
      <c r="E392" s="147">
        <f t="shared" si="27"/>
        <v>5000</v>
      </c>
      <c r="F392" s="147">
        <f t="shared" si="28"/>
        <v>52911</v>
      </c>
      <c r="G392" s="147">
        <f t="shared" si="29"/>
        <v>21455.5</v>
      </c>
    </row>
    <row r="393" spans="1:7" x14ac:dyDescent="0.2">
      <c r="A393">
        <v>383</v>
      </c>
      <c r="B393" s="22">
        <v>709.14709079505269</v>
      </c>
      <c r="C393" s="185">
        <f t="shared" si="25"/>
        <v>709.15</v>
      </c>
      <c r="D393" s="147">
        <f t="shared" si="26"/>
        <v>106372.5</v>
      </c>
      <c r="E393" s="147">
        <f t="shared" si="27"/>
        <v>5000</v>
      </c>
      <c r="F393" s="147">
        <f t="shared" si="28"/>
        <v>70915</v>
      </c>
      <c r="G393" s="147">
        <f t="shared" si="29"/>
        <v>30457.5</v>
      </c>
    </row>
    <row r="394" spans="1:7" x14ac:dyDescent="0.2">
      <c r="A394">
        <v>384</v>
      </c>
      <c r="B394" s="22">
        <v>235.1549924514978</v>
      </c>
      <c r="C394" s="185">
        <f t="shared" si="25"/>
        <v>235.15</v>
      </c>
      <c r="D394" s="147">
        <f t="shared" si="26"/>
        <v>35272.5</v>
      </c>
      <c r="E394" s="147">
        <f t="shared" si="27"/>
        <v>5000</v>
      </c>
      <c r="F394" s="147">
        <f t="shared" si="28"/>
        <v>23515</v>
      </c>
      <c r="G394" s="147">
        <f t="shared" si="29"/>
        <v>6757.5</v>
      </c>
    </row>
    <row r="395" spans="1:7" x14ac:dyDescent="0.2">
      <c r="A395">
        <v>385</v>
      </c>
      <c r="B395" s="22">
        <v>649.95813232378941</v>
      </c>
      <c r="C395" s="185">
        <f t="shared" si="25"/>
        <v>649.96</v>
      </c>
      <c r="D395" s="147">
        <f t="shared" si="26"/>
        <v>97494</v>
      </c>
      <c r="E395" s="147">
        <f t="shared" si="27"/>
        <v>5000</v>
      </c>
      <c r="F395" s="147">
        <f t="shared" si="28"/>
        <v>64996</v>
      </c>
      <c r="G395" s="147">
        <f t="shared" si="29"/>
        <v>27498</v>
      </c>
    </row>
    <row r="396" spans="1:7" x14ac:dyDescent="0.2">
      <c r="A396">
        <v>386</v>
      </c>
      <c r="B396" s="22">
        <v>246.32996592965441</v>
      </c>
      <c r="C396" s="185">
        <f t="shared" ref="C396:C459" si="30">ROUND(B396,2)</f>
        <v>246.33</v>
      </c>
      <c r="D396" s="147">
        <f t="shared" ref="D396:D459" si="31">C396*$E$6</f>
        <v>36949.5</v>
      </c>
      <c r="E396" s="147">
        <f t="shared" ref="E396:E459" si="32">$B$6</f>
        <v>5000</v>
      </c>
      <c r="F396" s="147">
        <f t="shared" ref="F396:F459" si="33">C396*SUM($B$3:$B$5)</f>
        <v>24633</v>
      </c>
      <c r="G396" s="147">
        <f t="shared" ref="G396:G459" si="34">D396-E396-F396</f>
        <v>7316.5</v>
      </c>
    </row>
    <row r="397" spans="1:7" x14ac:dyDescent="0.2">
      <c r="A397">
        <v>387</v>
      </c>
      <c r="B397" s="22">
        <v>667.73737970168577</v>
      </c>
      <c r="C397" s="185">
        <f t="shared" si="30"/>
        <v>667.74</v>
      </c>
      <c r="D397" s="147">
        <f t="shared" si="31"/>
        <v>100161</v>
      </c>
      <c r="E397" s="147">
        <f t="shared" si="32"/>
        <v>5000</v>
      </c>
      <c r="F397" s="147">
        <f t="shared" si="33"/>
        <v>66774</v>
      </c>
      <c r="G397" s="147">
        <f t="shared" si="34"/>
        <v>28387</v>
      </c>
    </row>
    <row r="398" spans="1:7" x14ac:dyDescent="0.2">
      <c r="A398">
        <v>388</v>
      </c>
      <c r="B398" s="22">
        <v>262.14064623328886</v>
      </c>
      <c r="C398" s="185">
        <f t="shared" si="30"/>
        <v>262.14</v>
      </c>
      <c r="D398" s="147">
        <f t="shared" si="31"/>
        <v>39321</v>
      </c>
      <c r="E398" s="147">
        <f t="shared" si="32"/>
        <v>5000</v>
      </c>
      <c r="F398" s="147">
        <f t="shared" si="33"/>
        <v>26214</v>
      </c>
      <c r="G398" s="147">
        <f t="shared" si="34"/>
        <v>8107</v>
      </c>
    </row>
    <row r="399" spans="1:7" x14ac:dyDescent="0.2">
      <c r="A399">
        <v>389</v>
      </c>
      <c r="B399" s="22">
        <v>597.8412428860745</v>
      </c>
      <c r="C399" s="185">
        <f t="shared" si="30"/>
        <v>597.84</v>
      </c>
      <c r="D399" s="147">
        <f t="shared" si="31"/>
        <v>89676</v>
      </c>
      <c r="E399" s="147">
        <f t="shared" si="32"/>
        <v>5000</v>
      </c>
      <c r="F399" s="147">
        <f t="shared" si="33"/>
        <v>59784</v>
      </c>
      <c r="G399" s="147">
        <f t="shared" si="34"/>
        <v>24892</v>
      </c>
    </row>
    <row r="400" spans="1:7" x14ac:dyDescent="0.2">
      <c r="A400">
        <v>390</v>
      </c>
      <c r="B400" s="22">
        <v>317.76918625355194</v>
      </c>
      <c r="C400" s="185">
        <f t="shared" si="30"/>
        <v>317.77</v>
      </c>
      <c r="D400" s="147">
        <f t="shared" si="31"/>
        <v>47665.5</v>
      </c>
      <c r="E400" s="147">
        <f t="shared" si="32"/>
        <v>5000</v>
      </c>
      <c r="F400" s="147">
        <f t="shared" si="33"/>
        <v>31777</v>
      </c>
      <c r="G400" s="147">
        <f t="shared" si="34"/>
        <v>10888.5</v>
      </c>
    </row>
    <row r="401" spans="1:7" x14ac:dyDescent="0.2">
      <c r="A401">
        <v>391</v>
      </c>
      <c r="B401" s="22">
        <v>746.71336344755878</v>
      </c>
      <c r="C401" s="185">
        <f t="shared" si="30"/>
        <v>746.71</v>
      </c>
      <c r="D401" s="147">
        <f t="shared" si="31"/>
        <v>112006.5</v>
      </c>
      <c r="E401" s="147">
        <f t="shared" si="32"/>
        <v>5000</v>
      </c>
      <c r="F401" s="147">
        <f t="shared" si="33"/>
        <v>74671</v>
      </c>
      <c r="G401" s="147">
        <f t="shared" si="34"/>
        <v>32335.5</v>
      </c>
    </row>
    <row r="402" spans="1:7" x14ac:dyDescent="0.2">
      <c r="A402">
        <v>392</v>
      </c>
      <c r="B402" s="22">
        <v>411.49946312024235</v>
      </c>
      <c r="C402" s="185">
        <f t="shared" si="30"/>
        <v>411.5</v>
      </c>
      <c r="D402" s="147">
        <f t="shared" si="31"/>
        <v>61725</v>
      </c>
      <c r="E402" s="147">
        <f t="shared" si="32"/>
        <v>5000</v>
      </c>
      <c r="F402" s="147">
        <f t="shared" si="33"/>
        <v>41150</v>
      </c>
      <c r="G402" s="147">
        <f t="shared" si="34"/>
        <v>15575</v>
      </c>
    </row>
    <row r="403" spans="1:7" x14ac:dyDescent="0.2">
      <c r="A403">
        <v>393</v>
      </c>
      <c r="B403" s="22">
        <v>471.47666191285322</v>
      </c>
      <c r="C403" s="185">
        <f t="shared" si="30"/>
        <v>471.48</v>
      </c>
      <c r="D403" s="147">
        <f t="shared" si="31"/>
        <v>70722</v>
      </c>
      <c r="E403" s="147">
        <f t="shared" si="32"/>
        <v>5000</v>
      </c>
      <c r="F403" s="147">
        <f t="shared" si="33"/>
        <v>47148</v>
      </c>
      <c r="G403" s="147">
        <f t="shared" si="34"/>
        <v>18574</v>
      </c>
    </row>
    <row r="404" spans="1:7" x14ac:dyDescent="0.2">
      <c r="A404">
        <v>394</v>
      </c>
      <c r="B404" s="22">
        <v>508.25676932384107</v>
      </c>
      <c r="C404" s="185">
        <f t="shared" si="30"/>
        <v>508.26</v>
      </c>
      <c r="D404" s="147">
        <f t="shared" si="31"/>
        <v>76239</v>
      </c>
      <c r="E404" s="147">
        <f t="shared" si="32"/>
        <v>5000</v>
      </c>
      <c r="F404" s="147">
        <f t="shared" si="33"/>
        <v>50826</v>
      </c>
      <c r="G404" s="147">
        <f t="shared" si="34"/>
        <v>20413</v>
      </c>
    </row>
    <row r="405" spans="1:7" x14ac:dyDescent="0.2">
      <c r="A405">
        <v>395</v>
      </c>
      <c r="B405" s="22">
        <v>671.52202579729351</v>
      </c>
      <c r="C405" s="185">
        <f t="shared" si="30"/>
        <v>671.52</v>
      </c>
      <c r="D405" s="147">
        <f t="shared" si="31"/>
        <v>100728</v>
      </c>
      <c r="E405" s="147">
        <f t="shared" si="32"/>
        <v>5000</v>
      </c>
      <c r="F405" s="147">
        <f t="shared" si="33"/>
        <v>67152</v>
      </c>
      <c r="G405" s="147">
        <f t="shared" si="34"/>
        <v>28576</v>
      </c>
    </row>
    <row r="406" spans="1:7" x14ac:dyDescent="0.2">
      <c r="A406">
        <v>396</v>
      </c>
      <c r="B406" s="22">
        <v>270.68757511241716</v>
      </c>
      <c r="C406" s="185">
        <f t="shared" si="30"/>
        <v>270.69</v>
      </c>
      <c r="D406" s="147">
        <f t="shared" si="31"/>
        <v>40603.5</v>
      </c>
      <c r="E406" s="147">
        <f t="shared" si="32"/>
        <v>5000</v>
      </c>
      <c r="F406" s="147">
        <f t="shared" si="33"/>
        <v>27069</v>
      </c>
      <c r="G406" s="147">
        <f t="shared" si="34"/>
        <v>8534.5</v>
      </c>
    </row>
    <row r="407" spans="1:7" x14ac:dyDescent="0.2">
      <c r="A407">
        <v>397</v>
      </c>
      <c r="B407" s="22">
        <v>246.07491439491272</v>
      </c>
      <c r="C407" s="185">
        <f t="shared" si="30"/>
        <v>246.07</v>
      </c>
      <c r="D407" s="147">
        <f t="shared" si="31"/>
        <v>36910.5</v>
      </c>
      <c r="E407" s="147">
        <f t="shared" si="32"/>
        <v>5000</v>
      </c>
      <c r="F407" s="147">
        <f t="shared" si="33"/>
        <v>24607</v>
      </c>
      <c r="G407" s="147">
        <f t="shared" si="34"/>
        <v>7303.5</v>
      </c>
    </row>
    <row r="408" spans="1:7" x14ac:dyDescent="0.2">
      <c r="A408">
        <v>398</v>
      </c>
      <c r="B408" s="22">
        <v>581.08623529834961</v>
      </c>
      <c r="C408" s="185">
        <f t="shared" si="30"/>
        <v>581.09</v>
      </c>
      <c r="D408" s="147">
        <f t="shared" si="31"/>
        <v>87163.5</v>
      </c>
      <c r="E408" s="147">
        <f t="shared" si="32"/>
        <v>5000</v>
      </c>
      <c r="F408" s="147">
        <f t="shared" si="33"/>
        <v>58109</v>
      </c>
      <c r="G408" s="147">
        <f t="shared" si="34"/>
        <v>24054.5</v>
      </c>
    </row>
    <row r="409" spans="1:7" x14ac:dyDescent="0.2">
      <c r="A409">
        <v>399</v>
      </c>
      <c r="B409" s="22">
        <v>716.35665936225871</v>
      </c>
      <c r="C409" s="185">
        <f t="shared" si="30"/>
        <v>716.36</v>
      </c>
      <c r="D409" s="147">
        <f t="shared" si="31"/>
        <v>107454</v>
      </c>
      <c r="E409" s="147">
        <f t="shared" si="32"/>
        <v>5000</v>
      </c>
      <c r="F409" s="147">
        <f t="shared" si="33"/>
        <v>71636</v>
      </c>
      <c r="G409" s="147">
        <f t="shared" si="34"/>
        <v>30818</v>
      </c>
    </row>
    <row r="410" spans="1:7" x14ac:dyDescent="0.2">
      <c r="A410">
        <v>400</v>
      </c>
      <c r="B410" s="22">
        <v>206.37390148191429</v>
      </c>
      <c r="C410" s="185">
        <f t="shared" si="30"/>
        <v>206.37</v>
      </c>
      <c r="D410" s="147">
        <f t="shared" si="31"/>
        <v>30955.5</v>
      </c>
      <c r="E410" s="147">
        <f t="shared" si="32"/>
        <v>5000</v>
      </c>
      <c r="F410" s="147">
        <f t="shared" si="33"/>
        <v>20637</v>
      </c>
      <c r="G410" s="147">
        <f t="shared" si="34"/>
        <v>5318.5</v>
      </c>
    </row>
    <row r="411" spans="1:7" x14ac:dyDescent="0.2">
      <c r="A411">
        <v>401</v>
      </c>
      <c r="B411" s="22">
        <v>526.16220653344044</v>
      </c>
      <c r="C411" s="185">
        <f t="shared" si="30"/>
        <v>526.16</v>
      </c>
      <c r="D411" s="147">
        <f t="shared" si="31"/>
        <v>78924</v>
      </c>
      <c r="E411" s="147">
        <f t="shared" si="32"/>
        <v>5000</v>
      </c>
      <c r="F411" s="147">
        <f t="shared" si="33"/>
        <v>52616</v>
      </c>
      <c r="G411" s="147">
        <f t="shared" si="34"/>
        <v>21308</v>
      </c>
    </row>
    <row r="412" spans="1:7" x14ac:dyDescent="0.2">
      <c r="A412">
        <v>402</v>
      </c>
      <c r="B412" s="22">
        <v>408.20520753422994</v>
      </c>
      <c r="C412" s="185">
        <f t="shared" si="30"/>
        <v>408.21</v>
      </c>
      <c r="D412" s="147">
        <f t="shared" si="31"/>
        <v>61231.5</v>
      </c>
      <c r="E412" s="147">
        <f t="shared" si="32"/>
        <v>5000</v>
      </c>
      <c r="F412" s="147">
        <f t="shared" si="33"/>
        <v>40821</v>
      </c>
      <c r="G412" s="147">
        <f t="shared" si="34"/>
        <v>15410.5</v>
      </c>
    </row>
    <row r="413" spans="1:7" x14ac:dyDescent="0.2">
      <c r="A413">
        <v>403</v>
      </c>
      <c r="B413" s="22">
        <v>304.92302780268858</v>
      </c>
      <c r="C413" s="185">
        <f t="shared" si="30"/>
        <v>304.92</v>
      </c>
      <c r="D413" s="147">
        <f t="shared" si="31"/>
        <v>45738</v>
      </c>
      <c r="E413" s="147">
        <f t="shared" si="32"/>
        <v>5000</v>
      </c>
      <c r="F413" s="147">
        <f t="shared" si="33"/>
        <v>30492</v>
      </c>
      <c r="G413" s="147">
        <f t="shared" si="34"/>
        <v>10246</v>
      </c>
    </row>
    <row r="414" spans="1:7" x14ac:dyDescent="0.2">
      <c r="A414">
        <v>404</v>
      </c>
      <c r="B414" s="22">
        <v>241.32827978643044</v>
      </c>
      <c r="C414" s="185">
        <f t="shared" si="30"/>
        <v>241.33</v>
      </c>
      <c r="D414" s="147">
        <f t="shared" si="31"/>
        <v>36199.5</v>
      </c>
      <c r="E414" s="147">
        <f t="shared" si="32"/>
        <v>5000</v>
      </c>
      <c r="F414" s="147">
        <f t="shared" si="33"/>
        <v>24133</v>
      </c>
      <c r="G414" s="147">
        <f t="shared" si="34"/>
        <v>7066.5</v>
      </c>
    </row>
    <row r="415" spans="1:7" x14ac:dyDescent="0.2">
      <c r="A415">
        <v>405</v>
      </c>
      <c r="B415" s="22">
        <v>604.39837053622978</v>
      </c>
      <c r="C415" s="185">
        <f t="shared" si="30"/>
        <v>604.4</v>
      </c>
      <c r="D415" s="147">
        <f t="shared" si="31"/>
        <v>90660</v>
      </c>
      <c r="E415" s="147">
        <f t="shared" si="32"/>
        <v>5000</v>
      </c>
      <c r="F415" s="147">
        <f t="shared" si="33"/>
        <v>60440</v>
      </c>
      <c r="G415" s="147">
        <f t="shared" si="34"/>
        <v>25220</v>
      </c>
    </row>
    <row r="416" spans="1:7" x14ac:dyDescent="0.2">
      <c r="A416">
        <v>406</v>
      </c>
      <c r="B416" s="22">
        <v>723.41360241333655</v>
      </c>
      <c r="C416" s="185">
        <f t="shared" si="30"/>
        <v>723.41</v>
      </c>
      <c r="D416" s="147">
        <f t="shared" si="31"/>
        <v>108511.5</v>
      </c>
      <c r="E416" s="147">
        <f t="shared" si="32"/>
        <v>5000</v>
      </c>
      <c r="F416" s="147">
        <f t="shared" si="33"/>
        <v>72341</v>
      </c>
      <c r="G416" s="147">
        <f t="shared" si="34"/>
        <v>31170.5</v>
      </c>
    </row>
    <row r="417" spans="1:7" x14ac:dyDescent="0.2">
      <c r="A417">
        <v>407</v>
      </c>
      <c r="B417" s="22">
        <v>612.415760947585</v>
      </c>
      <c r="C417" s="185">
        <f t="shared" si="30"/>
        <v>612.41999999999996</v>
      </c>
      <c r="D417" s="147">
        <f t="shared" si="31"/>
        <v>91863</v>
      </c>
      <c r="E417" s="147">
        <f t="shared" si="32"/>
        <v>5000</v>
      </c>
      <c r="F417" s="147">
        <f t="shared" si="33"/>
        <v>61241.999999999993</v>
      </c>
      <c r="G417" s="147">
        <f t="shared" si="34"/>
        <v>25621.000000000007</v>
      </c>
    </row>
    <row r="418" spans="1:7" x14ac:dyDescent="0.2">
      <c r="A418">
        <v>408</v>
      </c>
      <c r="B418" s="22">
        <v>471.69424606100387</v>
      </c>
      <c r="C418" s="185">
        <f t="shared" si="30"/>
        <v>471.69</v>
      </c>
      <c r="D418" s="147">
        <f t="shared" si="31"/>
        <v>70753.5</v>
      </c>
      <c r="E418" s="147">
        <f t="shared" si="32"/>
        <v>5000</v>
      </c>
      <c r="F418" s="147">
        <f t="shared" si="33"/>
        <v>47169</v>
      </c>
      <c r="G418" s="147">
        <f t="shared" si="34"/>
        <v>18584.5</v>
      </c>
    </row>
    <row r="419" spans="1:7" x14ac:dyDescent="0.2">
      <c r="A419">
        <v>409</v>
      </c>
      <c r="B419" s="22">
        <v>565.19354729223699</v>
      </c>
      <c r="C419" s="185">
        <f t="shared" si="30"/>
        <v>565.19000000000005</v>
      </c>
      <c r="D419" s="147">
        <f t="shared" si="31"/>
        <v>84778.500000000015</v>
      </c>
      <c r="E419" s="147">
        <f t="shared" si="32"/>
        <v>5000</v>
      </c>
      <c r="F419" s="147">
        <f t="shared" si="33"/>
        <v>56519.000000000007</v>
      </c>
      <c r="G419" s="147">
        <f t="shared" si="34"/>
        <v>23259.500000000007</v>
      </c>
    </row>
    <row r="420" spans="1:7" x14ac:dyDescent="0.2">
      <c r="A420">
        <v>410</v>
      </c>
      <c r="B420" s="22">
        <v>607.94934062657387</v>
      </c>
      <c r="C420" s="185">
        <f t="shared" si="30"/>
        <v>607.95000000000005</v>
      </c>
      <c r="D420" s="147">
        <f t="shared" si="31"/>
        <v>91192.5</v>
      </c>
      <c r="E420" s="147">
        <f t="shared" si="32"/>
        <v>5000</v>
      </c>
      <c r="F420" s="147">
        <f t="shared" si="33"/>
        <v>60795.000000000007</v>
      </c>
      <c r="G420" s="147">
        <f t="shared" si="34"/>
        <v>25397.499999999993</v>
      </c>
    </row>
    <row r="421" spans="1:7" x14ac:dyDescent="0.2">
      <c r="A421">
        <v>411</v>
      </c>
      <c r="B421" s="22">
        <v>404.56791082609817</v>
      </c>
      <c r="C421" s="185">
        <f t="shared" si="30"/>
        <v>404.57</v>
      </c>
      <c r="D421" s="147">
        <f t="shared" si="31"/>
        <v>60685.5</v>
      </c>
      <c r="E421" s="147">
        <f t="shared" si="32"/>
        <v>5000</v>
      </c>
      <c r="F421" s="147">
        <f t="shared" si="33"/>
        <v>40457</v>
      </c>
      <c r="G421" s="147">
        <f t="shared" si="34"/>
        <v>15228.5</v>
      </c>
    </row>
    <row r="422" spans="1:7" x14ac:dyDescent="0.2">
      <c r="A422">
        <v>412</v>
      </c>
      <c r="B422" s="22">
        <v>372.87725423131008</v>
      </c>
      <c r="C422" s="185">
        <f t="shared" si="30"/>
        <v>372.88</v>
      </c>
      <c r="D422" s="147">
        <f t="shared" si="31"/>
        <v>55932</v>
      </c>
      <c r="E422" s="147">
        <f t="shared" si="32"/>
        <v>5000</v>
      </c>
      <c r="F422" s="147">
        <f t="shared" si="33"/>
        <v>37288</v>
      </c>
      <c r="G422" s="147">
        <f t="shared" si="34"/>
        <v>13644</v>
      </c>
    </row>
    <row r="423" spans="1:7" x14ac:dyDescent="0.2">
      <c r="A423">
        <v>413</v>
      </c>
      <c r="B423" s="22">
        <v>548.0118656288887</v>
      </c>
      <c r="C423" s="185">
        <f t="shared" si="30"/>
        <v>548.01</v>
      </c>
      <c r="D423" s="147">
        <f t="shared" si="31"/>
        <v>82201.5</v>
      </c>
      <c r="E423" s="147">
        <f t="shared" si="32"/>
        <v>5000</v>
      </c>
      <c r="F423" s="147">
        <f t="shared" si="33"/>
        <v>54801</v>
      </c>
      <c r="G423" s="147">
        <f t="shared" si="34"/>
        <v>22400.5</v>
      </c>
    </row>
    <row r="424" spans="1:7" x14ac:dyDescent="0.2">
      <c r="A424">
        <v>414</v>
      </c>
      <c r="B424" s="22">
        <v>435.42562473352331</v>
      </c>
      <c r="C424" s="185">
        <f t="shared" si="30"/>
        <v>435.43</v>
      </c>
      <c r="D424" s="147">
        <f t="shared" si="31"/>
        <v>65314.5</v>
      </c>
      <c r="E424" s="147">
        <f t="shared" si="32"/>
        <v>5000</v>
      </c>
      <c r="F424" s="147">
        <f t="shared" si="33"/>
        <v>43543</v>
      </c>
      <c r="G424" s="147">
        <f t="shared" si="34"/>
        <v>16771.5</v>
      </c>
    </row>
    <row r="425" spans="1:7" x14ac:dyDescent="0.2">
      <c r="A425">
        <v>415</v>
      </c>
      <c r="B425" s="22">
        <v>598.47489632595091</v>
      </c>
      <c r="C425" s="185">
        <f t="shared" si="30"/>
        <v>598.47</v>
      </c>
      <c r="D425" s="147">
        <f t="shared" si="31"/>
        <v>89770.5</v>
      </c>
      <c r="E425" s="147">
        <f t="shared" si="32"/>
        <v>5000</v>
      </c>
      <c r="F425" s="147">
        <f t="shared" si="33"/>
        <v>59847</v>
      </c>
      <c r="G425" s="147">
        <f t="shared" si="34"/>
        <v>24923.5</v>
      </c>
    </row>
    <row r="426" spans="1:7" x14ac:dyDescent="0.2">
      <c r="A426">
        <v>416</v>
      </c>
      <c r="B426" s="22">
        <v>767.58255025724998</v>
      </c>
      <c r="C426" s="185">
        <f t="shared" si="30"/>
        <v>767.58</v>
      </c>
      <c r="D426" s="147">
        <f t="shared" si="31"/>
        <v>115137</v>
      </c>
      <c r="E426" s="147">
        <f t="shared" si="32"/>
        <v>5000</v>
      </c>
      <c r="F426" s="147">
        <f t="shared" si="33"/>
        <v>76758</v>
      </c>
      <c r="G426" s="147">
        <f t="shared" si="34"/>
        <v>33379</v>
      </c>
    </row>
    <row r="427" spans="1:7" x14ac:dyDescent="0.2">
      <c r="A427">
        <v>417</v>
      </c>
      <c r="B427" s="22">
        <v>759.92217360060761</v>
      </c>
      <c r="C427" s="185">
        <f t="shared" si="30"/>
        <v>759.92</v>
      </c>
      <c r="D427" s="147">
        <f t="shared" si="31"/>
        <v>113988</v>
      </c>
      <c r="E427" s="147">
        <f t="shared" si="32"/>
        <v>5000</v>
      </c>
      <c r="F427" s="147">
        <f t="shared" si="33"/>
        <v>75992</v>
      </c>
      <c r="G427" s="147">
        <f t="shared" si="34"/>
        <v>32996</v>
      </c>
    </row>
    <row r="428" spans="1:7" x14ac:dyDescent="0.2">
      <c r="A428">
        <v>418</v>
      </c>
      <c r="B428" s="22">
        <v>411.97170541247897</v>
      </c>
      <c r="C428" s="185">
        <f t="shared" si="30"/>
        <v>411.97</v>
      </c>
      <c r="D428" s="147">
        <f t="shared" si="31"/>
        <v>61795.500000000007</v>
      </c>
      <c r="E428" s="147">
        <f t="shared" si="32"/>
        <v>5000</v>
      </c>
      <c r="F428" s="147">
        <f t="shared" si="33"/>
        <v>41197</v>
      </c>
      <c r="G428" s="147">
        <f t="shared" si="34"/>
        <v>15598.500000000007</v>
      </c>
    </row>
    <row r="429" spans="1:7" x14ac:dyDescent="0.2">
      <c r="A429">
        <v>419</v>
      </c>
      <c r="B429" s="22">
        <v>608.45286753422249</v>
      </c>
      <c r="C429" s="185">
        <f t="shared" si="30"/>
        <v>608.45000000000005</v>
      </c>
      <c r="D429" s="147">
        <f t="shared" si="31"/>
        <v>91267.5</v>
      </c>
      <c r="E429" s="147">
        <f t="shared" si="32"/>
        <v>5000</v>
      </c>
      <c r="F429" s="147">
        <f t="shared" si="33"/>
        <v>60845.000000000007</v>
      </c>
      <c r="G429" s="147">
        <f t="shared" si="34"/>
        <v>25422.499999999993</v>
      </c>
    </row>
    <row r="430" spans="1:7" x14ac:dyDescent="0.2">
      <c r="A430">
        <v>420</v>
      </c>
      <c r="B430" s="22">
        <v>467.34464767731009</v>
      </c>
      <c r="C430" s="185">
        <f t="shared" si="30"/>
        <v>467.34</v>
      </c>
      <c r="D430" s="147">
        <f t="shared" si="31"/>
        <v>70101</v>
      </c>
      <c r="E430" s="147">
        <f t="shared" si="32"/>
        <v>5000</v>
      </c>
      <c r="F430" s="147">
        <f t="shared" si="33"/>
        <v>46734</v>
      </c>
      <c r="G430" s="147">
        <f t="shared" si="34"/>
        <v>18367</v>
      </c>
    </row>
    <row r="431" spans="1:7" x14ac:dyDescent="0.2">
      <c r="A431">
        <v>421</v>
      </c>
      <c r="B431" s="22">
        <v>661.49351255106433</v>
      </c>
      <c r="C431" s="185">
        <f t="shared" si="30"/>
        <v>661.49</v>
      </c>
      <c r="D431" s="147">
        <f t="shared" si="31"/>
        <v>99223.5</v>
      </c>
      <c r="E431" s="147">
        <f t="shared" si="32"/>
        <v>5000</v>
      </c>
      <c r="F431" s="147">
        <f t="shared" si="33"/>
        <v>66149</v>
      </c>
      <c r="G431" s="147">
        <f t="shared" si="34"/>
        <v>28074.5</v>
      </c>
    </row>
    <row r="432" spans="1:7" x14ac:dyDescent="0.2">
      <c r="A432">
        <v>422</v>
      </c>
      <c r="B432" s="22">
        <v>321.46544573896819</v>
      </c>
      <c r="C432" s="185">
        <f t="shared" si="30"/>
        <v>321.47000000000003</v>
      </c>
      <c r="D432" s="147">
        <f t="shared" si="31"/>
        <v>48220.500000000007</v>
      </c>
      <c r="E432" s="147">
        <f t="shared" si="32"/>
        <v>5000</v>
      </c>
      <c r="F432" s="147">
        <f t="shared" si="33"/>
        <v>32147.000000000004</v>
      </c>
      <c r="G432" s="147">
        <f t="shared" si="34"/>
        <v>11073.500000000004</v>
      </c>
    </row>
    <row r="433" spans="1:7" x14ac:dyDescent="0.2">
      <c r="A433">
        <v>423</v>
      </c>
      <c r="B433" s="22">
        <v>469.74653483822317</v>
      </c>
      <c r="C433" s="185">
        <f t="shared" si="30"/>
        <v>469.75</v>
      </c>
      <c r="D433" s="147">
        <f t="shared" si="31"/>
        <v>70462.5</v>
      </c>
      <c r="E433" s="147">
        <f t="shared" si="32"/>
        <v>5000</v>
      </c>
      <c r="F433" s="147">
        <f t="shared" si="33"/>
        <v>46975</v>
      </c>
      <c r="G433" s="147">
        <f t="shared" si="34"/>
        <v>18487.5</v>
      </c>
    </row>
    <row r="434" spans="1:7" x14ac:dyDescent="0.2">
      <c r="A434">
        <v>424</v>
      </c>
      <c r="B434" s="22">
        <v>230.01102601644166</v>
      </c>
      <c r="C434" s="185">
        <f t="shared" si="30"/>
        <v>230.01</v>
      </c>
      <c r="D434" s="147">
        <f t="shared" si="31"/>
        <v>34501.5</v>
      </c>
      <c r="E434" s="147">
        <f t="shared" si="32"/>
        <v>5000</v>
      </c>
      <c r="F434" s="147">
        <f t="shared" si="33"/>
        <v>23001</v>
      </c>
      <c r="G434" s="147">
        <f t="shared" si="34"/>
        <v>6500.5</v>
      </c>
    </row>
    <row r="435" spans="1:7" x14ac:dyDescent="0.2">
      <c r="A435">
        <v>425</v>
      </c>
      <c r="B435" s="22">
        <v>595.31425833483888</v>
      </c>
      <c r="C435" s="185">
        <f t="shared" si="30"/>
        <v>595.30999999999995</v>
      </c>
      <c r="D435" s="147">
        <f t="shared" si="31"/>
        <v>89296.499999999985</v>
      </c>
      <c r="E435" s="147">
        <f t="shared" si="32"/>
        <v>5000</v>
      </c>
      <c r="F435" s="147">
        <f t="shared" si="33"/>
        <v>59530.999999999993</v>
      </c>
      <c r="G435" s="147">
        <f t="shared" si="34"/>
        <v>24765.499999999993</v>
      </c>
    </row>
    <row r="436" spans="1:7" x14ac:dyDescent="0.2">
      <c r="A436">
        <v>426</v>
      </c>
      <c r="B436" s="22">
        <v>446.73983363748522</v>
      </c>
      <c r="C436" s="185">
        <f t="shared" si="30"/>
        <v>446.74</v>
      </c>
      <c r="D436" s="147">
        <f t="shared" si="31"/>
        <v>67011</v>
      </c>
      <c r="E436" s="147">
        <f t="shared" si="32"/>
        <v>5000</v>
      </c>
      <c r="F436" s="147">
        <f t="shared" si="33"/>
        <v>44674</v>
      </c>
      <c r="G436" s="147">
        <f t="shared" si="34"/>
        <v>17337</v>
      </c>
    </row>
    <row r="437" spans="1:7" x14ac:dyDescent="0.2">
      <c r="A437">
        <v>427</v>
      </c>
      <c r="B437" s="22">
        <v>556.38394521380951</v>
      </c>
      <c r="C437" s="185">
        <f t="shared" si="30"/>
        <v>556.38</v>
      </c>
      <c r="D437" s="147">
        <f t="shared" si="31"/>
        <v>83457</v>
      </c>
      <c r="E437" s="147">
        <f t="shared" si="32"/>
        <v>5000</v>
      </c>
      <c r="F437" s="147">
        <f t="shared" si="33"/>
        <v>55638</v>
      </c>
      <c r="G437" s="147">
        <f t="shared" si="34"/>
        <v>22819</v>
      </c>
    </row>
    <row r="438" spans="1:7" x14ac:dyDescent="0.2">
      <c r="A438">
        <v>428</v>
      </c>
      <c r="B438" s="22">
        <v>744.96720849767667</v>
      </c>
      <c r="C438" s="185">
        <f t="shared" si="30"/>
        <v>744.97</v>
      </c>
      <c r="D438" s="147">
        <f t="shared" si="31"/>
        <v>111745.5</v>
      </c>
      <c r="E438" s="147">
        <f t="shared" si="32"/>
        <v>5000</v>
      </c>
      <c r="F438" s="147">
        <f t="shared" si="33"/>
        <v>74497</v>
      </c>
      <c r="G438" s="147">
        <f t="shared" si="34"/>
        <v>32248.5</v>
      </c>
    </row>
    <row r="439" spans="1:7" x14ac:dyDescent="0.2">
      <c r="A439">
        <v>429</v>
      </c>
      <c r="B439" s="22">
        <v>463.87322045111711</v>
      </c>
      <c r="C439" s="185">
        <f t="shared" si="30"/>
        <v>463.87</v>
      </c>
      <c r="D439" s="147">
        <f t="shared" si="31"/>
        <v>69580.5</v>
      </c>
      <c r="E439" s="147">
        <f t="shared" si="32"/>
        <v>5000</v>
      </c>
      <c r="F439" s="147">
        <f t="shared" si="33"/>
        <v>46387</v>
      </c>
      <c r="G439" s="147">
        <f t="shared" si="34"/>
        <v>18193.5</v>
      </c>
    </row>
    <row r="440" spans="1:7" x14ac:dyDescent="0.2">
      <c r="A440">
        <v>430</v>
      </c>
      <c r="B440" s="22">
        <v>517.21612192560735</v>
      </c>
      <c r="C440" s="185">
        <f t="shared" si="30"/>
        <v>517.22</v>
      </c>
      <c r="D440" s="147">
        <f t="shared" si="31"/>
        <v>77583</v>
      </c>
      <c r="E440" s="147">
        <f t="shared" si="32"/>
        <v>5000</v>
      </c>
      <c r="F440" s="147">
        <f t="shared" si="33"/>
        <v>51722</v>
      </c>
      <c r="G440" s="147">
        <f t="shared" si="34"/>
        <v>20861</v>
      </c>
    </row>
    <row r="441" spans="1:7" x14ac:dyDescent="0.2">
      <c r="A441">
        <v>431</v>
      </c>
      <c r="B441" s="22">
        <v>651.36120368324282</v>
      </c>
      <c r="C441" s="185">
        <f t="shared" si="30"/>
        <v>651.36</v>
      </c>
      <c r="D441" s="147">
        <f t="shared" si="31"/>
        <v>97704</v>
      </c>
      <c r="E441" s="147">
        <f t="shared" si="32"/>
        <v>5000</v>
      </c>
      <c r="F441" s="147">
        <f t="shared" si="33"/>
        <v>65136</v>
      </c>
      <c r="G441" s="147">
        <f t="shared" si="34"/>
        <v>27568</v>
      </c>
    </row>
    <row r="442" spans="1:7" x14ac:dyDescent="0.2">
      <c r="A442">
        <v>432</v>
      </c>
      <c r="B442" s="22">
        <v>427.75030426110618</v>
      </c>
      <c r="C442" s="185">
        <f t="shared" si="30"/>
        <v>427.75</v>
      </c>
      <c r="D442" s="147">
        <f t="shared" si="31"/>
        <v>64162.5</v>
      </c>
      <c r="E442" s="147">
        <f t="shared" si="32"/>
        <v>5000</v>
      </c>
      <c r="F442" s="147">
        <f t="shared" si="33"/>
        <v>42775</v>
      </c>
      <c r="G442" s="147">
        <f t="shared" si="34"/>
        <v>16387.5</v>
      </c>
    </row>
    <row r="443" spans="1:7" x14ac:dyDescent="0.2">
      <c r="A443">
        <v>433</v>
      </c>
      <c r="B443" s="22">
        <v>599.36371641203937</v>
      </c>
      <c r="C443" s="185">
        <f t="shared" si="30"/>
        <v>599.36</v>
      </c>
      <c r="D443" s="147">
        <f t="shared" si="31"/>
        <v>89904</v>
      </c>
      <c r="E443" s="147">
        <f t="shared" si="32"/>
        <v>5000</v>
      </c>
      <c r="F443" s="147">
        <f t="shared" si="33"/>
        <v>59936</v>
      </c>
      <c r="G443" s="147">
        <f t="shared" si="34"/>
        <v>24968</v>
      </c>
    </row>
    <row r="444" spans="1:7" x14ac:dyDescent="0.2">
      <c r="A444">
        <v>434</v>
      </c>
      <c r="B444" s="22">
        <v>705.9817371452142</v>
      </c>
      <c r="C444" s="185">
        <f t="shared" si="30"/>
        <v>705.98</v>
      </c>
      <c r="D444" s="147">
        <f t="shared" si="31"/>
        <v>105897</v>
      </c>
      <c r="E444" s="147">
        <f t="shared" si="32"/>
        <v>5000</v>
      </c>
      <c r="F444" s="147">
        <f t="shared" si="33"/>
        <v>70598</v>
      </c>
      <c r="G444" s="147">
        <f t="shared" si="34"/>
        <v>30299</v>
      </c>
    </row>
    <row r="445" spans="1:7" x14ac:dyDescent="0.2">
      <c r="A445">
        <v>435</v>
      </c>
      <c r="B445" s="22">
        <v>435.05619961538173</v>
      </c>
      <c r="C445" s="185">
        <f t="shared" si="30"/>
        <v>435.06</v>
      </c>
      <c r="D445" s="147">
        <f t="shared" si="31"/>
        <v>65259</v>
      </c>
      <c r="E445" s="147">
        <f t="shared" si="32"/>
        <v>5000</v>
      </c>
      <c r="F445" s="147">
        <f t="shared" si="33"/>
        <v>43506</v>
      </c>
      <c r="G445" s="147">
        <f t="shared" si="34"/>
        <v>16753</v>
      </c>
    </row>
    <row r="446" spans="1:7" x14ac:dyDescent="0.2">
      <c r="A446">
        <v>436</v>
      </c>
      <c r="B446" s="22">
        <v>389.54693572108954</v>
      </c>
      <c r="C446" s="185">
        <f t="shared" si="30"/>
        <v>389.55</v>
      </c>
      <c r="D446" s="147">
        <f t="shared" si="31"/>
        <v>58432.5</v>
      </c>
      <c r="E446" s="147">
        <f t="shared" si="32"/>
        <v>5000</v>
      </c>
      <c r="F446" s="147">
        <f t="shared" si="33"/>
        <v>38955</v>
      </c>
      <c r="G446" s="147">
        <f t="shared" si="34"/>
        <v>14477.5</v>
      </c>
    </row>
    <row r="447" spans="1:7" x14ac:dyDescent="0.2">
      <c r="A447">
        <v>437</v>
      </c>
      <c r="B447" s="22">
        <v>515.348664352367</v>
      </c>
      <c r="C447" s="185">
        <f t="shared" si="30"/>
        <v>515.35</v>
      </c>
      <c r="D447" s="147">
        <f t="shared" si="31"/>
        <v>77302.5</v>
      </c>
      <c r="E447" s="147">
        <f t="shared" si="32"/>
        <v>5000</v>
      </c>
      <c r="F447" s="147">
        <f t="shared" si="33"/>
        <v>51535</v>
      </c>
      <c r="G447" s="147">
        <f t="shared" si="34"/>
        <v>20767.5</v>
      </c>
    </row>
    <row r="448" spans="1:7" x14ac:dyDescent="0.2">
      <c r="A448">
        <v>438</v>
      </c>
      <c r="B448" s="22">
        <v>465.00177023233925</v>
      </c>
      <c r="C448" s="185">
        <f t="shared" si="30"/>
        <v>465</v>
      </c>
      <c r="D448" s="147">
        <f t="shared" si="31"/>
        <v>69750</v>
      </c>
      <c r="E448" s="147">
        <f t="shared" si="32"/>
        <v>5000</v>
      </c>
      <c r="F448" s="147">
        <f t="shared" si="33"/>
        <v>46500</v>
      </c>
      <c r="G448" s="147">
        <f t="shared" si="34"/>
        <v>18250</v>
      </c>
    </row>
    <row r="449" spans="1:7" x14ac:dyDescent="0.2">
      <c r="A449">
        <v>439</v>
      </c>
      <c r="B449" s="22">
        <v>284.75229492632315</v>
      </c>
      <c r="C449" s="185">
        <f t="shared" si="30"/>
        <v>284.75</v>
      </c>
      <c r="D449" s="147">
        <f t="shared" si="31"/>
        <v>42712.5</v>
      </c>
      <c r="E449" s="147">
        <f t="shared" si="32"/>
        <v>5000</v>
      </c>
      <c r="F449" s="147">
        <f t="shared" si="33"/>
        <v>28475</v>
      </c>
      <c r="G449" s="147">
        <f t="shared" si="34"/>
        <v>9237.5</v>
      </c>
    </row>
    <row r="450" spans="1:7" x14ac:dyDescent="0.2">
      <c r="A450">
        <v>440</v>
      </c>
      <c r="B450" s="22">
        <v>231.82082671291232</v>
      </c>
      <c r="C450" s="185">
        <f t="shared" si="30"/>
        <v>231.82</v>
      </c>
      <c r="D450" s="147">
        <f t="shared" si="31"/>
        <v>34773</v>
      </c>
      <c r="E450" s="147">
        <f t="shared" si="32"/>
        <v>5000</v>
      </c>
      <c r="F450" s="147">
        <f t="shared" si="33"/>
        <v>23182</v>
      </c>
      <c r="G450" s="147">
        <f t="shared" si="34"/>
        <v>6591</v>
      </c>
    </row>
    <row r="451" spans="1:7" x14ac:dyDescent="0.2">
      <c r="A451">
        <v>441</v>
      </c>
      <c r="B451" s="22">
        <v>412.63456391758967</v>
      </c>
      <c r="C451" s="185">
        <f t="shared" si="30"/>
        <v>412.63</v>
      </c>
      <c r="D451" s="147">
        <f t="shared" si="31"/>
        <v>61894.5</v>
      </c>
      <c r="E451" s="147">
        <f t="shared" si="32"/>
        <v>5000</v>
      </c>
      <c r="F451" s="147">
        <f t="shared" si="33"/>
        <v>41263</v>
      </c>
      <c r="G451" s="147">
        <f t="shared" si="34"/>
        <v>15631.5</v>
      </c>
    </row>
    <row r="452" spans="1:7" x14ac:dyDescent="0.2">
      <c r="A452">
        <v>442</v>
      </c>
      <c r="B452" s="22">
        <v>349.11576292902032</v>
      </c>
      <c r="C452" s="185">
        <f t="shared" si="30"/>
        <v>349.12</v>
      </c>
      <c r="D452" s="147">
        <f t="shared" si="31"/>
        <v>52368</v>
      </c>
      <c r="E452" s="147">
        <f t="shared" si="32"/>
        <v>5000</v>
      </c>
      <c r="F452" s="147">
        <f t="shared" si="33"/>
        <v>34912</v>
      </c>
      <c r="G452" s="147">
        <f t="shared" si="34"/>
        <v>12456</v>
      </c>
    </row>
    <row r="453" spans="1:7" x14ac:dyDescent="0.2">
      <c r="A453">
        <v>443</v>
      </c>
      <c r="B453" s="22">
        <v>788.62754804483973</v>
      </c>
      <c r="C453" s="185">
        <f t="shared" si="30"/>
        <v>788.63</v>
      </c>
      <c r="D453" s="147">
        <f t="shared" si="31"/>
        <v>118294.5</v>
      </c>
      <c r="E453" s="147">
        <f t="shared" si="32"/>
        <v>5000</v>
      </c>
      <c r="F453" s="147">
        <f t="shared" si="33"/>
        <v>78863</v>
      </c>
      <c r="G453" s="147">
        <f t="shared" si="34"/>
        <v>34431.5</v>
      </c>
    </row>
    <row r="454" spans="1:7" x14ac:dyDescent="0.2">
      <c r="A454">
        <v>444</v>
      </c>
      <c r="B454" s="22">
        <v>463.19998962022368</v>
      </c>
      <c r="C454" s="185">
        <f t="shared" si="30"/>
        <v>463.2</v>
      </c>
      <c r="D454" s="147">
        <f t="shared" si="31"/>
        <v>69480</v>
      </c>
      <c r="E454" s="147">
        <f t="shared" si="32"/>
        <v>5000</v>
      </c>
      <c r="F454" s="147">
        <f t="shared" si="33"/>
        <v>46320</v>
      </c>
      <c r="G454" s="147">
        <f t="shared" si="34"/>
        <v>18160</v>
      </c>
    </row>
    <row r="455" spans="1:7" x14ac:dyDescent="0.2">
      <c r="A455">
        <v>445</v>
      </c>
      <c r="B455" s="22">
        <v>602.22554709865972</v>
      </c>
      <c r="C455" s="185">
        <f t="shared" si="30"/>
        <v>602.23</v>
      </c>
      <c r="D455" s="147">
        <f t="shared" si="31"/>
        <v>90334.5</v>
      </c>
      <c r="E455" s="147">
        <f t="shared" si="32"/>
        <v>5000</v>
      </c>
      <c r="F455" s="147">
        <f t="shared" si="33"/>
        <v>60223</v>
      </c>
      <c r="G455" s="147">
        <f t="shared" si="34"/>
        <v>25111.5</v>
      </c>
    </row>
    <row r="456" spans="1:7" x14ac:dyDescent="0.2">
      <c r="A456">
        <v>446</v>
      </c>
      <c r="B456" s="22">
        <v>204.77008717356719</v>
      </c>
      <c r="C456" s="185">
        <f t="shared" si="30"/>
        <v>204.77</v>
      </c>
      <c r="D456" s="147">
        <f t="shared" si="31"/>
        <v>30715.5</v>
      </c>
      <c r="E456" s="147">
        <f t="shared" si="32"/>
        <v>5000</v>
      </c>
      <c r="F456" s="147">
        <f t="shared" si="33"/>
        <v>20477</v>
      </c>
      <c r="G456" s="147">
        <f t="shared" si="34"/>
        <v>5238.5</v>
      </c>
    </row>
    <row r="457" spans="1:7" x14ac:dyDescent="0.2">
      <c r="A457">
        <v>447</v>
      </c>
      <c r="B457" s="22">
        <v>570.85512614383128</v>
      </c>
      <c r="C457" s="185">
        <f t="shared" si="30"/>
        <v>570.86</v>
      </c>
      <c r="D457" s="147">
        <f t="shared" si="31"/>
        <v>85629</v>
      </c>
      <c r="E457" s="147">
        <f t="shared" si="32"/>
        <v>5000</v>
      </c>
      <c r="F457" s="147">
        <f t="shared" si="33"/>
        <v>57086</v>
      </c>
      <c r="G457" s="147">
        <f t="shared" si="34"/>
        <v>23543</v>
      </c>
    </row>
    <row r="458" spans="1:7" x14ac:dyDescent="0.2">
      <c r="A458">
        <v>448</v>
      </c>
      <c r="B458" s="22">
        <v>362.10509937354601</v>
      </c>
      <c r="C458" s="185">
        <f t="shared" si="30"/>
        <v>362.11</v>
      </c>
      <c r="D458" s="147">
        <f t="shared" si="31"/>
        <v>54316.5</v>
      </c>
      <c r="E458" s="147">
        <f t="shared" si="32"/>
        <v>5000</v>
      </c>
      <c r="F458" s="147">
        <f t="shared" si="33"/>
        <v>36211</v>
      </c>
      <c r="G458" s="147">
        <f t="shared" si="34"/>
        <v>13105.5</v>
      </c>
    </row>
    <row r="459" spans="1:7" x14ac:dyDescent="0.2">
      <c r="A459">
        <v>449</v>
      </c>
      <c r="B459" s="22">
        <v>700.40517118778325</v>
      </c>
      <c r="C459" s="185">
        <f t="shared" si="30"/>
        <v>700.41</v>
      </c>
      <c r="D459" s="147">
        <f t="shared" si="31"/>
        <v>105061.5</v>
      </c>
      <c r="E459" s="147">
        <f t="shared" si="32"/>
        <v>5000</v>
      </c>
      <c r="F459" s="147">
        <f t="shared" si="33"/>
        <v>70041</v>
      </c>
      <c r="G459" s="147">
        <f t="shared" si="34"/>
        <v>30020.5</v>
      </c>
    </row>
    <row r="460" spans="1:7" x14ac:dyDescent="0.2">
      <c r="A460">
        <v>450</v>
      </c>
      <c r="B460" s="22">
        <v>309.7121530723349</v>
      </c>
      <c r="C460" s="185">
        <f t="shared" ref="C460:C523" si="35">ROUND(B460,2)</f>
        <v>309.70999999999998</v>
      </c>
      <c r="D460" s="147">
        <f t="shared" ref="D460:D523" si="36">C460*$E$6</f>
        <v>46456.5</v>
      </c>
      <c r="E460" s="147">
        <f t="shared" ref="E460:E523" si="37">$B$6</f>
        <v>5000</v>
      </c>
      <c r="F460" s="147">
        <f t="shared" ref="F460:F523" si="38">C460*SUM($B$3:$B$5)</f>
        <v>30970.999999999996</v>
      </c>
      <c r="G460" s="147">
        <f t="shared" ref="G460:G523" si="39">D460-E460-F460</f>
        <v>10485.500000000004</v>
      </c>
    </row>
    <row r="461" spans="1:7" x14ac:dyDescent="0.2">
      <c r="A461">
        <v>451</v>
      </c>
      <c r="B461" s="22">
        <v>332.15668673261848</v>
      </c>
      <c r="C461" s="185">
        <f t="shared" si="35"/>
        <v>332.16</v>
      </c>
      <c r="D461" s="147">
        <f t="shared" si="36"/>
        <v>49824.000000000007</v>
      </c>
      <c r="E461" s="147">
        <f t="shared" si="37"/>
        <v>5000</v>
      </c>
      <c r="F461" s="147">
        <f t="shared" si="38"/>
        <v>33216</v>
      </c>
      <c r="G461" s="147">
        <f t="shared" si="39"/>
        <v>11608.000000000007</v>
      </c>
    </row>
    <row r="462" spans="1:7" x14ac:dyDescent="0.2">
      <c r="A462">
        <v>452</v>
      </c>
      <c r="B462" s="22">
        <v>757.43391511842322</v>
      </c>
      <c r="C462" s="185">
        <f t="shared" si="35"/>
        <v>757.43</v>
      </c>
      <c r="D462" s="147">
        <f t="shared" si="36"/>
        <v>113614.49999999999</v>
      </c>
      <c r="E462" s="147">
        <f t="shared" si="37"/>
        <v>5000</v>
      </c>
      <c r="F462" s="147">
        <f t="shared" si="38"/>
        <v>75743</v>
      </c>
      <c r="G462" s="147">
        <f t="shared" si="39"/>
        <v>32871.499999999985</v>
      </c>
    </row>
    <row r="463" spans="1:7" x14ac:dyDescent="0.2">
      <c r="A463">
        <v>453</v>
      </c>
      <c r="B463" s="22">
        <v>591.81139533957992</v>
      </c>
      <c r="C463" s="185">
        <f t="shared" si="35"/>
        <v>591.80999999999995</v>
      </c>
      <c r="D463" s="147">
        <f t="shared" si="36"/>
        <v>88771.499999999985</v>
      </c>
      <c r="E463" s="147">
        <f t="shared" si="37"/>
        <v>5000</v>
      </c>
      <c r="F463" s="147">
        <f t="shared" si="38"/>
        <v>59180.999999999993</v>
      </c>
      <c r="G463" s="147">
        <f t="shared" si="39"/>
        <v>24590.499999999993</v>
      </c>
    </row>
    <row r="464" spans="1:7" x14ac:dyDescent="0.2">
      <c r="A464">
        <v>454</v>
      </c>
      <c r="B464" s="22">
        <v>374.12147232057595</v>
      </c>
      <c r="C464" s="185">
        <f t="shared" si="35"/>
        <v>374.12</v>
      </c>
      <c r="D464" s="147">
        <f t="shared" si="36"/>
        <v>56118</v>
      </c>
      <c r="E464" s="147">
        <f t="shared" si="37"/>
        <v>5000</v>
      </c>
      <c r="F464" s="147">
        <f t="shared" si="38"/>
        <v>37412</v>
      </c>
      <c r="G464" s="147">
        <f t="shared" si="39"/>
        <v>13706</v>
      </c>
    </row>
    <row r="465" spans="1:7" x14ac:dyDescent="0.2">
      <c r="A465">
        <v>455</v>
      </c>
      <c r="B465" s="22">
        <v>459.58529192003664</v>
      </c>
      <c r="C465" s="185">
        <f t="shared" si="35"/>
        <v>459.59</v>
      </c>
      <c r="D465" s="147">
        <f t="shared" si="36"/>
        <v>68938.5</v>
      </c>
      <c r="E465" s="147">
        <f t="shared" si="37"/>
        <v>5000</v>
      </c>
      <c r="F465" s="147">
        <f t="shared" si="38"/>
        <v>45959</v>
      </c>
      <c r="G465" s="147">
        <f t="shared" si="39"/>
        <v>17979.5</v>
      </c>
    </row>
    <row r="466" spans="1:7" x14ac:dyDescent="0.2">
      <c r="A466">
        <v>456</v>
      </c>
      <c r="B466" s="22">
        <v>450.0013000564656</v>
      </c>
      <c r="C466" s="185">
        <f t="shared" si="35"/>
        <v>450</v>
      </c>
      <c r="D466" s="147">
        <f t="shared" si="36"/>
        <v>67500</v>
      </c>
      <c r="E466" s="147">
        <f t="shared" si="37"/>
        <v>5000</v>
      </c>
      <c r="F466" s="147">
        <f t="shared" si="38"/>
        <v>45000</v>
      </c>
      <c r="G466" s="147">
        <f t="shared" si="39"/>
        <v>17500</v>
      </c>
    </row>
    <row r="467" spans="1:7" x14ac:dyDescent="0.2">
      <c r="A467">
        <v>457</v>
      </c>
      <c r="B467" s="22">
        <v>771.85004901692741</v>
      </c>
      <c r="C467" s="185">
        <f t="shared" si="35"/>
        <v>771.85</v>
      </c>
      <c r="D467" s="147">
        <f t="shared" si="36"/>
        <v>115777.5</v>
      </c>
      <c r="E467" s="147">
        <f t="shared" si="37"/>
        <v>5000</v>
      </c>
      <c r="F467" s="147">
        <f t="shared" si="38"/>
        <v>77185</v>
      </c>
      <c r="G467" s="147">
        <f t="shared" si="39"/>
        <v>33592.5</v>
      </c>
    </row>
    <row r="468" spans="1:7" x14ac:dyDescent="0.2">
      <c r="A468">
        <v>458</v>
      </c>
      <c r="B468" s="22">
        <v>483.77382749867337</v>
      </c>
      <c r="C468" s="185">
        <f t="shared" si="35"/>
        <v>483.77</v>
      </c>
      <c r="D468" s="147">
        <f t="shared" si="36"/>
        <v>72565.5</v>
      </c>
      <c r="E468" s="147">
        <f t="shared" si="37"/>
        <v>5000</v>
      </c>
      <c r="F468" s="147">
        <f t="shared" si="38"/>
        <v>48377</v>
      </c>
      <c r="G468" s="147">
        <f t="shared" si="39"/>
        <v>19188.5</v>
      </c>
    </row>
    <row r="469" spans="1:7" x14ac:dyDescent="0.2">
      <c r="A469">
        <v>459</v>
      </c>
      <c r="B469" s="22">
        <v>786.71877020351531</v>
      </c>
      <c r="C469" s="185">
        <f t="shared" si="35"/>
        <v>786.72</v>
      </c>
      <c r="D469" s="147">
        <f t="shared" si="36"/>
        <v>118008</v>
      </c>
      <c r="E469" s="147">
        <f t="shared" si="37"/>
        <v>5000</v>
      </c>
      <c r="F469" s="147">
        <f t="shared" si="38"/>
        <v>78672</v>
      </c>
      <c r="G469" s="147">
        <f t="shared" si="39"/>
        <v>34336</v>
      </c>
    </row>
    <row r="470" spans="1:7" x14ac:dyDescent="0.2">
      <c r="A470">
        <v>460</v>
      </c>
      <c r="B470" s="22">
        <v>782.37081048189236</v>
      </c>
      <c r="C470" s="185">
        <f t="shared" si="35"/>
        <v>782.37</v>
      </c>
      <c r="D470" s="147">
        <f t="shared" si="36"/>
        <v>117355.5</v>
      </c>
      <c r="E470" s="147">
        <f t="shared" si="37"/>
        <v>5000</v>
      </c>
      <c r="F470" s="147">
        <f t="shared" si="38"/>
        <v>78237</v>
      </c>
      <c r="G470" s="147">
        <f t="shared" si="39"/>
        <v>34118.5</v>
      </c>
    </row>
    <row r="471" spans="1:7" x14ac:dyDescent="0.2">
      <c r="A471">
        <v>461</v>
      </c>
      <c r="B471" s="22">
        <v>306.2117691646385</v>
      </c>
      <c r="C471" s="185">
        <f t="shared" si="35"/>
        <v>306.20999999999998</v>
      </c>
      <c r="D471" s="147">
        <f t="shared" si="36"/>
        <v>45931.5</v>
      </c>
      <c r="E471" s="147">
        <f t="shared" si="37"/>
        <v>5000</v>
      </c>
      <c r="F471" s="147">
        <f t="shared" si="38"/>
        <v>30620.999999999996</v>
      </c>
      <c r="G471" s="147">
        <f t="shared" si="39"/>
        <v>10310.500000000004</v>
      </c>
    </row>
    <row r="472" spans="1:7" x14ac:dyDescent="0.2">
      <c r="A472">
        <v>462</v>
      </c>
      <c r="B472" s="22">
        <v>301.20435007903927</v>
      </c>
      <c r="C472" s="185">
        <f t="shared" si="35"/>
        <v>301.2</v>
      </c>
      <c r="D472" s="147">
        <f t="shared" si="36"/>
        <v>45180</v>
      </c>
      <c r="E472" s="147">
        <f t="shared" si="37"/>
        <v>5000</v>
      </c>
      <c r="F472" s="147">
        <f t="shared" si="38"/>
        <v>30120</v>
      </c>
      <c r="G472" s="147">
        <f t="shared" si="39"/>
        <v>10060</v>
      </c>
    </row>
    <row r="473" spans="1:7" x14ac:dyDescent="0.2">
      <c r="A473">
        <v>463</v>
      </c>
      <c r="B473" s="22">
        <v>741.51177841309072</v>
      </c>
      <c r="C473" s="185">
        <f t="shared" si="35"/>
        <v>741.51</v>
      </c>
      <c r="D473" s="147">
        <f t="shared" si="36"/>
        <v>111226.5</v>
      </c>
      <c r="E473" s="147">
        <f t="shared" si="37"/>
        <v>5000</v>
      </c>
      <c r="F473" s="147">
        <f t="shared" si="38"/>
        <v>74151</v>
      </c>
      <c r="G473" s="147">
        <f t="shared" si="39"/>
        <v>32075.5</v>
      </c>
    </row>
    <row r="474" spans="1:7" x14ac:dyDescent="0.2">
      <c r="A474">
        <v>464</v>
      </c>
      <c r="B474" s="22">
        <v>588.45978881626377</v>
      </c>
      <c r="C474" s="185">
        <f t="shared" si="35"/>
        <v>588.46</v>
      </c>
      <c r="D474" s="147">
        <f t="shared" si="36"/>
        <v>88269</v>
      </c>
      <c r="E474" s="147">
        <f t="shared" si="37"/>
        <v>5000</v>
      </c>
      <c r="F474" s="147">
        <f t="shared" si="38"/>
        <v>58846</v>
      </c>
      <c r="G474" s="147">
        <f t="shared" si="39"/>
        <v>24423</v>
      </c>
    </row>
    <row r="475" spans="1:7" x14ac:dyDescent="0.2">
      <c r="A475">
        <v>465</v>
      </c>
      <c r="B475" s="22">
        <v>443.67063494570118</v>
      </c>
      <c r="C475" s="185">
        <f t="shared" si="35"/>
        <v>443.67</v>
      </c>
      <c r="D475" s="147">
        <f t="shared" si="36"/>
        <v>66550.5</v>
      </c>
      <c r="E475" s="147">
        <f t="shared" si="37"/>
        <v>5000</v>
      </c>
      <c r="F475" s="147">
        <f t="shared" si="38"/>
        <v>44367</v>
      </c>
      <c r="G475" s="147">
        <f t="shared" si="39"/>
        <v>17183.5</v>
      </c>
    </row>
    <row r="476" spans="1:7" x14ac:dyDescent="0.2">
      <c r="A476">
        <v>466</v>
      </c>
      <c r="B476" s="22">
        <v>572.36153239959924</v>
      </c>
      <c r="C476" s="185">
        <f t="shared" si="35"/>
        <v>572.36</v>
      </c>
      <c r="D476" s="147">
        <f t="shared" si="36"/>
        <v>85854</v>
      </c>
      <c r="E476" s="147">
        <f t="shared" si="37"/>
        <v>5000</v>
      </c>
      <c r="F476" s="147">
        <f t="shared" si="38"/>
        <v>57236</v>
      </c>
      <c r="G476" s="147">
        <f t="shared" si="39"/>
        <v>23618</v>
      </c>
    </row>
    <row r="477" spans="1:7" x14ac:dyDescent="0.2">
      <c r="A477">
        <v>467</v>
      </c>
      <c r="B477" s="22">
        <v>480.27504006413511</v>
      </c>
      <c r="C477" s="185">
        <f t="shared" si="35"/>
        <v>480.28</v>
      </c>
      <c r="D477" s="147">
        <f t="shared" si="36"/>
        <v>72042</v>
      </c>
      <c r="E477" s="147">
        <f t="shared" si="37"/>
        <v>5000</v>
      </c>
      <c r="F477" s="147">
        <f t="shared" si="38"/>
        <v>48028</v>
      </c>
      <c r="G477" s="147">
        <f t="shared" si="39"/>
        <v>19014</v>
      </c>
    </row>
    <row r="478" spans="1:7" x14ac:dyDescent="0.2">
      <c r="A478">
        <v>468</v>
      </c>
      <c r="B478" s="22">
        <v>782.59835791895091</v>
      </c>
      <c r="C478" s="185">
        <f t="shared" si="35"/>
        <v>782.6</v>
      </c>
      <c r="D478" s="147">
        <f t="shared" si="36"/>
        <v>117390</v>
      </c>
      <c r="E478" s="147">
        <f t="shared" si="37"/>
        <v>5000</v>
      </c>
      <c r="F478" s="147">
        <f t="shared" si="38"/>
        <v>78260</v>
      </c>
      <c r="G478" s="147">
        <f t="shared" si="39"/>
        <v>34130</v>
      </c>
    </row>
    <row r="479" spans="1:7" x14ac:dyDescent="0.2">
      <c r="A479">
        <v>469</v>
      </c>
      <c r="B479" s="22">
        <v>530.60154380770473</v>
      </c>
      <c r="C479" s="185">
        <f t="shared" si="35"/>
        <v>530.6</v>
      </c>
      <c r="D479" s="147">
        <f t="shared" si="36"/>
        <v>79590</v>
      </c>
      <c r="E479" s="147">
        <f t="shared" si="37"/>
        <v>5000</v>
      </c>
      <c r="F479" s="147">
        <f t="shared" si="38"/>
        <v>53060</v>
      </c>
      <c r="G479" s="147">
        <f t="shared" si="39"/>
        <v>21530</v>
      </c>
    </row>
    <row r="480" spans="1:7" x14ac:dyDescent="0.2">
      <c r="A480">
        <v>470</v>
      </c>
      <c r="B480" s="22">
        <v>620.14677609323837</v>
      </c>
      <c r="C480" s="185">
        <f t="shared" si="35"/>
        <v>620.15</v>
      </c>
      <c r="D480" s="147">
        <f t="shared" si="36"/>
        <v>93022.5</v>
      </c>
      <c r="E480" s="147">
        <f t="shared" si="37"/>
        <v>5000</v>
      </c>
      <c r="F480" s="147">
        <f t="shared" si="38"/>
        <v>62015</v>
      </c>
      <c r="G480" s="147">
        <f t="shared" si="39"/>
        <v>26007.5</v>
      </c>
    </row>
    <row r="481" spans="1:7" x14ac:dyDescent="0.2">
      <c r="A481">
        <v>471</v>
      </c>
      <c r="B481" s="22">
        <v>206.86579905770057</v>
      </c>
      <c r="C481" s="185">
        <f t="shared" si="35"/>
        <v>206.87</v>
      </c>
      <c r="D481" s="147">
        <f t="shared" si="36"/>
        <v>31030.5</v>
      </c>
      <c r="E481" s="147">
        <f t="shared" si="37"/>
        <v>5000</v>
      </c>
      <c r="F481" s="147">
        <f t="shared" si="38"/>
        <v>20687</v>
      </c>
      <c r="G481" s="147">
        <f t="shared" si="39"/>
        <v>5343.5</v>
      </c>
    </row>
    <row r="482" spans="1:7" x14ac:dyDescent="0.2">
      <c r="A482">
        <v>472</v>
      </c>
      <c r="B482" s="22">
        <v>393.48476277360913</v>
      </c>
      <c r="C482" s="185">
        <f t="shared" si="35"/>
        <v>393.48</v>
      </c>
      <c r="D482" s="147">
        <f t="shared" si="36"/>
        <v>59022</v>
      </c>
      <c r="E482" s="147">
        <f t="shared" si="37"/>
        <v>5000</v>
      </c>
      <c r="F482" s="147">
        <f t="shared" si="38"/>
        <v>39348</v>
      </c>
      <c r="G482" s="147">
        <f t="shared" si="39"/>
        <v>14674</v>
      </c>
    </row>
    <row r="483" spans="1:7" x14ac:dyDescent="0.2">
      <c r="A483">
        <v>473</v>
      </c>
      <c r="B483" s="22">
        <v>698.40793604888393</v>
      </c>
      <c r="C483" s="185">
        <f t="shared" si="35"/>
        <v>698.41</v>
      </c>
      <c r="D483" s="147">
        <f t="shared" si="36"/>
        <v>104761.5</v>
      </c>
      <c r="E483" s="147">
        <f t="shared" si="37"/>
        <v>5000</v>
      </c>
      <c r="F483" s="147">
        <f t="shared" si="38"/>
        <v>69841</v>
      </c>
      <c r="G483" s="147">
        <f t="shared" si="39"/>
        <v>29920.5</v>
      </c>
    </row>
    <row r="484" spans="1:7" x14ac:dyDescent="0.2">
      <c r="A484">
        <v>474</v>
      </c>
      <c r="B484" s="22">
        <v>342.1811735919589</v>
      </c>
      <c r="C484" s="185">
        <f t="shared" si="35"/>
        <v>342.18</v>
      </c>
      <c r="D484" s="147">
        <f t="shared" si="36"/>
        <v>51327</v>
      </c>
      <c r="E484" s="147">
        <f t="shared" si="37"/>
        <v>5000</v>
      </c>
      <c r="F484" s="147">
        <f t="shared" si="38"/>
        <v>34218</v>
      </c>
      <c r="G484" s="147">
        <f t="shared" si="39"/>
        <v>12109</v>
      </c>
    </row>
    <row r="485" spans="1:7" x14ac:dyDescent="0.2">
      <c r="A485">
        <v>475</v>
      </c>
      <c r="B485" s="22">
        <v>638.98456005332264</v>
      </c>
      <c r="C485" s="185">
        <f t="shared" si="35"/>
        <v>638.98</v>
      </c>
      <c r="D485" s="147">
        <f t="shared" si="36"/>
        <v>95847</v>
      </c>
      <c r="E485" s="147">
        <f t="shared" si="37"/>
        <v>5000</v>
      </c>
      <c r="F485" s="147">
        <f t="shared" si="38"/>
        <v>63898</v>
      </c>
      <c r="G485" s="147">
        <f t="shared" si="39"/>
        <v>26949</v>
      </c>
    </row>
    <row r="486" spans="1:7" x14ac:dyDescent="0.2">
      <c r="A486">
        <v>476</v>
      </c>
      <c r="B486" s="22">
        <v>613.50081619503942</v>
      </c>
      <c r="C486" s="185">
        <f t="shared" si="35"/>
        <v>613.5</v>
      </c>
      <c r="D486" s="147">
        <f t="shared" si="36"/>
        <v>92025</v>
      </c>
      <c r="E486" s="147">
        <f t="shared" si="37"/>
        <v>5000</v>
      </c>
      <c r="F486" s="147">
        <f t="shared" si="38"/>
        <v>61350</v>
      </c>
      <c r="G486" s="147">
        <f t="shared" si="39"/>
        <v>25675</v>
      </c>
    </row>
    <row r="487" spans="1:7" x14ac:dyDescent="0.2">
      <c r="A487">
        <v>477</v>
      </c>
      <c r="B487" s="22">
        <v>708.21779002818175</v>
      </c>
      <c r="C487" s="185">
        <f t="shared" si="35"/>
        <v>708.22</v>
      </c>
      <c r="D487" s="147">
        <f t="shared" si="36"/>
        <v>106233</v>
      </c>
      <c r="E487" s="147">
        <f t="shared" si="37"/>
        <v>5000</v>
      </c>
      <c r="F487" s="147">
        <f t="shared" si="38"/>
        <v>70822</v>
      </c>
      <c r="G487" s="147">
        <f t="shared" si="39"/>
        <v>30411</v>
      </c>
    </row>
    <row r="488" spans="1:7" x14ac:dyDescent="0.2">
      <c r="A488">
        <v>478</v>
      </c>
      <c r="B488" s="22">
        <v>216.39700365085017</v>
      </c>
      <c r="C488" s="185">
        <f t="shared" si="35"/>
        <v>216.4</v>
      </c>
      <c r="D488" s="147">
        <f t="shared" si="36"/>
        <v>32460</v>
      </c>
      <c r="E488" s="147">
        <f t="shared" si="37"/>
        <v>5000</v>
      </c>
      <c r="F488" s="147">
        <f t="shared" si="38"/>
        <v>21640</v>
      </c>
      <c r="G488" s="147">
        <f t="shared" si="39"/>
        <v>5820</v>
      </c>
    </row>
    <row r="489" spans="1:7" x14ac:dyDescent="0.2">
      <c r="A489">
        <v>479</v>
      </c>
      <c r="B489" s="22">
        <v>384.44035983851194</v>
      </c>
      <c r="C489" s="185">
        <f t="shared" si="35"/>
        <v>384.44</v>
      </c>
      <c r="D489" s="147">
        <f t="shared" si="36"/>
        <v>57666</v>
      </c>
      <c r="E489" s="147">
        <f t="shared" si="37"/>
        <v>5000</v>
      </c>
      <c r="F489" s="147">
        <f t="shared" si="38"/>
        <v>38444</v>
      </c>
      <c r="G489" s="147">
        <f t="shared" si="39"/>
        <v>14222</v>
      </c>
    </row>
    <row r="490" spans="1:7" x14ac:dyDescent="0.2">
      <c r="A490">
        <v>480</v>
      </c>
      <c r="B490" s="22">
        <v>489.12780587055153</v>
      </c>
      <c r="C490" s="185">
        <f t="shared" si="35"/>
        <v>489.13</v>
      </c>
      <c r="D490" s="147">
        <f t="shared" si="36"/>
        <v>73369.5</v>
      </c>
      <c r="E490" s="147">
        <f t="shared" si="37"/>
        <v>5000</v>
      </c>
      <c r="F490" s="147">
        <f t="shared" si="38"/>
        <v>48913</v>
      </c>
      <c r="G490" s="147">
        <f t="shared" si="39"/>
        <v>19456.5</v>
      </c>
    </row>
    <row r="491" spans="1:7" x14ac:dyDescent="0.2">
      <c r="A491">
        <v>481</v>
      </c>
      <c r="B491" s="22">
        <v>771.03326635948997</v>
      </c>
      <c r="C491" s="185">
        <f t="shared" si="35"/>
        <v>771.03</v>
      </c>
      <c r="D491" s="147">
        <f t="shared" si="36"/>
        <v>115654.5</v>
      </c>
      <c r="E491" s="147">
        <f t="shared" si="37"/>
        <v>5000</v>
      </c>
      <c r="F491" s="147">
        <f t="shared" si="38"/>
        <v>77103</v>
      </c>
      <c r="G491" s="147">
        <f t="shared" si="39"/>
        <v>33551.5</v>
      </c>
    </row>
    <row r="492" spans="1:7" x14ac:dyDescent="0.2">
      <c r="A492">
        <v>482</v>
      </c>
      <c r="B492" s="22">
        <v>556.1077039484436</v>
      </c>
      <c r="C492" s="185">
        <f t="shared" si="35"/>
        <v>556.11</v>
      </c>
      <c r="D492" s="147">
        <f t="shared" si="36"/>
        <v>83416.5</v>
      </c>
      <c r="E492" s="147">
        <f t="shared" si="37"/>
        <v>5000</v>
      </c>
      <c r="F492" s="147">
        <f t="shared" si="38"/>
        <v>55611</v>
      </c>
      <c r="G492" s="147">
        <f t="shared" si="39"/>
        <v>22805.5</v>
      </c>
    </row>
    <row r="493" spans="1:7" x14ac:dyDescent="0.2">
      <c r="A493">
        <v>483</v>
      </c>
      <c r="B493" s="22">
        <v>302.18026149188182</v>
      </c>
      <c r="C493" s="185">
        <f t="shared" si="35"/>
        <v>302.18</v>
      </c>
      <c r="D493" s="147">
        <f t="shared" si="36"/>
        <v>45327</v>
      </c>
      <c r="E493" s="147">
        <f t="shared" si="37"/>
        <v>5000</v>
      </c>
      <c r="F493" s="147">
        <f t="shared" si="38"/>
        <v>30218</v>
      </c>
      <c r="G493" s="147">
        <f t="shared" si="39"/>
        <v>10109</v>
      </c>
    </row>
    <row r="494" spans="1:7" x14ac:dyDescent="0.2">
      <c r="A494">
        <v>484</v>
      </c>
      <c r="B494" s="22">
        <v>343.6548940575006</v>
      </c>
      <c r="C494" s="185">
        <f t="shared" si="35"/>
        <v>343.65</v>
      </c>
      <c r="D494" s="147">
        <f t="shared" si="36"/>
        <v>51547.5</v>
      </c>
      <c r="E494" s="147">
        <f t="shared" si="37"/>
        <v>5000</v>
      </c>
      <c r="F494" s="147">
        <f t="shared" si="38"/>
        <v>34365</v>
      </c>
      <c r="G494" s="147">
        <f t="shared" si="39"/>
        <v>12182.5</v>
      </c>
    </row>
    <row r="495" spans="1:7" x14ac:dyDescent="0.2">
      <c r="A495">
        <v>485</v>
      </c>
      <c r="B495" s="22">
        <v>207.80442441245748</v>
      </c>
      <c r="C495" s="185">
        <f t="shared" si="35"/>
        <v>207.8</v>
      </c>
      <c r="D495" s="147">
        <f t="shared" si="36"/>
        <v>31170</v>
      </c>
      <c r="E495" s="147">
        <f t="shared" si="37"/>
        <v>5000</v>
      </c>
      <c r="F495" s="147">
        <f t="shared" si="38"/>
        <v>20780</v>
      </c>
      <c r="G495" s="147">
        <f t="shared" si="39"/>
        <v>5390</v>
      </c>
    </row>
    <row r="496" spans="1:7" x14ac:dyDescent="0.2">
      <c r="A496">
        <v>486</v>
      </c>
      <c r="B496" s="22">
        <v>568.96110017269905</v>
      </c>
      <c r="C496" s="185">
        <f t="shared" si="35"/>
        <v>568.96</v>
      </c>
      <c r="D496" s="147">
        <f t="shared" si="36"/>
        <v>85344</v>
      </c>
      <c r="E496" s="147">
        <f t="shared" si="37"/>
        <v>5000</v>
      </c>
      <c r="F496" s="147">
        <f t="shared" si="38"/>
        <v>56896</v>
      </c>
      <c r="G496" s="147">
        <f t="shared" si="39"/>
        <v>23448</v>
      </c>
    </row>
    <row r="497" spans="1:7" x14ac:dyDescent="0.2">
      <c r="A497">
        <v>487</v>
      </c>
      <c r="B497" s="22">
        <v>329.2106025522624</v>
      </c>
      <c r="C497" s="185">
        <f t="shared" si="35"/>
        <v>329.21</v>
      </c>
      <c r="D497" s="147">
        <f t="shared" si="36"/>
        <v>49381.5</v>
      </c>
      <c r="E497" s="147">
        <f t="shared" si="37"/>
        <v>5000</v>
      </c>
      <c r="F497" s="147">
        <f t="shared" si="38"/>
        <v>32921</v>
      </c>
      <c r="G497" s="147">
        <f t="shared" si="39"/>
        <v>11460.5</v>
      </c>
    </row>
    <row r="498" spans="1:7" x14ac:dyDescent="0.2">
      <c r="A498">
        <v>488</v>
      </c>
      <c r="B498" s="22">
        <v>442.5970958744162</v>
      </c>
      <c r="C498" s="185">
        <f t="shared" si="35"/>
        <v>442.6</v>
      </c>
      <c r="D498" s="147">
        <f t="shared" si="36"/>
        <v>66390</v>
      </c>
      <c r="E498" s="147">
        <f t="shared" si="37"/>
        <v>5000</v>
      </c>
      <c r="F498" s="147">
        <f t="shared" si="38"/>
        <v>44260</v>
      </c>
      <c r="G498" s="147">
        <f t="shared" si="39"/>
        <v>17130</v>
      </c>
    </row>
    <row r="499" spans="1:7" x14ac:dyDescent="0.2">
      <c r="A499">
        <v>489</v>
      </c>
      <c r="B499" s="22">
        <v>529.39036131342425</v>
      </c>
      <c r="C499" s="185">
        <f t="shared" si="35"/>
        <v>529.39</v>
      </c>
      <c r="D499" s="147">
        <f t="shared" si="36"/>
        <v>79408.5</v>
      </c>
      <c r="E499" s="147">
        <f t="shared" si="37"/>
        <v>5000</v>
      </c>
      <c r="F499" s="147">
        <f t="shared" si="38"/>
        <v>52939</v>
      </c>
      <c r="G499" s="147">
        <f t="shared" si="39"/>
        <v>21469.5</v>
      </c>
    </row>
    <row r="500" spans="1:7" x14ac:dyDescent="0.2">
      <c r="A500">
        <v>490</v>
      </c>
      <c r="B500" s="22">
        <v>663.80259472122532</v>
      </c>
      <c r="C500" s="185">
        <f t="shared" si="35"/>
        <v>663.8</v>
      </c>
      <c r="D500" s="147">
        <f t="shared" si="36"/>
        <v>99570</v>
      </c>
      <c r="E500" s="147">
        <f t="shared" si="37"/>
        <v>5000</v>
      </c>
      <c r="F500" s="147">
        <f t="shared" si="38"/>
        <v>66380</v>
      </c>
      <c r="G500" s="147">
        <f t="shared" si="39"/>
        <v>28190</v>
      </c>
    </row>
    <row r="501" spans="1:7" x14ac:dyDescent="0.2">
      <c r="A501">
        <v>491</v>
      </c>
      <c r="B501" s="22">
        <v>730.20947963474759</v>
      </c>
      <c r="C501" s="185">
        <f t="shared" si="35"/>
        <v>730.21</v>
      </c>
      <c r="D501" s="147">
        <f t="shared" si="36"/>
        <v>109531.5</v>
      </c>
      <c r="E501" s="147">
        <f t="shared" si="37"/>
        <v>5000</v>
      </c>
      <c r="F501" s="147">
        <f t="shared" si="38"/>
        <v>73021</v>
      </c>
      <c r="G501" s="147">
        <f t="shared" si="39"/>
        <v>31510.5</v>
      </c>
    </row>
    <row r="502" spans="1:7" x14ac:dyDescent="0.2">
      <c r="A502">
        <v>492</v>
      </c>
      <c r="B502" s="22">
        <v>230.72422120288212</v>
      </c>
      <c r="C502" s="185">
        <f t="shared" si="35"/>
        <v>230.72</v>
      </c>
      <c r="D502" s="147">
        <f t="shared" si="36"/>
        <v>34608</v>
      </c>
      <c r="E502" s="147">
        <f t="shared" si="37"/>
        <v>5000</v>
      </c>
      <c r="F502" s="147">
        <f t="shared" si="38"/>
        <v>23072</v>
      </c>
      <c r="G502" s="147">
        <f t="shared" si="39"/>
        <v>6536</v>
      </c>
    </row>
    <row r="503" spans="1:7" x14ac:dyDescent="0.2">
      <c r="A503">
        <v>493</v>
      </c>
      <c r="B503" s="22">
        <v>581.98575683961894</v>
      </c>
      <c r="C503" s="185">
        <f t="shared" si="35"/>
        <v>581.99</v>
      </c>
      <c r="D503" s="147">
        <f t="shared" si="36"/>
        <v>87298.5</v>
      </c>
      <c r="E503" s="147">
        <f t="shared" si="37"/>
        <v>5000</v>
      </c>
      <c r="F503" s="147">
        <f t="shared" si="38"/>
        <v>58199</v>
      </c>
      <c r="G503" s="147">
        <f t="shared" si="39"/>
        <v>24099.5</v>
      </c>
    </row>
    <row r="504" spans="1:7" x14ac:dyDescent="0.2">
      <c r="A504">
        <v>494</v>
      </c>
      <c r="B504" s="22">
        <v>234.61520347493476</v>
      </c>
      <c r="C504" s="185">
        <f t="shared" si="35"/>
        <v>234.62</v>
      </c>
      <c r="D504" s="147">
        <f t="shared" si="36"/>
        <v>35193</v>
      </c>
      <c r="E504" s="147">
        <f t="shared" si="37"/>
        <v>5000</v>
      </c>
      <c r="F504" s="147">
        <f t="shared" si="38"/>
        <v>23462</v>
      </c>
      <c r="G504" s="147">
        <f t="shared" si="39"/>
        <v>6731</v>
      </c>
    </row>
    <row r="505" spans="1:7" x14ac:dyDescent="0.2">
      <c r="A505">
        <v>495</v>
      </c>
      <c r="B505" s="22">
        <v>577.72480322873446</v>
      </c>
      <c r="C505" s="185">
        <f t="shared" si="35"/>
        <v>577.72</v>
      </c>
      <c r="D505" s="147">
        <f t="shared" si="36"/>
        <v>86658</v>
      </c>
      <c r="E505" s="147">
        <f t="shared" si="37"/>
        <v>5000</v>
      </c>
      <c r="F505" s="147">
        <f t="shared" si="38"/>
        <v>57772</v>
      </c>
      <c r="G505" s="147">
        <f t="shared" si="39"/>
        <v>23886</v>
      </c>
    </row>
    <row r="506" spans="1:7" x14ac:dyDescent="0.2">
      <c r="A506">
        <v>496</v>
      </c>
      <c r="B506" s="22">
        <v>620.76786533965162</v>
      </c>
      <c r="C506" s="185">
        <f t="shared" si="35"/>
        <v>620.77</v>
      </c>
      <c r="D506" s="147">
        <f t="shared" si="36"/>
        <v>93115.5</v>
      </c>
      <c r="E506" s="147">
        <f t="shared" si="37"/>
        <v>5000</v>
      </c>
      <c r="F506" s="147">
        <f t="shared" si="38"/>
        <v>62077</v>
      </c>
      <c r="G506" s="147">
        <f t="shared" si="39"/>
        <v>26038.5</v>
      </c>
    </row>
    <row r="507" spans="1:7" x14ac:dyDescent="0.2">
      <c r="A507">
        <v>497</v>
      </c>
      <c r="B507" s="22">
        <v>445.51276352513241</v>
      </c>
      <c r="C507" s="185">
        <f t="shared" si="35"/>
        <v>445.51</v>
      </c>
      <c r="D507" s="147">
        <f t="shared" si="36"/>
        <v>66826.5</v>
      </c>
      <c r="E507" s="147">
        <f t="shared" si="37"/>
        <v>5000</v>
      </c>
      <c r="F507" s="147">
        <f t="shared" si="38"/>
        <v>44551</v>
      </c>
      <c r="G507" s="147">
        <f t="shared" si="39"/>
        <v>17275.5</v>
      </c>
    </row>
    <row r="508" spans="1:7" x14ac:dyDescent="0.2">
      <c r="A508">
        <v>498</v>
      </c>
      <c r="B508" s="22">
        <v>333.01656690100981</v>
      </c>
      <c r="C508" s="185">
        <f t="shared" si="35"/>
        <v>333.02</v>
      </c>
      <c r="D508" s="147">
        <f t="shared" si="36"/>
        <v>49953</v>
      </c>
      <c r="E508" s="147">
        <f t="shared" si="37"/>
        <v>5000</v>
      </c>
      <c r="F508" s="147">
        <f t="shared" si="38"/>
        <v>33302</v>
      </c>
      <c r="G508" s="147">
        <f t="shared" si="39"/>
        <v>11651</v>
      </c>
    </row>
    <row r="509" spans="1:7" x14ac:dyDescent="0.2">
      <c r="A509">
        <v>499</v>
      </c>
      <c r="B509" s="22">
        <v>209.4399052716046</v>
      </c>
      <c r="C509" s="185">
        <f t="shared" si="35"/>
        <v>209.44</v>
      </c>
      <c r="D509" s="147">
        <f t="shared" si="36"/>
        <v>31416</v>
      </c>
      <c r="E509" s="147">
        <f t="shared" si="37"/>
        <v>5000</v>
      </c>
      <c r="F509" s="147">
        <f t="shared" si="38"/>
        <v>20944</v>
      </c>
      <c r="G509" s="147">
        <f t="shared" si="39"/>
        <v>5472</v>
      </c>
    </row>
    <row r="510" spans="1:7" x14ac:dyDescent="0.2">
      <c r="A510">
        <v>500</v>
      </c>
      <c r="B510" s="22">
        <v>456.48789985873174</v>
      </c>
      <c r="C510" s="185">
        <f t="shared" si="35"/>
        <v>456.49</v>
      </c>
      <c r="D510" s="147">
        <f t="shared" si="36"/>
        <v>68473.5</v>
      </c>
      <c r="E510" s="147">
        <f t="shared" si="37"/>
        <v>5000</v>
      </c>
      <c r="F510" s="147">
        <f t="shared" si="38"/>
        <v>45649</v>
      </c>
      <c r="G510" s="147">
        <f t="shared" si="39"/>
        <v>17824.5</v>
      </c>
    </row>
    <row r="511" spans="1:7" x14ac:dyDescent="0.2">
      <c r="A511">
        <v>501</v>
      </c>
      <c r="B511" s="22">
        <v>592.13292570418355</v>
      </c>
      <c r="C511" s="185">
        <f t="shared" si="35"/>
        <v>592.13</v>
      </c>
      <c r="D511" s="147">
        <f t="shared" si="36"/>
        <v>88819.5</v>
      </c>
      <c r="E511" s="147">
        <f t="shared" si="37"/>
        <v>5000</v>
      </c>
      <c r="F511" s="147">
        <f t="shared" si="38"/>
        <v>59213</v>
      </c>
      <c r="G511" s="147">
        <f t="shared" si="39"/>
        <v>24606.5</v>
      </c>
    </row>
    <row r="512" spans="1:7" x14ac:dyDescent="0.2">
      <c r="A512">
        <v>502</v>
      </c>
      <c r="B512" s="22">
        <v>378.08231021188305</v>
      </c>
      <c r="C512" s="185">
        <f t="shared" si="35"/>
        <v>378.08</v>
      </c>
      <c r="D512" s="147">
        <f t="shared" si="36"/>
        <v>56712</v>
      </c>
      <c r="E512" s="147">
        <f t="shared" si="37"/>
        <v>5000</v>
      </c>
      <c r="F512" s="147">
        <f t="shared" si="38"/>
        <v>37808</v>
      </c>
      <c r="G512" s="147">
        <f t="shared" si="39"/>
        <v>13904</v>
      </c>
    </row>
    <row r="513" spans="1:7" x14ac:dyDescent="0.2">
      <c r="A513">
        <v>503</v>
      </c>
      <c r="B513" s="22">
        <v>429.3877311187739</v>
      </c>
      <c r="C513" s="185">
        <f t="shared" si="35"/>
        <v>429.39</v>
      </c>
      <c r="D513" s="147">
        <f t="shared" si="36"/>
        <v>64408.5</v>
      </c>
      <c r="E513" s="147">
        <f t="shared" si="37"/>
        <v>5000</v>
      </c>
      <c r="F513" s="147">
        <f t="shared" si="38"/>
        <v>42939</v>
      </c>
      <c r="G513" s="147">
        <f t="shared" si="39"/>
        <v>16469.5</v>
      </c>
    </row>
    <row r="514" spans="1:7" x14ac:dyDescent="0.2">
      <c r="A514">
        <v>504</v>
      </c>
      <c r="B514" s="22">
        <v>519.59691323321169</v>
      </c>
      <c r="C514" s="185">
        <f t="shared" si="35"/>
        <v>519.6</v>
      </c>
      <c r="D514" s="147">
        <f t="shared" si="36"/>
        <v>77940</v>
      </c>
      <c r="E514" s="147">
        <f t="shared" si="37"/>
        <v>5000</v>
      </c>
      <c r="F514" s="147">
        <f t="shared" si="38"/>
        <v>51960</v>
      </c>
      <c r="G514" s="147">
        <f t="shared" si="39"/>
        <v>20980</v>
      </c>
    </row>
    <row r="515" spans="1:7" x14ac:dyDescent="0.2">
      <c r="A515">
        <v>505</v>
      </c>
      <c r="B515" s="22">
        <v>465.32071058886157</v>
      </c>
      <c r="C515" s="185">
        <f t="shared" si="35"/>
        <v>465.32</v>
      </c>
      <c r="D515" s="147">
        <f t="shared" si="36"/>
        <v>69798</v>
      </c>
      <c r="E515" s="147">
        <f t="shared" si="37"/>
        <v>5000</v>
      </c>
      <c r="F515" s="147">
        <f t="shared" si="38"/>
        <v>46532</v>
      </c>
      <c r="G515" s="147">
        <f t="shared" si="39"/>
        <v>18266</v>
      </c>
    </row>
    <row r="516" spans="1:7" x14ac:dyDescent="0.2">
      <c r="A516">
        <v>506</v>
      </c>
      <c r="B516" s="22">
        <v>245.182866996705</v>
      </c>
      <c r="C516" s="185">
        <f t="shared" si="35"/>
        <v>245.18</v>
      </c>
      <c r="D516" s="147">
        <f t="shared" si="36"/>
        <v>36777</v>
      </c>
      <c r="E516" s="147">
        <f t="shared" si="37"/>
        <v>5000</v>
      </c>
      <c r="F516" s="147">
        <f t="shared" si="38"/>
        <v>24518</v>
      </c>
      <c r="G516" s="147">
        <f t="shared" si="39"/>
        <v>7259</v>
      </c>
    </row>
    <row r="517" spans="1:7" x14ac:dyDescent="0.2">
      <c r="A517">
        <v>507</v>
      </c>
      <c r="B517" s="22">
        <v>588.44561362101024</v>
      </c>
      <c r="C517" s="185">
        <f t="shared" si="35"/>
        <v>588.45000000000005</v>
      </c>
      <c r="D517" s="147">
        <f t="shared" si="36"/>
        <v>88267.5</v>
      </c>
      <c r="E517" s="147">
        <f t="shared" si="37"/>
        <v>5000</v>
      </c>
      <c r="F517" s="147">
        <f t="shared" si="38"/>
        <v>58845.000000000007</v>
      </c>
      <c r="G517" s="147">
        <f t="shared" si="39"/>
        <v>24422.499999999993</v>
      </c>
    </row>
    <row r="518" spans="1:7" x14ac:dyDescent="0.2">
      <c r="A518">
        <v>508</v>
      </c>
      <c r="B518" s="22">
        <v>205.42812831952614</v>
      </c>
      <c r="C518" s="185">
        <f t="shared" si="35"/>
        <v>205.43</v>
      </c>
      <c r="D518" s="147">
        <f t="shared" si="36"/>
        <v>30814.5</v>
      </c>
      <c r="E518" s="147">
        <f t="shared" si="37"/>
        <v>5000</v>
      </c>
      <c r="F518" s="147">
        <f t="shared" si="38"/>
        <v>20543</v>
      </c>
      <c r="G518" s="147">
        <f t="shared" si="39"/>
        <v>5271.5</v>
      </c>
    </row>
    <row r="519" spans="1:7" x14ac:dyDescent="0.2">
      <c r="A519">
        <v>509</v>
      </c>
      <c r="B519" s="22">
        <v>230.55266627601938</v>
      </c>
      <c r="C519" s="185">
        <f t="shared" si="35"/>
        <v>230.55</v>
      </c>
      <c r="D519" s="147">
        <f t="shared" si="36"/>
        <v>34582.5</v>
      </c>
      <c r="E519" s="147">
        <f t="shared" si="37"/>
        <v>5000</v>
      </c>
      <c r="F519" s="147">
        <f t="shared" si="38"/>
        <v>23055</v>
      </c>
      <c r="G519" s="147">
        <f t="shared" si="39"/>
        <v>6527.5</v>
      </c>
    </row>
    <row r="520" spans="1:7" x14ac:dyDescent="0.2">
      <c r="A520">
        <v>510</v>
      </c>
      <c r="B520" s="22">
        <v>698.6621010576664</v>
      </c>
      <c r="C520" s="185">
        <f t="shared" si="35"/>
        <v>698.66</v>
      </c>
      <c r="D520" s="147">
        <f t="shared" si="36"/>
        <v>104799</v>
      </c>
      <c r="E520" s="147">
        <f t="shared" si="37"/>
        <v>5000</v>
      </c>
      <c r="F520" s="147">
        <f t="shared" si="38"/>
        <v>69866</v>
      </c>
      <c r="G520" s="147">
        <f t="shared" si="39"/>
        <v>29933</v>
      </c>
    </row>
    <row r="521" spans="1:7" x14ac:dyDescent="0.2">
      <c r="A521">
        <v>511</v>
      </c>
      <c r="B521" s="22">
        <v>413.93247619920061</v>
      </c>
      <c r="C521" s="185">
        <f t="shared" si="35"/>
        <v>413.93</v>
      </c>
      <c r="D521" s="147">
        <f t="shared" si="36"/>
        <v>62089.5</v>
      </c>
      <c r="E521" s="147">
        <f t="shared" si="37"/>
        <v>5000</v>
      </c>
      <c r="F521" s="147">
        <f t="shared" si="38"/>
        <v>41393</v>
      </c>
      <c r="G521" s="147">
        <f t="shared" si="39"/>
        <v>15696.5</v>
      </c>
    </row>
    <row r="522" spans="1:7" x14ac:dyDescent="0.2">
      <c r="A522">
        <v>512</v>
      </c>
      <c r="B522" s="22">
        <v>563.12747996446092</v>
      </c>
      <c r="C522" s="185">
        <f t="shared" si="35"/>
        <v>563.13</v>
      </c>
      <c r="D522" s="147">
        <f t="shared" si="36"/>
        <v>84469.5</v>
      </c>
      <c r="E522" s="147">
        <f t="shared" si="37"/>
        <v>5000</v>
      </c>
      <c r="F522" s="147">
        <f t="shared" si="38"/>
        <v>56313</v>
      </c>
      <c r="G522" s="147">
        <f t="shared" si="39"/>
        <v>23156.5</v>
      </c>
    </row>
    <row r="523" spans="1:7" x14ac:dyDescent="0.2">
      <c r="A523">
        <v>513</v>
      </c>
      <c r="B523" s="22">
        <v>683.55576269494179</v>
      </c>
      <c r="C523" s="185">
        <f t="shared" si="35"/>
        <v>683.56</v>
      </c>
      <c r="D523" s="147">
        <f t="shared" si="36"/>
        <v>102533.99999999999</v>
      </c>
      <c r="E523" s="147">
        <f t="shared" si="37"/>
        <v>5000</v>
      </c>
      <c r="F523" s="147">
        <f t="shared" si="38"/>
        <v>68356</v>
      </c>
      <c r="G523" s="147">
        <f t="shared" si="39"/>
        <v>29177.999999999985</v>
      </c>
    </row>
    <row r="524" spans="1:7" x14ac:dyDescent="0.2">
      <c r="A524">
        <v>514</v>
      </c>
      <c r="B524" s="22">
        <v>321.70361388554034</v>
      </c>
      <c r="C524" s="185">
        <f t="shared" ref="C524:C587" si="40">ROUND(B524,2)</f>
        <v>321.7</v>
      </c>
      <c r="D524" s="147">
        <f t="shared" ref="D524:D587" si="41">C524*$E$6</f>
        <v>48255</v>
      </c>
      <c r="E524" s="147">
        <f t="shared" ref="E524:E587" si="42">$B$6</f>
        <v>5000</v>
      </c>
      <c r="F524" s="147">
        <f t="shared" ref="F524:F587" si="43">C524*SUM($B$3:$B$5)</f>
        <v>32170</v>
      </c>
      <c r="G524" s="147">
        <f t="shared" ref="G524:G587" si="44">D524-E524-F524</f>
        <v>11085</v>
      </c>
    </row>
    <row r="525" spans="1:7" x14ac:dyDescent="0.2">
      <c r="A525">
        <v>515</v>
      </c>
      <c r="B525" s="22">
        <v>272.63857427641682</v>
      </c>
      <c r="C525" s="185">
        <f t="shared" si="40"/>
        <v>272.64</v>
      </c>
      <c r="D525" s="147">
        <f t="shared" si="41"/>
        <v>40896</v>
      </c>
      <c r="E525" s="147">
        <f t="shared" si="42"/>
        <v>5000</v>
      </c>
      <c r="F525" s="147">
        <f t="shared" si="43"/>
        <v>27264</v>
      </c>
      <c r="G525" s="147">
        <f t="shared" si="44"/>
        <v>8632</v>
      </c>
    </row>
    <row r="526" spans="1:7" x14ac:dyDescent="0.2">
      <c r="A526">
        <v>516</v>
      </c>
      <c r="B526" s="22">
        <v>636.51786373766038</v>
      </c>
      <c r="C526" s="185">
        <f t="shared" si="40"/>
        <v>636.52</v>
      </c>
      <c r="D526" s="147">
        <f t="shared" si="41"/>
        <v>95478</v>
      </c>
      <c r="E526" s="147">
        <f t="shared" si="42"/>
        <v>5000</v>
      </c>
      <c r="F526" s="147">
        <f t="shared" si="43"/>
        <v>63652</v>
      </c>
      <c r="G526" s="147">
        <f t="shared" si="44"/>
        <v>26826</v>
      </c>
    </row>
    <row r="527" spans="1:7" x14ac:dyDescent="0.2">
      <c r="A527">
        <v>517</v>
      </c>
      <c r="B527" s="22">
        <v>555.73583885828771</v>
      </c>
      <c r="C527" s="185">
        <f t="shared" si="40"/>
        <v>555.74</v>
      </c>
      <c r="D527" s="147">
        <f t="shared" si="41"/>
        <v>83361</v>
      </c>
      <c r="E527" s="147">
        <f t="shared" si="42"/>
        <v>5000</v>
      </c>
      <c r="F527" s="147">
        <f t="shared" si="43"/>
        <v>55574</v>
      </c>
      <c r="G527" s="147">
        <f t="shared" si="44"/>
        <v>22787</v>
      </c>
    </row>
    <row r="528" spans="1:7" x14ac:dyDescent="0.2">
      <c r="A528">
        <v>518</v>
      </c>
      <c r="B528" s="22">
        <v>652.24369124148211</v>
      </c>
      <c r="C528" s="185">
        <f t="shared" si="40"/>
        <v>652.24</v>
      </c>
      <c r="D528" s="147">
        <f t="shared" si="41"/>
        <v>97836</v>
      </c>
      <c r="E528" s="147">
        <f t="shared" si="42"/>
        <v>5000</v>
      </c>
      <c r="F528" s="147">
        <f t="shared" si="43"/>
        <v>65224</v>
      </c>
      <c r="G528" s="147">
        <f t="shared" si="44"/>
        <v>27612</v>
      </c>
    </row>
    <row r="529" spans="1:7" x14ac:dyDescent="0.2">
      <c r="A529">
        <v>519</v>
      </c>
      <c r="B529" s="22">
        <v>259.71869559014158</v>
      </c>
      <c r="C529" s="185">
        <f t="shared" si="40"/>
        <v>259.72000000000003</v>
      </c>
      <c r="D529" s="147">
        <f t="shared" si="41"/>
        <v>38958.000000000007</v>
      </c>
      <c r="E529" s="147">
        <f t="shared" si="42"/>
        <v>5000</v>
      </c>
      <c r="F529" s="147">
        <f t="shared" si="43"/>
        <v>25972.000000000004</v>
      </c>
      <c r="G529" s="147">
        <f t="shared" si="44"/>
        <v>7986.0000000000036</v>
      </c>
    </row>
    <row r="530" spans="1:7" x14ac:dyDescent="0.2">
      <c r="A530">
        <v>520</v>
      </c>
      <c r="B530" s="22">
        <v>692.11678350908539</v>
      </c>
      <c r="C530" s="185">
        <f t="shared" si="40"/>
        <v>692.12</v>
      </c>
      <c r="D530" s="147">
        <f t="shared" si="41"/>
        <v>103818</v>
      </c>
      <c r="E530" s="147">
        <f t="shared" si="42"/>
        <v>5000</v>
      </c>
      <c r="F530" s="147">
        <f t="shared" si="43"/>
        <v>69212</v>
      </c>
      <c r="G530" s="147">
        <f t="shared" si="44"/>
        <v>29606</v>
      </c>
    </row>
    <row r="531" spans="1:7" x14ac:dyDescent="0.2">
      <c r="A531">
        <v>521</v>
      </c>
      <c r="B531" s="22">
        <v>206.78043719696834</v>
      </c>
      <c r="C531" s="185">
        <f t="shared" si="40"/>
        <v>206.78</v>
      </c>
      <c r="D531" s="147">
        <f t="shared" si="41"/>
        <v>31017</v>
      </c>
      <c r="E531" s="147">
        <f t="shared" si="42"/>
        <v>5000</v>
      </c>
      <c r="F531" s="147">
        <f t="shared" si="43"/>
        <v>20678</v>
      </c>
      <c r="G531" s="147">
        <f t="shared" si="44"/>
        <v>5339</v>
      </c>
    </row>
    <row r="532" spans="1:7" x14ac:dyDescent="0.2">
      <c r="A532">
        <v>522</v>
      </c>
      <c r="B532" s="22">
        <v>758.80796944667031</v>
      </c>
      <c r="C532" s="185">
        <f t="shared" si="40"/>
        <v>758.81</v>
      </c>
      <c r="D532" s="147">
        <f t="shared" si="41"/>
        <v>113821.49999999999</v>
      </c>
      <c r="E532" s="147">
        <f t="shared" si="42"/>
        <v>5000</v>
      </c>
      <c r="F532" s="147">
        <f t="shared" si="43"/>
        <v>75881</v>
      </c>
      <c r="G532" s="147">
        <f t="shared" si="44"/>
        <v>32940.499999999985</v>
      </c>
    </row>
    <row r="533" spans="1:7" x14ac:dyDescent="0.2">
      <c r="A533">
        <v>523</v>
      </c>
      <c r="B533" s="22">
        <v>285.54249018688802</v>
      </c>
      <c r="C533" s="185">
        <f t="shared" si="40"/>
        <v>285.54000000000002</v>
      </c>
      <c r="D533" s="147">
        <f t="shared" si="41"/>
        <v>42831</v>
      </c>
      <c r="E533" s="147">
        <f t="shared" si="42"/>
        <v>5000</v>
      </c>
      <c r="F533" s="147">
        <f t="shared" si="43"/>
        <v>28554.000000000004</v>
      </c>
      <c r="G533" s="147">
        <f t="shared" si="44"/>
        <v>9276.9999999999964</v>
      </c>
    </row>
    <row r="534" spans="1:7" x14ac:dyDescent="0.2">
      <c r="A534">
        <v>524</v>
      </c>
      <c r="B534" s="22">
        <v>312.63257102697742</v>
      </c>
      <c r="C534" s="185">
        <f t="shared" si="40"/>
        <v>312.63</v>
      </c>
      <c r="D534" s="147">
        <f t="shared" si="41"/>
        <v>46894.5</v>
      </c>
      <c r="E534" s="147">
        <f t="shared" si="42"/>
        <v>5000</v>
      </c>
      <c r="F534" s="147">
        <f t="shared" si="43"/>
        <v>31263</v>
      </c>
      <c r="G534" s="147">
        <f t="shared" si="44"/>
        <v>10631.5</v>
      </c>
    </row>
    <row r="535" spans="1:7" x14ac:dyDescent="0.2">
      <c r="A535">
        <v>525</v>
      </c>
      <c r="B535" s="22">
        <v>215.62125040945656</v>
      </c>
      <c r="C535" s="185">
        <f t="shared" si="40"/>
        <v>215.62</v>
      </c>
      <c r="D535" s="147">
        <f t="shared" si="41"/>
        <v>32343</v>
      </c>
      <c r="E535" s="147">
        <f t="shared" si="42"/>
        <v>5000</v>
      </c>
      <c r="F535" s="147">
        <f t="shared" si="43"/>
        <v>21562</v>
      </c>
      <c r="G535" s="147">
        <f t="shared" si="44"/>
        <v>5781</v>
      </c>
    </row>
    <row r="536" spans="1:7" x14ac:dyDescent="0.2">
      <c r="A536">
        <v>526</v>
      </c>
      <c r="B536" s="22">
        <v>546.3556317362727</v>
      </c>
      <c r="C536" s="185">
        <f t="shared" si="40"/>
        <v>546.36</v>
      </c>
      <c r="D536" s="147">
        <f t="shared" si="41"/>
        <v>81954</v>
      </c>
      <c r="E536" s="147">
        <f t="shared" si="42"/>
        <v>5000</v>
      </c>
      <c r="F536" s="147">
        <f t="shared" si="43"/>
        <v>54636</v>
      </c>
      <c r="G536" s="147">
        <f t="shared" si="44"/>
        <v>22318</v>
      </c>
    </row>
    <row r="537" spans="1:7" x14ac:dyDescent="0.2">
      <c r="A537">
        <v>527</v>
      </c>
      <c r="B537" s="22">
        <v>799.10259153652123</v>
      </c>
      <c r="C537" s="185">
        <f t="shared" si="40"/>
        <v>799.1</v>
      </c>
      <c r="D537" s="147">
        <f t="shared" si="41"/>
        <v>119865</v>
      </c>
      <c r="E537" s="147">
        <f t="shared" si="42"/>
        <v>5000</v>
      </c>
      <c r="F537" s="147">
        <f t="shared" si="43"/>
        <v>79910</v>
      </c>
      <c r="G537" s="147">
        <f t="shared" si="44"/>
        <v>34955</v>
      </c>
    </row>
    <row r="538" spans="1:7" x14ac:dyDescent="0.2">
      <c r="A538">
        <v>528</v>
      </c>
      <c r="B538" s="22">
        <v>717.25595431274542</v>
      </c>
      <c r="C538" s="185">
        <f t="shared" si="40"/>
        <v>717.26</v>
      </c>
      <c r="D538" s="147">
        <f t="shared" si="41"/>
        <v>107589</v>
      </c>
      <c r="E538" s="147">
        <f t="shared" si="42"/>
        <v>5000</v>
      </c>
      <c r="F538" s="147">
        <f t="shared" si="43"/>
        <v>71726</v>
      </c>
      <c r="G538" s="147">
        <f t="shared" si="44"/>
        <v>30863</v>
      </c>
    </row>
    <row r="539" spans="1:7" x14ac:dyDescent="0.2">
      <c r="A539">
        <v>529</v>
      </c>
      <c r="B539" s="22">
        <v>320.82413431295384</v>
      </c>
      <c r="C539" s="185">
        <f t="shared" si="40"/>
        <v>320.82</v>
      </c>
      <c r="D539" s="147">
        <f t="shared" si="41"/>
        <v>48123</v>
      </c>
      <c r="E539" s="147">
        <f t="shared" si="42"/>
        <v>5000</v>
      </c>
      <c r="F539" s="147">
        <f t="shared" si="43"/>
        <v>32082</v>
      </c>
      <c r="G539" s="147">
        <f t="shared" si="44"/>
        <v>11041</v>
      </c>
    </row>
    <row r="540" spans="1:7" x14ac:dyDescent="0.2">
      <c r="A540">
        <v>530</v>
      </c>
      <c r="B540" s="22">
        <v>491.22539781556713</v>
      </c>
      <c r="C540" s="185">
        <f t="shared" si="40"/>
        <v>491.23</v>
      </c>
      <c r="D540" s="147">
        <f t="shared" si="41"/>
        <v>73684.5</v>
      </c>
      <c r="E540" s="147">
        <f t="shared" si="42"/>
        <v>5000</v>
      </c>
      <c r="F540" s="147">
        <f t="shared" si="43"/>
        <v>49123</v>
      </c>
      <c r="G540" s="147">
        <f t="shared" si="44"/>
        <v>19561.5</v>
      </c>
    </row>
    <row r="541" spans="1:7" x14ac:dyDescent="0.2">
      <c r="A541">
        <v>531</v>
      </c>
      <c r="B541" s="22">
        <v>625.26108623727271</v>
      </c>
      <c r="C541" s="185">
        <f t="shared" si="40"/>
        <v>625.26</v>
      </c>
      <c r="D541" s="147">
        <f t="shared" si="41"/>
        <v>93789</v>
      </c>
      <c r="E541" s="147">
        <f t="shared" si="42"/>
        <v>5000</v>
      </c>
      <c r="F541" s="147">
        <f t="shared" si="43"/>
        <v>62526</v>
      </c>
      <c r="G541" s="147">
        <f t="shared" si="44"/>
        <v>26263</v>
      </c>
    </row>
    <row r="542" spans="1:7" x14ac:dyDescent="0.2">
      <c r="A542">
        <v>532</v>
      </c>
      <c r="B542" s="22">
        <v>363.07638984316793</v>
      </c>
      <c r="C542" s="185">
        <f t="shared" si="40"/>
        <v>363.08</v>
      </c>
      <c r="D542" s="147">
        <f t="shared" si="41"/>
        <v>54462</v>
      </c>
      <c r="E542" s="147">
        <f t="shared" si="42"/>
        <v>5000</v>
      </c>
      <c r="F542" s="147">
        <f t="shared" si="43"/>
        <v>36308</v>
      </c>
      <c r="G542" s="147">
        <f t="shared" si="44"/>
        <v>13154</v>
      </c>
    </row>
    <row r="543" spans="1:7" x14ac:dyDescent="0.2">
      <c r="A543">
        <v>533</v>
      </c>
      <c r="B543" s="22">
        <v>224.88409412320894</v>
      </c>
      <c r="C543" s="185">
        <f t="shared" si="40"/>
        <v>224.88</v>
      </c>
      <c r="D543" s="147">
        <f t="shared" si="41"/>
        <v>33732</v>
      </c>
      <c r="E543" s="147">
        <f t="shared" si="42"/>
        <v>5000</v>
      </c>
      <c r="F543" s="147">
        <f t="shared" si="43"/>
        <v>22488</v>
      </c>
      <c r="G543" s="147">
        <f t="shared" si="44"/>
        <v>6244</v>
      </c>
    </row>
    <row r="544" spans="1:7" x14ac:dyDescent="0.2">
      <c r="A544">
        <v>534</v>
      </c>
      <c r="B544" s="22">
        <v>226.96992877264037</v>
      </c>
      <c r="C544" s="185">
        <f t="shared" si="40"/>
        <v>226.97</v>
      </c>
      <c r="D544" s="147">
        <f t="shared" si="41"/>
        <v>34045.5</v>
      </c>
      <c r="E544" s="147">
        <f t="shared" si="42"/>
        <v>5000</v>
      </c>
      <c r="F544" s="147">
        <f t="shared" si="43"/>
        <v>22697</v>
      </c>
      <c r="G544" s="147">
        <f t="shared" si="44"/>
        <v>6348.5</v>
      </c>
    </row>
    <row r="545" spans="1:7" x14ac:dyDescent="0.2">
      <c r="A545">
        <v>535</v>
      </c>
      <c r="B545" s="22">
        <v>483.59288176688966</v>
      </c>
      <c r="C545" s="185">
        <f t="shared" si="40"/>
        <v>483.59</v>
      </c>
      <c r="D545" s="147">
        <f t="shared" si="41"/>
        <v>72538.5</v>
      </c>
      <c r="E545" s="147">
        <f t="shared" si="42"/>
        <v>5000</v>
      </c>
      <c r="F545" s="147">
        <f t="shared" si="43"/>
        <v>48359</v>
      </c>
      <c r="G545" s="147">
        <f t="shared" si="44"/>
        <v>19179.5</v>
      </c>
    </row>
    <row r="546" spans="1:7" x14ac:dyDescent="0.2">
      <c r="A546">
        <v>536</v>
      </c>
      <c r="B546" s="22">
        <v>745.56385611443034</v>
      </c>
      <c r="C546" s="185">
        <f t="shared" si="40"/>
        <v>745.56</v>
      </c>
      <c r="D546" s="147">
        <f t="shared" si="41"/>
        <v>111833.99999999999</v>
      </c>
      <c r="E546" s="147">
        <f t="shared" si="42"/>
        <v>5000</v>
      </c>
      <c r="F546" s="147">
        <f t="shared" si="43"/>
        <v>74556</v>
      </c>
      <c r="G546" s="147">
        <f t="shared" si="44"/>
        <v>32277.999999999985</v>
      </c>
    </row>
    <row r="547" spans="1:7" x14ac:dyDescent="0.2">
      <c r="A547">
        <v>537</v>
      </c>
      <c r="B547" s="22">
        <v>291.72971522981754</v>
      </c>
      <c r="C547" s="185">
        <f t="shared" si="40"/>
        <v>291.73</v>
      </c>
      <c r="D547" s="147">
        <f t="shared" si="41"/>
        <v>43759.5</v>
      </c>
      <c r="E547" s="147">
        <f t="shared" si="42"/>
        <v>5000</v>
      </c>
      <c r="F547" s="147">
        <f t="shared" si="43"/>
        <v>29173</v>
      </c>
      <c r="G547" s="147">
        <f t="shared" si="44"/>
        <v>9586.5</v>
      </c>
    </row>
    <row r="548" spans="1:7" x14ac:dyDescent="0.2">
      <c r="A548">
        <v>538</v>
      </c>
      <c r="B548" s="22">
        <v>501.3238675432857</v>
      </c>
      <c r="C548" s="185">
        <f t="shared" si="40"/>
        <v>501.32</v>
      </c>
      <c r="D548" s="147">
        <f t="shared" si="41"/>
        <v>75198</v>
      </c>
      <c r="E548" s="147">
        <f t="shared" si="42"/>
        <v>5000</v>
      </c>
      <c r="F548" s="147">
        <f t="shared" si="43"/>
        <v>50132</v>
      </c>
      <c r="G548" s="147">
        <f t="shared" si="44"/>
        <v>20066</v>
      </c>
    </row>
    <row r="549" spans="1:7" x14ac:dyDescent="0.2">
      <c r="A549">
        <v>539</v>
      </c>
      <c r="B549" s="22">
        <v>550.24180000193508</v>
      </c>
      <c r="C549" s="185">
        <f t="shared" si="40"/>
        <v>550.24</v>
      </c>
      <c r="D549" s="147">
        <f t="shared" si="41"/>
        <v>82536</v>
      </c>
      <c r="E549" s="147">
        <f t="shared" si="42"/>
        <v>5000</v>
      </c>
      <c r="F549" s="147">
        <f t="shared" si="43"/>
        <v>55024</v>
      </c>
      <c r="G549" s="147">
        <f t="shared" si="44"/>
        <v>22512</v>
      </c>
    </row>
    <row r="550" spans="1:7" x14ac:dyDescent="0.2">
      <c r="A550">
        <v>540</v>
      </c>
      <c r="B550" s="22">
        <v>713.93263252169481</v>
      </c>
      <c r="C550" s="185">
        <f t="shared" si="40"/>
        <v>713.93</v>
      </c>
      <c r="D550" s="147">
        <f t="shared" si="41"/>
        <v>107089.49999999999</v>
      </c>
      <c r="E550" s="147">
        <f t="shared" si="42"/>
        <v>5000</v>
      </c>
      <c r="F550" s="147">
        <f t="shared" si="43"/>
        <v>71393</v>
      </c>
      <c r="G550" s="147">
        <f t="shared" si="44"/>
        <v>30696.499999999985</v>
      </c>
    </row>
    <row r="551" spans="1:7" x14ac:dyDescent="0.2">
      <c r="A551">
        <v>541</v>
      </c>
      <c r="B551" s="22">
        <v>265.7547921248501</v>
      </c>
      <c r="C551" s="185">
        <f t="shared" si="40"/>
        <v>265.75</v>
      </c>
      <c r="D551" s="147">
        <f t="shared" si="41"/>
        <v>39862.5</v>
      </c>
      <c r="E551" s="147">
        <f t="shared" si="42"/>
        <v>5000</v>
      </c>
      <c r="F551" s="147">
        <f t="shared" si="43"/>
        <v>26575</v>
      </c>
      <c r="G551" s="147">
        <f t="shared" si="44"/>
        <v>8287.5</v>
      </c>
    </row>
    <row r="552" spans="1:7" x14ac:dyDescent="0.2">
      <c r="A552">
        <v>542</v>
      </c>
      <c r="B552" s="22">
        <v>740.79124235584925</v>
      </c>
      <c r="C552" s="185">
        <f t="shared" si="40"/>
        <v>740.79</v>
      </c>
      <c r="D552" s="147">
        <f t="shared" si="41"/>
        <v>111118.5</v>
      </c>
      <c r="E552" s="147">
        <f t="shared" si="42"/>
        <v>5000</v>
      </c>
      <c r="F552" s="147">
        <f t="shared" si="43"/>
        <v>74079</v>
      </c>
      <c r="G552" s="147">
        <f t="shared" si="44"/>
        <v>32039.5</v>
      </c>
    </row>
    <row r="553" spans="1:7" x14ac:dyDescent="0.2">
      <c r="A553">
        <v>543</v>
      </c>
      <c r="B553" s="22">
        <v>478.4102747581947</v>
      </c>
      <c r="C553" s="185">
        <f t="shared" si="40"/>
        <v>478.41</v>
      </c>
      <c r="D553" s="147">
        <f t="shared" si="41"/>
        <v>71761.5</v>
      </c>
      <c r="E553" s="147">
        <f t="shared" si="42"/>
        <v>5000</v>
      </c>
      <c r="F553" s="147">
        <f t="shared" si="43"/>
        <v>47841</v>
      </c>
      <c r="G553" s="147">
        <f t="shared" si="44"/>
        <v>18920.5</v>
      </c>
    </row>
    <row r="554" spans="1:7" x14ac:dyDescent="0.2">
      <c r="A554">
        <v>544</v>
      </c>
      <c r="B554" s="22">
        <v>641.4878609783425</v>
      </c>
      <c r="C554" s="185">
        <f t="shared" si="40"/>
        <v>641.49</v>
      </c>
      <c r="D554" s="147">
        <f t="shared" si="41"/>
        <v>96223.5</v>
      </c>
      <c r="E554" s="147">
        <f t="shared" si="42"/>
        <v>5000</v>
      </c>
      <c r="F554" s="147">
        <f t="shared" si="43"/>
        <v>64149</v>
      </c>
      <c r="G554" s="147">
        <f t="shared" si="44"/>
        <v>27074.5</v>
      </c>
    </row>
    <row r="555" spans="1:7" x14ac:dyDescent="0.2">
      <c r="A555">
        <v>545</v>
      </c>
      <c r="B555" s="22">
        <v>686.47946300286776</v>
      </c>
      <c r="C555" s="185">
        <f t="shared" si="40"/>
        <v>686.48</v>
      </c>
      <c r="D555" s="147">
        <f t="shared" si="41"/>
        <v>102972</v>
      </c>
      <c r="E555" s="147">
        <f t="shared" si="42"/>
        <v>5000</v>
      </c>
      <c r="F555" s="147">
        <f t="shared" si="43"/>
        <v>68648</v>
      </c>
      <c r="G555" s="147">
        <f t="shared" si="44"/>
        <v>29324</v>
      </c>
    </row>
    <row r="556" spans="1:7" x14ac:dyDescent="0.2">
      <c r="A556">
        <v>546</v>
      </c>
      <c r="B556" s="22">
        <v>260.33468919821769</v>
      </c>
      <c r="C556" s="185">
        <f t="shared" si="40"/>
        <v>260.33</v>
      </c>
      <c r="D556" s="147">
        <f t="shared" si="41"/>
        <v>39049.5</v>
      </c>
      <c r="E556" s="147">
        <f t="shared" si="42"/>
        <v>5000</v>
      </c>
      <c r="F556" s="147">
        <f t="shared" si="43"/>
        <v>26033</v>
      </c>
      <c r="G556" s="147">
        <f t="shared" si="44"/>
        <v>8016.5</v>
      </c>
    </row>
    <row r="557" spans="1:7" x14ac:dyDescent="0.2">
      <c r="A557">
        <v>547</v>
      </c>
      <c r="B557" s="22">
        <v>245.1213544444746</v>
      </c>
      <c r="C557" s="185">
        <f t="shared" si="40"/>
        <v>245.12</v>
      </c>
      <c r="D557" s="147">
        <f t="shared" si="41"/>
        <v>36768</v>
      </c>
      <c r="E557" s="147">
        <f t="shared" si="42"/>
        <v>5000</v>
      </c>
      <c r="F557" s="147">
        <f t="shared" si="43"/>
        <v>24512</v>
      </c>
      <c r="G557" s="147">
        <f t="shared" si="44"/>
        <v>7256</v>
      </c>
    </row>
    <row r="558" spans="1:7" x14ac:dyDescent="0.2">
      <c r="A558">
        <v>548</v>
      </c>
      <c r="B558" s="22">
        <v>754.6041482848135</v>
      </c>
      <c r="C558" s="185">
        <f t="shared" si="40"/>
        <v>754.6</v>
      </c>
      <c r="D558" s="147">
        <f t="shared" si="41"/>
        <v>113190</v>
      </c>
      <c r="E558" s="147">
        <f t="shared" si="42"/>
        <v>5000</v>
      </c>
      <c r="F558" s="147">
        <f t="shared" si="43"/>
        <v>75460</v>
      </c>
      <c r="G558" s="147">
        <f t="shared" si="44"/>
        <v>32730</v>
      </c>
    </row>
    <row r="559" spans="1:7" x14ac:dyDescent="0.2">
      <c r="A559">
        <v>549</v>
      </c>
      <c r="B559" s="22">
        <v>431.92022285979255</v>
      </c>
      <c r="C559" s="185">
        <f t="shared" si="40"/>
        <v>431.92</v>
      </c>
      <c r="D559" s="147">
        <f t="shared" si="41"/>
        <v>64788</v>
      </c>
      <c r="E559" s="147">
        <f t="shared" si="42"/>
        <v>5000</v>
      </c>
      <c r="F559" s="147">
        <f t="shared" si="43"/>
        <v>43192</v>
      </c>
      <c r="G559" s="147">
        <f t="shared" si="44"/>
        <v>16596</v>
      </c>
    </row>
    <row r="560" spans="1:7" x14ac:dyDescent="0.2">
      <c r="A560">
        <v>550</v>
      </c>
      <c r="B560" s="22">
        <v>483.18560453280139</v>
      </c>
      <c r="C560" s="185">
        <f t="shared" si="40"/>
        <v>483.19</v>
      </c>
      <c r="D560" s="147">
        <f t="shared" si="41"/>
        <v>72478.5</v>
      </c>
      <c r="E560" s="147">
        <f t="shared" si="42"/>
        <v>5000</v>
      </c>
      <c r="F560" s="147">
        <f t="shared" si="43"/>
        <v>48319</v>
      </c>
      <c r="G560" s="147">
        <f t="shared" si="44"/>
        <v>19159.5</v>
      </c>
    </row>
    <row r="561" spans="1:7" x14ac:dyDescent="0.2">
      <c r="A561">
        <v>551</v>
      </c>
      <c r="B561" s="22">
        <v>500.45538279249115</v>
      </c>
      <c r="C561" s="185">
        <f t="shared" si="40"/>
        <v>500.46</v>
      </c>
      <c r="D561" s="147">
        <f t="shared" si="41"/>
        <v>75069</v>
      </c>
      <c r="E561" s="147">
        <f t="shared" si="42"/>
        <v>5000</v>
      </c>
      <c r="F561" s="147">
        <f t="shared" si="43"/>
        <v>50046</v>
      </c>
      <c r="G561" s="147">
        <f t="shared" si="44"/>
        <v>20023</v>
      </c>
    </row>
    <row r="562" spans="1:7" x14ac:dyDescent="0.2">
      <c r="A562">
        <v>552</v>
      </c>
      <c r="B562" s="22">
        <v>353.61859339923535</v>
      </c>
      <c r="C562" s="185">
        <f t="shared" si="40"/>
        <v>353.62</v>
      </c>
      <c r="D562" s="147">
        <f t="shared" si="41"/>
        <v>53043</v>
      </c>
      <c r="E562" s="147">
        <f t="shared" si="42"/>
        <v>5000</v>
      </c>
      <c r="F562" s="147">
        <f t="shared" si="43"/>
        <v>35362</v>
      </c>
      <c r="G562" s="147">
        <f t="shared" si="44"/>
        <v>12681</v>
      </c>
    </row>
    <row r="563" spans="1:7" x14ac:dyDescent="0.2">
      <c r="A563">
        <v>553</v>
      </c>
      <c r="B563" s="22">
        <v>267.69926094808579</v>
      </c>
      <c r="C563" s="185">
        <f t="shared" si="40"/>
        <v>267.7</v>
      </c>
      <c r="D563" s="147">
        <f t="shared" si="41"/>
        <v>40155</v>
      </c>
      <c r="E563" s="147">
        <f t="shared" si="42"/>
        <v>5000</v>
      </c>
      <c r="F563" s="147">
        <f t="shared" si="43"/>
        <v>26770</v>
      </c>
      <c r="G563" s="147">
        <f t="shared" si="44"/>
        <v>8385</v>
      </c>
    </row>
    <row r="564" spans="1:7" x14ac:dyDescent="0.2">
      <c r="A564">
        <v>554</v>
      </c>
      <c r="B564" s="22">
        <v>421.47875447826402</v>
      </c>
      <c r="C564" s="185">
        <f t="shared" si="40"/>
        <v>421.48</v>
      </c>
      <c r="D564" s="147">
        <f t="shared" si="41"/>
        <v>63222</v>
      </c>
      <c r="E564" s="147">
        <f t="shared" si="42"/>
        <v>5000</v>
      </c>
      <c r="F564" s="147">
        <f t="shared" si="43"/>
        <v>42148</v>
      </c>
      <c r="G564" s="147">
        <f t="shared" si="44"/>
        <v>16074</v>
      </c>
    </row>
    <row r="565" spans="1:7" x14ac:dyDescent="0.2">
      <c r="A565">
        <v>555</v>
      </c>
      <c r="B565" s="22">
        <v>793.42651618338493</v>
      </c>
      <c r="C565" s="185">
        <f t="shared" si="40"/>
        <v>793.43</v>
      </c>
      <c r="D565" s="147">
        <f t="shared" si="41"/>
        <v>119014.49999999999</v>
      </c>
      <c r="E565" s="147">
        <f t="shared" si="42"/>
        <v>5000</v>
      </c>
      <c r="F565" s="147">
        <f t="shared" si="43"/>
        <v>79343</v>
      </c>
      <c r="G565" s="147">
        <f t="shared" si="44"/>
        <v>34671.499999999985</v>
      </c>
    </row>
    <row r="566" spans="1:7" x14ac:dyDescent="0.2">
      <c r="A566">
        <v>556</v>
      </c>
      <c r="B566" s="22">
        <v>719.45749415059458</v>
      </c>
      <c r="C566" s="185">
        <f t="shared" si="40"/>
        <v>719.46</v>
      </c>
      <c r="D566" s="147">
        <f t="shared" si="41"/>
        <v>107919</v>
      </c>
      <c r="E566" s="147">
        <f t="shared" si="42"/>
        <v>5000</v>
      </c>
      <c r="F566" s="147">
        <f t="shared" si="43"/>
        <v>71946</v>
      </c>
      <c r="G566" s="147">
        <f t="shared" si="44"/>
        <v>30973</v>
      </c>
    </row>
    <row r="567" spans="1:7" x14ac:dyDescent="0.2">
      <c r="A567">
        <v>557</v>
      </c>
      <c r="B567" s="22">
        <v>722.10418904298183</v>
      </c>
      <c r="C567" s="185">
        <f t="shared" si="40"/>
        <v>722.1</v>
      </c>
      <c r="D567" s="147">
        <f t="shared" si="41"/>
        <v>108315</v>
      </c>
      <c r="E567" s="147">
        <f t="shared" si="42"/>
        <v>5000</v>
      </c>
      <c r="F567" s="147">
        <f t="shared" si="43"/>
        <v>72210</v>
      </c>
      <c r="G567" s="147">
        <f t="shared" si="44"/>
        <v>31105</v>
      </c>
    </row>
    <row r="568" spans="1:7" x14ac:dyDescent="0.2">
      <c r="A568">
        <v>558</v>
      </c>
      <c r="B568" s="22">
        <v>205.10524539514688</v>
      </c>
      <c r="C568" s="185">
        <f t="shared" si="40"/>
        <v>205.11</v>
      </c>
      <c r="D568" s="147">
        <f t="shared" si="41"/>
        <v>30766.500000000004</v>
      </c>
      <c r="E568" s="147">
        <f t="shared" si="42"/>
        <v>5000</v>
      </c>
      <c r="F568" s="147">
        <f t="shared" si="43"/>
        <v>20511</v>
      </c>
      <c r="G568" s="147">
        <f t="shared" si="44"/>
        <v>5255.5000000000036</v>
      </c>
    </row>
    <row r="569" spans="1:7" x14ac:dyDescent="0.2">
      <c r="A569">
        <v>559</v>
      </c>
      <c r="B569" s="22">
        <v>203.85935623378464</v>
      </c>
      <c r="C569" s="185">
        <f t="shared" si="40"/>
        <v>203.86</v>
      </c>
      <c r="D569" s="147">
        <f t="shared" si="41"/>
        <v>30579.000000000004</v>
      </c>
      <c r="E569" s="147">
        <f t="shared" si="42"/>
        <v>5000</v>
      </c>
      <c r="F569" s="147">
        <f t="shared" si="43"/>
        <v>20386</v>
      </c>
      <c r="G569" s="147">
        <f t="shared" si="44"/>
        <v>5193.0000000000036</v>
      </c>
    </row>
    <row r="570" spans="1:7" x14ac:dyDescent="0.2">
      <c r="A570">
        <v>560</v>
      </c>
      <c r="B570" s="22">
        <v>264.20022121826196</v>
      </c>
      <c r="C570" s="185">
        <f t="shared" si="40"/>
        <v>264.2</v>
      </c>
      <c r="D570" s="147">
        <f t="shared" si="41"/>
        <v>39630</v>
      </c>
      <c r="E570" s="147">
        <f t="shared" si="42"/>
        <v>5000</v>
      </c>
      <c r="F570" s="147">
        <f t="shared" si="43"/>
        <v>26420</v>
      </c>
      <c r="G570" s="147">
        <f t="shared" si="44"/>
        <v>8210</v>
      </c>
    </row>
    <row r="571" spans="1:7" x14ac:dyDescent="0.2">
      <c r="A571">
        <v>561</v>
      </c>
      <c r="B571" s="22">
        <v>413.11801532894282</v>
      </c>
      <c r="C571" s="185">
        <f t="shared" si="40"/>
        <v>413.12</v>
      </c>
      <c r="D571" s="147">
        <f t="shared" si="41"/>
        <v>61968</v>
      </c>
      <c r="E571" s="147">
        <f t="shared" si="42"/>
        <v>5000</v>
      </c>
      <c r="F571" s="147">
        <f t="shared" si="43"/>
        <v>41312</v>
      </c>
      <c r="G571" s="147">
        <f t="shared" si="44"/>
        <v>15656</v>
      </c>
    </row>
    <row r="572" spans="1:7" x14ac:dyDescent="0.2">
      <c r="A572">
        <v>562</v>
      </c>
      <c r="B572" s="22">
        <v>674.48363354172727</v>
      </c>
      <c r="C572" s="185">
        <f t="shared" si="40"/>
        <v>674.48</v>
      </c>
      <c r="D572" s="147">
        <f t="shared" si="41"/>
        <v>101172</v>
      </c>
      <c r="E572" s="147">
        <f t="shared" si="42"/>
        <v>5000</v>
      </c>
      <c r="F572" s="147">
        <f t="shared" si="43"/>
        <v>67448</v>
      </c>
      <c r="G572" s="147">
        <f t="shared" si="44"/>
        <v>28724</v>
      </c>
    </row>
    <row r="573" spans="1:7" x14ac:dyDescent="0.2">
      <c r="A573">
        <v>563</v>
      </c>
      <c r="B573" s="22">
        <v>246.428935810192</v>
      </c>
      <c r="C573" s="185">
        <f t="shared" si="40"/>
        <v>246.43</v>
      </c>
      <c r="D573" s="147">
        <f t="shared" si="41"/>
        <v>36964.5</v>
      </c>
      <c r="E573" s="147">
        <f t="shared" si="42"/>
        <v>5000</v>
      </c>
      <c r="F573" s="147">
        <f t="shared" si="43"/>
        <v>24643</v>
      </c>
      <c r="G573" s="147">
        <f t="shared" si="44"/>
        <v>7321.5</v>
      </c>
    </row>
    <row r="574" spans="1:7" x14ac:dyDescent="0.2">
      <c r="A574">
        <v>564</v>
      </c>
      <c r="B574" s="22">
        <v>531.12416189681937</v>
      </c>
      <c r="C574" s="185">
        <f t="shared" si="40"/>
        <v>531.12</v>
      </c>
      <c r="D574" s="147">
        <f t="shared" si="41"/>
        <v>79668</v>
      </c>
      <c r="E574" s="147">
        <f t="shared" si="42"/>
        <v>5000</v>
      </c>
      <c r="F574" s="147">
        <f t="shared" si="43"/>
        <v>53112</v>
      </c>
      <c r="G574" s="147">
        <f t="shared" si="44"/>
        <v>21556</v>
      </c>
    </row>
    <row r="575" spans="1:7" x14ac:dyDescent="0.2">
      <c r="A575">
        <v>565</v>
      </c>
      <c r="B575" s="22">
        <v>403.7889998423816</v>
      </c>
      <c r="C575" s="185">
        <f t="shared" si="40"/>
        <v>403.79</v>
      </c>
      <c r="D575" s="147">
        <f t="shared" si="41"/>
        <v>60568.5</v>
      </c>
      <c r="E575" s="147">
        <f t="shared" si="42"/>
        <v>5000</v>
      </c>
      <c r="F575" s="147">
        <f t="shared" si="43"/>
        <v>40379</v>
      </c>
      <c r="G575" s="147">
        <f t="shared" si="44"/>
        <v>15189.5</v>
      </c>
    </row>
    <row r="576" spans="1:7" x14ac:dyDescent="0.2">
      <c r="A576">
        <v>566</v>
      </c>
      <c r="B576" s="22">
        <v>481.72035090705396</v>
      </c>
      <c r="C576" s="185">
        <f t="shared" si="40"/>
        <v>481.72</v>
      </c>
      <c r="D576" s="147">
        <f t="shared" si="41"/>
        <v>72258</v>
      </c>
      <c r="E576" s="147">
        <f t="shared" si="42"/>
        <v>5000</v>
      </c>
      <c r="F576" s="147">
        <f t="shared" si="43"/>
        <v>48172</v>
      </c>
      <c r="G576" s="147">
        <f t="shared" si="44"/>
        <v>19086</v>
      </c>
    </row>
    <row r="577" spans="1:7" x14ac:dyDescent="0.2">
      <c r="A577">
        <v>567</v>
      </c>
      <c r="B577" s="22">
        <v>473.93769485593668</v>
      </c>
      <c r="C577" s="185">
        <f t="shared" si="40"/>
        <v>473.94</v>
      </c>
      <c r="D577" s="147">
        <f t="shared" si="41"/>
        <v>71091</v>
      </c>
      <c r="E577" s="147">
        <f t="shared" si="42"/>
        <v>5000</v>
      </c>
      <c r="F577" s="147">
        <f t="shared" si="43"/>
        <v>47394</v>
      </c>
      <c r="G577" s="147">
        <f t="shared" si="44"/>
        <v>18697</v>
      </c>
    </row>
    <row r="578" spans="1:7" x14ac:dyDescent="0.2">
      <c r="A578">
        <v>568</v>
      </c>
      <c r="B578" s="22">
        <v>470.83744372745855</v>
      </c>
      <c r="C578" s="185">
        <f t="shared" si="40"/>
        <v>470.84</v>
      </c>
      <c r="D578" s="147">
        <f t="shared" si="41"/>
        <v>70626</v>
      </c>
      <c r="E578" s="147">
        <f t="shared" si="42"/>
        <v>5000</v>
      </c>
      <c r="F578" s="147">
        <f t="shared" si="43"/>
        <v>47084</v>
      </c>
      <c r="G578" s="147">
        <f t="shared" si="44"/>
        <v>18542</v>
      </c>
    </row>
    <row r="579" spans="1:7" x14ac:dyDescent="0.2">
      <c r="A579">
        <v>569</v>
      </c>
      <c r="B579" s="22">
        <v>564.91672739615512</v>
      </c>
      <c r="C579" s="185">
        <f t="shared" si="40"/>
        <v>564.91999999999996</v>
      </c>
      <c r="D579" s="147">
        <f t="shared" si="41"/>
        <v>84738</v>
      </c>
      <c r="E579" s="147">
        <f t="shared" si="42"/>
        <v>5000</v>
      </c>
      <c r="F579" s="147">
        <f t="shared" si="43"/>
        <v>56491.999999999993</v>
      </c>
      <c r="G579" s="147">
        <f t="shared" si="44"/>
        <v>23246.000000000007</v>
      </c>
    </row>
    <row r="580" spans="1:7" x14ac:dyDescent="0.2">
      <c r="A580">
        <v>570</v>
      </c>
      <c r="B580" s="22">
        <v>755.43734717901668</v>
      </c>
      <c r="C580" s="185">
        <f t="shared" si="40"/>
        <v>755.44</v>
      </c>
      <c r="D580" s="147">
        <f t="shared" si="41"/>
        <v>113316.00000000001</v>
      </c>
      <c r="E580" s="147">
        <f t="shared" si="42"/>
        <v>5000</v>
      </c>
      <c r="F580" s="147">
        <f t="shared" si="43"/>
        <v>75544</v>
      </c>
      <c r="G580" s="147">
        <f t="shared" si="44"/>
        <v>32772.000000000015</v>
      </c>
    </row>
    <row r="581" spans="1:7" x14ac:dyDescent="0.2">
      <c r="A581">
        <v>571</v>
      </c>
      <c r="B581" s="22">
        <v>635.49403773410904</v>
      </c>
      <c r="C581" s="185">
        <f t="shared" si="40"/>
        <v>635.49</v>
      </c>
      <c r="D581" s="147">
        <f t="shared" si="41"/>
        <v>95323.5</v>
      </c>
      <c r="E581" s="147">
        <f t="shared" si="42"/>
        <v>5000</v>
      </c>
      <c r="F581" s="147">
        <f t="shared" si="43"/>
        <v>63549</v>
      </c>
      <c r="G581" s="147">
        <f t="shared" si="44"/>
        <v>26774.5</v>
      </c>
    </row>
    <row r="582" spans="1:7" x14ac:dyDescent="0.2">
      <c r="A582">
        <v>572</v>
      </c>
      <c r="B582" s="22">
        <v>748.29219716987211</v>
      </c>
      <c r="C582" s="185">
        <f t="shared" si="40"/>
        <v>748.29</v>
      </c>
      <c r="D582" s="147">
        <f t="shared" si="41"/>
        <v>112243.5</v>
      </c>
      <c r="E582" s="147">
        <f t="shared" si="42"/>
        <v>5000</v>
      </c>
      <c r="F582" s="147">
        <f t="shared" si="43"/>
        <v>74829</v>
      </c>
      <c r="G582" s="147">
        <f t="shared" si="44"/>
        <v>32414.5</v>
      </c>
    </row>
    <row r="583" spans="1:7" x14ac:dyDescent="0.2">
      <c r="A583">
        <v>573</v>
      </c>
      <c r="B583" s="22">
        <v>546.95783404026076</v>
      </c>
      <c r="C583" s="185">
        <f t="shared" si="40"/>
        <v>546.96</v>
      </c>
      <c r="D583" s="147">
        <f t="shared" si="41"/>
        <v>82044</v>
      </c>
      <c r="E583" s="147">
        <f t="shared" si="42"/>
        <v>5000</v>
      </c>
      <c r="F583" s="147">
        <f t="shared" si="43"/>
        <v>54696</v>
      </c>
      <c r="G583" s="147">
        <f t="shared" si="44"/>
        <v>22348</v>
      </c>
    </row>
    <row r="584" spans="1:7" x14ac:dyDescent="0.2">
      <c r="A584">
        <v>574</v>
      </c>
      <c r="B584" s="22">
        <v>720.31671466320597</v>
      </c>
      <c r="C584" s="185">
        <f t="shared" si="40"/>
        <v>720.32</v>
      </c>
      <c r="D584" s="147">
        <f t="shared" si="41"/>
        <v>108048.00000000001</v>
      </c>
      <c r="E584" s="147">
        <f t="shared" si="42"/>
        <v>5000</v>
      </c>
      <c r="F584" s="147">
        <f t="shared" si="43"/>
        <v>72032</v>
      </c>
      <c r="G584" s="147">
        <f t="shared" si="44"/>
        <v>31016.000000000015</v>
      </c>
    </row>
    <row r="585" spans="1:7" x14ac:dyDescent="0.2">
      <c r="A585">
        <v>575</v>
      </c>
      <c r="B585" s="22">
        <v>763.02334450326077</v>
      </c>
      <c r="C585" s="185">
        <f t="shared" si="40"/>
        <v>763.02</v>
      </c>
      <c r="D585" s="147">
        <f t="shared" si="41"/>
        <v>114453</v>
      </c>
      <c r="E585" s="147">
        <f t="shared" si="42"/>
        <v>5000</v>
      </c>
      <c r="F585" s="147">
        <f t="shared" si="43"/>
        <v>76302</v>
      </c>
      <c r="G585" s="147">
        <f t="shared" si="44"/>
        <v>33151</v>
      </c>
    </row>
    <row r="586" spans="1:7" x14ac:dyDescent="0.2">
      <c r="A586">
        <v>576</v>
      </c>
      <c r="B586" s="22">
        <v>333.3510663049999</v>
      </c>
      <c r="C586" s="185">
        <f t="shared" si="40"/>
        <v>333.35</v>
      </c>
      <c r="D586" s="147">
        <f t="shared" si="41"/>
        <v>50002.5</v>
      </c>
      <c r="E586" s="147">
        <f t="shared" si="42"/>
        <v>5000</v>
      </c>
      <c r="F586" s="147">
        <f t="shared" si="43"/>
        <v>33335</v>
      </c>
      <c r="G586" s="147">
        <f t="shared" si="44"/>
        <v>11667.5</v>
      </c>
    </row>
    <row r="587" spans="1:7" x14ac:dyDescent="0.2">
      <c r="A587">
        <v>577</v>
      </c>
      <c r="B587" s="22">
        <v>431.37138813332251</v>
      </c>
      <c r="C587" s="185">
        <f t="shared" si="40"/>
        <v>431.37</v>
      </c>
      <c r="D587" s="147">
        <f t="shared" si="41"/>
        <v>64705.5</v>
      </c>
      <c r="E587" s="147">
        <f t="shared" si="42"/>
        <v>5000</v>
      </c>
      <c r="F587" s="147">
        <f t="shared" si="43"/>
        <v>43137</v>
      </c>
      <c r="G587" s="147">
        <f t="shared" si="44"/>
        <v>16568.5</v>
      </c>
    </row>
    <row r="588" spans="1:7" x14ac:dyDescent="0.2">
      <c r="A588">
        <v>578</v>
      </c>
      <c r="B588" s="22">
        <v>258.9203567518482</v>
      </c>
      <c r="C588" s="185">
        <f t="shared" ref="C588:C651" si="45">ROUND(B588,2)</f>
        <v>258.92</v>
      </c>
      <c r="D588" s="147">
        <f t="shared" ref="D588:D651" si="46">C588*$E$6</f>
        <v>38838</v>
      </c>
      <c r="E588" s="147">
        <f t="shared" ref="E588:E651" si="47">$B$6</f>
        <v>5000</v>
      </c>
      <c r="F588" s="147">
        <f t="shared" ref="F588:F651" si="48">C588*SUM($B$3:$B$5)</f>
        <v>25892</v>
      </c>
      <c r="G588" s="147">
        <f t="shared" ref="G588:G651" si="49">D588-E588-F588</f>
        <v>7946</v>
      </c>
    </row>
    <row r="589" spans="1:7" x14ac:dyDescent="0.2">
      <c r="A589">
        <v>579</v>
      </c>
      <c r="B589" s="22">
        <v>474.43592831233326</v>
      </c>
      <c r="C589" s="185">
        <f t="shared" si="45"/>
        <v>474.44</v>
      </c>
      <c r="D589" s="147">
        <f t="shared" si="46"/>
        <v>71166</v>
      </c>
      <c r="E589" s="147">
        <f t="shared" si="47"/>
        <v>5000</v>
      </c>
      <c r="F589" s="147">
        <f t="shared" si="48"/>
        <v>47444</v>
      </c>
      <c r="G589" s="147">
        <f t="shared" si="49"/>
        <v>18722</v>
      </c>
    </row>
    <row r="590" spans="1:7" x14ac:dyDescent="0.2">
      <c r="A590">
        <v>580</v>
      </c>
      <c r="B590" s="22">
        <v>444.64714538522395</v>
      </c>
      <c r="C590" s="185">
        <f t="shared" si="45"/>
        <v>444.65</v>
      </c>
      <c r="D590" s="147">
        <f t="shared" si="46"/>
        <v>66697.5</v>
      </c>
      <c r="E590" s="147">
        <f t="shared" si="47"/>
        <v>5000</v>
      </c>
      <c r="F590" s="147">
        <f t="shared" si="48"/>
        <v>44465</v>
      </c>
      <c r="G590" s="147">
        <f t="shared" si="49"/>
        <v>17232.5</v>
      </c>
    </row>
    <row r="591" spans="1:7" x14ac:dyDescent="0.2">
      <c r="A591">
        <v>581</v>
      </c>
      <c r="B591" s="22">
        <v>784.57248945933418</v>
      </c>
      <c r="C591" s="185">
        <f t="shared" si="45"/>
        <v>784.57</v>
      </c>
      <c r="D591" s="147">
        <f t="shared" si="46"/>
        <v>117685.50000000001</v>
      </c>
      <c r="E591" s="147">
        <f t="shared" si="47"/>
        <v>5000</v>
      </c>
      <c r="F591" s="147">
        <f t="shared" si="48"/>
        <v>78457</v>
      </c>
      <c r="G591" s="147">
        <f t="shared" si="49"/>
        <v>34228.500000000015</v>
      </c>
    </row>
    <row r="592" spans="1:7" x14ac:dyDescent="0.2">
      <c r="A592">
        <v>582</v>
      </c>
      <c r="B592" s="22">
        <v>709.83034302938279</v>
      </c>
      <c r="C592" s="185">
        <f t="shared" si="45"/>
        <v>709.83</v>
      </c>
      <c r="D592" s="147">
        <f t="shared" si="46"/>
        <v>106474.5</v>
      </c>
      <c r="E592" s="147">
        <f t="shared" si="47"/>
        <v>5000</v>
      </c>
      <c r="F592" s="147">
        <f t="shared" si="48"/>
        <v>70983</v>
      </c>
      <c r="G592" s="147">
        <f t="shared" si="49"/>
        <v>30491.5</v>
      </c>
    </row>
    <row r="593" spans="1:7" x14ac:dyDescent="0.2">
      <c r="A593">
        <v>583</v>
      </c>
      <c r="B593" s="22">
        <v>318.57529483669219</v>
      </c>
      <c r="C593" s="185">
        <f t="shared" si="45"/>
        <v>318.58</v>
      </c>
      <c r="D593" s="147">
        <f t="shared" si="46"/>
        <v>47787</v>
      </c>
      <c r="E593" s="147">
        <f t="shared" si="47"/>
        <v>5000</v>
      </c>
      <c r="F593" s="147">
        <f t="shared" si="48"/>
        <v>31858</v>
      </c>
      <c r="G593" s="147">
        <f t="shared" si="49"/>
        <v>10929</v>
      </c>
    </row>
    <row r="594" spans="1:7" x14ac:dyDescent="0.2">
      <c r="A594">
        <v>584</v>
      </c>
      <c r="B594" s="22">
        <v>494.98032028553092</v>
      </c>
      <c r="C594" s="185">
        <f t="shared" si="45"/>
        <v>494.98</v>
      </c>
      <c r="D594" s="147">
        <f t="shared" si="46"/>
        <v>74247</v>
      </c>
      <c r="E594" s="147">
        <f t="shared" si="47"/>
        <v>5000</v>
      </c>
      <c r="F594" s="147">
        <f t="shared" si="48"/>
        <v>49498</v>
      </c>
      <c r="G594" s="147">
        <f t="shared" si="49"/>
        <v>19749</v>
      </c>
    </row>
    <row r="595" spans="1:7" x14ac:dyDescent="0.2">
      <c r="A595">
        <v>585</v>
      </c>
      <c r="B595" s="22">
        <v>734.24303891800491</v>
      </c>
      <c r="C595" s="185">
        <f t="shared" si="45"/>
        <v>734.24</v>
      </c>
      <c r="D595" s="147">
        <f t="shared" si="46"/>
        <v>110136</v>
      </c>
      <c r="E595" s="147">
        <f t="shared" si="47"/>
        <v>5000</v>
      </c>
      <c r="F595" s="147">
        <f t="shared" si="48"/>
        <v>73424</v>
      </c>
      <c r="G595" s="147">
        <f t="shared" si="49"/>
        <v>31712</v>
      </c>
    </row>
    <row r="596" spans="1:7" x14ac:dyDescent="0.2">
      <c r="A596">
        <v>586</v>
      </c>
      <c r="B596" s="22">
        <v>222.75509490759814</v>
      </c>
      <c r="C596" s="185">
        <f t="shared" si="45"/>
        <v>222.76</v>
      </c>
      <c r="D596" s="147">
        <f t="shared" si="46"/>
        <v>33414</v>
      </c>
      <c r="E596" s="147">
        <f t="shared" si="47"/>
        <v>5000</v>
      </c>
      <c r="F596" s="147">
        <f t="shared" si="48"/>
        <v>22276</v>
      </c>
      <c r="G596" s="147">
        <f t="shared" si="49"/>
        <v>6138</v>
      </c>
    </row>
    <row r="597" spans="1:7" x14ac:dyDescent="0.2">
      <c r="A597">
        <v>587</v>
      </c>
      <c r="B597" s="22">
        <v>444.88011200208223</v>
      </c>
      <c r="C597" s="185">
        <f t="shared" si="45"/>
        <v>444.88</v>
      </c>
      <c r="D597" s="147">
        <f t="shared" si="46"/>
        <v>66732</v>
      </c>
      <c r="E597" s="147">
        <f t="shared" si="47"/>
        <v>5000</v>
      </c>
      <c r="F597" s="147">
        <f t="shared" si="48"/>
        <v>44488</v>
      </c>
      <c r="G597" s="147">
        <f t="shared" si="49"/>
        <v>17244</v>
      </c>
    </row>
    <row r="598" spans="1:7" x14ac:dyDescent="0.2">
      <c r="A598">
        <v>588</v>
      </c>
      <c r="B598" s="22">
        <v>500.04241899589192</v>
      </c>
      <c r="C598" s="185">
        <f t="shared" si="45"/>
        <v>500.04</v>
      </c>
      <c r="D598" s="147">
        <f t="shared" si="46"/>
        <v>75006</v>
      </c>
      <c r="E598" s="147">
        <f t="shared" si="47"/>
        <v>5000</v>
      </c>
      <c r="F598" s="147">
        <f t="shared" si="48"/>
        <v>50004</v>
      </c>
      <c r="G598" s="147">
        <f t="shared" si="49"/>
        <v>20002</v>
      </c>
    </row>
    <row r="599" spans="1:7" x14ac:dyDescent="0.2">
      <c r="A599">
        <v>589</v>
      </c>
      <c r="B599" s="22">
        <v>612.93606395504253</v>
      </c>
      <c r="C599" s="185">
        <f t="shared" si="45"/>
        <v>612.94000000000005</v>
      </c>
      <c r="D599" s="147">
        <f t="shared" si="46"/>
        <v>91941.000000000015</v>
      </c>
      <c r="E599" s="147">
        <f t="shared" si="47"/>
        <v>5000</v>
      </c>
      <c r="F599" s="147">
        <f t="shared" si="48"/>
        <v>61294.000000000007</v>
      </c>
      <c r="G599" s="147">
        <f t="shared" si="49"/>
        <v>25647.000000000007</v>
      </c>
    </row>
    <row r="600" spans="1:7" x14ac:dyDescent="0.2">
      <c r="A600">
        <v>590</v>
      </c>
      <c r="B600" s="22">
        <v>216.42689239998668</v>
      </c>
      <c r="C600" s="185">
        <f t="shared" si="45"/>
        <v>216.43</v>
      </c>
      <c r="D600" s="147">
        <f t="shared" si="46"/>
        <v>32464.5</v>
      </c>
      <c r="E600" s="147">
        <f t="shared" si="47"/>
        <v>5000</v>
      </c>
      <c r="F600" s="147">
        <f t="shared" si="48"/>
        <v>21643</v>
      </c>
      <c r="G600" s="147">
        <f t="shared" si="49"/>
        <v>5821.5</v>
      </c>
    </row>
    <row r="601" spans="1:7" x14ac:dyDescent="0.2">
      <c r="A601">
        <v>591</v>
      </c>
      <c r="B601" s="22">
        <v>286.78056657630049</v>
      </c>
      <c r="C601" s="185">
        <f t="shared" si="45"/>
        <v>286.77999999999997</v>
      </c>
      <c r="D601" s="147">
        <f t="shared" si="46"/>
        <v>43016.999999999993</v>
      </c>
      <c r="E601" s="147">
        <f t="shared" si="47"/>
        <v>5000</v>
      </c>
      <c r="F601" s="147">
        <f t="shared" si="48"/>
        <v>28677.999999999996</v>
      </c>
      <c r="G601" s="147">
        <f t="shared" si="49"/>
        <v>9338.9999999999964</v>
      </c>
    </row>
    <row r="602" spans="1:7" x14ac:dyDescent="0.2">
      <c r="A602">
        <v>592</v>
      </c>
      <c r="B602" s="22">
        <v>720.98244788170905</v>
      </c>
      <c r="C602" s="185">
        <f t="shared" si="45"/>
        <v>720.98</v>
      </c>
      <c r="D602" s="147">
        <f t="shared" si="46"/>
        <v>108147</v>
      </c>
      <c r="E602" s="147">
        <f t="shared" si="47"/>
        <v>5000</v>
      </c>
      <c r="F602" s="147">
        <f t="shared" si="48"/>
        <v>72098</v>
      </c>
      <c r="G602" s="147">
        <f t="shared" si="49"/>
        <v>31049</v>
      </c>
    </row>
    <row r="603" spans="1:7" x14ac:dyDescent="0.2">
      <c r="A603">
        <v>593</v>
      </c>
      <c r="B603" s="22">
        <v>552.00154788419673</v>
      </c>
      <c r="C603" s="185">
        <f t="shared" si="45"/>
        <v>552</v>
      </c>
      <c r="D603" s="147">
        <f t="shared" si="46"/>
        <v>82800</v>
      </c>
      <c r="E603" s="147">
        <f t="shared" si="47"/>
        <v>5000</v>
      </c>
      <c r="F603" s="147">
        <f t="shared" si="48"/>
        <v>55200</v>
      </c>
      <c r="G603" s="147">
        <f t="shared" si="49"/>
        <v>22600</v>
      </c>
    </row>
    <row r="604" spans="1:7" x14ac:dyDescent="0.2">
      <c r="A604">
        <v>594</v>
      </c>
      <c r="B604" s="22">
        <v>290.01528969500924</v>
      </c>
      <c r="C604" s="185">
        <f t="shared" si="45"/>
        <v>290.02</v>
      </c>
      <c r="D604" s="147">
        <f t="shared" si="46"/>
        <v>43503</v>
      </c>
      <c r="E604" s="147">
        <f t="shared" si="47"/>
        <v>5000</v>
      </c>
      <c r="F604" s="147">
        <f t="shared" si="48"/>
        <v>29002</v>
      </c>
      <c r="G604" s="147">
        <f t="shared" si="49"/>
        <v>9501</v>
      </c>
    </row>
    <row r="605" spans="1:7" x14ac:dyDescent="0.2">
      <c r="A605">
        <v>595</v>
      </c>
      <c r="B605" s="22">
        <v>486.97390402060648</v>
      </c>
      <c r="C605" s="185">
        <f t="shared" si="45"/>
        <v>486.97</v>
      </c>
      <c r="D605" s="147">
        <f t="shared" si="46"/>
        <v>73045.5</v>
      </c>
      <c r="E605" s="147">
        <f t="shared" si="47"/>
        <v>5000</v>
      </c>
      <c r="F605" s="147">
        <f t="shared" si="48"/>
        <v>48697</v>
      </c>
      <c r="G605" s="147">
        <f t="shared" si="49"/>
        <v>19348.5</v>
      </c>
    </row>
    <row r="606" spans="1:7" x14ac:dyDescent="0.2">
      <c r="A606">
        <v>596</v>
      </c>
      <c r="B606" s="22">
        <v>570.40487433336909</v>
      </c>
      <c r="C606" s="185">
        <f t="shared" si="45"/>
        <v>570.4</v>
      </c>
      <c r="D606" s="147">
        <f t="shared" si="46"/>
        <v>85560</v>
      </c>
      <c r="E606" s="147">
        <f t="shared" si="47"/>
        <v>5000</v>
      </c>
      <c r="F606" s="147">
        <f t="shared" si="48"/>
        <v>57040</v>
      </c>
      <c r="G606" s="147">
        <f t="shared" si="49"/>
        <v>23520</v>
      </c>
    </row>
    <row r="607" spans="1:7" x14ac:dyDescent="0.2">
      <c r="A607">
        <v>597</v>
      </c>
      <c r="B607" s="22">
        <v>594.72292093314366</v>
      </c>
      <c r="C607" s="185">
        <f t="shared" si="45"/>
        <v>594.72</v>
      </c>
      <c r="D607" s="147">
        <f t="shared" si="46"/>
        <v>89208</v>
      </c>
      <c r="E607" s="147">
        <f t="shared" si="47"/>
        <v>5000</v>
      </c>
      <c r="F607" s="147">
        <f t="shared" si="48"/>
        <v>59472</v>
      </c>
      <c r="G607" s="147">
        <f t="shared" si="49"/>
        <v>24736</v>
      </c>
    </row>
    <row r="608" spans="1:7" x14ac:dyDescent="0.2">
      <c r="A608">
        <v>598</v>
      </c>
      <c r="B608" s="22">
        <v>708.13212334557068</v>
      </c>
      <c r="C608" s="185">
        <f t="shared" si="45"/>
        <v>708.13</v>
      </c>
      <c r="D608" s="147">
        <f t="shared" si="46"/>
        <v>106219.5</v>
      </c>
      <c r="E608" s="147">
        <f t="shared" si="47"/>
        <v>5000</v>
      </c>
      <c r="F608" s="147">
        <f t="shared" si="48"/>
        <v>70813</v>
      </c>
      <c r="G608" s="147">
        <f t="shared" si="49"/>
        <v>30406.5</v>
      </c>
    </row>
    <row r="609" spans="1:7" x14ac:dyDescent="0.2">
      <c r="A609">
        <v>599</v>
      </c>
      <c r="B609" s="22">
        <v>576.59706900669119</v>
      </c>
      <c r="C609" s="185">
        <f t="shared" si="45"/>
        <v>576.6</v>
      </c>
      <c r="D609" s="147">
        <f t="shared" si="46"/>
        <v>86490</v>
      </c>
      <c r="E609" s="147">
        <f t="shared" si="47"/>
        <v>5000</v>
      </c>
      <c r="F609" s="147">
        <f t="shared" si="48"/>
        <v>57660</v>
      </c>
      <c r="G609" s="147">
        <f t="shared" si="49"/>
        <v>23830</v>
      </c>
    </row>
    <row r="610" spans="1:7" x14ac:dyDescent="0.2">
      <c r="A610">
        <v>600</v>
      </c>
      <c r="B610" s="22">
        <v>266.93879545989392</v>
      </c>
      <c r="C610" s="185">
        <f t="shared" si="45"/>
        <v>266.94</v>
      </c>
      <c r="D610" s="147">
        <f t="shared" si="46"/>
        <v>40041</v>
      </c>
      <c r="E610" s="147">
        <f t="shared" si="47"/>
        <v>5000</v>
      </c>
      <c r="F610" s="147">
        <f t="shared" si="48"/>
        <v>26694</v>
      </c>
      <c r="G610" s="147">
        <f t="shared" si="49"/>
        <v>8347</v>
      </c>
    </row>
    <row r="611" spans="1:7" x14ac:dyDescent="0.2">
      <c r="A611">
        <v>601</v>
      </c>
      <c r="B611" s="22">
        <v>240.33529443681951</v>
      </c>
      <c r="C611" s="185">
        <f t="shared" si="45"/>
        <v>240.34</v>
      </c>
      <c r="D611" s="147">
        <f t="shared" si="46"/>
        <v>36051</v>
      </c>
      <c r="E611" s="147">
        <f t="shared" si="47"/>
        <v>5000</v>
      </c>
      <c r="F611" s="147">
        <f t="shared" si="48"/>
        <v>24034</v>
      </c>
      <c r="G611" s="147">
        <f t="shared" si="49"/>
        <v>7017</v>
      </c>
    </row>
    <row r="612" spans="1:7" x14ac:dyDescent="0.2">
      <c r="A612">
        <v>602</v>
      </c>
      <c r="B612" s="22">
        <v>715.29359962572039</v>
      </c>
      <c r="C612" s="185">
        <f t="shared" si="45"/>
        <v>715.29</v>
      </c>
      <c r="D612" s="147">
        <f t="shared" si="46"/>
        <v>107293.5</v>
      </c>
      <c r="E612" s="147">
        <f t="shared" si="47"/>
        <v>5000</v>
      </c>
      <c r="F612" s="147">
        <f t="shared" si="48"/>
        <v>71529</v>
      </c>
      <c r="G612" s="147">
        <f t="shared" si="49"/>
        <v>30764.5</v>
      </c>
    </row>
    <row r="613" spans="1:7" x14ac:dyDescent="0.2">
      <c r="A613">
        <v>603</v>
      </c>
      <c r="B613" s="22">
        <v>339.52890948370515</v>
      </c>
      <c r="C613" s="185">
        <f t="shared" si="45"/>
        <v>339.53</v>
      </c>
      <c r="D613" s="147">
        <f t="shared" si="46"/>
        <v>50929.499999999993</v>
      </c>
      <c r="E613" s="147">
        <f t="shared" si="47"/>
        <v>5000</v>
      </c>
      <c r="F613" s="147">
        <f t="shared" si="48"/>
        <v>33953</v>
      </c>
      <c r="G613" s="147">
        <f t="shared" si="49"/>
        <v>11976.499999999993</v>
      </c>
    </row>
    <row r="614" spans="1:7" x14ac:dyDescent="0.2">
      <c r="A614">
        <v>604</v>
      </c>
      <c r="B614" s="22">
        <v>462.38169263227923</v>
      </c>
      <c r="C614" s="185">
        <f t="shared" si="45"/>
        <v>462.38</v>
      </c>
      <c r="D614" s="147">
        <f t="shared" si="46"/>
        <v>69357</v>
      </c>
      <c r="E614" s="147">
        <f t="shared" si="47"/>
        <v>5000</v>
      </c>
      <c r="F614" s="147">
        <f t="shared" si="48"/>
        <v>46238</v>
      </c>
      <c r="G614" s="147">
        <f t="shared" si="49"/>
        <v>18119</v>
      </c>
    </row>
    <row r="615" spans="1:7" x14ac:dyDescent="0.2">
      <c r="A615">
        <v>605</v>
      </c>
      <c r="B615" s="22">
        <v>649.10807071677789</v>
      </c>
      <c r="C615" s="185">
        <f t="shared" si="45"/>
        <v>649.11</v>
      </c>
      <c r="D615" s="147">
        <f t="shared" si="46"/>
        <v>97366.5</v>
      </c>
      <c r="E615" s="147">
        <f t="shared" si="47"/>
        <v>5000</v>
      </c>
      <c r="F615" s="147">
        <f t="shared" si="48"/>
        <v>64911</v>
      </c>
      <c r="G615" s="147">
        <f t="shared" si="49"/>
        <v>27455.5</v>
      </c>
    </row>
    <row r="616" spans="1:7" x14ac:dyDescent="0.2">
      <c r="A616">
        <v>606</v>
      </c>
      <c r="B616" s="22">
        <v>359.34453688531391</v>
      </c>
      <c r="C616" s="185">
        <f t="shared" si="45"/>
        <v>359.34</v>
      </c>
      <c r="D616" s="147">
        <f t="shared" si="46"/>
        <v>53900.999999999993</v>
      </c>
      <c r="E616" s="147">
        <f t="shared" si="47"/>
        <v>5000</v>
      </c>
      <c r="F616" s="147">
        <f t="shared" si="48"/>
        <v>35934</v>
      </c>
      <c r="G616" s="147">
        <f t="shared" si="49"/>
        <v>12966.999999999993</v>
      </c>
    </row>
    <row r="617" spans="1:7" x14ac:dyDescent="0.2">
      <c r="A617">
        <v>607</v>
      </c>
      <c r="B617" s="22">
        <v>503.63143147138481</v>
      </c>
      <c r="C617" s="185">
        <f t="shared" si="45"/>
        <v>503.63</v>
      </c>
      <c r="D617" s="147">
        <f t="shared" si="46"/>
        <v>75544.5</v>
      </c>
      <c r="E617" s="147">
        <f t="shared" si="47"/>
        <v>5000</v>
      </c>
      <c r="F617" s="147">
        <f t="shared" si="48"/>
        <v>50363</v>
      </c>
      <c r="G617" s="147">
        <f t="shared" si="49"/>
        <v>20181.5</v>
      </c>
    </row>
    <row r="618" spans="1:7" x14ac:dyDescent="0.2">
      <c r="A618">
        <v>608</v>
      </c>
      <c r="B618" s="22">
        <v>333.46873956428317</v>
      </c>
      <c r="C618" s="185">
        <f t="shared" si="45"/>
        <v>333.47</v>
      </c>
      <c r="D618" s="147">
        <f t="shared" si="46"/>
        <v>50020.500000000007</v>
      </c>
      <c r="E618" s="147">
        <f t="shared" si="47"/>
        <v>5000</v>
      </c>
      <c r="F618" s="147">
        <f t="shared" si="48"/>
        <v>33347</v>
      </c>
      <c r="G618" s="147">
        <f t="shared" si="49"/>
        <v>11673.500000000007</v>
      </c>
    </row>
    <row r="619" spans="1:7" x14ac:dyDescent="0.2">
      <c r="A619">
        <v>609</v>
      </c>
      <c r="B619" s="22">
        <v>609.10585690713754</v>
      </c>
      <c r="C619" s="185">
        <f t="shared" si="45"/>
        <v>609.11</v>
      </c>
      <c r="D619" s="147">
        <f t="shared" si="46"/>
        <v>91366.5</v>
      </c>
      <c r="E619" s="147">
        <f t="shared" si="47"/>
        <v>5000</v>
      </c>
      <c r="F619" s="147">
        <f t="shared" si="48"/>
        <v>60911</v>
      </c>
      <c r="G619" s="147">
        <f t="shared" si="49"/>
        <v>25455.5</v>
      </c>
    </row>
    <row r="620" spans="1:7" x14ac:dyDescent="0.2">
      <c r="A620">
        <v>610</v>
      </c>
      <c r="B620" s="22">
        <v>642.13703826169342</v>
      </c>
      <c r="C620" s="185">
        <f t="shared" si="45"/>
        <v>642.14</v>
      </c>
      <c r="D620" s="147">
        <f t="shared" si="46"/>
        <v>96321</v>
      </c>
      <c r="E620" s="147">
        <f t="shared" si="47"/>
        <v>5000</v>
      </c>
      <c r="F620" s="147">
        <f t="shared" si="48"/>
        <v>64214</v>
      </c>
      <c r="G620" s="147">
        <f t="shared" si="49"/>
        <v>27107</v>
      </c>
    </row>
    <row r="621" spans="1:7" x14ac:dyDescent="0.2">
      <c r="A621">
        <v>611</v>
      </c>
      <c r="B621" s="22">
        <v>797.20206428188931</v>
      </c>
      <c r="C621" s="185">
        <f t="shared" si="45"/>
        <v>797.2</v>
      </c>
      <c r="D621" s="147">
        <f t="shared" si="46"/>
        <v>119580</v>
      </c>
      <c r="E621" s="147">
        <f t="shared" si="47"/>
        <v>5000</v>
      </c>
      <c r="F621" s="147">
        <f t="shared" si="48"/>
        <v>79720</v>
      </c>
      <c r="G621" s="147">
        <f t="shared" si="49"/>
        <v>34860</v>
      </c>
    </row>
    <row r="622" spans="1:7" x14ac:dyDescent="0.2">
      <c r="A622">
        <v>612</v>
      </c>
      <c r="B622" s="22">
        <v>575.09438571291719</v>
      </c>
      <c r="C622" s="185">
        <f t="shared" si="45"/>
        <v>575.09</v>
      </c>
      <c r="D622" s="147">
        <f t="shared" si="46"/>
        <v>86263.5</v>
      </c>
      <c r="E622" s="147">
        <f t="shared" si="47"/>
        <v>5000</v>
      </c>
      <c r="F622" s="147">
        <f t="shared" si="48"/>
        <v>57509</v>
      </c>
      <c r="G622" s="147">
        <f t="shared" si="49"/>
        <v>23754.5</v>
      </c>
    </row>
    <row r="623" spans="1:7" x14ac:dyDescent="0.2">
      <c r="A623">
        <v>613</v>
      </c>
      <c r="B623" s="22">
        <v>211.34067699841256</v>
      </c>
      <c r="C623" s="185">
        <f t="shared" si="45"/>
        <v>211.34</v>
      </c>
      <c r="D623" s="147">
        <f t="shared" si="46"/>
        <v>31701</v>
      </c>
      <c r="E623" s="147">
        <f t="shared" si="47"/>
        <v>5000</v>
      </c>
      <c r="F623" s="147">
        <f t="shared" si="48"/>
        <v>21134</v>
      </c>
      <c r="G623" s="147">
        <f t="shared" si="49"/>
        <v>5567</v>
      </c>
    </row>
    <row r="624" spans="1:7" x14ac:dyDescent="0.2">
      <c r="A624">
        <v>614</v>
      </c>
      <c r="B624" s="22">
        <v>602.75831231975849</v>
      </c>
      <c r="C624" s="185">
        <f t="shared" si="45"/>
        <v>602.76</v>
      </c>
      <c r="D624" s="147">
        <f t="shared" si="46"/>
        <v>90414</v>
      </c>
      <c r="E624" s="147">
        <f t="shared" si="47"/>
        <v>5000</v>
      </c>
      <c r="F624" s="147">
        <f t="shared" si="48"/>
        <v>60276</v>
      </c>
      <c r="G624" s="147">
        <f t="shared" si="49"/>
        <v>25138</v>
      </c>
    </row>
    <row r="625" spans="1:7" x14ac:dyDescent="0.2">
      <c r="A625">
        <v>615</v>
      </c>
      <c r="B625" s="22">
        <v>758.95515818100193</v>
      </c>
      <c r="C625" s="185">
        <f t="shared" si="45"/>
        <v>758.96</v>
      </c>
      <c r="D625" s="147">
        <f t="shared" si="46"/>
        <v>113844</v>
      </c>
      <c r="E625" s="147">
        <f t="shared" si="47"/>
        <v>5000</v>
      </c>
      <c r="F625" s="147">
        <f t="shared" si="48"/>
        <v>75896</v>
      </c>
      <c r="G625" s="147">
        <f t="shared" si="49"/>
        <v>32948</v>
      </c>
    </row>
    <row r="626" spans="1:7" x14ac:dyDescent="0.2">
      <c r="A626">
        <v>616</v>
      </c>
      <c r="B626" s="22">
        <v>359.34354810013599</v>
      </c>
      <c r="C626" s="185">
        <f t="shared" si="45"/>
        <v>359.34</v>
      </c>
      <c r="D626" s="147">
        <f t="shared" si="46"/>
        <v>53900.999999999993</v>
      </c>
      <c r="E626" s="147">
        <f t="shared" si="47"/>
        <v>5000</v>
      </c>
      <c r="F626" s="147">
        <f t="shared" si="48"/>
        <v>35934</v>
      </c>
      <c r="G626" s="147">
        <f t="shared" si="49"/>
        <v>12966.999999999993</v>
      </c>
    </row>
    <row r="627" spans="1:7" x14ac:dyDescent="0.2">
      <c r="A627">
        <v>617</v>
      </c>
      <c r="B627" s="22">
        <v>487.01291898592046</v>
      </c>
      <c r="C627" s="185">
        <f t="shared" si="45"/>
        <v>487.01</v>
      </c>
      <c r="D627" s="147">
        <f t="shared" si="46"/>
        <v>73051.5</v>
      </c>
      <c r="E627" s="147">
        <f t="shared" si="47"/>
        <v>5000</v>
      </c>
      <c r="F627" s="147">
        <f t="shared" si="48"/>
        <v>48701</v>
      </c>
      <c r="G627" s="147">
        <f t="shared" si="49"/>
        <v>19350.5</v>
      </c>
    </row>
    <row r="628" spans="1:7" x14ac:dyDescent="0.2">
      <c r="A628">
        <v>618</v>
      </c>
      <c r="B628" s="22">
        <v>626.1293963650844</v>
      </c>
      <c r="C628" s="185">
        <f t="shared" si="45"/>
        <v>626.13</v>
      </c>
      <c r="D628" s="147">
        <f t="shared" si="46"/>
        <v>93919.5</v>
      </c>
      <c r="E628" s="147">
        <f t="shared" si="47"/>
        <v>5000</v>
      </c>
      <c r="F628" s="147">
        <f t="shared" si="48"/>
        <v>62613</v>
      </c>
      <c r="G628" s="147">
        <f t="shared" si="49"/>
        <v>26306.5</v>
      </c>
    </row>
    <row r="629" spans="1:7" x14ac:dyDescent="0.2">
      <c r="A629">
        <v>619</v>
      </c>
      <c r="B629" s="22">
        <v>556.76470797358297</v>
      </c>
      <c r="C629" s="185">
        <f t="shared" si="45"/>
        <v>556.76</v>
      </c>
      <c r="D629" s="147">
        <f t="shared" si="46"/>
        <v>83514</v>
      </c>
      <c r="E629" s="147">
        <f t="shared" si="47"/>
        <v>5000</v>
      </c>
      <c r="F629" s="147">
        <f t="shared" si="48"/>
        <v>55676</v>
      </c>
      <c r="G629" s="147">
        <f t="shared" si="49"/>
        <v>22838</v>
      </c>
    </row>
    <row r="630" spans="1:7" x14ac:dyDescent="0.2">
      <c r="A630">
        <v>620</v>
      </c>
      <c r="B630" s="22">
        <v>544.44691200947705</v>
      </c>
      <c r="C630" s="185">
        <f t="shared" si="45"/>
        <v>544.45000000000005</v>
      </c>
      <c r="D630" s="147">
        <f t="shared" si="46"/>
        <v>81667.5</v>
      </c>
      <c r="E630" s="147">
        <f t="shared" si="47"/>
        <v>5000</v>
      </c>
      <c r="F630" s="147">
        <f t="shared" si="48"/>
        <v>54445.000000000007</v>
      </c>
      <c r="G630" s="147">
        <f t="shared" si="49"/>
        <v>22222.499999999993</v>
      </c>
    </row>
    <row r="631" spans="1:7" x14ac:dyDescent="0.2">
      <c r="A631">
        <v>621</v>
      </c>
      <c r="B631" s="22">
        <v>519.25014328176621</v>
      </c>
      <c r="C631" s="185">
        <f t="shared" si="45"/>
        <v>519.25</v>
      </c>
      <c r="D631" s="147">
        <f t="shared" si="46"/>
        <v>77887.5</v>
      </c>
      <c r="E631" s="147">
        <f t="shared" si="47"/>
        <v>5000</v>
      </c>
      <c r="F631" s="147">
        <f t="shared" si="48"/>
        <v>51925</v>
      </c>
      <c r="G631" s="147">
        <f t="shared" si="49"/>
        <v>20962.5</v>
      </c>
    </row>
    <row r="632" spans="1:7" x14ac:dyDescent="0.2">
      <c r="A632">
        <v>622</v>
      </c>
      <c r="B632" s="22">
        <v>637.15813664587131</v>
      </c>
      <c r="C632" s="185">
        <f t="shared" si="45"/>
        <v>637.16</v>
      </c>
      <c r="D632" s="147">
        <f t="shared" si="46"/>
        <v>95574</v>
      </c>
      <c r="E632" s="147">
        <f t="shared" si="47"/>
        <v>5000</v>
      </c>
      <c r="F632" s="147">
        <f t="shared" si="48"/>
        <v>63716</v>
      </c>
      <c r="G632" s="147">
        <f t="shared" si="49"/>
        <v>26858</v>
      </c>
    </row>
    <row r="633" spans="1:7" x14ac:dyDescent="0.2">
      <c r="A633">
        <v>623</v>
      </c>
      <c r="B633" s="22">
        <v>516.80260715857275</v>
      </c>
      <c r="C633" s="185">
        <f t="shared" si="45"/>
        <v>516.79999999999995</v>
      </c>
      <c r="D633" s="147">
        <f t="shared" si="46"/>
        <v>77520</v>
      </c>
      <c r="E633" s="147">
        <f t="shared" si="47"/>
        <v>5000</v>
      </c>
      <c r="F633" s="147">
        <f t="shared" si="48"/>
        <v>51679.999999999993</v>
      </c>
      <c r="G633" s="147">
        <f t="shared" si="49"/>
        <v>20840.000000000007</v>
      </c>
    </row>
    <row r="634" spans="1:7" x14ac:dyDescent="0.2">
      <c r="A634">
        <v>624</v>
      </c>
      <c r="B634" s="22">
        <v>301.41851413129757</v>
      </c>
      <c r="C634" s="185">
        <f t="shared" si="45"/>
        <v>301.42</v>
      </c>
      <c r="D634" s="147">
        <f t="shared" si="46"/>
        <v>45213</v>
      </c>
      <c r="E634" s="147">
        <f t="shared" si="47"/>
        <v>5000</v>
      </c>
      <c r="F634" s="147">
        <f t="shared" si="48"/>
        <v>30142</v>
      </c>
      <c r="G634" s="147">
        <f t="shared" si="49"/>
        <v>10071</v>
      </c>
    </row>
    <row r="635" spans="1:7" x14ac:dyDescent="0.2">
      <c r="A635">
        <v>625</v>
      </c>
      <c r="B635" s="22">
        <v>740.96700471870929</v>
      </c>
      <c r="C635" s="185">
        <f t="shared" si="45"/>
        <v>740.97</v>
      </c>
      <c r="D635" s="147">
        <f t="shared" si="46"/>
        <v>111145.5</v>
      </c>
      <c r="E635" s="147">
        <f t="shared" si="47"/>
        <v>5000</v>
      </c>
      <c r="F635" s="147">
        <f t="shared" si="48"/>
        <v>74097</v>
      </c>
      <c r="G635" s="147">
        <f t="shared" si="49"/>
        <v>32048.5</v>
      </c>
    </row>
    <row r="636" spans="1:7" x14ac:dyDescent="0.2">
      <c r="A636">
        <v>626</v>
      </c>
      <c r="B636" s="22">
        <v>432.4483073467614</v>
      </c>
      <c r="C636" s="185">
        <f t="shared" si="45"/>
        <v>432.45</v>
      </c>
      <c r="D636" s="147">
        <f t="shared" si="46"/>
        <v>64867.5</v>
      </c>
      <c r="E636" s="147">
        <f t="shared" si="47"/>
        <v>5000</v>
      </c>
      <c r="F636" s="147">
        <f t="shared" si="48"/>
        <v>43245</v>
      </c>
      <c r="G636" s="147">
        <f t="shared" si="49"/>
        <v>16622.5</v>
      </c>
    </row>
    <row r="637" spans="1:7" x14ac:dyDescent="0.2">
      <c r="A637">
        <v>627</v>
      </c>
      <c r="B637" s="22">
        <v>358.70157701834177</v>
      </c>
      <c r="C637" s="185">
        <f t="shared" si="45"/>
        <v>358.7</v>
      </c>
      <c r="D637" s="147">
        <f t="shared" si="46"/>
        <v>53805</v>
      </c>
      <c r="E637" s="147">
        <f t="shared" si="47"/>
        <v>5000</v>
      </c>
      <c r="F637" s="147">
        <f t="shared" si="48"/>
        <v>35870</v>
      </c>
      <c r="G637" s="147">
        <f t="shared" si="49"/>
        <v>12935</v>
      </c>
    </row>
    <row r="638" spans="1:7" x14ac:dyDescent="0.2">
      <c r="A638">
        <v>628</v>
      </c>
      <c r="B638" s="22">
        <v>497.40494727036219</v>
      </c>
      <c r="C638" s="185">
        <f t="shared" si="45"/>
        <v>497.4</v>
      </c>
      <c r="D638" s="147">
        <f t="shared" si="46"/>
        <v>74610</v>
      </c>
      <c r="E638" s="147">
        <f t="shared" si="47"/>
        <v>5000</v>
      </c>
      <c r="F638" s="147">
        <f t="shared" si="48"/>
        <v>49740</v>
      </c>
      <c r="G638" s="147">
        <f t="shared" si="49"/>
        <v>19870</v>
      </c>
    </row>
    <row r="639" spans="1:7" x14ac:dyDescent="0.2">
      <c r="A639">
        <v>629</v>
      </c>
      <c r="B639" s="22">
        <v>684.94877297661674</v>
      </c>
      <c r="C639" s="185">
        <f t="shared" si="45"/>
        <v>684.95</v>
      </c>
      <c r="D639" s="147">
        <f t="shared" si="46"/>
        <v>102742.5</v>
      </c>
      <c r="E639" s="147">
        <f t="shared" si="47"/>
        <v>5000</v>
      </c>
      <c r="F639" s="147">
        <f t="shared" si="48"/>
        <v>68495</v>
      </c>
      <c r="G639" s="147">
        <f t="shared" si="49"/>
        <v>29247.5</v>
      </c>
    </row>
    <row r="640" spans="1:7" x14ac:dyDescent="0.2">
      <c r="A640">
        <v>630</v>
      </c>
      <c r="B640" s="22">
        <v>334.02741799784241</v>
      </c>
      <c r="C640" s="185">
        <f t="shared" si="45"/>
        <v>334.03</v>
      </c>
      <c r="D640" s="147">
        <f t="shared" si="46"/>
        <v>50104.499999999993</v>
      </c>
      <c r="E640" s="147">
        <f t="shared" si="47"/>
        <v>5000</v>
      </c>
      <c r="F640" s="147">
        <f t="shared" si="48"/>
        <v>33403</v>
      </c>
      <c r="G640" s="147">
        <f t="shared" si="49"/>
        <v>11701.499999999993</v>
      </c>
    </row>
    <row r="641" spans="1:7" x14ac:dyDescent="0.2">
      <c r="A641">
        <v>631</v>
      </c>
      <c r="B641" s="22">
        <v>398.81428973694068</v>
      </c>
      <c r="C641" s="185">
        <f t="shared" si="45"/>
        <v>398.81</v>
      </c>
      <c r="D641" s="147">
        <f t="shared" si="46"/>
        <v>59821.5</v>
      </c>
      <c r="E641" s="147">
        <f t="shared" si="47"/>
        <v>5000</v>
      </c>
      <c r="F641" s="147">
        <f t="shared" si="48"/>
        <v>39881</v>
      </c>
      <c r="G641" s="147">
        <f t="shared" si="49"/>
        <v>14940.5</v>
      </c>
    </row>
    <row r="642" spans="1:7" x14ac:dyDescent="0.2">
      <c r="A642">
        <v>632</v>
      </c>
      <c r="B642" s="22">
        <v>271.76760876167918</v>
      </c>
      <c r="C642" s="185">
        <f t="shared" si="45"/>
        <v>271.77</v>
      </c>
      <c r="D642" s="147">
        <f t="shared" si="46"/>
        <v>40765.5</v>
      </c>
      <c r="E642" s="147">
        <f t="shared" si="47"/>
        <v>5000</v>
      </c>
      <c r="F642" s="147">
        <f t="shared" si="48"/>
        <v>27177</v>
      </c>
      <c r="G642" s="147">
        <f t="shared" si="49"/>
        <v>8588.5</v>
      </c>
    </row>
    <row r="643" spans="1:7" x14ac:dyDescent="0.2">
      <c r="A643">
        <v>633</v>
      </c>
      <c r="B643" s="22">
        <v>398.2004575422967</v>
      </c>
      <c r="C643" s="185">
        <f t="shared" si="45"/>
        <v>398.2</v>
      </c>
      <c r="D643" s="147">
        <f t="shared" si="46"/>
        <v>59730</v>
      </c>
      <c r="E643" s="147">
        <f t="shared" si="47"/>
        <v>5000</v>
      </c>
      <c r="F643" s="147">
        <f t="shared" si="48"/>
        <v>39820</v>
      </c>
      <c r="G643" s="147">
        <f t="shared" si="49"/>
        <v>14910</v>
      </c>
    </row>
    <row r="644" spans="1:7" x14ac:dyDescent="0.2">
      <c r="A644">
        <v>634</v>
      </c>
      <c r="B644" s="22">
        <v>755.08991338083979</v>
      </c>
      <c r="C644" s="185">
        <f t="shared" si="45"/>
        <v>755.09</v>
      </c>
      <c r="D644" s="147">
        <f t="shared" si="46"/>
        <v>113263.5</v>
      </c>
      <c r="E644" s="147">
        <f t="shared" si="47"/>
        <v>5000</v>
      </c>
      <c r="F644" s="147">
        <f t="shared" si="48"/>
        <v>75509</v>
      </c>
      <c r="G644" s="147">
        <f t="shared" si="49"/>
        <v>32754.5</v>
      </c>
    </row>
    <row r="645" spans="1:7" x14ac:dyDescent="0.2">
      <c r="A645">
        <v>635</v>
      </c>
      <c r="B645" s="22">
        <v>796.17419177488159</v>
      </c>
      <c r="C645" s="185">
        <f t="shared" si="45"/>
        <v>796.17</v>
      </c>
      <c r="D645" s="147">
        <f t="shared" si="46"/>
        <v>119425.5</v>
      </c>
      <c r="E645" s="147">
        <f t="shared" si="47"/>
        <v>5000</v>
      </c>
      <c r="F645" s="147">
        <f t="shared" si="48"/>
        <v>79617</v>
      </c>
      <c r="G645" s="147">
        <f t="shared" si="49"/>
        <v>34808.5</v>
      </c>
    </row>
    <row r="646" spans="1:7" x14ac:dyDescent="0.2">
      <c r="A646">
        <v>636</v>
      </c>
      <c r="B646" s="22">
        <v>699.64116043394483</v>
      </c>
      <c r="C646" s="185">
        <f t="shared" si="45"/>
        <v>699.64</v>
      </c>
      <c r="D646" s="147">
        <f t="shared" si="46"/>
        <v>104946</v>
      </c>
      <c r="E646" s="147">
        <f t="shared" si="47"/>
        <v>5000</v>
      </c>
      <c r="F646" s="147">
        <f t="shared" si="48"/>
        <v>69964</v>
      </c>
      <c r="G646" s="147">
        <f t="shared" si="49"/>
        <v>29982</v>
      </c>
    </row>
    <row r="647" spans="1:7" x14ac:dyDescent="0.2">
      <c r="A647">
        <v>637</v>
      </c>
      <c r="B647" s="22">
        <v>668.98341331117945</v>
      </c>
      <c r="C647" s="185">
        <f t="shared" si="45"/>
        <v>668.98</v>
      </c>
      <c r="D647" s="147">
        <f t="shared" si="46"/>
        <v>100347</v>
      </c>
      <c r="E647" s="147">
        <f t="shared" si="47"/>
        <v>5000</v>
      </c>
      <c r="F647" s="147">
        <f t="shared" si="48"/>
        <v>66898</v>
      </c>
      <c r="G647" s="147">
        <f t="shared" si="49"/>
        <v>28449</v>
      </c>
    </row>
    <row r="648" spans="1:7" x14ac:dyDescent="0.2">
      <c r="A648">
        <v>638</v>
      </c>
      <c r="B648" s="22">
        <v>204.22752099308536</v>
      </c>
      <c r="C648" s="185">
        <f t="shared" si="45"/>
        <v>204.23</v>
      </c>
      <c r="D648" s="147">
        <f t="shared" si="46"/>
        <v>30634.5</v>
      </c>
      <c r="E648" s="147">
        <f t="shared" si="47"/>
        <v>5000</v>
      </c>
      <c r="F648" s="147">
        <f t="shared" si="48"/>
        <v>20423</v>
      </c>
      <c r="G648" s="147">
        <f t="shared" si="49"/>
        <v>5211.5</v>
      </c>
    </row>
    <row r="649" spans="1:7" x14ac:dyDescent="0.2">
      <c r="A649">
        <v>639</v>
      </c>
      <c r="B649" s="22">
        <v>451.94533078556196</v>
      </c>
      <c r="C649" s="185">
        <f t="shared" si="45"/>
        <v>451.95</v>
      </c>
      <c r="D649" s="147">
        <f t="shared" si="46"/>
        <v>67792.5</v>
      </c>
      <c r="E649" s="147">
        <f t="shared" si="47"/>
        <v>5000</v>
      </c>
      <c r="F649" s="147">
        <f t="shared" si="48"/>
        <v>45195</v>
      </c>
      <c r="G649" s="147">
        <f t="shared" si="49"/>
        <v>17597.5</v>
      </c>
    </row>
    <row r="650" spans="1:7" x14ac:dyDescent="0.2">
      <c r="A650">
        <v>640</v>
      </c>
      <c r="B650" s="22">
        <v>445.17451294007458</v>
      </c>
      <c r="C650" s="185">
        <f t="shared" si="45"/>
        <v>445.17</v>
      </c>
      <c r="D650" s="147">
        <f t="shared" si="46"/>
        <v>66775.5</v>
      </c>
      <c r="E650" s="147">
        <f t="shared" si="47"/>
        <v>5000</v>
      </c>
      <c r="F650" s="147">
        <f t="shared" si="48"/>
        <v>44517</v>
      </c>
      <c r="G650" s="147">
        <f t="shared" si="49"/>
        <v>17258.5</v>
      </c>
    </row>
    <row r="651" spans="1:7" x14ac:dyDescent="0.2">
      <c r="A651">
        <v>641</v>
      </c>
      <c r="B651" s="22">
        <v>648.03898383306296</v>
      </c>
      <c r="C651" s="185">
        <f t="shared" si="45"/>
        <v>648.04</v>
      </c>
      <c r="D651" s="147">
        <f t="shared" si="46"/>
        <v>97206</v>
      </c>
      <c r="E651" s="147">
        <f t="shared" si="47"/>
        <v>5000</v>
      </c>
      <c r="F651" s="147">
        <f t="shared" si="48"/>
        <v>64804</v>
      </c>
      <c r="G651" s="147">
        <f t="shared" si="49"/>
        <v>27402</v>
      </c>
    </row>
    <row r="652" spans="1:7" x14ac:dyDescent="0.2">
      <c r="A652">
        <v>642</v>
      </c>
      <c r="B652" s="22">
        <v>391.20128228850723</v>
      </c>
      <c r="C652" s="185">
        <f t="shared" ref="C652:C715" si="50">ROUND(B652,2)</f>
        <v>391.2</v>
      </c>
      <c r="D652" s="147">
        <f t="shared" ref="D652:D715" si="51">C652*$E$6</f>
        <v>58680</v>
      </c>
      <c r="E652" s="147">
        <f t="shared" ref="E652:E715" si="52">$B$6</f>
        <v>5000</v>
      </c>
      <c r="F652" s="147">
        <f t="shared" ref="F652:F715" si="53">C652*SUM($B$3:$B$5)</f>
        <v>39120</v>
      </c>
      <c r="G652" s="147">
        <f t="shared" ref="G652:G715" si="54">D652-E652-F652</f>
        <v>14560</v>
      </c>
    </row>
    <row r="653" spans="1:7" x14ac:dyDescent="0.2">
      <c r="A653">
        <v>643</v>
      </c>
      <c r="B653" s="22">
        <v>719.95142294091704</v>
      </c>
      <c r="C653" s="185">
        <f t="shared" si="50"/>
        <v>719.95</v>
      </c>
      <c r="D653" s="147">
        <f t="shared" si="51"/>
        <v>107992.5</v>
      </c>
      <c r="E653" s="147">
        <f t="shared" si="52"/>
        <v>5000</v>
      </c>
      <c r="F653" s="147">
        <f t="shared" si="53"/>
        <v>71995</v>
      </c>
      <c r="G653" s="147">
        <f t="shared" si="54"/>
        <v>30997.5</v>
      </c>
    </row>
    <row r="654" spans="1:7" x14ac:dyDescent="0.2">
      <c r="A654">
        <v>644</v>
      </c>
      <c r="B654" s="22">
        <v>623.565367992765</v>
      </c>
      <c r="C654" s="185">
        <f t="shared" si="50"/>
        <v>623.57000000000005</v>
      </c>
      <c r="D654" s="147">
        <f t="shared" si="51"/>
        <v>93535.500000000015</v>
      </c>
      <c r="E654" s="147">
        <f t="shared" si="52"/>
        <v>5000</v>
      </c>
      <c r="F654" s="147">
        <f t="shared" si="53"/>
        <v>62357.000000000007</v>
      </c>
      <c r="G654" s="147">
        <f t="shared" si="54"/>
        <v>26178.500000000007</v>
      </c>
    </row>
    <row r="655" spans="1:7" x14ac:dyDescent="0.2">
      <c r="A655">
        <v>645</v>
      </c>
      <c r="B655" s="22">
        <v>663.1398544009495</v>
      </c>
      <c r="C655" s="185">
        <f t="shared" si="50"/>
        <v>663.14</v>
      </c>
      <c r="D655" s="147">
        <f t="shared" si="51"/>
        <v>99471</v>
      </c>
      <c r="E655" s="147">
        <f t="shared" si="52"/>
        <v>5000</v>
      </c>
      <c r="F655" s="147">
        <f t="shared" si="53"/>
        <v>66314</v>
      </c>
      <c r="G655" s="147">
        <f t="shared" si="54"/>
        <v>28157</v>
      </c>
    </row>
    <row r="656" spans="1:7" x14ac:dyDescent="0.2">
      <c r="A656">
        <v>646</v>
      </c>
      <c r="B656" s="22">
        <v>391.53291675799198</v>
      </c>
      <c r="C656" s="185">
        <f t="shared" si="50"/>
        <v>391.53</v>
      </c>
      <c r="D656" s="147">
        <f t="shared" si="51"/>
        <v>58729.499999999993</v>
      </c>
      <c r="E656" s="147">
        <f t="shared" si="52"/>
        <v>5000</v>
      </c>
      <c r="F656" s="147">
        <f t="shared" si="53"/>
        <v>39153</v>
      </c>
      <c r="G656" s="147">
        <f t="shared" si="54"/>
        <v>14576.499999999993</v>
      </c>
    </row>
    <row r="657" spans="1:7" x14ac:dyDescent="0.2">
      <c r="A657">
        <v>647</v>
      </c>
      <c r="B657" s="22">
        <v>293.73195157094483</v>
      </c>
      <c r="C657" s="185">
        <f t="shared" si="50"/>
        <v>293.73</v>
      </c>
      <c r="D657" s="147">
        <f t="shared" si="51"/>
        <v>44059.5</v>
      </c>
      <c r="E657" s="147">
        <f t="shared" si="52"/>
        <v>5000</v>
      </c>
      <c r="F657" s="147">
        <f t="shared" si="53"/>
        <v>29373</v>
      </c>
      <c r="G657" s="147">
        <f t="shared" si="54"/>
        <v>9686.5</v>
      </c>
    </row>
    <row r="658" spans="1:7" x14ac:dyDescent="0.2">
      <c r="A658">
        <v>648</v>
      </c>
      <c r="B658" s="22">
        <v>552.91005286989275</v>
      </c>
      <c r="C658" s="185">
        <f t="shared" si="50"/>
        <v>552.91</v>
      </c>
      <c r="D658" s="147">
        <f t="shared" si="51"/>
        <v>82936.5</v>
      </c>
      <c r="E658" s="147">
        <f t="shared" si="52"/>
        <v>5000</v>
      </c>
      <c r="F658" s="147">
        <f t="shared" si="53"/>
        <v>55291</v>
      </c>
      <c r="G658" s="147">
        <f t="shared" si="54"/>
        <v>22645.5</v>
      </c>
    </row>
    <row r="659" spans="1:7" x14ac:dyDescent="0.2">
      <c r="A659">
        <v>649</v>
      </c>
      <c r="B659" s="22">
        <v>559.25858428667232</v>
      </c>
      <c r="C659" s="185">
        <f t="shared" si="50"/>
        <v>559.26</v>
      </c>
      <c r="D659" s="147">
        <f t="shared" si="51"/>
        <v>83889</v>
      </c>
      <c r="E659" s="147">
        <f t="shared" si="52"/>
        <v>5000</v>
      </c>
      <c r="F659" s="147">
        <f t="shared" si="53"/>
        <v>55926</v>
      </c>
      <c r="G659" s="147">
        <f t="shared" si="54"/>
        <v>22963</v>
      </c>
    </row>
    <row r="660" spans="1:7" x14ac:dyDescent="0.2">
      <c r="A660">
        <v>650</v>
      </c>
      <c r="B660" s="22">
        <v>459.02610610193858</v>
      </c>
      <c r="C660" s="185">
        <f t="shared" si="50"/>
        <v>459.03</v>
      </c>
      <c r="D660" s="147">
        <f t="shared" si="51"/>
        <v>68854.5</v>
      </c>
      <c r="E660" s="147">
        <f t="shared" si="52"/>
        <v>5000</v>
      </c>
      <c r="F660" s="147">
        <f t="shared" si="53"/>
        <v>45903</v>
      </c>
      <c r="G660" s="147">
        <f t="shared" si="54"/>
        <v>17951.5</v>
      </c>
    </row>
    <row r="661" spans="1:7" x14ac:dyDescent="0.2">
      <c r="A661">
        <v>651</v>
      </c>
      <c r="B661" s="22">
        <v>651.76525528159232</v>
      </c>
      <c r="C661" s="185">
        <f t="shared" si="50"/>
        <v>651.77</v>
      </c>
      <c r="D661" s="147">
        <f t="shared" si="51"/>
        <v>97765.5</v>
      </c>
      <c r="E661" s="147">
        <f t="shared" si="52"/>
        <v>5000</v>
      </c>
      <c r="F661" s="147">
        <f t="shared" si="53"/>
        <v>65177</v>
      </c>
      <c r="G661" s="147">
        <f t="shared" si="54"/>
        <v>27588.5</v>
      </c>
    </row>
    <row r="662" spans="1:7" x14ac:dyDescent="0.2">
      <c r="A662">
        <v>652</v>
      </c>
      <c r="B662" s="22">
        <v>618.6455177230041</v>
      </c>
      <c r="C662" s="185">
        <f t="shared" si="50"/>
        <v>618.65</v>
      </c>
      <c r="D662" s="147">
        <f t="shared" si="51"/>
        <v>92797.5</v>
      </c>
      <c r="E662" s="147">
        <f t="shared" si="52"/>
        <v>5000</v>
      </c>
      <c r="F662" s="147">
        <f t="shared" si="53"/>
        <v>61865</v>
      </c>
      <c r="G662" s="147">
        <f t="shared" si="54"/>
        <v>25932.5</v>
      </c>
    </row>
    <row r="663" spans="1:7" x14ac:dyDescent="0.2">
      <c r="A663">
        <v>653</v>
      </c>
      <c r="B663" s="22">
        <v>775.21637053006157</v>
      </c>
      <c r="C663" s="185">
        <f t="shared" si="50"/>
        <v>775.22</v>
      </c>
      <c r="D663" s="147">
        <f t="shared" si="51"/>
        <v>116283</v>
      </c>
      <c r="E663" s="147">
        <f t="shared" si="52"/>
        <v>5000</v>
      </c>
      <c r="F663" s="147">
        <f t="shared" si="53"/>
        <v>77522</v>
      </c>
      <c r="G663" s="147">
        <f t="shared" si="54"/>
        <v>33761</v>
      </c>
    </row>
    <row r="664" spans="1:7" x14ac:dyDescent="0.2">
      <c r="A664">
        <v>654</v>
      </c>
      <c r="B664" s="22">
        <v>661.53949874524938</v>
      </c>
      <c r="C664" s="185">
        <f t="shared" si="50"/>
        <v>661.54</v>
      </c>
      <c r="D664" s="147">
        <f t="shared" si="51"/>
        <v>99231</v>
      </c>
      <c r="E664" s="147">
        <f t="shared" si="52"/>
        <v>5000</v>
      </c>
      <c r="F664" s="147">
        <f t="shared" si="53"/>
        <v>66154</v>
      </c>
      <c r="G664" s="147">
        <f t="shared" si="54"/>
        <v>28077</v>
      </c>
    </row>
    <row r="665" spans="1:7" x14ac:dyDescent="0.2">
      <c r="A665">
        <v>655</v>
      </c>
      <c r="B665" s="22">
        <v>494.35541140584064</v>
      </c>
      <c r="C665" s="185">
        <f t="shared" si="50"/>
        <v>494.36</v>
      </c>
      <c r="D665" s="147">
        <f t="shared" si="51"/>
        <v>74154</v>
      </c>
      <c r="E665" s="147">
        <f t="shared" si="52"/>
        <v>5000</v>
      </c>
      <c r="F665" s="147">
        <f t="shared" si="53"/>
        <v>49436</v>
      </c>
      <c r="G665" s="147">
        <f t="shared" si="54"/>
        <v>19718</v>
      </c>
    </row>
    <row r="666" spans="1:7" x14ac:dyDescent="0.2">
      <c r="A666">
        <v>656</v>
      </c>
      <c r="B666" s="22">
        <v>431.39949796320843</v>
      </c>
      <c r="C666" s="185">
        <f t="shared" si="50"/>
        <v>431.4</v>
      </c>
      <c r="D666" s="147">
        <f t="shared" si="51"/>
        <v>64710</v>
      </c>
      <c r="E666" s="147">
        <f t="shared" si="52"/>
        <v>5000</v>
      </c>
      <c r="F666" s="147">
        <f t="shared" si="53"/>
        <v>43140</v>
      </c>
      <c r="G666" s="147">
        <f t="shared" si="54"/>
        <v>16570</v>
      </c>
    </row>
    <row r="667" spans="1:7" x14ac:dyDescent="0.2">
      <c r="A667">
        <v>657</v>
      </c>
      <c r="B667" s="22">
        <v>731.36226764477897</v>
      </c>
      <c r="C667" s="185">
        <f t="shared" si="50"/>
        <v>731.36</v>
      </c>
      <c r="D667" s="147">
        <f t="shared" si="51"/>
        <v>109704</v>
      </c>
      <c r="E667" s="147">
        <f t="shared" si="52"/>
        <v>5000</v>
      </c>
      <c r="F667" s="147">
        <f t="shared" si="53"/>
        <v>73136</v>
      </c>
      <c r="G667" s="147">
        <f t="shared" si="54"/>
        <v>31568</v>
      </c>
    </row>
    <row r="668" spans="1:7" x14ac:dyDescent="0.2">
      <c r="A668">
        <v>658</v>
      </c>
      <c r="B668" s="22">
        <v>405.63230579981223</v>
      </c>
      <c r="C668" s="185">
        <f t="shared" si="50"/>
        <v>405.63</v>
      </c>
      <c r="D668" s="147">
        <f t="shared" si="51"/>
        <v>60844.5</v>
      </c>
      <c r="E668" s="147">
        <f t="shared" si="52"/>
        <v>5000</v>
      </c>
      <c r="F668" s="147">
        <f t="shared" si="53"/>
        <v>40563</v>
      </c>
      <c r="G668" s="147">
        <f t="shared" si="54"/>
        <v>15281.5</v>
      </c>
    </row>
    <row r="669" spans="1:7" x14ac:dyDescent="0.2">
      <c r="A669">
        <v>659</v>
      </c>
      <c r="B669" s="22">
        <v>262.16357744399625</v>
      </c>
      <c r="C669" s="185">
        <f t="shared" si="50"/>
        <v>262.16000000000003</v>
      </c>
      <c r="D669" s="147">
        <f t="shared" si="51"/>
        <v>39324.000000000007</v>
      </c>
      <c r="E669" s="147">
        <f t="shared" si="52"/>
        <v>5000</v>
      </c>
      <c r="F669" s="147">
        <f t="shared" si="53"/>
        <v>26216.000000000004</v>
      </c>
      <c r="G669" s="147">
        <f t="shared" si="54"/>
        <v>8108.0000000000036</v>
      </c>
    </row>
    <row r="670" spans="1:7" x14ac:dyDescent="0.2">
      <c r="A670">
        <v>660</v>
      </c>
      <c r="B670" s="22">
        <v>383.24610124493302</v>
      </c>
      <c r="C670" s="185">
        <f t="shared" si="50"/>
        <v>383.25</v>
      </c>
      <c r="D670" s="147">
        <f t="shared" si="51"/>
        <v>57487.5</v>
      </c>
      <c r="E670" s="147">
        <f t="shared" si="52"/>
        <v>5000</v>
      </c>
      <c r="F670" s="147">
        <f t="shared" si="53"/>
        <v>38325</v>
      </c>
      <c r="G670" s="147">
        <f t="shared" si="54"/>
        <v>14162.5</v>
      </c>
    </row>
    <row r="671" spans="1:7" x14ac:dyDescent="0.2">
      <c r="A671">
        <v>661</v>
      </c>
      <c r="B671" s="22">
        <v>217.22362358925102</v>
      </c>
      <c r="C671" s="185">
        <f t="shared" si="50"/>
        <v>217.22</v>
      </c>
      <c r="D671" s="147">
        <f t="shared" si="51"/>
        <v>32583</v>
      </c>
      <c r="E671" s="147">
        <f t="shared" si="52"/>
        <v>5000</v>
      </c>
      <c r="F671" s="147">
        <f t="shared" si="53"/>
        <v>21722</v>
      </c>
      <c r="G671" s="147">
        <f t="shared" si="54"/>
        <v>5861</v>
      </c>
    </row>
    <row r="672" spans="1:7" x14ac:dyDescent="0.2">
      <c r="A672">
        <v>662</v>
      </c>
      <c r="B672" s="22">
        <v>477.44166454181152</v>
      </c>
      <c r="C672" s="185">
        <f t="shared" si="50"/>
        <v>477.44</v>
      </c>
      <c r="D672" s="147">
        <f t="shared" si="51"/>
        <v>71616</v>
      </c>
      <c r="E672" s="147">
        <f t="shared" si="52"/>
        <v>5000</v>
      </c>
      <c r="F672" s="147">
        <f t="shared" si="53"/>
        <v>47744</v>
      </c>
      <c r="G672" s="147">
        <f t="shared" si="54"/>
        <v>18872</v>
      </c>
    </row>
    <row r="673" spans="1:7" x14ac:dyDescent="0.2">
      <c r="A673">
        <v>663</v>
      </c>
      <c r="B673" s="22">
        <v>562.0559542263187</v>
      </c>
      <c r="C673" s="185">
        <f t="shared" si="50"/>
        <v>562.05999999999995</v>
      </c>
      <c r="D673" s="147">
        <f t="shared" si="51"/>
        <v>84308.999999999985</v>
      </c>
      <c r="E673" s="147">
        <f t="shared" si="52"/>
        <v>5000</v>
      </c>
      <c r="F673" s="147">
        <f t="shared" si="53"/>
        <v>56205.999999999993</v>
      </c>
      <c r="G673" s="147">
        <f t="shared" si="54"/>
        <v>23102.999999999993</v>
      </c>
    </row>
    <row r="674" spans="1:7" x14ac:dyDescent="0.2">
      <c r="A674">
        <v>664</v>
      </c>
      <c r="B674" s="22">
        <v>674.42268173881928</v>
      </c>
      <c r="C674" s="185">
        <f t="shared" si="50"/>
        <v>674.42</v>
      </c>
      <c r="D674" s="147">
        <f t="shared" si="51"/>
        <v>101163</v>
      </c>
      <c r="E674" s="147">
        <f t="shared" si="52"/>
        <v>5000</v>
      </c>
      <c r="F674" s="147">
        <f t="shared" si="53"/>
        <v>67442</v>
      </c>
      <c r="G674" s="147">
        <f t="shared" si="54"/>
        <v>28721</v>
      </c>
    </row>
    <row r="675" spans="1:7" x14ac:dyDescent="0.2">
      <c r="A675">
        <v>665</v>
      </c>
      <c r="B675" s="22">
        <v>422.0119843361955</v>
      </c>
      <c r="C675" s="185">
        <f t="shared" si="50"/>
        <v>422.01</v>
      </c>
      <c r="D675" s="147">
        <f t="shared" si="51"/>
        <v>63301.5</v>
      </c>
      <c r="E675" s="147">
        <f t="shared" si="52"/>
        <v>5000</v>
      </c>
      <c r="F675" s="147">
        <f t="shared" si="53"/>
        <v>42201</v>
      </c>
      <c r="G675" s="147">
        <f t="shared" si="54"/>
        <v>16100.5</v>
      </c>
    </row>
    <row r="676" spans="1:7" x14ac:dyDescent="0.2">
      <c r="A676">
        <v>666</v>
      </c>
      <c r="B676" s="22">
        <v>755.42073843787455</v>
      </c>
      <c r="C676" s="185">
        <f t="shared" si="50"/>
        <v>755.42</v>
      </c>
      <c r="D676" s="147">
        <f t="shared" si="51"/>
        <v>113313</v>
      </c>
      <c r="E676" s="147">
        <f t="shared" si="52"/>
        <v>5000</v>
      </c>
      <c r="F676" s="147">
        <f t="shared" si="53"/>
        <v>75542</v>
      </c>
      <c r="G676" s="147">
        <f t="shared" si="54"/>
        <v>32771</v>
      </c>
    </row>
    <row r="677" spans="1:7" x14ac:dyDescent="0.2">
      <c r="A677">
        <v>667</v>
      </c>
      <c r="B677" s="22">
        <v>356.35092535817574</v>
      </c>
      <c r="C677" s="185">
        <f t="shared" si="50"/>
        <v>356.35</v>
      </c>
      <c r="D677" s="147">
        <f t="shared" si="51"/>
        <v>53452.5</v>
      </c>
      <c r="E677" s="147">
        <f t="shared" si="52"/>
        <v>5000</v>
      </c>
      <c r="F677" s="147">
        <f t="shared" si="53"/>
        <v>35635</v>
      </c>
      <c r="G677" s="147">
        <f t="shared" si="54"/>
        <v>12817.5</v>
      </c>
    </row>
    <row r="678" spans="1:7" x14ac:dyDescent="0.2">
      <c r="A678">
        <v>668</v>
      </c>
      <c r="B678" s="22">
        <v>590.00249485951031</v>
      </c>
      <c r="C678" s="185">
        <f t="shared" si="50"/>
        <v>590</v>
      </c>
      <c r="D678" s="147">
        <f t="shared" si="51"/>
        <v>88500</v>
      </c>
      <c r="E678" s="147">
        <f t="shared" si="52"/>
        <v>5000</v>
      </c>
      <c r="F678" s="147">
        <f t="shared" si="53"/>
        <v>59000</v>
      </c>
      <c r="G678" s="147">
        <f t="shared" si="54"/>
        <v>24500</v>
      </c>
    </row>
    <row r="679" spans="1:7" x14ac:dyDescent="0.2">
      <c r="A679">
        <v>669</v>
      </c>
      <c r="B679" s="22">
        <v>571.93110379014684</v>
      </c>
      <c r="C679" s="185">
        <f t="shared" si="50"/>
        <v>571.92999999999995</v>
      </c>
      <c r="D679" s="147">
        <f t="shared" si="51"/>
        <v>85789.499999999985</v>
      </c>
      <c r="E679" s="147">
        <f t="shared" si="52"/>
        <v>5000</v>
      </c>
      <c r="F679" s="147">
        <f t="shared" si="53"/>
        <v>57192.999999999993</v>
      </c>
      <c r="G679" s="147">
        <f t="shared" si="54"/>
        <v>23596.499999999993</v>
      </c>
    </row>
    <row r="680" spans="1:7" x14ac:dyDescent="0.2">
      <c r="A680">
        <v>670</v>
      </c>
      <c r="B680" s="22">
        <v>446.06140099748103</v>
      </c>
      <c r="C680" s="185">
        <f t="shared" si="50"/>
        <v>446.06</v>
      </c>
      <c r="D680" s="147">
        <f t="shared" si="51"/>
        <v>66909</v>
      </c>
      <c r="E680" s="147">
        <f t="shared" si="52"/>
        <v>5000</v>
      </c>
      <c r="F680" s="147">
        <f t="shared" si="53"/>
        <v>44606</v>
      </c>
      <c r="G680" s="147">
        <f t="shared" si="54"/>
        <v>17303</v>
      </c>
    </row>
    <row r="681" spans="1:7" x14ac:dyDescent="0.2">
      <c r="A681">
        <v>671</v>
      </c>
      <c r="B681" s="22">
        <v>553.96656466367028</v>
      </c>
      <c r="C681" s="185">
        <f t="shared" si="50"/>
        <v>553.97</v>
      </c>
      <c r="D681" s="147">
        <f t="shared" si="51"/>
        <v>83095.5</v>
      </c>
      <c r="E681" s="147">
        <f t="shared" si="52"/>
        <v>5000</v>
      </c>
      <c r="F681" s="147">
        <f t="shared" si="53"/>
        <v>55397</v>
      </c>
      <c r="G681" s="147">
        <f t="shared" si="54"/>
        <v>22698.5</v>
      </c>
    </row>
    <row r="682" spans="1:7" x14ac:dyDescent="0.2">
      <c r="A682">
        <v>672</v>
      </c>
      <c r="B682" s="22">
        <v>316.05230230654234</v>
      </c>
      <c r="C682" s="185">
        <f t="shared" si="50"/>
        <v>316.05</v>
      </c>
      <c r="D682" s="147">
        <f t="shared" si="51"/>
        <v>47407.5</v>
      </c>
      <c r="E682" s="147">
        <f t="shared" si="52"/>
        <v>5000</v>
      </c>
      <c r="F682" s="147">
        <f t="shared" si="53"/>
        <v>31605</v>
      </c>
      <c r="G682" s="147">
        <f t="shared" si="54"/>
        <v>10802.5</v>
      </c>
    </row>
    <row r="683" spans="1:7" x14ac:dyDescent="0.2">
      <c r="A683">
        <v>673</v>
      </c>
      <c r="B683" s="22">
        <v>691.04486605666807</v>
      </c>
      <c r="C683" s="185">
        <f t="shared" si="50"/>
        <v>691.04</v>
      </c>
      <c r="D683" s="147">
        <f t="shared" si="51"/>
        <v>103656</v>
      </c>
      <c r="E683" s="147">
        <f t="shared" si="52"/>
        <v>5000</v>
      </c>
      <c r="F683" s="147">
        <f t="shared" si="53"/>
        <v>69104</v>
      </c>
      <c r="G683" s="147">
        <f t="shared" si="54"/>
        <v>29552</v>
      </c>
    </row>
    <row r="684" spans="1:7" x14ac:dyDescent="0.2">
      <c r="A684">
        <v>674</v>
      </c>
      <c r="B684" s="22">
        <v>791.06381441981716</v>
      </c>
      <c r="C684" s="185">
        <f t="shared" si="50"/>
        <v>791.06</v>
      </c>
      <c r="D684" s="147">
        <f t="shared" si="51"/>
        <v>118658.99999999999</v>
      </c>
      <c r="E684" s="147">
        <f t="shared" si="52"/>
        <v>5000</v>
      </c>
      <c r="F684" s="147">
        <f t="shared" si="53"/>
        <v>79106</v>
      </c>
      <c r="G684" s="147">
        <f t="shared" si="54"/>
        <v>34552.999999999985</v>
      </c>
    </row>
    <row r="685" spans="1:7" x14ac:dyDescent="0.2">
      <c r="A685">
        <v>675</v>
      </c>
      <c r="B685" s="22">
        <v>609.5289538658825</v>
      </c>
      <c r="C685" s="185">
        <f t="shared" si="50"/>
        <v>609.53</v>
      </c>
      <c r="D685" s="147">
        <f t="shared" si="51"/>
        <v>91429.5</v>
      </c>
      <c r="E685" s="147">
        <f t="shared" si="52"/>
        <v>5000</v>
      </c>
      <c r="F685" s="147">
        <f t="shared" si="53"/>
        <v>60953</v>
      </c>
      <c r="G685" s="147">
        <f t="shared" si="54"/>
        <v>25476.5</v>
      </c>
    </row>
    <row r="686" spans="1:7" x14ac:dyDescent="0.2">
      <c r="A686">
        <v>676</v>
      </c>
      <c r="B686" s="22">
        <v>553.1276238863951</v>
      </c>
      <c r="C686" s="185">
        <f t="shared" si="50"/>
        <v>553.13</v>
      </c>
      <c r="D686" s="147">
        <f t="shared" si="51"/>
        <v>82969.5</v>
      </c>
      <c r="E686" s="147">
        <f t="shared" si="52"/>
        <v>5000</v>
      </c>
      <c r="F686" s="147">
        <f t="shared" si="53"/>
        <v>55313</v>
      </c>
      <c r="G686" s="147">
        <f t="shared" si="54"/>
        <v>22656.5</v>
      </c>
    </row>
    <row r="687" spans="1:7" x14ac:dyDescent="0.2">
      <c r="A687">
        <v>677</v>
      </c>
      <c r="B687" s="22">
        <v>615.97465864195237</v>
      </c>
      <c r="C687" s="185">
        <f t="shared" si="50"/>
        <v>615.97</v>
      </c>
      <c r="D687" s="147">
        <f t="shared" si="51"/>
        <v>92395.5</v>
      </c>
      <c r="E687" s="147">
        <f t="shared" si="52"/>
        <v>5000</v>
      </c>
      <c r="F687" s="147">
        <f t="shared" si="53"/>
        <v>61597</v>
      </c>
      <c r="G687" s="147">
        <f t="shared" si="54"/>
        <v>25798.5</v>
      </c>
    </row>
    <row r="688" spans="1:7" x14ac:dyDescent="0.2">
      <c r="A688">
        <v>678</v>
      </c>
      <c r="B688" s="22">
        <v>286.08779529393081</v>
      </c>
      <c r="C688" s="185">
        <f t="shared" si="50"/>
        <v>286.08999999999997</v>
      </c>
      <c r="D688" s="147">
        <f t="shared" si="51"/>
        <v>42913.499999999993</v>
      </c>
      <c r="E688" s="147">
        <f t="shared" si="52"/>
        <v>5000</v>
      </c>
      <c r="F688" s="147">
        <f t="shared" si="53"/>
        <v>28608.999999999996</v>
      </c>
      <c r="G688" s="147">
        <f t="shared" si="54"/>
        <v>9304.4999999999964</v>
      </c>
    </row>
    <row r="689" spans="1:7" x14ac:dyDescent="0.2">
      <c r="A689">
        <v>679</v>
      </c>
      <c r="B689" s="22">
        <v>477.57550509533638</v>
      </c>
      <c r="C689" s="185">
        <f t="shared" si="50"/>
        <v>477.58</v>
      </c>
      <c r="D689" s="147">
        <f t="shared" si="51"/>
        <v>71637</v>
      </c>
      <c r="E689" s="147">
        <f t="shared" si="52"/>
        <v>5000</v>
      </c>
      <c r="F689" s="147">
        <f t="shared" si="53"/>
        <v>47758</v>
      </c>
      <c r="G689" s="147">
        <f t="shared" si="54"/>
        <v>18879</v>
      </c>
    </row>
    <row r="690" spans="1:7" x14ac:dyDescent="0.2">
      <c r="A690">
        <v>680</v>
      </c>
      <c r="B690" s="22">
        <v>411.51413731813159</v>
      </c>
      <c r="C690" s="185">
        <f t="shared" si="50"/>
        <v>411.51</v>
      </c>
      <c r="D690" s="147">
        <f t="shared" si="51"/>
        <v>61726.5</v>
      </c>
      <c r="E690" s="147">
        <f t="shared" si="52"/>
        <v>5000</v>
      </c>
      <c r="F690" s="147">
        <f t="shared" si="53"/>
        <v>41151</v>
      </c>
      <c r="G690" s="147">
        <f t="shared" si="54"/>
        <v>15575.5</v>
      </c>
    </row>
    <row r="691" spans="1:7" x14ac:dyDescent="0.2">
      <c r="A691">
        <v>681</v>
      </c>
      <c r="B691" s="22">
        <v>718.10590583742874</v>
      </c>
      <c r="C691" s="185">
        <f t="shared" si="50"/>
        <v>718.11</v>
      </c>
      <c r="D691" s="147">
        <f t="shared" si="51"/>
        <v>107716.5</v>
      </c>
      <c r="E691" s="147">
        <f t="shared" si="52"/>
        <v>5000</v>
      </c>
      <c r="F691" s="147">
        <f t="shared" si="53"/>
        <v>71811</v>
      </c>
      <c r="G691" s="147">
        <f t="shared" si="54"/>
        <v>30905.5</v>
      </c>
    </row>
    <row r="692" spans="1:7" x14ac:dyDescent="0.2">
      <c r="A692">
        <v>682</v>
      </c>
      <c r="B692" s="22">
        <v>205.95940966436612</v>
      </c>
      <c r="C692" s="185">
        <f t="shared" si="50"/>
        <v>205.96</v>
      </c>
      <c r="D692" s="147">
        <f t="shared" si="51"/>
        <v>30894</v>
      </c>
      <c r="E692" s="147">
        <f t="shared" si="52"/>
        <v>5000</v>
      </c>
      <c r="F692" s="147">
        <f t="shared" si="53"/>
        <v>20596</v>
      </c>
      <c r="G692" s="147">
        <f t="shared" si="54"/>
        <v>5298</v>
      </c>
    </row>
    <row r="693" spans="1:7" x14ac:dyDescent="0.2">
      <c r="A693">
        <v>683</v>
      </c>
      <c r="B693" s="22">
        <v>759.79822900136844</v>
      </c>
      <c r="C693" s="185">
        <f t="shared" si="50"/>
        <v>759.8</v>
      </c>
      <c r="D693" s="147">
        <f t="shared" si="51"/>
        <v>113970</v>
      </c>
      <c r="E693" s="147">
        <f t="shared" si="52"/>
        <v>5000</v>
      </c>
      <c r="F693" s="147">
        <f t="shared" si="53"/>
        <v>75980</v>
      </c>
      <c r="G693" s="147">
        <f t="shared" si="54"/>
        <v>32990</v>
      </c>
    </row>
    <row r="694" spans="1:7" x14ac:dyDescent="0.2">
      <c r="A694">
        <v>684</v>
      </c>
      <c r="B694" s="22">
        <v>728.8348260004235</v>
      </c>
      <c r="C694" s="185">
        <f t="shared" si="50"/>
        <v>728.83</v>
      </c>
      <c r="D694" s="147">
        <f t="shared" si="51"/>
        <v>109324.5</v>
      </c>
      <c r="E694" s="147">
        <f t="shared" si="52"/>
        <v>5000</v>
      </c>
      <c r="F694" s="147">
        <f t="shared" si="53"/>
        <v>72883</v>
      </c>
      <c r="G694" s="147">
        <f t="shared" si="54"/>
        <v>31441.5</v>
      </c>
    </row>
    <row r="695" spans="1:7" x14ac:dyDescent="0.2">
      <c r="A695">
        <v>685</v>
      </c>
      <c r="B695" s="22">
        <v>526.92058911869333</v>
      </c>
      <c r="C695" s="185">
        <f t="shared" si="50"/>
        <v>526.91999999999996</v>
      </c>
      <c r="D695" s="147">
        <f t="shared" si="51"/>
        <v>79038</v>
      </c>
      <c r="E695" s="147">
        <f t="shared" si="52"/>
        <v>5000</v>
      </c>
      <c r="F695" s="147">
        <f t="shared" si="53"/>
        <v>52691.999999999993</v>
      </c>
      <c r="G695" s="147">
        <f t="shared" si="54"/>
        <v>21346.000000000007</v>
      </c>
    </row>
    <row r="696" spans="1:7" x14ac:dyDescent="0.2">
      <c r="A696">
        <v>686</v>
      </c>
      <c r="B696" s="22">
        <v>554.34131787826368</v>
      </c>
      <c r="C696" s="185">
        <f t="shared" si="50"/>
        <v>554.34</v>
      </c>
      <c r="D696" s="147">
        <f t="shared" si="51"/>
        <v>83151</v>
      </c>
      <c r="E696" s="147">
        <f t="shared" si="52"/>
        <v>5000</v>
      </c>
      <c r="F696" s="147">
        <f t="shared" si="53"/>
        <v>55434</v>
      </c>
      <c r="G696" s="147">
        <f t="shared" si="54"/>
        <v>22717</v>
      </c>
    </row>
    <row r="697" spans="1:7" x14ac:dyDescent="0.2">
      <c r="A697">
        <v>687</v>
      </c>
      <c r="B697" s="22">
        <v>614.5295799777515</v>
      </c>
      <c r="C697" s="185">
        <f t="shared" si="50"/>
        <v>614.53</v>
      </c>
      <c r="D697" s="147">
        <f t="shared" si="51"/>
        <v>92179.5</v>
      </c>
      <c r="E697" s="147">
        <f t="shared" si="52"/>
        <v>5000</v>
      </c>
      <c r="F697" s="147">
        <f t="shared" si="53"/>
        <v>61453</v>
      </c>
      <c r="G697" s="147">
        <f t="shared" si="54"/>
        <v>25726.5</v>
      </c>
    </row>
    <row r="698" spans="1:7" x14ac:dyDescent="0.2">
      <c r="A698">
        <v>688</v>
      </c>
      <c r="B698" s="22">
        <v>598.65068606969464</v>
      </c>
      <c r="C698" s="185">
        <f t="shared" si="50"/>
        <v>598.65</v>
      </c>
      <c r="D698" s="147">
        <f t="shared" si="51"/>
        <v>89797.5</v>
      </c>
      <c r="E698" s="147">
        <f t="shared" si="52"/>
        <v>5000</v>
      </c>
      <c r="F698" s="147">
        <f t="shared" si="53"/>
        <v>59865</v>
      </c>
      <c r="G698" s="147">
        <f t="shared" si="54"/>
        <v>24932.5</v>
      </c>
    </row>
    <row r="699" spans="1:7" x14ac:dyDescent="0.2">
      <c r="A699">
        <v>689</v>
      </c>
      <c r="B699" s="22">
        <v>722.0807733582709</v>
      </c>
      <c r="C699" s="185">
        <f t="shared" si="50"/>
        <v>722.08</v>
      </c>
      <c r="D699" s="147">
        <f t="shared" si="51"/>
        <v>108312</v>
      </c>
      <c r="E699" s="147">
        <f t="shared" si="52"/>
        <v>5000</v>
      </c>
      <c r="F699" s="147">
        <f t="shared" si="53"/>
        <v>72208</v>
      </c>
      <c r="G699" s="147">
        <f t="shared" si="54"/>
        <v>31104</v>
      </c>
    </row>
    <row r="700" spans="1:7" x14ac:dyDescent="0.2">
      <c r="A700">
        <v>690</v>
      </c>
      <c r="B700" s="22">
        <v>411.55783245878195</v>
      </c>
      <c r="C700" s="185">
        <f t="shared" si="50"/>
        <v>411.56</v>
      </c>
      <c r="D700" s="147">
        <f t="shared" si="51"/>
        <v>61734</v>
      </c>
      <c r="E700" s="147">
        <f t="shared" si="52"/>
        <v>5000</v>
      </c>
      <c r="F700" s="147">
        <f t="shared" si="53"/>
        <v>41156</v>
      </c>
      <c r="G700" s="147">
        <f t="shared" si="54"/>
        <v>15578</v>
      </c>
    </row>
    <row r="701" spans="1:7" x14ac:dyDescent="0.2">
      <c r="A701">
        <v>691</v>
      </c>
      <c r="B701" s="22">
        <v>252.49013474792713</v>
      </c>
      <c r="C701" s="185">
        <f t="shared" si="50"/>
        <v>252.49</v>
      </c>
      <c r="D701" s="147">
        <f t="shared" si="51"/>
        <v>37873.5</v>
      </c>
      <c r="E701" s="147">
        <f t="shared" si="52"/>
        <v>5000</v>
      </c>
      <c r="F701" s="147">
        <f t="shared" si="53"/>
        <v>25249</v>
      </c>
      <c r="G701" s="147">
        <f t="shared" si="54"/>
        <v>7624.5</v>
      </c>
    </row>
    <row r="702" spans="1:7" x14ac:dyDescent="0.2">
      <c r="A702">
        <v>692</v>
      </c>
      <c r="B702" s="22">
        <v>401.69470841143965</v>
      </c>
      <c r="C702" s="185">
        <f t="shared" si="50"/>
        <v>401.69</v>
      </c>
      <c r="D702" s="147">
        <f t="shared" si="51"/>
        <v>60253.5</v>
      </c>
      <c r="E702" s="147">
        <f t="shared" si="52"/>
        <v>5000</v>
      </c>
      <c r="F702" s="147">
        <f t="shared" si="53"/>
        <v>40169</v>
      </c>
      <c r="G702" s="147">
        <f t="shared" si="54"/>
        <v>15084.5</v>
      </c>
    </row>
    <row r="703" spans="1:7" x14ac:dyDescent="0.2">
      <c r="A703">
        <v>693</v>
      </c>
      <c r="B703" s="22">
        <v>682.96427106622809</v>
      </c>
      <c r="C703" s="185">
        <f t="shared" si="50"/>
        <v>682.96</v>
      </c>
      <c r="D703" s="147">
        <f t="shared" si="51"/>
        <v>102444</v>
      </c>
      <c r="E703" s="147">
        <f t="shared" si="52"/>
        <v>5000</v>
      </c>
      <c r="F703" s="147">
        <f t="shared" si="53"/>
        <v>68296</v>
      </c>
      <c r="G703" s="147">
        <f t="shared" si="54"/>
        <v>29148</v>
      </c>
    </row>
    <row r="704" spans="1:7" x14ac:dyDescent="0.2">
      <c r="A704">
        <v>694</v>
      </c>
      <c r="B704" s="22">
        <v>580.503810094904</v>
      </c>
      <c r="C704" s="185">
        <f t="shared" si="50"/>
        <v>580.5</v>
      </c>
      <c r="D704" s="147">
        <f t="shared" si="51"/>
        <v>87075</v>
      </c>
      <c r="E704" s="147">
        <f t="shared" si="52"/>
        <v>5000</v>
      </c>
      <c r="F704" s="147">
        <f t="shared" si="53"/>
        <v>58050</v>
      </c>
      <c r="G704" s="147">
        <f t="shared" si="54"/>
        <v>24025</v>
      </c>
    </row>
    <row r="705" spans="1:7" x14ac:dyDescent="0.2">
      <c r="A705">
        <v>695</v>
      </c>
      <c r="B705" s="22">
        <v>527.53626505263901</v>
      </c>
      <c r="C705" s="185">
        <f t="shared" si="50"/>
        <v>527.54</v>
      </c>
      <c r="D705" s="147">
        <f t="shared" si="51"/>
        <v>79131</v>
      </c>
      <c r="E705" s="147">
        <f t="shared" si="52"/>
        <v>5000</v>
      </c>
      <c r="F705" s="147">
        <f t="shared" si="53"/>
        <v>52754</v>
      </c>
      <c r="G705" s="147">
        <f t="shared" si="54"/>
        <v>21377</v>
      </c>
    </row>
    <row r="706" spans="1:7" x14ac:dyDescent="0.2">
      <c r="A706">
        <v>696</v>
      </c>
      <c r="B706" s="22">
        <v>702.00673970487276</v>
      </c>
      <c r="C706" s="185">
        <f t="shared" si="50"/>
        <v>702.01</v>
      </c>
      <c r="D706" s="147">
        <f t="shared" si="51"/>
        <v>105301.5</v>
      </c>
      <c r="E706" s="147">
        <f t="shared" si="52"/>
        <v>5000</v>
      </c>
      <c r="F706" s="147">
        <f t="shared" si="53"/>
        <v>70201</v>
      </c>
      <c r="G706" s="147">
        <f t="shared" si="54"/>
        <v>30100.5</v>
      </c>
    </row>
    <row r="707" spans="1:7" x14ac:dyDescent="0.2">
      <c r="A707">
        <v>697</v>
      </c>
      <c r="B707" s="22">
        <v>227.2742197975862</v>
      </c>
      <c r="C707" s="185">
        <f t="shared" si="50"/>
        <v>227.27</v>
      </c>
      <c r="D707" s="147">
        <f t="shared" si="51"/>
        <v>34090.5</v>
      </c>
      <c r="E707" s="147">
        <f t="shared" si="52"/>
        <v>5000</v>
      </c>
      <c r="F707" s="147">
        <f t="shared" si="53"/>
        <v>22727</v>
      </c>
      <c r="G707" s="147">
        <f t="shared" si="54"/>
        <v>6363.5</v>
      </c>
    </row>
    <row r="708" spans="1:7" x14ac:dyDescent="0.2">
      <c r="A708">
        <v>698</v>
      </c>
      <c r="B708" s="22">
        <v>797.8121380311494</v>
      </c>
      <c r="C708" s="185">
        <f t="shared" si="50"/>
        <v>797.81</v>
      </c>
      <c r="D708" s="147">
        <f t="shared" si="51"/>
        <v>119671.49999999999</v>
      </c>
      <c r="E708" s="147">
        <f t="shared" si="52"/>
        <v>5000</v>
      </c>
      <c r="F708" s="147">
        <f t="shared" si="53"/>
        <v>79781</v>
      </c>
      <c r="G708" s="147">
        <f t="shared" si="54"/>
        <v>34890.499999999985</v>
      </c>
    </row>
    <row r="709" spans="1:7" x14ac:dyDescent="0.2">
      <c r="A709">
        <v>699</v>
      </c>
      <c r="B709" s="22">
        <v>628.60388952708047</v>
      </c>
      <c r="C709" s="185">
        <f t="shared" si="50"/>
        <v>628.6</v>
      </c>
      <c r="D709" s="147">
        <f t="shared" si="51"/>
        <v>94290</v>
      </c>
      <c r="E709" s="147">
        <f t="shared" si="52"/>
        <v>5000</v>
      </c>
      <c r="F709" s="147">
        <f t="shared" si="53"/>
        <v>62860</v>
      </c>
      <c r="G709" s="147">
        <f t="shared" si="54"/>
        <v>26430</v>
      </c>
    </row>
    <row r="710" spans="1:7" x14ac:dyDescent="0.2">
      <c r="A710">
        <v>700</v>
      </c>
      <c r="B710" s="22">
        <v>745.57128164245341</v>
      </c>
      <c r="C710" s="185">
        <f t="shared" si="50"/>
        <v>745.57</v>
      </c>
      <c r="D710" s="147">
        <f t="shared" si="51"/>
        <v>111835.50000000001</v>
      </c>
      <c r="E710" s="147">
        <f t="shared" si="52"/>
        <v>5000</v>
      </c>
      <c r="F710" s="147">
        <f t="shared" si="53"/>
        <v>74557</v>
      </c>
      <c r="G710" s="147">
        <f t="shared" si="54"/>
        <v>32278.500000000015</v>
      </c>
    </row>
    <row r="711" spans="1:7" x14ac:dyDescent="0.2">
      <c r="A711">
        <v>701</v>
      </c>
      <c r="B711" s="22">
        <v>416.53056471447024</v>
      </c>
      <c r="C711" s="185">
        <f t="shared" si="50"/>
        <v>416.53</v>
      </c>
      <c r="D711" s="147">
        <f t="shared" si="51"/>
        <v>62479.499999999993</v>
      </c>
      <c r="E711" s="147">
        <f t="shared" si="52"/>
        <v>5000</v>
      </c>
      <c r="F711" s="147">
        <f t="shared" si="53"/>
        <v>41653</v>
      </c>
      <c r="G711" s="147">
        <f t="shared" si="54"/>
        <v>15826.499999999993</v>
      </c>
    </row>
    <row r="712" spans="1:7" x14ac:dyDescent="0.2">
      <c r="A712">
        <v>702</v>
      </c>
      <c r="B712" s="22">
        <v>429.20115610081757</v>
      </c>
      <c r="C712" s="185">
        <f t="shared" si="50"/>
        <v>429.2</v>
      </c>
      <c r="D712" s="147">
        <f t="shared" si="51"/>
        <v>64380</v>
      </c>
      <c r="E712" s="147">
        <f t="shared" si="52"/>
        <v>5000</v>
      </c>
      <c r="F712" s="147">
        <f t="shared" si="53"/>
        <v>42920</v>
      </c>
      <c r="G712" s="147">
        <f t="shared" si="54"/>
        <v>16460</v>
      </c>
    </row>
    <row r="713" spans="1:7" x14ac:dyDescent="0.2">
      <c r="A713">
        <v>703</v>
      </c>
      <c r="B713" s="22">
        <v>383.83058644078233</v>
      </c>
      <c r="C713" s="185">
        <f t="shared" si="50"/>
        <v>383.83</v>
      </c>
      <c r="D713" s="147">
        <f t="shared" si="51"/>
        <v>57574.5</v>
      </c>
      <c r="E713" s="147">
        <f t="shared" si="52"/>
        <v>5000</v>
      </c>
      <c r="F713" s="147">
        <f t="shared" si="53"/>
        <v>38383</v>
      </c>
      <c r="G713" s="147">
        <f t="shared" si="54"/>
        <v>14191.5</v>
      </c>
    </row>
    <row r="714" spans="1:7" x14ac:dyDescent="0.2">
      <c r="A714">
        <v>704</v>
      </c>
      <c r="B714" s="22">
        <v>440.66631022871763</v>
      </c>
      <c r="C714" s="185">
        <f t="shared" si="50"/>
        <v>440.67</v>
      </c>
      <c r="D714" s="147">
        <f t="shared" si="51"/>
        <v>66100.5</v>
      </c>
      <c r="E714" s="147">
        <f t="shared" si="52"/>
        <v>5000</v>
      </c>
      <c r="F714" s="147">
        <f t="shared" si="53"/>
        <v>44067</v>
      </c>
      <c r="G714" s="147">
        <f t="shared" si="54"/>
        <v>17033.5</v>
      </c>
    </row>
    <row r="715" spans="1:7" x14ac:dyDescent="0.2">
      <c r="A715">
        <v>705</v>
      </c>
      <c r="B715" s="22">
        <v>478.67601405767539</v>
      </c>
      <c r="C715" s="185">
        <f t="shared" si="50"/>
        <v>478.68</v>
      </c>
      <c r="D715" s="147">
        <f t="shared" si="51"/>
        <v>71802</v>
      </c>
      <c r="E715" s="147">
        <f t="shared" si="52"/>
        <v>5000</v>
      </c>
      <c r="F715" s="147">
        <f t="shared" si="53"/>
        <v>47868</v>
      </c>
      <c r="G715" s="147">
        <f t="shared" si="54"/>
        <v>18934</v>
      </c>
    </row>
    <row r="716" spans="1:7" x14ac:dyDescent="0.2">
      <c r="A716">
        <v>706</v>
      </c>
      <c r="B716" s="22">
        <v>307.76826735016346</v>
      </c>
      <c r="C716" s="185">
        <f t="shared" ref="C716:C779" si="55">ROUND(B716,2)</f>
        <v>307.77</v>
      </c>
      <c r="D716" s="147">
        <f t="shared" ref="D716:D779" si="56">C716*$E$6</f>
        <v>46165.5</v>
      </c>
      <c r="E716" s="147">
        <f t="shared" ref="E716:E779" si="57">$B$6</f>
        <v>5000</v>
      </c>
      <c r="F716" s="147">
        <f t="shared" ref="F716:F779" si="58">C716*SUM($B$3:$B$5)</f>
        <v>30777</v>
      </c>
      <c r="G716" s="147">
        <f t="shared" ref="G716:G779" si="59">D716-E716-F716</f>
        <v>10388.5</v>
      </c>
    </row>
    <row r="717" spans="1:7" x14ac:dyDescent="0.2">
      <c r="A717">
        <v>707</v>
      </c>
      <c r="B717" s="22">
        <v>661.2693541968564</v>
      </c>
      <c r="C717" s="185">
        <f t="shared" si="55"/>
        <v>661.27</v>
      </c>
      <c r="D717" s="147">
        <f t="shared" si="56"/>
        <v>99190.5</v>
      </c>
      <c r="E717" s="147">
        <f t="shared" si="57"/>
        <v>5000</v>
      </c>
      <c r="F717" s="147">
        <f t="shared" si="58"/>
        <v>66127</v>
      </c>
      <c r="G717" s="147">
        <f t="shared" si="59"/>
        <v>28063.5</v>
      </c>
    </row>
    <row r="718" spans="1:7" x14ac:dyDescent="0.2">
      <c r="A718">
        <v>708</v>
      </c>
      <c r="B718" s="22">
        <v>754.0359865660015</v>
      </c>
      <c r="C718" s="185">
        <f t="shared" si="55"/>
        <v>754.04</v>
      </c>
      <c r="D718" s="147">
        <f t="shared" si="56"/>
        <v>113106</v>
      </c>
      <c r="E718" s="147">
        <f t="shared" si="57"/>
        <v>5000</v>
      </c>
      <c r="F718" s="147">
        <f t="shared" si="58"/>
        <v>75404</v>
      </c>
      <c r="G718" s="147">
        <f t="shared" si="59"/>
        <v>32702</v>
      </c>
    </row>
    <row r="719" spans="1:7" x14ac:dyDescent="0.2">
      <c r="A719">
        <v>709</v>
      </c>
      <c r="B719" s="22">
        <v>482.82621478793499</v>
      </c>
      <c r="C719" s="185">
        <f t="shared" si="55"/>
        <v>482.83</v>
      </c>
      <c r="D719" s="147">
        <f t="shared" si="56"/>
        <v>72424.5</v>
      </c>
      <c r="E719" s="147">
        <f t="shared" si="57"/>
        <v>5000</v>
      </c>
      <c r="F719" s="147">
        <f t="shared" si="58"/>
        <v>48283</v>
      </c>
      <c r="G719" s="147">
        <f t="shared" si="59"/>
        <v>19141.5</v>
      </c>
    </row>
    <row r="720" spans="1:7" x14ac:dyDescent="0.2">
      <c r="A720">
        <v>710</v>
      </c>
      <c r="B720" s="22">
        <v>460.19194082365925</v>
      </c>
      <c r="C720" s="185">
        <f t="shared" si="55"/>
        <v>460.19</v>
      </c>
      <c r="D720" s="147">
        <f t="shared" si="56"/>
        <v>69028.5</v>
      </c>
      <c r="E720" s="147">
        <f t="shared" si="57"/>
        <v>5000</v>
      </c>
      <c r="F720" s="147">
        <f t="shared" si="58"/>
        <v>46019</v>
      </c>
      <c r="G720" s="147">
        <f t="shared" si="59"/>
        <v>18009.5</v>
      </c>
    </row>
    <row r="721" spans="1:7" x14ac:dyDescent="0.2">
      <c r="A721">
        <v>711</v>
      </c>
      <c r="B721" s="22">
        <v>445.9494232414055</v>
      </c>
      <c r="C721" s="185">
        <f t="shared" si="55"/>
        <v>445.95</v>
      </c>
      <c r="D721" s="147">
        <f t="shared" si="56"/>
        <v>66892.5</v>
      </c>
      <c r="E721" s="147">
        <f t="shared" si="57"/>
        <v>5000</v>
      </c>
      <c r="F721" s="147">
        <f t="shared" si="58"/>
        <v>44595</v>
      </c>
      <c r="G721" s="147">
        <f t="shared" si="59"/>
        <v>17297.5</v>
      </c>
    </row>
    <row r="722" spans="1:7" x14ac:dyDescent="0.2">
      <c r="A722">
        <v>712</v>
      </c>
      <c r="B722" s="22">
        <v>471.95641830188987</v>
      </c>
      <c r="C722" s="185">
        <f t="shared" si="55"/>
        <v>471.96</v>
      </c>
      <c r="D722" s="147">
        <f t="shared" si="56"/>
        <v>70794</v>
      </c>
      <c r="E722" s="147">
        <f t="shared" si="57"/>
        <v>5000</v>
      </c>
      <c r="F722" s="147">
        <f t="shared" si="58"/>
        <v>47196</v>
      </c>
      <c r="G722" s="147">
        <f t="shared" si="59"/>
        <v>18598</v>
      </c>
    </row>
    <row r="723" spans="1:7" x14ac:dyDescent="0.2">
      <c r="A723">
        <v>713</v>
      </c>
      <c r="B723" s="22">
        <v>771.52239986300583</v>
      </c>
      <c r="C723" s="185">
        <f t="shared" si="55"/>
        <v>771.52</v>
      </c>
      <c r="D723" s="147">
        <f t="shared" si="56"/>
        <v>115728</v>
      </c>
      <c r="E723" s="147">
        <f t="shared" si="57"/>
        <v>5000</v>
      </c>
      <c r="F723" s="147">
        <f t="shared" si="58"/>
        <v>77152</v>
      </c>
      <c r="G723" s="147">
        <f t="shared" si="59"/>
        <v>33576</v>
      </c>
    </row>
    <row r="724" spans="1:7" x14ac:dyDescent="0.2">
      <c r="A724">
        <v>714</v>
      </c>
      <c r="B724" s="22">
        <v>376.97449753851373</v>
      </c>
      <c r="C724" s="185">
        <f t="shared" si="55"/>
        <v>376.97</v>
      </c>
      <c r="D724" s="147">
        <f t="shared" si="56"/>
        <v>56545.500000000007</v>
      </c>
      <c r="E724" s="147">
        <f t="shared" si="57"/>
        <v>5000</v>
      </c>
      <c r="F724" s="147">
        <f t="shared" si="58"/>
        <v>37697</v>
      </c>
      <c r="G724" s="147">
        <f t="shared" si="59"/>
        <v>13848.500000000007</v>
      </c>
    </row>
    <row r="725" spans="1:7" x14ac:dyDescent="0.2">
      <c r="A725">
        <v>715</v>
      </c>
      <c r="B725" s="22">
        <v>410.38012980035512</v>
      </c>
      <c r="C725" s="185">
        <f t="shared" si="55"/>
        <v>410.38</v>
      </c>
      <c r="D725" s="147">
        <f t="shared" si="56"/>
        <v>61557</v>
      </c>
      <c r="E725" s="147">
        <f t="shared" si="57"/>
        <v>5000</v>
      </c>
      <c r="F725" s="147">
        <f t="shared" si="58"/>
        <v>41038</v>
      </c>
      <c r="G725" s="147">
        <f t="shared" si="59"/>
        <v>15519</v>
      </c>
    </row>
    <row r="726" spans="1:7" x14ac:dyDescent="0.2">
      <c r="A726">
        <v>716</v>
      </c>
      <c r="B726" s="22">
        <v>258.84155456854103</v>
      </c>
      <c r="C726" s="185">
        <f t="shared" si="55"/>
        <v>258.83999999999997</v>
      </c>
      <c r="D726" s="147">
        <f t="shared" si="56"/>
        <v>38825.999999999993</v>
      </c>
      <c r="E726" s="147">
        <f t="shared" si="57"/>
        <v>5000</v>
      </c>
      <c r="F726" s="147">
        <f t="shared" si="58"/>
        <v>25883.999999999996</v>
      </c>
      <c r="G726" s="147">
        <f t="shared" si="59"/>
        <v>7941.9999999999964</v>
      </c>
    </row>
    <row r="727" spans="1:7" x14ac:dyDescent="0.2">
      <c r="A727">
        <v>717</v>
      </c>
      <c r="B727" s="22">
        <v>350.0076334690711</v>
      </c>
      <c r="C727" s="185">
        <f t="shared" si="55"/>
        <v>350.01</v>
      </c>
      <c r="D727" s="147">
        <f t="shared" si="56"/>
        <v>52501.5</v>
      </c>
      <c r="E727" s="147">
        <f t="shared" si="57"/>
        <v>5000</v>
      </c>
      <c r="F727" s="147">
        <f t="shared" si="58"/>
        <v>35001</v>
      </c>
      <c r="G727" s="147">
        <f t="shared" si="59"/>
        <v>12500.5</v>
      </c>
    </row>
    <row r="728" spans="1:7" x14ac:dyDescent="0.2">
      <c r="A728">
        <v>718</v>
      </c>
      <c r="B728" s="22">
        <v>778.29571467744915</v>
      </c>
      <c r="C728" s="185">
        <f t="shared" si="55"/>
        <v>778.3</v>
      </c>
      <c r="D728" s="147">
        <f t="shared" si="56"/>
        <v>116745</v>
      </c>
      <c r="E728" s="147">
        <f t="shared" si="57"/>
        <v>5000</v>
      </c>
      <c r="F728" s="147">
        <f t="shared" si="58"/>
        <v>77830</v>
      </c>
      <c r="G728" s="147">
        <f t="shared" si="59"/>
        <v>33915</v>
      </c>
    </row>
    <row r="729" spans="1:7" x14ac:dyDescent="0.2">
      <c r="A729">
        <v>719</v>
      </c>
      <c r="B729" s="22">
        <v>216.07658388841739</v>
      </c>
      <c r="C729" s="185">
        <f t="shared" si="55"/>
        <v>216.08</v>
      </c>
      <c r="D729" s="147">
        <f t="shared" si="56"/>
        <v>32412.000000000004</v>
      </c>
      <c r="E729" s="147">
        <f t="shared" si="57"/>
        <v>5000</v>
      </c>
      <c r="F729" s="147">
        <f t="shared" si="58"/>
        <v>21608</v>
      </c>
      <c r="G729" s="147">
        <f t="shared" si="59"/>
        <v>5804.0000000000036</v>
      </c>
    </row>
    <row r="730" spans="1:7" x14ac:dyDescent="0.2">
      <c r="A730">
        <v>720</v>
      </c>
      <c r="B730" s="22">
        <v>399.14541263093491</v>
      </c>
      <c r="C730" s="185">
        <f t="shared" si="55"/>
        <v>399.15</v>
      </c>
      <c r="D730" s="147">
        <f t="shared" si="56"/>
        <v>59872.5</v>
      </c>
      <c r="E730" s="147">
        <f t="shared" si="57"/>
        <v>5000</v>
      </c>
      <c r="F730" s="147">
        <f t="shared" si="58"/>
        <v>39915</v>
      </c>
      <c r="G730" s="147">
        <f t="shared" si="59"/>
        <v>14957.5</v>
      </c>
    </row>
    <row r="731" spans="1:7" x14ac:dyDescent="0.2">
      <c r="A731">
        <v>721</v>
      </c>
      <c r="B731" s="22">
        <v>436.95008812330201</v>
      </c>
      <c r="C731" s="185">
        <f t="shared" si="55"/>
        <v>436.95</v>
      </c>
      <c r="D731" s="147">
        <f t="shared" si="56"/>
        <v>65542.5</v>
      </c>
      <c r="E731" s="147">
        <f t="shared" si="57"/>
        <v>5000</v>
      </c>
      <c r="F731" s="147">
        <f t="shared" si="58"/>
        <v>43695</v>
      </c>
      <c r="G731" s="147">
        <f t="shared" si="59"/>
        <v>16847.5</v>
      </c>
    </row>
    <row r="732" spans="1:7" x14ac:dyDescent="0.2">
      <c r="A732">
        <v>722</v>
      </c>
      <c r="B732" s="22">
        <v>420.13108833699073</v>
      </c>
      <c r="C732" s="185">
        <f t="shared" si="55"/>
        <v>420.13</v>
      </c>
      <c r="D732" s="147">
        <f t="shared" si="56"/>
        <v>63019.5</v>
      </c>
      <c r="E732" s="147">
        <f t="shared" si="57"/>
        <v>5000</v>
      </c>
      <c r="F732" s="147">
        <f t="shared" si="58"/>
        <v>42013</v>
      </c>
      <c r="G732" s="147">
        <f t="shared" si="59"/>
        <v>16006.5</v>
      </c>
    </row>
    <row r="733" spans="1:7" x14ac:dyDescent="0.2">
      <c r="A733">
        <v>723</v>
      </c>
      <c r="B733" s="22">
        <v>343.20167980305928</v>
      </c>
      <c r="C733" s="185">
        <f t="shared" si="55"/>
        <v>343.2</v>
      </c>
      <c r="D733" s="147">
        <f t="shared" si="56"/>
        <v>51480</v>
      </c>
      <c r="E733" s="147">
        <f t="shared" si="57"/>
        <v>5000</v>
      </c>
      <c r="F733" s="147">
        <f t="shared" si="58"/>
        <v>34320</v>
      </c>
      <c r="G733" s="147">
        <f t="shared" si="59"/>
        <v>12160</v>
      </c>
    </row>
    <row r="734" spans="1:7" x14ac:dyDescent="0.2">
      <c r="A734">
        <v>724</v>
      </c>
      <c r="B734" s="22">
        <v>390.63245001744127</v>
      </c>
      <c r="C734" s="185">
        <f t="shared" si="55"/>
        <v>390.63</v>
      </c>
      <c r="D734" s="147">
        <f t="shared" si="56"/>
        <v>58594.5</v>
      </c>
      <c r="E734" s="147">
        <f t="shared" si="57"/>
        <v>5000</v>
      </c>
      <c r="F734" s="147">
        <f t="shared" si="58"/>
        <v>39063</v>
      </c>
      <c r="G734" s="147">
        <f t="shared" si="59"/>
        <v>14531.5</v>
      </c>
    </row>
    <row r="735" spans="1:7" x14ac:dyDescent="0.2">
      <c r="A735">
        <v>725</v>
      </c>
      <c r="B735" s="22">
        <v>759.58744313548664</v>
      </c>
      <c r="C735" s="185">
        <f t="shared" si="55"/>
        <v>759.59</v>
      </c>
      <c r="D735" s="147">
        <f t="shared" si="56"/>
        <v>113938.5</v>
      </c>
      <c r="E735" s="147">
        <f t="shared" si="57"/>
        <v>5000</v>
      </c>
      <c r="F735" s="147">
        <f t="shared" si="58"/>
        <v>75959</v>
      </c>
      <c r="G735" s="147">
        <f t="shared" si="59"/>
        <v>32979.5</v>
      </c>
    </row>
    <row r="736" spans="1:7" x14ac:dyDescent="0.2">
      <c r="A736">
        <v>726</v>
      </c>
      <c r="B736" s="22">
        <v>786.15677812423405</v>
      </c>
      <c r="C736" s="185">
        <f t="shared" si="55"/>
        <v>786.16</v>
      </c>
      <c r="D736" s="147">
        <f t="shared" si="56"/>
        <v>117924</v>
      </c>
      <c r="E736" s="147">
        <f t="shared" si="57"/>
        <v>5000</v>
      </c>
      <c r="F736" s="147">
        <f t="shared" si="58"/>
        <v>78616</v>
      </c>
      <c r="G736" s="147">
        <f t="shared" si="59"/>
        <v>34308</v>
      </c>
    </row>
    <row r="737" spans="1:7" x14ac:dyDescent="0.2">
      <c r="A737">
        <v>727</v>
      </c>
      <c r="B737" s="22">
        <v>336.96993400201666</v>
      </c>
      <c r="C737" s="185">
        <f t="shared" si="55"/>
        <v>336.97</v>
      </c>
      <c r="D737" s="147">
        <f t="shared" si="56"/>
        <v>50545.500000000007</v>
      </c>
      <c r="E737" s="147">
        <f t="shared" si="57"/>
        <v>5000</v>
      </c>
      <c r="F737" s="147">
        <f t="shared" si="58"/>
        <v>33697</v>
      </c>
      <c r="G737" s="147">
        <f t="shared" si="59"/>
        <v>11848.500000000007</v>
      </c>
    </row>
    <row r="738" spans="1:7" x14ac:dyDescent="0.2">
      <c r="A738">
        <v>728</v>
      </c>
      <c r="B738" s="22">
        <v>653.68077189367295</v>
      </c>
      <c r="C738" s="185">
        <f t="shared" si="55"/>
        <v>653.67999999999995</v>
      </c>
      <c r="D738" s="147">
        <f t="shared" si="56"/>
        <v>98051.999999999985</v>
      </c>
      <c r="E738" s="147">
        <f t="shared" si="57"/>
        <v>5000</v>
      </c>
      <c r="F738" s="147">
        <f t="shared" si="58"/>
        <v>65367.999999999993</v>
      </c>
      <c r="G738" s="147">
        <f t="shared" si="59"/>
        <v>27683.999999999993</v>
      </c>
    </row>
    <row r="739" spans="1:7" x14ac:dyDescent="0.2">
      <c r="A739">
        <v>729</v>
      </c>
      <c r="B739" s="22">
        <v>412.73321696218721</v>
      </c>
      <c r="C739" s="185">
        <f t="shared" si="55"/>
        <v>412.73</v>
      </c>
      <c r="D739" s="147">
        <f t="shared" si="56"/>
        <v>61909.5</v>
      </c>
      <c r="E739" s="147">
        <f t="shared" si="57"/>
        <v>5000</v>
      </c>
      <c r="F739" s="147">
        <f t="shared" si="58"/>
        <v>41273</v>
      </c>
      <c r="G739" s="147">
        <f t="shared" si="59"/>
        <v>15636.5</v>
      </c>
    </row>
    <row r="740" spans="1:7" x14ac:dyDescent="0.2">
      <c r="A740">
        <v>730</v>
      </c>
      <c r="B740" s="22">
        <v>207.17748348004068</v>
      </c>
      <c r="C740" s="185">
        <f t="shared" si="55"/>
        <v>207.18</v>
      </c>
      <c r="D740" s="147">
        <f t="shared" si="56"/>
        <v>31077</v>
      </c>
      <c r="E740" s="147">
        <f t="shared" si="57"/>
        <v>5000</v>
      </c>
      <c r="F740" s="147">
        <f t="shared" si="58"/>
        <v>20718</v>
      </c>
      <c r="G740" s="147">
        <f t="shared" si="59"/>
        <v>5359</v>
      </c>
    </row>
    <row r="741" spans="1:7" x14ac:dyDescent="0.2">
      <c r="A741">
        <v>731</v>
      </c>
      <c r="B741" s="22">
        <v>231.96484904362114</v>
      </c>
      <c r="C741" s="185">
        <f t="shared" si="55"/>
        <v>231.96</v>
      </c>
      <c r="D741" s="147">
        <f t="shared" si="56"/>
        <v>34794</v>
      </c>
      <c r="E741" s="147">
        <f t="shared" si="57"/>
        <v>5000</v>
      </c>
      <c r="F741" s="147">
        <f t="shared" si="58"/>
        <v>23196</v>
      </c>
      <c r="G741" s="147">
        <f t="shared" si="59"/>
        <v>6598</v>
      </c>
    </row>
    <row r="742" spans="1:7" x14ac:dyDescent="0.2">
      <c r="A742">
        <v>732</v>
      </c>
      <c r="B742" s="22">
        <v>433.21787614059537</v>
      </c>
      <c r="C742" s="185">
        <f t="shared" si="55"/>
        <v>433.22</v>
      </c>
      <c r="D742" s="147">
        <f t="shared" si="56"/>
        <v>64983.000000000007</v>
      </c>
      <c r="E742" s="147">
        <f t="shared" si="57"/>
        <v>5000</v>
      </c>
      <c r="F742" s="147">
        <f t="shared" si="58"/>
        <v>43322</v>
      </c>
      <c r="G742" s="147">
        <f t="shared" si="59"/>
        <v>16661.000000000007</v>
      </c>
    </row>
    <row r="743" spans="1:7" x14ac:dyDescent="0.2">
      <c r="A743">
        <v>733</v>
      </c>
      <c r="B743" s="22">
        <v>692.84429498614941</v>
      </c>
      <c r="C743" s="185">
        <f t="shared" si="55"/>
        <v>692.84</v>
      </c>
      <c r="D743" s="147">
        <f t="shared" si="56"/>
        <v>103926</v>
      </c>
      <c r="E743" s="147">
        <f t="shared" si="57"/>
        <v>5000</v>
      </c>
      <c r="F743" s="147">
        <f t="shared" si="58"/>
        <v>69284</v>
      </c>
      <c r="G743" s="147">
        <f t="shared" si="59"/>
        <v>29642</v>
      </c>
    </row>
    <row r="744" spans="1:7" x14ac:dyDescent="0.2">
      <c r="A744">
        <v>734</v>
      </c>
      <c r="B744" s="22">
        <v>434.06583221352935</v>
      </c>
      <c r="C744" s="185">
        <f t="shared" si="55"/>
        <v>434.07</v>
      </c>
      <c r="D744" s="147">
        <f t="shared" si="56"/>
        <v>65110.5</v>
      </c>
      <c r="E744" s="147">
        <f t="shared" si="57"/>
        <v>5000</v>
      </c>
      <c r="F744" s="147">
        <f t="shared" si="58"/>
        <v>43407</v>
      </c>
      <c r="G744" s="147">
        <f t="shared" si="59"/>
        <v>16703.5</v>
      </c>
    </row>
    <row r="745" spans="1:7" x14ac:dyDescent="0.2">
      <c r="A745">
        <v>735</v>
      </c>
      <c r="B745" s="22">
        <v>544.44201278707101</v>
      </c>
      <c r="C745" s="185">
        <f t="shared" si="55"/>
        <v>544.44000000000005</v>
      </c>
      <c r="D745" s="147">
        <f t="shared" si="56"/>
        <v>81666.000000000015</v>
      </c>
      <c r="E745" s="147">
        <f t="shared" si="57"/>
        <v>5000</v>
      </c>
      <c r="F745" s="147">
        <f t="shared" si="58"/>
        <v>54444.000000000007</v>
      </c>
      <c r="G745" s="147">
        <f t="shared" si="59"/>
        <v>22222.000000000007</v>
      </c>
    </row>
    <row r="746" spans="1:7" x14ac:dyDescent="0.2">
      <c r="A746">
        <v>736</v>
      </c>
      <c r="B746" s="22">
        <v>436.90891230334944</v>
      </c>
      <c r="C746" s="185">
        <f t="shared" si="55"/>
        <v>436.91</v>
      </c>
      <c r="D746" s="147">
        <f t="shared" si="56"/>
        <v>65536.5</v>
      </c>
      <c r="E746" s="147">
        <f t="shared" si="57"/>
        <v>5000</v>
      </c>
      <c r="F746" s="147">
        <f t="shared" si="58"/>
        <v>43691</v>
      </c>
      <c r="G746" s="147">
        <f t="shared" si="59"/>
        <v>16845.5</v>
      </c>
    </row>
    <row r="747" spans="1:7" x14ac:dyDescent="0.2">
      <c r="A747">
        <v>737</v>
      </c>
      <c r="B747" s="22">
        <v>328.08908239383675</v>
      </c>
      <c r="C747" s="185">
        <f t="shared" si="55"/>
        <v>328.09</v>
      </c>
      <c r="D747" s="147">
        <f t="shared" si="56"/>
        <v>49213.499999999993</v>
      </c>
      <c r="E747" s="147">
        <f t="shared" si="57"/>
        <v>5000</v>
      </c>
      <c r="F747" s="147">
        <f t="shared" si="58"/>
        <v>32809</v>
      </c>
      <c r="G747" s="147">
        <f t="shared" si="59"/>
        <v>11404.499999999993</v>
      </c>
    </row>
    <row r="748" spans="1:7" x14ac:dyDescent="0.2">
      <c r="A748">
        <v>738</v>
      </c>
      <c r="B748" s="22">
        <v>793.20779321398948</v>
      </c>
      <c r="C748" s="185">
        <f t="shared" si="55"/>
        <v>793.21</v>
      </c>
      <c r="D748" s="147">
        <f t="shared" si="56"/>
        <v>118981.5</v>
      </c>
      <c r="E748" s="147">
        <f t="shared" si="57"/>
        <v>5000</v>
      </c>
      <c r="F748" s="147">
        <f t="shared" si="58"/>
        <v>79321</v>
      </c>
      <c r="G748" s="147">
        <f t="shared" si="59"/>
        <v>34660.5</v>
      </c>
    </row>
    <row r="749" spans="1:7" x14ac:dyDescent="0.2">
      <c r="A749">
        <v>739</v>
      </c>
      <c r="B749" s="22">
        <v>643.38054752134747</v>
      </c>
      <c r="C749" s="185">
        <f t="shared" si="55"/>
        <v>643.38</v>
      </c>
      <c r="D749" s="147">
        <f t="shared" si="56"/>
        <v>96507</v>
      </c>
      <c r="E749" s="147">
        <f t="shared" si="57"/>
        <v>5000</v>
      </c>
      <c r="F749" s="147">
        <f t="shared" si="58"/>
        <v>64338</v>
      </c>
      <c r="G749" s="147">
        <f t="shared" si="59"/>
        <v>27169</v>
      </c>
    </row>
    <row r="750" spans="1:7" x14ac:dyDescent="0.2">
      <c r="A750">
        <v>740</v>
      </c>
      <c r="B750" s="22">
        <v>696.86219128633945</v>
      </c>
      <c r="C750" s="185">
        <f t="shared" si="55"/>
        <v>696.86</v>
      </c>
      <c r="D750" s="147">
        <f t="shared" si="56"/>
        <v>104529</v>
      </c>
      <c r="E750" s="147">
        <f t="shared" si="57"/>
        <v>5000</v>
      </c>
      <c r="F750" s="147">
        <f t="shared" si="58"/>
        <v>69686</v>
      </c>
      <c r="G750" s="147">
        <f t="shared" si="59"/>
        <v>29843</v>
      </c>
    </row>
    <row r="751" spans="1:7" x14ac:dyDescent="0.2">
      <c r="A751">
        <v>741</v>
      </c>
      <c r="B751" s="22">
        <v>762.84894950820546</v>
      </c>
      <c r="C751" s="185">
        <f t="shared" si="55"/>
        <v>762.85</v>
      </c>
      <c r="D751" s="147">
        <f t="shared" si="56"/>
        <v>114427.5</v>
      </c>
      <c r="E751" s="147">
        <f t="shared" si="57"/>
        <v>5000</v>
      </c>
      <c r="F751" s="147">
        <f t="shared" si="58"/>
        <v>76285</v>
      </c>
      <c r="G751" s="147">
        <f t="shared" si="59"/>
        <v>33142.5</v>
      </c>
    </row>
    <row r="752" spans="1:7" x14ac:dyDescent="0.2">
      <c r="A752">
        <v>742</v>
      </c>
      <c r="B752" s="22">
        <v>402.29438440981056</v>
      </c>
      <c r="C752" s="185">
        <f t="shared" si="55"/>
        <v>402.29</v>
      </c>
      <c r="D752" s="147">
        <f t="shared" si="56"/>
        <v>60343.5</v>
      </c>
      <c r="E752" s="147">
        <f t="shared" si="57"/>
        <v>5000</v>
      </c>
      <c r="F752" s="147">
        <f t="shared" si="58"/>
        <v>40229</v>
      </c>
      <c r="G752" s="147">
        <f t="shared" si="59"/>
        <v>15114.5</v>
      </c>
    </row>
    <row r="753" spans="1:7" x14ac:dyDescent="0.2">
      <c r="A753">
        <v>743</v>
      </c>
      <c r="B753" s="22">
        <v>561.71877568667696</v>
      </c>
      <c r="C753" s="185">
        <f t="shared" si="55"/>
        <v>561.72</v>
      </c>
      <c r="D753" s="147">
        <f t="shared" si="56"/>
        <v>84258</v>
      </c>
      <c r="E753" s="147">
        <f t="shared" si="57"/>
        <v>5000</v>
      </c>
      <c r="F753" s="147">
        <f t="shared" si="58"/>
        <v>56172</v>
      </c>
      <c r="G753" s="147">
        <f t="shared" si="59"/>
        <v>23086</v>
      </c>
    </row>
    <row r="754" spans="1:7" x14ac:dyDescent="0.2">
      <c r="A754">
        <v>744</v>
      </c>
      <c r="B754" s="22">
        <v>407.46296597992205</v>
      </c>
      <c r="C754" s="185">
        <f t="shared" si="55"/>
        <v>407.46</v>
      </c>
      <c r="D754" s="147">
        <f t="shared" si="56"/>
        <v>61119</v>
      </c>
      <c r="E754" s="147">
        <f t="shared" si="57"/>
        <v>5000</v>
      </c>
      <c r="F754" s="147">
        <f t="shared" si="58"/>
        <v>40746</v>
      </c>
      <c r="G754" s="147">
        <f t="shared" si="59"/>
        <v>15373</v>
      </c>
    </row>
    <row r="755" spans="1:7" x14ac:dyDescent="0.2">
      <c r="A755">
        <v>745</v>
      </c>
      <c r="B755" s="22">
        <v>430.06922455042098</v>
      </c>
      <c r="C755" s="185">
        <f t="shared" si="55"/>
        <v>430.07</v>
      </c>
      <c r="D755" s="147">
        <f t="shared" si="56"/>
        <v>64510.5</v>
      </c>
      <c r="E755" s="147">
        <f t="shared" si="57"/>
        <v>5000</v>
      </c>
      <c r="F755" s="147">
        <f t="shared" si="58"/>
        <v>43007</v>
      </c>
      <c r="G755" s="147">
        <f t="shared" si="59"/>
        <v>16503.5</v>
      </c>
    </row>
    <row r="756" spans="1:7" x14ac:dyDescent="0.2">
      <c r="A756">
        <v>746</v>
      </c>
      <c r="B756" s="22">
        <v>573.45701892555553</v>
      </c>
      <c r="C756" s="185">
        <f t="shared" si="55"/>
        <v>573.46</v>
      </c>
      <c r="D756" s="147">
        <f t="shared" si="56"/>
        <v>86019</v>
      </c>
      <c r="E756" s="147">
        <f t="shared" si="57"/>
        <v>5000</v>
      </c>
      <c r="F756" s="147">
        <f t="shared" si="58"/>
        <v>57346</v>
      </c>
      <c r="G756" s="147">
        <f t="shared" si="59"/>
        <v>23673</v>
      </c>
    </row>
    <row r="757" spans="1:7" x14ac:dyDescent="0.2">
      <c r="A757">
        <v>747</v>
      </c>
      <c r="B757" s="22">
        <v>292.1170818117061</v>
      </c>
      <c r="C757" s="185">
        <f t="shared" si="55"/>
        <v>292.12</v>
      </c>
      <c r="D757" s="147">
        <f t="shared" si="56"/>
        <v>43818</v>
      </c>
      <c r="E757" s="147">
        <f t="shared" si="57"/>
        <v>5000</v>
      </c>
      <c r="F757" s="147">
        <f t="shared" si="58"/>
        <v>29212</v>
      </c>
      <c r="G757" s="147">
        <f t="shared" si="59"/>
        <v>9606</v>
      </c>
    </row>
    <row r="758" spans="1:7" x14ac:dyDescent="0.2">
      <c r="A758">
        <v>748</v>
      </c>
      <c r="B758" s="22">
        <v>411.7940093445564</v>
      </c>
      <c r="C758" s="185">
        <f t="shared" si="55"/>
        <v>411.79</v>
      </c>
      <c r="D758" s="147">
        <f t="shared" si="56"/>
        <v>61768.5</v>
      </c>
      <c r="E758" s="147">
        <f t="shared" si="57"/>
        <v>5000</v>
      </c>
      <c r="F758" s="147">
        <f t="shared" si="58"/>
        <v>41179</v>
      </c>
      <c r="G758" s="147">
        <f t="shared" si="59"/>
        <v>15589.5</v>
      </c>
    </row>
    <row r="759" spans="1:7" x14ac:dyDescent="0.2">
      <c r="A759">
        <v>749</v>
      </c>
      <c r="B759" s="22">
        <v>621.91505395896502</v>
      </c>
      <c r="C759" s="185">
        <f t="shared" si="55"/>
        <v>621.91999999999996</v>
      </c>
      <c r="D759" s="147">
        <f t="shared" si="56"/>
        <v>93288</v>
      </c>
      <c r="E759" s="147">
        <f t="shared" si="57"/>
        <v>5000</v>
      </c>
      <c r="F759" s="147">
        <f t="shared" si="58"/>
        <v>62191.999999999993</v>
      </c>
      <c r="G759" s="147">
        <f t="shared" si="59"/>
        <v>26096.000000000007</v>
      </c>
    </row>
    <row r="760" spans="1:7" x14ac:dyDescent="0.2">
      <c r="A760">
        <v>750</v>
      </c>
      <c r="B760" s="22">
        <v>526.3118883251733</v>
      </c>
      <c r="C760" s="185">
        <f t="shared" si="55"/>
        <v>526.30999999999995</v>
      </c>
      <c r="D760" s="147">
        <f t="shared" si="56"/>
        <v>78946.499999999985</v>
      </c>
      <c r="E760" s="147">
        <f t="shared" si="57"/>
        <v>5000</v>
      </c>
      <c r="F760" s="147">
        <f t="shared" si="58"/>
        <v>52630.999999999993</v>
      </c>
      <c r="G760" s="147">
        <f t="shared" si="59"/>
        <v>21315.499999999993</v>
      </c>
    </row>
    <row r="761" spans="1:7" x14ac:dyDescent="0.2">
      <c r="A761">
        <v>751</v>
      </c>
      <c r="B761" s="22">
        <v>523.90708118859084</v>
      </c>
      <c r="C761" s="185">
        <f t="shared" si="55"/>
        <v>523.91</v>
      </c>
      <c r="D761" s="147">
        <f t="shared" si="56"/>
        <v>78586.5</v>
      </c>
      <c r="E761" s="147">
        <f t="shared" si="57"/>
        <v>5000</v>
      </c>
      <c r="F761" s="147">
        <f t="shared" si="58"/>
        <v>52391</v>
      </c>
      <c r="G761" s="147">
        <f t="shared" si="59"/>
        <v>21195.5</v>
      </c>
    </row>
    <row r="762" spans="1:7" x14ac:dyDescent="0.2">
      <c r="A762">
        <v>752</v>
      </c>
      <c r="B762" s="22">
        <v>306.31353664505929</v>
      </c>
      <c r="C762" s="185">
        <f t="shared" si="55"/>
        <v>306.31</v>
      </c>
      <c r="D762" s="147">
        <f t="shared" si="56"/>
        <v>45946.5</v>
      </c>
      <c r="E762" s="147">
        <f t="shared" si="57"/>
        <v>5000</v>
      </c>
      <c r="F762" s="147">
        <f t="shared" si="58"/>
        <v>30631</v>
      </c>
      <c r="G762" s="147">
        <f t="shared" si="59"/>
        <v>10315.5</v>
      </c>
    </row>
    <row r="763" spans="1:7" x14ac:dyDescent="0.2">
      <c r="A763">
        <v>753</v>
      </c>
      <c r="B763" s="22">
        <v>211.61039351094999</v>
      </c>
      <c r="C763" s="185">
        <f t="shared" si="55"/>
        <v>211.61</v>
      </c>
      <c r="D763" s="147">
        <f t="shared" si="56"/>
        <v>31741.500000000004</v>
      </c>
      <c r="E763" s="147">
        <f t="shared" si="57"/>
        <v>5000</v>
      </c>
      <c r="F763" s="147">
        <f t="shared" si="58"/>
        <v>21161</v>
      </c>
      <c r="G763" s="147">
        <f t="shared" si="59"/>
        <v>5580.5000000000036</v>
      </c>
    </row>
    <row r="764" spans="1:7" x14ac:dyDescent="0.2">
      <c r="A764">
        <v>754</v>
      </c>
      <c r="B764" s="22">
        <v>335.88373853633357</v>
      </c>
      <c r="C764" s="185">
        <f t="shared" si="55"/>
        <v>335.88</v>
      </c>
      <c r="D764" s="147">
        <f t="shared" si="56"/>
        <v>50382</v>
      </c>
      <c r="E764" s="147">
        <f t="shared" si="57"/>
        <v>5000</v>
      </c>
      <c r="F764" s="147">
        <f t="shared" si="58"/>
        <v>33588</v>
      </c>
      <c r="G764" s="147">
        <f t="shared" si="59"/>
        <v>11794</v>
      </c>
    </row>
    <row r="765" spans="1:7" x14ac:dyDescent="0.2">
      <c r="A765">
        <v>755</v>
      </c>
      <c r="B765" s="22">
        <v>397.99358015786555</v>
      </c>
      <c r="C765" s="185">
        <f t="shared" si="55"/>
        <v>397.99</v>
      </c>
      <c r="D765" s="147">
        <f t="shared" si="56"/>
        <v>59698.5</v>
      </c>
      <c r="E765" s="147">
        <f t="shared" si="57"/>
        <v>5000</v>
      </c>
      <c r="F765" s="147">
        <f t="shared" si="58"/>
        <v>39799</v>
      </c>
      <c r="G765" s="147">
        <f t="shared" si="59"/>
        <v>14899.5</v>
      </c>
    </row>
    <row r="766" spans="1:7" x14ac:dyDescent="0.2">
      <c r="A766">
        <v>756</v>
      </c>
      <c r="B766" s="22">
        <v>278.10171324671325</v>
      </c>
      <c r="C766" s="185">
        <f t="shared" si="55"/>
        <v>278.10000000000002</v>
      </c>
      <c r="D766" s="147">
        <f t="shared" si="56"/>
        <v>41715</v>
      </c>
      <c r="E766" s="147">
        <f t="shared" si="57"/>
        <v>5000</v>
      </c>
      <c r="F766" s="147">
        <f t="shared" si="58"/>
        <v>27810.000000000004</v>
      </c>
      <c r="G766" s="147">
        <f t="shared" si="59"/>
        <v>8904.9999999999964</v>
      </c>
    </row>
    <row r="767" spans="1:7" x14ac:dyDescent="0.2">
      <c r="A767">
        <v>757</v>
      </c>
      <c r="B767" s="22">
        <v>655.49453750974249</v>
      </c>
      <c r="C767" s="185">
        <f t="shared" si="55"/>
        <v>655.49</v>
      </c>
      <c r="D767" s="147">
        <f t="shared" si="56"/>
        <v>98323.5</v>
      </c>
      <c r="E767" s="147">
        <f t="shared" si="57"/>
        <v>5000</v>
      </c>
      <c r="F767" s="147">
        <f t="shared" si="58"/>
        <v>65549</v>
      </c>
      <c r="G767" s="147">
        <f t="shared" si="59"/>
        <v>27774.5</v>
      </c>
    </row>
    <row r="768" spans="1:7" x14ac:dyDescent="0.2">
      <c r="A768">
        <v>758</v>
      </c>
      <c r="B768" s="22">
        <v>296.69192624124321</v>
      </c>
      <c r="C768" s="185">
        <f t="shared" si="55"/>
        <v>296.69</v>
      </c>
      <c r="D768" s="147">
        <f t="shared" si="56"/>
        <v>44503.5</v>
      </c>
      <c r="E768" s="147">
        <f t="shared" si="57"/>
        <v>5000</v>
      </c>
      <c r="F768" s="147">
        <f t="shared" si="58"/>
        <v>29669</v>
      </c>
      <c r="G768" s="147">
        <f t="shared" si="59"/>
        <v>9834.5</v>
      </c>
    </row>
    <row r="769" spans="1:7" x14ac:dyDescent="0.2">
      <c r="A769">
        <v>759</v>
      </c>
      <c r="B769" s="22">
        <v>501.20433657486194</v>
      </c>
      <c r="C769" s="185">
        <f t="shared" si="55"/>
        <v>501.2</v>
      </c>
      <c r="D769" s="147">
        <f t="shared" si="56"/>
        <v>75180</v>
      </c>
      <c r="E769" s="147">
        <f t="shared" si="57"/>
        <v>5000</v>
      </c>
      <c r="F769" s="147">
        <f t="shared" si="58"/>
        <v>50120</v>
      </c>
      <c r="G769" s="147">
        <f t="shared" si="59"/>
        <v>20060</v>
      </c>
    </row>
    <row r="770" spans="1:7" x14ac:dyDescent="0.2">
      <c r="A770">
        <v>760</v>
      </c>
      <c r="B770" s="22">
        <v>341.2848137045674</v>
      </c>
      <c r="C770" s="185">
        <f t="shared" si="55"/>
        <v>341.28</v>
      </c>
      <c r="D770" s="147">
        <f t="shared" si="56"/>
        <v>51191.999999999993</v>
      </c>
      <c r="E770" s="147">
        <f t="shared" si="57"/>
        <v>5000</v>
      </c>
      <c r="F770" s="147">
        <f t="shared" si="58"/>
        <v>34128</v>
      </c>
      <c r="G770" s="147">
        <f t="shared" si="59"/>
        <v>12063.999999999993</v>
      </c>
    </row>
    <row r="771" spans="1:7" x14ac:dyDescent="0.2">
      <c r="A771">
        <v>761</v>
      </c>
      <c r="B771" s="22">
        <v>573.8639326644427</v>
      </c>
      <c r="C771" s="185">
        <f t="shared" si="55"/>
        <v>573.86</v>
      </c>
      <c r="D771" s="147">
        <f t="shared" si="56"/>
        <v>86079</v>
      </c>
      <c r="E771" s="147">
        <f t="shared" si="57"/>
        <v>5000</v>
      </c>
      <c r="F771" s="147">
        <f t="shared" si="58"/>
        <v>57386</v>
      </c>
      <c r="G771" s="147">
        <f t="shared" si="59"/>
        <v>23693</v>
      </c>
    </row>
    <row r="772" spans="1:7" x14ac:dyDescent="0.2">
      <c r="A772">
        <v>762</v>
      </c>
      <c r="B772" s="22">
        <v>531.11629128973766</v>
      </c>
      <c r="C772" s="185">
        <f t="shared" si="55"/>
        <v>531.12</v>
      </c>
      <c r="D772" s="147">
        <f t="shared" si="56"/>
        <v>79668</v>
      </c>
      <c r="E772" s="147">
        <f t="shared" si="57"/>
        <v>5000</v>
      </c>
      <c r="F772" s="147">
        <f t="shared" si="58"/>
        <v>53112</v>
      </c>
      <c r="G772" s="147">
        <f t="shared" si="59"/>
        <v>21556</v>
      </c>
    </row>
    <row r="773" spans="1:7" x14ac:dyDescent="0.2">
      <c r="A773">
        <v>763</v>
      </c>
      <c r="B773" s="22">
        <v>271.50770661956989</v>
      </c>
      <c r="C773" s="185">
        <f t="shared" si="55"/>
        <v>271.51</v>
      </c>
      <c r="D773" s="147">
        <f t="shared" si="56"/>
        <v>40726.5</v>
      </c>
      <c r="E773" s="147">
        <f t="shared" si="57"/>
        <v>5000</v>
      </c>
      <c r="F773" s="147">
        <f t="shared" si="58"/>
        <v>27151</v>
      </c>
      <c r="G773" s="147">
        <f t="shared" si="59"/>
        <v>8575.5</v>
      </c>
    </row>
    <row r="774" spans="1:7" x14ac:dyDescent="0.2">
      <c r="A774">
        <v>764</v>
      </c>
      <c r="B774" s="22">
        <v>230.02515511122772</v>
      </c>
      <c r="C774" s="185">
        <f t="shared" si="55"/>
        <v>230.03</v>
      </c>
      <c r="D774" s="147">
        <f t="shared" si="56"/>
        <v>34504.5</v>
      </c>
      <c r="E774" s="147">
        <f t="shared" si="57"/>
        <v>5000</v>
      </c>
      <c r="F774" s="147">
        <f t="shared" si="58"/>
        <v>23003</v>
      </c>
      <c r="G774" s="147">
        <f t="shared" si="59"/>
        <v>6501.5</v>
      </c>
    </row>
    <row r="775" spans="1:7" x14ac:dyDescent="0.2">
      <c r="A775">
        <v>765</v>
      </c>
      <c r="B775" s="22">
        <v>232.7819544043308</v>
      </c>
      <c r="C775" s="185">
        <f t="shared" si="55"/>
        <v>232.78</v>
      </c>
      <c r="D775" s="147">
        <f t="shared" si="56"/>
        <v>34917</v>
      </c>
      <c r="E775" s="147">
        <f t="shared" si="57"/>
        <v>5000</v>
      </c>
      <c r="F775" s="147">
        <f t="shared" si="58"/>
        <v>23278</v>
      </c>
      <c r="G775" s="147">
        <f t="shared" si="59"/>
        <v>6639</v>
      </c>
    </row>
    <row r="776" spans="1:7" x14ac:dyDescent="0.2">
      <c r="A776">
        <v>766</v>
      </c>
      <c r="B776" s="22">
        <v>366.3076735876071</v>
      </c>
      <c r="C776" s="185">
        <f t="shared" si="55"/>
        <v>366.31</v>
      </c>
      <c r="D776" s="147">
        <f t="shared" si="56"/>
        <v>54946.5</v>
      </c>
      <c r="E776" s="147">
        <f t="shared" si="57"/>
        <v>5000</v>
      </c>
      <c r="F776" s="147">
        <f t="shared" si="58"/>
        <v>36631</v>
      </c>
      <c r="G776" s="147">
        <f t="shared" si="59"/>
        <v>13315.5</v>
      </c>
    </row>
    <row r="777" spans="1:7" x14ac:dyDescent="0.2">
      <c r="A777">
        <v>767</v>
      </c>
      <c r="B777" s="22">
        <v>533.06998691198885</v>
      </c>
      <c r="C777" s="185">
        <f t="shared" si="55"/>
        <v>533.07000000000005</v>
      </c>
      <c r="D777" s="147">
        <f t="shared" si="56"/>
        <v>79960.500000000015</v>
      </c>
      <c r="E777" s="147">
        <f t="shared" si="57"/>
        <v>5000</v>
      </c>
      <c r="F777" s="147">
        <f t="shared" si="58"/>
        <v>53307.000000000007</v>
      </c>
      <c r="G777" s="147">
        <f t="shared" si="59"/>
        <v>21653.500000000007</v>
      </c>
    </row>
    <row r="778" spans="1:7" x14ac:dyDescent="0.2">
      <c r="A778">
        <v>768</v>
      </c>
      <c r="B778" s="22">
        <v>707.27002979594749</v>
      </c>
      <c r="C778" s="185">
        <f t="shared" si="55"/>
        <v>707.27</v>
      </c>
      <c r="D778" s="147">
        <f t="shared" si="56"/>
        <v>106090.5</v>
      </c>
      <c r="E778" s="147">
        <f t="shared" si="57"/>
        <v>5000</v>
      </c>
      <c r="F778" s="147">
        <f t="shared" si="58"/>
        <v>70727</v>
      </c>
      <c r="G778" s="147">
        <f t="shared" si="59"/>
        <v>30363.5</v>
      </c>
    </row>
    <row r="779" spans="1:7" x14ac:dyDescent="0.2">
      <c r="A779">
        <v>769</v>
      </c>
      <c r="B779" s="22">
        <v>487.39078048960806</v>
      </c>
      <c r="C779" s="185">
        <f t="shared" si="55"/>
        <v>487.39</v>
      </c>
      <c r="D779" s="147">
        <f t="shared" si="56"/>
        <v>73108.5</v>
      </c>
      <c r="E779" s="147">
        <f t="shared" si="57"/>
        <v>5000</v>
      </c>
      <c r="F779" s="147">
        <f t="shared" si="58"/>
        <v>48739</v>
      </c>
      <c r="G779" s="147">
        <f t="shared" si="59"/>
        <v>19369.5</v>
      </c>
    </row>
    <row r="780" spans="1:7" x14ac:dyDescent="0.2">
      <c r="A780">
        <v>770</v>
      </c>
      <c r="B780" s="22">
        <v>376.84768884295954</v>
      </c>
      <c r="C780" s="185">
        <f t="shared" ref="C780:C843" si="60">ROUND(B780,2)</f>
        <v>376.85</v>
      </c>
      <c r="D780" s="147">
        <f t="shared" ref="D780:D843" si="61">C780*$E$6</f>
        <v>56527.5</v>
      </c>
      <c r="E780" s="147">
        <f t="shared" ref="E780:E843" si="62">$B$6</f>
        <v>5000</v>
      </c>
      <c r="F780" s="147">
        <f t="shared" ref="F780:F843" si="63">C780*SUM($B$3:$B$5)</f>
        <v>37685</v>
      </c>
      <c r="G780" s="147">
        <f t="shared" ref="G780:G843" si="64">D780-E780-F780</f>
        <v>13842.5</v>
      </c>
    </row>
    <row r="781" spans="1:7" x14ac:dyDescent="0.2">
      <c r="A781">
        <v>771</v>
      </c>
      <c r="B781" s="22">
        <v>679.10638362127656</v>
      </c>
      <c r="C781" s="185">
        <f t="shared" si="60"/>
        <v>679.11</v>
      </c>
      <c r="D781" s="147">
        <f t="shared" si="61"/>
        <v>101866.5</v>
      </c>
      <c r="E781" s="147">
        <f t="shared" si="62"/>
        <v>5000</v>
      </c>
      <c r="F781" s="147">
        <f t="shared" si="63"/>
        <v>67911</v>
      </c>
      <c r="G781" s="147">
        <f t="shared" si="64"/>
        <v>28955.5</v>
      </c>
    </row>
    <row r="782" spans="1:7" x14ac:dyDescent="0.2">
      <c r="A782">
        <v>772</v>
      </c>
      <c r="B782" s="22">
        <v>540.98952279472235</v>
      </c>
      <c r="C782" s="185">
        <f t="shared" si="60"/>
        <v>540.99</v>
      </c>
      <c r="D782" s="147">
        <f t="shared" si="61"/>
        <v>81148.5</v>
      </c>
      <c r="E782" s="147">
        <f t="shared" si="62"/>
        <v>5000</v>
      </c>
      <c r="F782" s="147">
        <f t="shared" si="63"/>
        <v>54099</v>
      </c>
      <c r="G782" s="147">
        <f t="shared" si="64"/>
        <v>22049.5</v>
      </c>
    </row>
    <row r="783" spans="1:7" x14ac:dyDescent="0.2">
      <c r="A783">
        <v>773</v>
      </c>
      <c r="B783" s="22">
        <v>610.90961089865755</v>
      </c>
      <c r="C783" s="185">
        <f t="shared" si="60"/>
        <v>610.91</v>
      </c>
      <c r="D783" s="147">
        <f t="shared" si="61"/>
        <v>91636.5</v>
      </c>
      <c r="E783" s="147">
        <f t="shared" si="62"/>
        <v>5000</v>
      </c>
      <c r="F783" s="147">
        <f t="shared" si="63"/>
        <v>61091</v>
      </c>
      <c r="G783" s="147">
        <f t="shared" si="64"/>
        <v>25545.5</v>
      </c>
    </row>
    <row r="784" spans="1:7" x14ac:dyDescent="0.2">
      <c r="A784">
        <v>774</v>
      </c>
      <c r="B784" s="22">
        <v>357.83037373695078</v>
      </c>
      <c r="C784" s="185">
        <f t="shared" si="60"/>
        <v>357.83</v>
      </c>
      <c r="D784" s="147">
        <f t="shared" si="61"/>
        <v>53674.5</v>
      </c>
      <c r="E784" s="147">
        <f t="shared" si="62"/>
        <v>5000</v>
      </c>
      <c r="F784" s="147">
        <f t="shared" si="63"/>
        <v>35783</v>
      </c>
      <c r="G784" s="147">
        <f t="shared" si="64"/>
        <v>12891.5</v>
      </c>
    </row>
    <row r="785" spans="1:7" x14ac:dyDescent="0.2">
      <c r="A785">
        <v>775</v>
      </c>
      <c r="B785" s="22">
        <v>255.09139693113573</v>
      </c>
      <c r="C785" s="185">
        <f t="shared" si="60"/>
        <v>255.09</v>
      </c>
      <c r="D785" s="147">
        <f t="shared" si="61"/>
        <v>38263.5</v>
      </c>
      <c r="E785" s="147">
        <f t="shared" si="62"/>
        <v>5000</v>
      </c>
      <c r="F785" s="147">
        <f t="shared" si="63"/>
        <v>25509</v>
      </c>
      <c r="G785" s="147">
        <f t="shared" si="64"/>
        <v>7754.5</v>
      </c>
    </row>
    <row r="786" spans="1:7" x14ac:dyDescent="0.2">
      <c r="A786">
        <v>776</v>
      </c>
      <c r="B786" s="22">
        <v>321.10822159848556</v>
      </c>
      <c r="C786" s="185">
        <f t="shared" si="60"/>
        <v>321.11</v>
      </c>
      <c r="D786" s="147">
        <f t="shared" si="61"/>
        <v>48166.5</v>
      </c>
      <c r="E786" s="147">
        <f t="shared" si="62"/>
        <v>5000</v>
      </c>
      <c r="F786" s="147">
        <f t="shared" si="63"/>
        <v>32111</v>
      </c>
      <c r="G786" s="147">
        <f t="shared" si="64"/>
        <v>11055.5</v>
      </c>
    </row>
    <row r="787" spans="1:7" x14ac:dyDescent="0.2">
      <c r="A787">
        <v>777</v>
      </c>
      <c r="B787" s="22">
        <v>465.88040574727597</v>
      </c>
      <c r="C787" s="185">
        <f t="shared" si="60"/>
        <v>465.88</v>
      </c>
      <c r="D787" s="147">
        <f t="shared" si="61"/>
        <v>69882</v>
      </c>
      <c r="E787" s="147">
        <f t="shared" si="62"/>
        <v>5000</v>
      </c>
      <c r="F787" s="147">
        <f t="shared" si="63"/>
        <v>46588</v>
      </c>
      <c r="G787" s="147">
        <f t="shared" si="64"/>
        <v>18294</v>
      </c>
    </row>
    <row r="788" spans="1:7" x14ac:dyDescent="0.2">
      <c r="A788">
        <v>778</v>
      </c>
      <c r="B788" s="22">
        <v>651.97939446753799</v>
      </c>
      <c r="C788" s="185">
        <f t="shared" si="60"/>
        <v>651.98</v>
      </c>
      <c r="D788" s="147">
        <f t="shared" si="61"/>
        <v>97797</v>
      </c>
      <c r="E788" s="147">
        <f t="shared" si="62"/>
        <v>5000</v>
      </c>
      <c r="F788" s="147">
        <f t="shared" si="63"/>
        <v>65198</v>
      </c>
      <c r="G788" s="147">
        <f t="shared" si="64"/>
        <v>27599</v>
      </c>
    </row>
    <row r="789" spans="1:7" x14ac:dyDescent="0.2">
      <c r="A789">
        <v>779</v>
      </c>
      <c r="B789" s="22">
        <v>617.68281591016932</v>
      </c>
      <c r="C789" s="185">
        <f t="shared" si="60"/>
        <v>617.67999999999995</v>
      </c>
      <c r="D789" s="147">
        <f t="shared" si="61"/>
        <v>92651.999999999985</v>
      </c>
      <c r="E789" s="147">
        <f t="shared" si="62"/>
        <v>5000</v>
      </c>
      <c r="F789" s="147">
        <f t="shared" si="63"/>
        <v>61767.999999999993</v>
      </c>
      <c r="G789" s="147">
        <f t="shared" si="64"/>
        <v>25883.999999999993</v>
      </c>
    </row>
    <row r="790" spans="1:7" x14ac:dyDescent="0.2">
      <c r="A790">
        <v>780</v>
      </c>
      <c r="B790" s="22">
        <v>795.0870022154819</v>
      </c>
      <c r="C790" s="185">
        <f t="shared" si="60"/>
        <v>795.09</v>
      </c>
      <c r="D790" s="147">
        <f t="shared" si="61"/>
        <v>119263.5</v>
      </c>
      <c r="E790" s="147">
        <f t="shared" si="62"/>
        <v>5000</v>
      </c>
      <c r="F790" s="147">
        <f t="shared" si="63"/>
        <v>79509</v>
      </c>
      <c r="G790" s="147">
        <f t="shared" si="64"/>
        <v>34754.5</v>
      </c>
    </row>
    <row r="791" spans="1:7" x14ac:dyDescent="0.2">
      <c r="A791">
        <v>781</v>
      </c>
      <c r="B791" s="22">
        <v>427.24623560311562</v>
      </c>
      <c r="C791" s="185">
        <f t="shared" si="60"/>
        <v>427.25</v>
      </c>
      <c r="D791" s="147">
        <f t="shared" si="61"/>
        <v>64087.5</v>
      </c>
      <c r="E791" s="147">
        <f t="shared" si="62"/>
        <v>5000</v>
      </c>
      <c r="F791" s="147">
        <f t="shared" si="63"/>
        <v>42725</v>
      </c>
      <c r="G791" s="147">
        <f t="shared" si="64"/>
        <v>16362.5</v>
      </c>
    </row>
    <row r="792" spans="1:7" x14ac:dyDescent="0.2">
      <c r="A792">
        <v>782</v>
      </c>
      <c r="B792" s="22">
        <v>527.48178156441168</v>
      </c>
      <c r="C792" s="185">
        <f t="shared" si="60"/>
        <v>527.48</v>
      </c>
      <c r="D792" s="147">
        <f t="shared" si="61"/>
        <v>79122</v>
      </c>
      <c r="E792" s="147">
        <f t="shared" si="62"/>
        <v>5000</v>
      </c>
      <c r="F792" s="147">
        <f t="shared" si="63"/>
        <v>52748</v>
      </c>
      <c r="G792" s="147">
        <f t="shared" si="64"/>
        <v>21374</v>
      </c>
    </row>
    <row r="793" spans="1:7" x14ac:dyDescent="0.2">
      <c r="A793">
        <v>783</v>
      </c>
      <c r="B793" s="22">
        <v>386.30275306585372</v>
      </c>
      <c r="C793" s="185">
        <f t="shared" si="60"/>
        <v>386.3</v>
      </c>
      <c r="D793" s="147">
        <f t="shared" si="61"/>
        <v>57945</v>
      </c>
      <c r="E793" s="147">
        <f t="shared" si="62"/>
        <v>5000</v>
      </c>
      <c r="F793" s="147">
        <f t="shared" si="63"/>
        <v>38630</v>
      </c>
      <c r="G793" s="147">
        <f t="shared" si="64"/>
        <v>14315</v>
      </c>
    </row>
    <row r="794" spans="1:7" x14ac:dyDescent="0.2">
      <c r="A794">
        <v>784</v>
      </c>
      <c r="B794" s="22">
        <v>590.37077780364586</v>
      </c>
      <c r="C794" s="185">
        <f t="shared" si="60"/>
        <v>590.37</v>
      </c>
      <c r="D794" s="147">
        <f t="shared" si="61"/>
        <v>88555.5</v>
      </c>
      <c r="E794" s="147">
        <f t="shared" si="62"/>
        <v>5000</v>
      </c>
      <c r="F794" s="147">
        <f t="shared" si="63"/>
        <v>59037</v>
      </c>
      <c r="G794" s="147">
        <f t="shared" si="64"/>
        <v>24518.5</v>
      </c>
    </row>
    <row r="795" spans="1:7" x14ac:dyDescent="0.2">
      <c r="A795">
        <v>785</v>
      </c>
      <c r="B795" s="22">
        <v>761.66254587548906</v>
      </c>
      <c r="C795" s="185">
        <f t="shared" si="60"/>
        <v>761.66</v>
      </c>
      <c r="D795" s="147">
        <f t="shared" si="61"/>
        <v>114249</v>
      </c>
      <c r="E795" s="147">
        <f t="shared" si="62"/>
        <v>5000</v>
      </c>
      <c r="F795" s="147">
        <f t="shared" si="63"/>
        <v>76166</v>
      </c>
      <c r="G795" s="147">
        <f t="shared" si="64"/>
        <v>33083</v>
      </c>
    </row>
    <row r="796" spans="1:7" x14ac:dyDescent="0.2">
      <c r="A796">
        <v>786</v>
      </c>
      <c r="B796" s="22">
        <v>262.40852934420508</v>
      </c>
      <c r="C796" s="185">
        <f t="shared" si="60"/>
        <v>262.41000000000003</v>
      </c>
      <c r="D796" s="147">
        <f t="shared" si="61"/>
        <v>39361.500000000007</v>
      </c>
      <c r="E796" s="147">
        <f t="shared" si="62"/>
        <v>5000</v>
      </c>
      <c r="F796" s="147">
        <f t="shared" si="63"/>
        <v>26241.000000000004</v>
      </c>
      <c r="G796" s="147">
        <f t="shared" si="64"/>
        <v>8120.5000000000036</v>
      </c>
    </row>
    <row r="797" spans="1:7" x14ac:dyDescent="0.2">
      <c r="A797">
        <v>787</v>
      </c>
      <c r="B797" s="22">
        <v>300.15268805443901</v>
      </c>
      <c r="C797" s="185">
        <f t="shared" si="60"/>
        <v>300.14999999999998</v>
      </c>
      <c r="D797" s="147">
        <f t="shared" si="61"/>
        <v>45022.5</v>
      </c>
      <c r="E797" s="147">
        <f t="shared" si="62"/>
        <v>5000</v>
      </c>
      <c r="F797" s="147">
        <f t="shared" si="63"/>
        <v>30014.999999999996</v>
      </c>
      <c r="G797" s="147">
        <f t="shared" si="64"/>
        <v>10007.500000000004</v>
      </c>
    </row>
    <row r="798" spans="1:7" x14ac:dyDescent="0.2">
      <c r="A798">
        <v>788</v>
      </c>
      <c r="B798" s="22">
        <v>466.22813095628663</v>
      </c>
      <c r="C798" s="185">
        <f t="shared" si="60"/>
        <v>466.23</v>
      </c>
      <c r="D798" s="147">
        <f t="shared" si="61"/>
        <v>69934.5</v>
      </c>
      <c r="E798" s="147">
        <f t="shared" si="62"/>
        <v>5000</v>
      </c>
      <c r="F798" s="147">
        <f t="shared" si="63"/>
        <v>46623</v>
      </c>
      <c r="G798" s="147">
        <f t="shared" si="64"/>
        <v>18311.5</v>
      </c>
    </row>
    <row r="799" spans="1:7" x14ac:dyDescent="0.2">
      <c r="A799">
        <v>789</v>
      </c>
      <c r="B799" s="22">
        <v>496.19698230931397</v>
      </c>
      <c r="C799" s="185">
        <f t="shared" si="60"/>
        <v>496.2</v>
      </c>
      <c r="D799" s="147">
        <f t="shared" si="61"/>
        <v>74430</v>
      </c>
      <c r="E799" s="147">
        <f t="shared" si="62"/>
        <v>5000</v>
      </c>
      <c r="F799" s="147">
        <f t="shared" si="63"/>
        <v>49620</v>
      </c>
      <c r="G799" s="147">
        <f t="shared" si="64"/>
        <v>19810</v>
      </c>
    </row>
    <row r="800" spans="1:7" x14ac:dyDescent="0.2">
      <c r="A800">
        <v>790</v>
      </c>
      <c r="B800" s="22">
        <v>782.68167263953092</v>
      </c>
      <c r="C800" s="185">
        <f t="shared" si="60"/>
        <v>782.68</v>
      </c>
      <c r="D800" s="147">
        <f t="shared" si="61"/>
        <v>117401.99999999999</v>
      </c>
      <c r="E800" s="147">
        <f t="shared" si="62"/>
        <v>5000</v>
      </c>
      <c r="F800" s="147">
        <f t="shared" si="63"/>
        <v>78268</v>
      </c>
      <c r="G800" s="147">
        <f t="shared" si="64"/>
        <v>34133.999999999985</v>
      </c>
    </row>
    <row r="801" spans="1:7" x14ac:dyDescent="0.2">
      <c r="A801">
        <v>791</v>
      </c>
      <c r="B801" s="22">
        <v>730.87205259635675</v>
      </c>
      <c r="C801" s="185">
        <f t="shared" si="60"/>
        <v>730.87</v>
      </c>
      <c r="D801" s="147">
        <f t="shared" si="61"/>
        <v>109630.5</v>
      </c>
      <c r="E801" s="147">
        <f t="shared" si="62"/>
        <v>5000</v>
      </c>
      <c r="F801" s="147">
        <f t="shared" si="63"/>
        <v>73087</v>
      </c>
      <c r="G801" s="147">
        <f t="shared" si="64"/>
        <v>31543.5</v>
      </c>
    </row>
    <row r="802" spans="1:7" x14ac:dyDescent="0.2">
      <c r="A802">
        <v>792</v>
      </c>
      <c r="B802" s="22">
        <v>566.58798696780025</v>
      </c>
      <c r="C802" s="185">
        <f t="shared" si="60"/>
        <v>566.59</v>
      </c>
      <c r="D802" s="147">
        <f t="shared" si="61"/>
        <v>84988.5</v>
      </c>
      <c r="E802" s="147">
        <f t="shared" si="62"/>
        <v>5000</v>
      </c>
      <c r="F802" s="147">
        <f t="shared" si="63"/>
        <v>56659</v>
      </c>
      <c r="G802" s="147">
        <f t="shared" si="64"/>
        <v>23329.5</v>
      </c>
    </row>
    <row r="803" spans="1:7" x14ac:dyDescent="0.2">
      <c r="A803">
        <v>793</v>
      </c>
      <c r="B803" s="22">
        <v>644.29696781760867</v>
      </c>
      <c r="C803" s="185">
        <f t="shared" si="60"/>
        <v>644.29999999999995</v>
      </c>
      <c r="D803" s="147">
        <f t="shared" si="61"/>
        <v>96645</v>
      </c>
      <c r="E803" s="147">
        <f t="shared" si="62"/>
        <v>5000</v>
      </c>
      <c r="F803" s="147">
        <f t="shared" si="63"/>
        <v>64429.999999999993</v>
      </c>
      <c r="G803" s="147">
        <f t="shared" si="64"/>
        <v>27215.000000000007</v>
      </c>
    </row>
    <row r="804" spans="1:7" x14ac:dyDescent="0.2">
      <c r="A804">
        <v>794</v>
      </c>
      <c r="B804" s="22">
        <v>499.1381105497191</v>
      </c>
      <c r="C804" s="185">
        <f t="shared" si="60"/>
        <v>499.14</v>
      </c>
      <c r="D804" s="147">
        <f t="shared" si="61"/>
        <v>74871</v>
      </c>
      <c r="E804" s="147">
        <f t="shared" si="62"/>
        <v>5000</v>
      </c>
      <c r="F804" s="147">
        <f t="shared" si="63"/>
        <v>49914</v>
      </c>
      <c r="G804" s="147">
        <f t="shared" si="64"/>
        <v>19957</v>
      </c>
    </row>
    <row r="805" spans="1:7" x14ac:dyDescent="0.2">
      <c r="A805">
        <v>795</v>
      </c>
      <c r="B805" s="22">
        <v>414.22400912932306</v>
      </c>
      <c r="C805" s="185">
        <f t="shared" si="60"/>
        <v>414.22</v>
      </c>
      <c r="D805" s="147">
        <f t="shared" si="61"/>
        <v>62133.000000000007</v>
      </c>
      <c r="E805" s="147">
        <f t="shared" si="62"/>
        <v>5000</v>
      </c>
      <c r="F805" s="147">
        <f t="shared" si="63"/>
        <v>41422</v>
      </c>
      <c r="G805" s="147">
        <f t="shared" si="64"/>
        <v>15711.000000000007</v>
      </c>
    </row>
    <row r="806" spans="1:7" x14ac:dyDescent="0.2">
      <c r="A806">
        <v>796</v>
      </c>
      <c r="B806" s="22">
        <v>662.9214365328296</v>
      </c>
      <c r="C806" s="185">
        <f t="shared" si="60"/>
        <v>662.92</v>
      </c>
      <c r="D806" s="147">
        <f t="shared" si="61"/>
        <v>99438</v>
      </c>
      <c r="E806" s="147">
        <f t="shared" si="62"/>
        <v>5000</v>
      </c>
      <c r="F806" s="147">
        <f t="shared" si="63"/>
        <v>66292</v>
      </c>
      <c r="G806" s="147">
        <f t="shared" si="64"/>
        <v>28146</v>
      </c>
    </row>
    <row r="807" spans="1:7" x14ac:dyDescent="0.2">
      <c r="A807">
        <v>797</v>
      </c>
      <c r="B807" s="22">
        <v>320.58380726752051</v>
      </c>
      <c r="C807" s="185">
        <f t="shared" si="60"/>
        <v>320.58</v>
      </c>
      <c r="D807" s="147">
        <f t="shared" si="61"/>
        <v>48087</v>
      </c>
      <c r="E807" s="147">
        <f t="shared" si="62"/>
        <v>5000</v>
      </c>
      <c r="F807" s="147">
        <f t="shared" si="63"/>
        <v>32058</v>
      </c>
      <c r="G807" s="147">
        <f t="shared" si="64"/>
        <v>11029</v>
      </c>
    </row>
    <row r="808" spans="1:7" x14ac:dyDescent="0.2">
      <c r="A808">
        <v>798</v>
      </c>
      <c r="B808" s="22">
        <v>652.0487452168245</v>
      </c>
      <c r="C808" s="185">
        <f t="shared" si="60"/>
        <v>652.04999999999995</v>
      </c>
      <c r="D808" s="147">
        <f t="shared" si="61"/>
        <v>97807.5</v>
      </c>
      <c r="E808" s="147">
        <f t="shared" si="62"/>
        <v>5000</v>
      </c>
      <c r="F808" s="147">
        <f t="shared" si="63"/>
        <v>65204.999999999993</v>
      </c>
      <c r="G808" s="147">
        <f t="shared" si="64"/>
        <v>27602.500000000007</v>
      </c>
    </row>
    <row r="809" spans="1:7" x14ac:dyDescent="0.2">
      <c r="A809">
        <v>799</v>
      </c>
      <c r="B809" s="22">
        <v>583.26085916872182</v>
      </c>
      <c r="C809" s="185">
        <f t="shared" si="60"/>
        <v>583.26</v>
      </c>
      <c r="D809" s="147">
        <f t="shared" si="61"/>
        <v>87489</v>
      </c>
      <c r="E809" s="147">
        <f t="shared" si="62"/>
        <v>5000</v>
      </c>
      <c r="F809" s="147">
        <f t="shared" si="63"/>
        <v>58326</v>
      </c>
      <c r="G809" s="147">
        <f t="shared" si="64"/>
        <v>24163</v>
      </c>
    </row>
    <row r="810" spans="1:7" x14ac:dyDescent="0.2">
      <c r="A810">
        <v>800</v>
      </c>
      <c r="B810" s="22">
        <v>665.26004870667123</v>
      </c>
      <c r="C810" s="185">
        <f t="shared" si="60"/>
        <v>665.26</v>
      </c>
      <c r="D810" s="147">
        <f t="shared" si="61"/>
        <v>99789</v>
      </c>
      <c r="E810" s="147">
        <f t="shared" si="62"/>
        <v>5000</v>
      </c>
      <c r="F810" s="147">
        <f t="shared" si="63"/>
        <v>66526</v>
      </c>
      <c r="G810" s="147">
        <f t="shared" si="64"/>
        <v>28263</v>
      </c>
    </row>
    <row r="811" spans="1:7" x14ac:dyDescent="0.2">
      <c r="A811">
        <v>801</v>
      </c>
      <c r="B811" s="22">
        <v>625.63861302362693</v>
      </c>
      <c r="C811" s="185">
        <f t="shared" si="60"/>
        <v>625.64</v>
      </c>
      <c r="D811" s="147">
        <f t="shared" si="61"/>
        <v>93846</v>
      </c>
      <c r="E811" s="147">
        <f t="shared" si="62"/>
        <v>5000</v>
      </c>
      <c r="F811" s="147">
        <f t="shared" si="63"/>
        <v>62564</v>
      </c>
      <c r="G811" s="147">
        <f t="shared" si="64"/>
        <v>26282</v>
      </c>
    </row>
    <row r="812" spans="1:7" x14ac:dyDescent="0.2">
      <c r="A812">
        <v>802</v>
      </c>
      <c r="B812" s="22">
        <v>708.16908809736788</v>
      </c>
      <c r="C812" s="185">
        <f t="shared" si="60"/>
        <v>708.17</v>
      </c>
      <c r="D812" s="147">
        <f t="shared" si="61"/>
        <v>106225.5</v>
      </c>
      <c r="E812" s="147">
        <f t="shared" si="62"/>
        <v>5000</v>
      </c>
      <c r="F812" s="147">
        <f t="shared" si="63"/>
        <v>70817</v>
      </c>
      <c r="G812" s="147">
        <f t="shared" si="64"/>
        <v>30408.5</v>
      </c>
    </row>
    <row r="813" spans="1:7" x14ac:dyDescent="0.2">
      <c r="A813">
        <v>803</v>
      </c>
      <c r="B813" s="22">
        <v>597.86365246300761</v>
      </c>
      <c r="C813" s="185">
        <f t="shared" si="60"/>
        <v>597.86</v>
      </c>
      <c r="D813" s="147">
        <f t="shared" si="61"/>
        <v>89679</v>
      </c>
      <c r="E813" s="147">
        <f t="shared" si="62"/>
        <v>5000</v>
      </c>
      <c r="F813" s="147">
        <f t="shared" si="63"/>
        <v>59786</v>
      </c>
      <c r="G813" s="147">
        <f t="shared" si="64"/>
        <v>24893</v>
      </c>
    </row>
    <row r="814" spans="1:7" x14ac:dyDescent="0.2">
      <c r="A814">
        <v>804</v>
      </c>
      <c r="B814" s="22">
        <v>694.40694576800195</v>
      </c>
      <c r="C814" s="185">
        <f t="shared" si="60"/>
        <v>694.41</v>
      </c>
      <c r="D814" s="147">
        <f t="shared" si="61"/>
        <v>104161.5</v>
      </c>
      <c r="E814" s="147">
        <f t="shared" si="62"/>
        <v>5000</v>
      </c>
      <c r="F814" s="147">
        <f t="shared" si="63"/>
        <v>69441</v>
      </c>
      <c r="G814" s="147">
        <f t="shared" si="64"/>
        <v>29720.5</v>
      </c>
    </row>
    <row r="815" spans="1:7" x14ac:dyDescent="0.2">
      <c r="A815">
        <v>805</v>
      </c>
      <c r="B815" s="22">
        <v>297.53752280843327</v>
      </c>
      <c r="C815" s="185">
        <f t="shared" si="60"/>
        <v>297.54000000000002</v>
      </c>
      <c r="D815" s="147">
        <f t="shared" si="61"/>
        <v>44631</v>
      </c>
      <c r="E815" s="147">
        <f t="shared" si="62"/>
        <v>5000</v>
      </c>
      <c r="F815" s="147">
        <f t="shared" si="63"/>
        <v>29754.000000000004</v>
      </c>
      <c r="G815" s="147">
        <f t="shared" si="64"/>
        <v>9876.9999999999964</v>
      </c>
    </row>
    <row r="816" spans="1:7" x14ac:dyDescent="0.2">
      <c r="A816">
        <v>806</v>
      </c>
      <c r="B816" s="22">
        <v>313.14584133827401</v>
      </c>
      <c r="C816" s="185">
        <f t="shared" si="60"/>
        <v>313.14999999999998</v>
      </c>
      <c r="D816" s="147">
        <f t="shared" si="61"/>
        <v>46972.5</v>
      </c>
      <c r="E816" s="147">
        <f t="shared" si="62"/>
        <v>5000</v>
      </c>
      <c r="F816" s="147">
        <f t="shared" si="63"/>
        <v>31314.999999999996</v>
      </c>
      <c r="G816" s="147">
        <f t="shared" si="64"/>
        <v>10657.500000000004</v>
      </c>
    </row>
    <row r="817" spans="1:7" x14ac:dyDescent="0.2">
      <c r="A817">
        <v>807</v>
      </c>
      <c r="B817" s="22">
        <v>442.15537237103814</v>
      </c>
      <c r="C817" s="185">
        <f t="shared" si="60"/>
        <v>442.16</v>
      </c>
      <c r="D817" s="147">
        <f t="shared" si="61"/>
        <v>66324</v>
      </c>
      <c r="E817" s="147">
        <f t="shared" si="62"/>
        <v>5000</v>
      </c>
      <c r="F817" s="147">
        <f t="shared" si="63"/>
        <v>44216</v>
      </c>
      <c r="G817" s="147">
        <f t="shared" si="64"/>
        <v>17108</v>
      </c>
    </row>
    <row r="818" spans="1:7" x14ac:dyDescent="0.2">
      <c r="A818">
        <v>808</v>
      </c>
      <c r="B818" s="22">
        <v>305.34344003784628</v>
      </c>
      <c r="C818" s="185">
        <f t="shared" si="60"/>
        <v>305.33999999999997</v>
      </c>
      <c r="D818" s="147">
        <f t="shared" si="61"/>
        <v>45800.999999999993</v>
      </c>
      <c r="E818" s="147">
        <f t="shared" si="62"/>
        <v>5000</v>
      </c>
      <c r="F818" s="147">
        <f t="shared" si="63"/>
        <v>30533.999999999996</v>
      </c>
      <c r="G818" s="147">
        <f t="shared" si="64"/>
        <v>10266.999999999996</v>
      </c>
    </row>
    <row r="819" spans="1:7" x14ac:dyDescent="0.2">
      <c r="A819">
        <v>809</v>
      </c>
      <c r="B819" s="22">
        <v>707.19671608283966</v>
      </c>
      <c r="C819" s="185">
        <f t="shared" si="60"/>
        <v>707.2</v>
      </c>
      <c r="D819" s="147">
        <f t="shared" si="61"/>
        <v>106080</v>
      </c>
      <c r="E819" s="147">
        <f t="shared" si="62"/>
        <v>5000</v>
      </c>
      <c r="F819" s="147">
        <f t="shared" si="63"/>
        <v>70720</v>
      </c>
      <c r="G819" s="147">
        <f t="shared" si="64"/>
        <v>30360</v>
      </c>
    </row>
    <row r="820" spans="1:7" x14ac:dyDescent="0.2">
      <c r="A820">
        <v>810</v>
      </c>
      <c r="B820" s="22">
        <v>455.20720428563988</v>
      </c>
      <c r="C820" s="185">
        <f t="shared" si="60"/>
        <v>455.21</v>
      </c>
      <c r="D820" s="147">
        <f t="shared" si="61"/>
        <v>68281.5</v>
      </c>
      <c r="E820" s="147">
        <f t="shared" si="62"/>
        <v>5000</v>
      </c>
      <c r="F820" s="147">
        <f t="shared" si="63"/>
        <v>45521</v>
      </c>
      <c r="G820" s="147">
        <f t="shared" si="64"/>
        <v>17760.5</v>
      </c>
    </row>
    <row r="821" spans="1:7" x14ac:dyDescent="0.2">
      <c r="A821">
        <v>811</v>
      </c>
      <c r="B821" s="22">
        <v>667.48242874978223</v>
      </c>
      <c r="C821" s="185">
        <f t="shared" si="60"/>
        <v>667.48</v>
      </c>
      <c r="D821" s="147">
        <f t="shared" si="61"/>
        <v>100122</v>
      </c>
      <c r="E821" s="147">
        <f t="shared" si="62"/>
        <v>5000</v>
      </c>
      <c r="F821" s="147">
        <f t="shared" si="63"/>
        <v>66748</v>
      </c>
      <c r="G821" s="147">
        <f t="shared" si="64"/>
        <v>28374</v>
      </c>
    </row>
    <row r="822" spans="1:7" x14ac:dyDescent="0.2">
      <c r="A822">
        <v>812</v>
      </c>
      <c r="B822" s="22">
        <v>777.1799975899886</v>
      </c>
      <c r="C822" s="185">
        <f t="shared" si="60"/>
        <v>777.18</v>
      </c>
      <c r="D822" s="147">
        <f t="shared" si="61"/>
        <v>116576.99999999999</v>
      </c>
      <c r="E822" s="147">
        <f t="shared" si="62"/>
        <v>5000</v>
      </c>
      <c r="F822" s="147">
        <f t="shared" si="63"/>
        <v>77718</v>
      </c>
      <c r="G822" s="147">
        <f t="shared" si="64"/>
        <v>33858.999999999985</v>
      </c>
    </row>
    <row r="823" spans="1:7" x14ac:dyDescent="0.2">
      <c r="A823">
        <v>813</v>
      </c>
      <c r="B823" s="22">
        <v>664.21949493895261</v>
      </c>
      <c r="C823" s="185">
        <f t="shared" si="60"/>
        <v>664.22</v>
      </c>
      <c r="D823" s="147">
        <f t="shared" si="61"/>
        <v>99633</v>
      </c>
      <c r="E823" s="147">
        <f t="shared" si="62"/>
        <v>5000</v>
      </c>
      <c r="F823" s="147">
        <f t="shared" si="63"/>
        <v>66422</v>
      </c>
      <c r="G823" s="147">
        <f t="shared" si="64"/>
        <v>28211</v>
      </c>
    </row>
    <row r="824" spans="1:7" x14ac:dyDescent="0.2">
      <c r="A824">
        <v>814</v>
      </c>
      <c r="B824" s="22">
        <v>537.05143897656876</v>
      </c>
      <c r="C824" s="185">
        <f t="shared" si="60"/>
        <v>537.04999999999995</v>
      </c>
      <c r="D824" s="147">
        <f t="shared" si="61"/>
        <v>80557.5</v>
      </c>
      <c r="E824" s="147">
        <f t="shared" si="62"/>
        <v>5000</v>
      </c>
      <c r="F824" s="147">
        <f t="shared" si="63"/>
        <v>53704.999999999993</v>
      </c>
      <c r="G824" s="147">
        <f t="shared" si="64"/>
        <v>21852.500000000007</v>
      </c>
    </row>
    <row r="825" spans="1:7" x14ac:dyDescent="0.2">
      <c r="A825">
        <v>815</v>
      </c>
      <c r="B825" s="22">
        <v>423.53487919249335</v>
      </c>
      <c r="C825" s="185">
        <f t="shared" si="60"/>
        <v>423.53</v>
      </c>
      <c r="D825" s="147">
        <f t="shared" si="61"/>
        <v>63529.499999999993</v>
      </c>
      <c r="E825" s="147">
        <f t="shared" si="62"/>
        <v>5000</v>
      </c>
      <c r="F825" s="147">
        <f t="shared" si="63"/>
        <v>42353</v>
      </c>
      <c r="G825" s="147">
        <f t="shared" si="64"/>
        <v>16176.499999999993</v>
      </c>
    </row>
    <row r="826" spans="1:7" x14ac:dyDescent="0.2">
      <c r="A826">
        <v>816</v>
      </c>
      <c r="B826" s="22">
        <v>550.71458823546516</v>
      </c>
      <c r="C826" s="185">
        <f t="shared" si="60"/>
        <v>550.71</v>
      </c>
      <c r="D826" s="147">
        <f t="shared" si="61"/>
        <v>82606.5</v>
      </c>
      <c r="E826" s="147">
        <f t="shared" si="62"/>
        <v>5000</v>
      </c>
      <c r="F826" s="147">
        <f t="shared" si="63"/>
        <v>55071</v>
      </c>
      <c r="G826" s="147">
        <f t="shared" si="64"/>
        <v>22535.5</v>
      </c>
    </row>
    <row r="827" spans="1:7" x14ac:dyDescent="0.2">
      <c r="A827">
        <v>817</v>
      </c>
      <c r="B827" s="22">
        <v>260.08447346281469</v>
      </c>
      <c r="C827" s="185">
        <f t="shared" si="60"/>
        <v>260.08</v>
      </c>
      <c r="D827" s="147">
        <f t="shared" si="61"/>
        <v>39012</v>
      </c>
      <c r="E827" s="147">
        <f t="shared" si="62"/>
        <v>5000</v>
      </c>
      <c r="F827" s="147">
        <f t="shared" si="63"/>
        <v>26008</v>
      </c>
      <c r="G827" s="147">
        <f t="shared" si="64"/>
        <v>8004</v>
      </c>
    </row>
    <row r="828" spans="1:7" x14ac:dyDescent="0.2">
      <c r="A828">
        <v>818</v>
      </c>
      <c r="B828" s="22">
        <v>239.74548952642152</v>
      </c>
      <c r="C828" s="185">
        <f t="shared" si="60"/>
        <v>239.75</v>
      </c>
      <c r="D828" s="147">
        <f t="shared" si="61"/>
        <v>35962.5</v>
      </c>
      <c r="E828" s="147">
        <f t="shared" si="62"/>
        <v>5000</v>
      </c>
      <c r="F828" s="147">
        <f t="shared" si="63"/>
        <v>23975</v>
      </c>
      <c r="G828" s="147">
        <f t="shared" si="64"/>
        <v>6987.5</v>
      </c>
    </row>
    <row r="829" spans="1:7" x14ac:dyDescent="0.2">
      <c r="A829">
        <v>819</v>
      </c>
      <c r="B829" s="22">
        <v>402.44247056657565</v>
      </c>
      <c r="C829" s="185">
        <f t="shared" si="60"/>
        <v>402.44</v>
      </c>
      <c r="D829" s="147">
        <f t="shared" si="61"/>
        <v>60366</v>
      </c>
      <c r="E829" s="147">
        <f t="shared" si="62"/>
        <v>5000</v>
      </c>
      <c r="F829" s="147">
        <f t="shared" si="63"/>
        <v>40244</v>
      </c>
      <c r="G829" s="147">
        <f t="shared" si="64"/>
        <v>15122</v>
      </c>
    </row>
    <row r="830" spans="1:7" x14ac:dyDescent="0.2">
      <c r="A830">
        <v>820</v>
      </c>
      <c r="B830" s="22">
        <v>650.60281243668999</v>
      </c>
      <c r="C830" s="185">
        <f t="shared" si="60"/>
        <v>650.6</v>
      </c>
      <c r="D830" s="147">
        <f t="shared" si="61"/>
        <v>97590</v>
      </c>
      <c r="E830" s="147">
        <f t="shared" si="62"/>
        <v>5000</v>
      </c>
      <c r="F830" s="147">
        <f t="shared" si="63"/>
        <v>65060</v>
      </c>
      <c r="G830" s="147">
        <f t="shared" si="64"/>
        <v>27530</v>
      </c>
    </row>
    <row r="831" spans="1:7" x14ac:dyDescent="0.2">
      <c r="A831">
        <v>821</v>
      </c>
      <c r="B831" s="22">
        <v>281.46862344884715</v>
      </c>
      <c r="C831" s="185">
        <f t="shared" si="60"/>
        <v>281.47000000000003</v>
      </c>
      <c r="D831" s="147">
        <f t="shared" si="61"/>
        <v>42220.500000000007</v>
      </c>
      <c r="E831" s="147">
        <f t="shared" si="62"/>
        <v>5000</v>
      </c>
      <c r="F831" s="147">
        <f t="shared" si="63"/>
        <v>28147.000000000004</v>
      </c>
      <c r="G831" s="147">
        <f t="shared" si="64"/>
        <v>9073.5000000000036</v>
      </c>
    </row>
    <row r="832" spans="1:7" x14ac:dyDescent="0.2">
      <c r="A832">
        <v>822</v>
      </c>
      <c r="B832" s="22">
        <v>243.15430477408427</v>
      </c>
      <c r="C832" s="185">
        <f t="shared" si="60"/>
        <v>243.15</v>
      </c>
      <c r="D832" s="147">
        <f t="shared" si="61"/>
        <v>36472.5</v>
      </c>
      <c r="E832" s="147">
        <f t="shared" si="62"/>
        <v>5000</v>
      </c>
      <c r="F832" s="147">
        <f t="shared" si="63"/>
        <v>24315</v>
      </c>
      <c r="G832" s="147">
        <f t="shared" si="64"/>
        <v>7157.5</v>
      </c>
    </row>
    <row r="833" spans="1:7" x14ac:dyDescent="0.2">
      <c r="A833">
        <v>823</v>
      </c>
      <c r="B833" s="22">
        <v>694.40033803433198</v>
      </c>
      <c r="C833" s="185">
        <f t="shared" si="60"/>
        <v>694.4</v>
      </c>
      <c r="D833" s="147">
        <f t="shared" si="61"/>
        <v>104160</v>
      </c>
      <c r="E833" s="147">
        <f t="shared" si="62"/>
        <v>5000</v>
      </c>
      <c r="F833" s="147">
        <f t="shared" si="63"/>
        <v>69440</v>
      </c>
      <c r="G833" s="147">
        <f t="shared" si="64"/>
        <v>29720</v>
      </c>
    </row>
    <row r="834" spans="1:7" x14ac:dyDescent="0.2">
      <c r="A834">
        <v>824</v>
      </c>
      <c r="B834" s="22">
        <v>786.48134301718392</v>
      </c>
      <c r="C834" s="185">
        <f t="shared" si="60"/>
        <v>786.48</v>
      </c>
      <c r="D834" s="147">
        <f t="shared" si="61"/>
        <v>117972</v>
      </c>
      <c r="E834" s="147">
        <f t="shared" si="62"/>
        <v>5000</v>
      </c>
      <c r="F834" s="147">
        <f t="shared" si="63"/>
        <v>78648</v>
      </c>
      <c r="G834" s="147">
        <f t="shared" si="64"/>
        <v>34324</v>
      </c>
    </row>
    <row r="835" spans="1:7" x14ac:dyDescent="0.2">
      <c r="A835">
        <v>825</v>
      </c>
      <c r="B835" s="22">
        <v>391.93208980929671</v>
      </c>
      <c r="C835" s="185">
        <f t="shared" si="60"/>
        <v>391.93</v>
      </c>
      <c r="D835" s="147">
        <f t="shared" si="61"/>
        <v>58789.5</v>
      </c>
      <c r="E835" s="147">
        <f t="shared" si="62"/>
        <v>5000</v>
      </c>
      <c r="F835" s="147">
        <f t="shared" si="63"/>
        <v>39193</v>
      </c>
      <c r="G835" s="147">
        <f t="shared" si="64"/>
        <v>14596.5</v>
      </c>
    </row>
    <row r="836" spans="1:7" x14ac:dyDescent="0.2">
      <c r="A836">
        <v>826</v>
      </c>
      <c r="B836" s="22">
        <v>402.63342484954438</v>
      </c>
      <c r="C836" s="185">
        <f t="shared" si="60"/>
        <v>402.63</v>
      </c>
      <c r="D836" s="147">
        <f t="shared" si="61"/>
        <v>60394.5</v>
      </c>
      <c r="E836" s="147">
        <f t="shared" si="62"/>
        <v>5000</v>
      </c>
      <c r="F836" s="147">
        <f t="shared" si="63"/>
        <v>40263</v>
      </c>
      <c r="G836" s="147">
        <f t="shared" si="64"/>
        <v>15131.5</v>
      </c>
    </row>
    <row r="837" spans="1:7" x14ac:dyDescent="0.2">
      <c r="A837">
        <v>827</v>
      </c>
      <c r="B837" s="22">
        <v>259.97144629246156</v>
      </c>
      <c r="C837" s="185">
        <f t="shared" si="60"/>
        <v>259.97000000000003</v>
      </c>
      <c r="D837" s="147">
        <f t="shared" si="61"/>
        <v>38995.500000000007</v>
      </c>
      <c r="E837" s="147">
        <f t="shared" si="62"/>
        <v>5000</v>
      </c>
      <c r="F837" s="147">
        <f t="shared" si="63"/>
        <v>25997.000000000004</v>
      </c>
      <c r="G837" s="147">
        <f t="shared" si="64"/>
        <v>7998.5000000000036</v>
      </c>
    </row>
    <row r="838" spans="1:7" x14ac:dyDescent="0.2">
      <c r="A838">
        <v>828</v>
      </c>
      <c r="B838" s="22">
        <v>740.09783740159958</v>
      </c>
      <c r="C838" s="185">
        <f t="shared" si="60"/>
        <v>740.1</v>
      </c>
      <c r="D838" s="147">
        <f t="shared" si="61"/>
        <v>111015</v>
      </c>
      <c r="E838" s="147">
        <f t="shared" si="62"/>
        <v>5000</v>
      </c>
      <c r="F838" s="147">
        <f t="shared" si="63"/>
        <v>74010</v>
      </c>
      <c r="G838" s="147">
        <f t="shared" si="64"/>
        <v>32005</v>
      </c>
    </row>
    <row r="839" spans="1:7" x14ac:dyDescent="0.2">
      <c r="A839">
        <v>829</v>
      </c>
      <c r="B839" s="22">
        <v>224.35320868359562</v>
      </c>
      <c r="C839" s="185">
        <f t="shared" si="60"/>
        <v>224.35</v>
      </c>
      <c r="D839" s="147">
        <f t="shared" si="61"/>
        <v>33652.5</v>
      </c>
      <c r="E839" s="147">
        <f t="shared" si="62"/>
        <v>5000</v>
      </c>
      <c r="F839" s="147">
        <f t="shared" si="63"/>
        <v>22435</v>
      </c>
      <c r="G839" s="147">
        <f t="shared" si="64"/>
        <v>6217.5</v>
      </c>
    </row>
    <row r="840" spans="1:7" x14ac:dyDescent="0.2">
      <c r="A840">
        <v>830</v>
      </c>
      <c r="B840" s="22">
        <v>304.37834519165489</v>
      </c>
      <c r="C840" s="185">
        <f t="shared" si="60"/>
        <v>304.38</v>
      </c>
      <c r="D840" s="147">
        <f t="shared" si="61"/>
        <v>45657</v>
      </c>
      <c r="E840" s="147">
        <f t="shared" si="62"/>
        <v>5000</v>
      </c>
      <c r="F840" s="147">
        <f t="shared" si="63"/>
        <v>30438</v>
      </c>
      <c r="G840" s="147">
        <f t="shared" si="64"/>
        <v>10219</v>
      </c>
    </row>
    <row r="841" spans="1:7" x14ac:dyDescent="0.2">
      <c r="A841">
        <v>831</v>
      </c>
      <c r="B841" s="22">
        <v>686.84763614407166</v>
      </c>
      <c r="C841" s="185">
        <f t="shared" si="60"/>
        <v>686.85</v>
      </c>
      <c r="D841" s="147">
        <f t="shared" si="61"/>
        <v>103027.5</v>
      </c>
      <c r="E841" s="147">
        <f t="shared" si="62"/>
        <v>5000</v>
      </c>
      <c r="F841" s="147">
        <f t="shared" si="63"/>
        <v>68685</v>
      </c>
      <c r="G841" s="147">
        <f t="shared" si="64"/>
        <v>29342.5</v>
      </c>
    </row>
    <row r="842" spans="1:7" x14ac:dyDescent="0.2">
      <c r="A842">
        <v>832</v>
      </c>
      <c r="B842" s="22">
        <v>448.22067341218735</v>
      </c>
      <c r="C842" s="185">
        <f t="shared" si="60"/>
        <v>448.22</v>
      </c>
      <c r="D842" s="147">
        <f t="shared" si="61"/>
        <v>67233</v>
      </c>
      <c r="E842" s="147">
        <f t="shared" si="62"/>
        <v>5000</v>
      </c>
      <c r="F842" s="147">
        <f t="shared" si="63"/>
        <v>44822</v>
      </c>
      <c r="G842" s="147">
        <f t="shared" si="64"/>
        <v>17411</v>
      </c>
    </row>
    <row r="843" spans="1:7" x14ac:dyDescent="0.2">
      <c r="A843">
        <v>833</v>
      </c>
      <c r="B843" s="22">
        <v>244.85803863259872</v>
      </c>
      <c r="C843" s="185">
        <f t="shared" si="60"/>
        <v>244.86</v>
      </c>
      <c r="D843" s="147">
        <f t="shared" si="61"/>
        <v>36729</v>
      </c>
      <c r="E843" s="147">
        <f t="shared" si="62"/>
        <v>5000</v>
      </c>
      <c r="F843" s="147">
        <f t="shared" si="63"/>
        <v>24486</v>
      </c>
      <c r="G843" s="147">
        <f t="shared" si="64"/>
        <v>7243</v>
      </c>
    </row>
    <row r="844" spans="1:7" x14ac:dyDescent="0.2">
      <c r="A844">
        <v>834</v>
      </c>
      <c r="B844" s="22">
        <v>529.05529808674714</v>
      </c>
      <c r="C844" s="185">
        <f t="shared" ref="C844:C907" si="65">ROUND(B844,2)</f>
        <v>529.05999999999995</v>
      </c>
      <c r="D844" s="147">
        <f t="shared" ref="D844:D907" si="66">C844*$E$6</f>
        <v>79358.999999999985</v>
      </c>
      <c r="E844" s="147">
        <f t="shared" ref="E844:E907" si="67">$B$6</f>
        <v>5000</v>
      </c>
      <c r="F844" s="147">
        <f t="shared" ref="F844:F907" si="68">C844*SUM($B$3:$B$5)</f>
        <v>52905.999999999993</v>
      </c>
      <c r="G844" s="147">
        <f t="shared" ref="G844:G907" si="69">D844-E844-F844</f>
        <v>21452.999999999993</v>
      </c>
    </row>
    <row r="845" spans="1:7" x14ac:dyDescent="0.2">
      <c r="A845">
        <v>835</v>
      </c>
      <c r="B845" s="22">
        <v>432.39494396019489</v>
      </c>
      <c r="C845" s="185">
        <f t="shared" si="65"/>
        <v>432.39</v>
      </c>
      <c r="D845" s="147">
        <f t="shared" si="66"/>
        <v>64858.5</v>
      </c>
      <c r="E845" s="147">
        <f t="shared" si="67"/>
        <v>5000</v>
      </c>
      <c r="F845" s="147">
        <f t="shared" si="68"/>
        <v>43239</v>
      </c>
      <c r="G845" s="147">
        <f t="shared" si="69"/>
        <v>16619.5</v>
      </c>
    </row>
    <row r="846" spans="1:7" x14ac:dyDescent="0.2">
      <c r="A846">
        <v>836</v>
      </c>
      <c r="B846" s="22">
        <v>661.8231389959451</v>
      </c>
      <c r="C846" s="185">
        <f t="shared" si="65"/>
        <v>661.82</v>
      </c>
      <c r="D846" s="147">
        <f t="shared" si="66"/>
        <v>99273.000000000015</v>
      </c>
      <c r="E846" s="147">
        <f t="shared" si="67"/>
        <v>5000</v>
      </c>
      <c r="F846" s="147">
        <f t="shared" si="68"/>
        <v>66182</v>
      </c>
      <c r="G846" s="147">
        <f t="shared" si="69"/>
        <v>28091.000000000015</v>
      </c>
    </row>
    <row r="847" spans="1:7" x14ac:dyDescent="0.2">
      <c r="A847">
        <v>837</v>
      </c>
      <c r="B847" s="22">
        <v>461.4971048485009</v>
      </c>
      <c r="C847" s="185">
        <f t="shared" si="65"/>
        <v>461.5</v>
      </c>
      <c r="D847" s="147">
        <f t="shared" si="66"/>
        <v>69225</v>
      </c>
      <c r="E847" s="147">
        <f t="shared" si="67"/>
        <v>5000</v>
      </c>
      <c r="F847" s="147">
        <f t="shared" si="68"/>
        <v>46150</v>
      </c>
      <c r="G847" s="147">
        <f t="shared" si="69"/>
        <v>18075</v>
      </c>
    </row>
    <row r="848" spans="1:7" x14ac:dyDescent="0.2">
      <c r="A848">
        <v>838</v>
      </c>
      <c r="B848" s="22">
        <v>781.84118875388117</v>
      </c>
      <c r="C848" s="185">
        <f t="shared" si="65"/>
        <v>781.84</v>
      </c>
      <c r="D848" s="147">
        <f t="shared" si="66"/>
        <v>117276</v>
      </c>
      <c r="E848" s="147">
        <f t="shared" si="67"/>
        <v>5000</v>
      </c>
      <c r="F848" s="147">
        <f t="shared" si="68"/>
        <v>78184</v>
      </c>
      <c r="G848" s="147">
        <f t="shared" si="69"/>
        <v>34092</v>
      </c>
    </row>
    <row r="849" spans="1:7" x14ac:dyDescent="0.2">
      <c r="A849">
        <v>839</v>
      </c>
      <c r="B849" s="22">
        <v>404.85938647988223</v>
      </c>
      <c r="C849" s="185">
        <f t="shared" si="65"/>
        <v>404.86</v>
      </c>
      <c r="D849" s="147">
        <f t="shared" si="66"/>
        <v>60729</v>
      </c>
      <c r="E849" s="147">
        <f t="shared" si="67"/>
        <v>5000</v>
      </c>
      <c r="F849" s="147">
        <f t="shared" si="68"/>
        <v>40486</v>
      </c>
      <c r="G849" s="147">
        <f t="shared" si="69"/>
        <v>15243</v>
      </c>
    </row>
    <row r="850" spans="1:7" x14ac:dyDescent="0.2">
      <c r="A850">
        <v>840</v>
      </c>
      <c r="B850" s="22">
        <v>471.70856738076947</v>
      </c>
      <c r="C850" s="185">
        <f t="shared" si="65"/>
        <v>471.71</v>
      </c>
      <c r="D850" s="147">
        <f t="shared" si="66"/>
        <v>70756.5</v>
      </c>
      <c r="E850" s="147">
        <f t="shared" si="67"/>
        <v>5000</v>
      </c>
      <c r="F850" s="147">
        <f t="shared" si="68"/>
        <v>47171</v>
      </c>
      <c r="G850" s="147">
        <f t="shared" si="69"/>
        <v>18585.5</v>
      </c>
    </row>
    <row r="851" spans="1:7" x14ac:dyDescent="0.2">
      <c r="A851">
        <v>841</v>
      </c>
      <c r="B851" s="22">
        <v>205.89196859201974</v>
      </c>
      <c r="C851" s="185">
        <f t="shared" si="65"/>
        <v>205.89</v>
      </c>
      <c r="D851" s="147">
        <f t="shared" si="66"/>
        <v>30883.499999999996</v>
      </c>
      <c r="E851" s="147">
        <f t="shared" si="67"/>
        <v>5000</v>
      </c>
      <c r="F851" s="147">
        <f t="shared" si="68"/>
        <v>20589</v>
      </c>
      <c r="G851" s="147">
        <f t="shared" si="69"/>
        <v>5294.4999999999964</v>
      </c>
    </row>
    <row r="852" spans="1:7" x14ac:dyDescent="0.2">
      <c r="A852">
        <v>842</v>
      </c>
      <c r="B852" s="22">
        <v>226.31612607572046</v>
      </c>
      <c r="C852" s="185">
        <f t="shared" si="65"/>
        <v>226.32</v>
      </c>
      <c r="D852" s="147">
        <f t="shared" si="66"/>
        <v>33948</v>
      </c>
      <c r="E852" s="147">
        <f t="shared" si="67"/>
        <v>5000</v>
      </c>
      <c r="F852" s="147">
        <f t="shared" si="68"/>
        <v>22632</v>
      </c>
      <c r="G852" s="147">
        <f t="shared" si="69"/>
        <v>6316</v>
      </c>
    </row>
    <row r="853" spans="1:7" x14ac:dyDescent="0.2">
      <c r="A853">
        <v>843</v>
      </c>
      <c r="B853" s="22">
        <v>295.13095463399355</v>
      </c>
      <c r="C853" s="185">
        <f t="shared" si="65"/>
        <v>295.13</v>
      </c>
      <c r="D853" s="147">
        <f t="shared" si="66"/>
        <v>44269.5</v>
      </c>
      <c r="E853" s="147">
        <f t="shared" si="67"/>
        <v>5000</v>
      </c>
      <c r="F853" s="147">
        <f t="shared" si="68"/>
        <v>29513</v>
      </c>
      <c r="G853" s="147">
        <f t="shared" si="69"/>
        <v>9756.5</v>
      </c>
    </row>
    <row r="854" spans="1:7" x14ac:dyDescent="0.2">
      <c r="A854">
        <v>844</v>
      </c>
      <c r="B854" s="22">
        <v>665.95453352944673</v>
      </c>
      <c r="C854" s="185">
        <f t="shared" si="65"/>
        <v>665.95</v>
      </c>
      <c r="D854" s="147">
        <f t="shared" si="66"/>
        <v>99892.5</v>
      </c>
      <c r="E854" s="147">
        <f t="shared" si="67"/>
        <v>5000</v>
      </c>
      <c r="F854" s="147">
        <f t="shared" si="68"/>
        <v>66595</v>
      </c>
      <c r="G854" s="147">
        <f t="shared" si="69"/>
        <v>28297.5</v>
      </c>
    </row>
    <row r="855" spans="1:7" x14ac:dyDescent="0.2">
      <c r="A855">
        <v>845</v>
      </c>
      <c r="B855" s="22">
        <v>297.84502941083394</v>
      </c>
      <c r="C855" s="185">
        <f t="shared" si="65"/>
        <v>297.85000000000002</v>
      </c>
      <c r="D855" s="147">
        <f t="shared" si="66"/>
        <v>44677.5</v>
      </c>
      <c r="E855" s="147">
        <f t="shared" si="67"/>
        <v>5000</v>
      </c>
      <c r="F855" s="147">
        <f t="shared" si="68"/>
        <v>29785.000000000004</v>
      </c>
      <c r="G855" s="147">
        <f t="shared" si="69"/>
        <v>9892.4999999999964</v>
      </c>
    </row>
    <row r="856" spans="1:7" x14ac:dyDescent="0.2">
      <c r="A856">
        <v>846</v>
      </c>
      <c r="B856" s="22">
        <v>681.40930788657136</v>
      </c>
      <c r="C856" s="185">
        <f t="shared" si="65"/>
        <v>681.41</v>
      </c>
      <c r="D856" s="147">
        <f t="shared" si="66"/>
        <v>102211.5</v>
      </c>
      <c r="E856" s="147">
        <f t="shared" si="67"/>
        <v>5000</v>
      </c>
      <c r="F856" s="147">
        <f t="shared" si="68"/>
        <v>68141</v>
      </c>
      <c r="G856" s="147">
        <f t="shared" si="69"/>
        <v>29070.5</v>
      </c>
    </row>
    <row r="857" spans="1:7" x14ac:dyDescent="0.2">
      <c r="A857">
        <v>847</v>
      </c>
      <c r="B857" s="22">
        <v>246.23764960385751</v>
      </c>
      <c r="C857" s="185">
        <f t="shared" si="65"/>
        <v>246.24</v>
      </c>
      <c r="D857" s="147">
        <f t="shared" si="66"/>
        <v>36936</v>
      </c>
      <c r="E857" s="147">
        <f t="shared" si="67"/>
        <v>5000</v>
      </c>
      <c r="F857" s="147">
        <f t="shared" si="68"/>
        <v>24624</v>
      </c>
      <c r="G857" s="147">
        <f t="shared" si="69"/>
        <v>7312</v>
      </c>
    </row>
    <row r="858" spans="1:7" x14ac:dyDescent="0.2">
      <c r="A858">
        <v>848</v>
      </c>
      <c r="B858" s="22">
        <v>316.17689203292917</v>
      </c>
      <c r="C858" s="185">
        <f t="shared" si="65"/>
        <v>316.18</v>
      </c>
      <c r="D858" s="147">
        <f t="shared" si="66"/>
        <v>47427</v>
      </c>
      <c r="E858" s="147">
        <f t="shared" si="67"/>
        <v>5000</v>
      </c>
      <c r="F858" s="147">
        <f t="shared" si="68"/>
        <v>31618</v>
      </c>
      <c r="G858" s="147">
        <f t="shared" si="69"/>
        <v>10809</v>
      </c>
    </row>
    <row r="859" spans="1:7" x14ac:dyDescent="0.2">
      <c r="A859">
        <v>849</v>
      </c>
      <c r="B859" s="22">
        <v>385.02439744073172</v>
      </c>
      <c r="C859" s="185">
        <f t="shared" si="65"/>
        <v>385.02</v>
      </c>
      <c r="D859" s="147">
        <f t="shared" si="66"/>
        <v>57753</v>
      </c>
      <c r="E859" s="147">
        <f t="shared" si="67"/>
        <v>5000</v>
      </c>
      <c r="F859" s="147">
        <f t="shared" si="68"/>
        <v>38502</v>
      </c>
      <c r="G859" s="147">
        <f t="shared" si="69"/>
        <v>14251</v>
      </c>
    </row>
    <row r="860" spans="1:7" x14ac:dyDescent="0.2">
      <c r="A860">
        <v>850</v>
      </c>
      <c r="B860" s="22">
        <v>705.0477863778583</v>
      </c>
      <c r="C860" s="185">
        <f t="shared" si="65"/>
        <v>705.05</v>
      </c>
      <c r="D860" s="147">
        <f t="shared" si="66"/>
        <v>105757.5</v>
      </c>
      <c r="E860" s="147">
        <f t="shared" si="67"/>
        <v>5000</v>
      </c>
      <c r="F860" s="147">
        <f t="shared" si="68"/>
        <v>70505</v>
      </c>
      <c r="G860" s="147">
        <f t="shared" si="69"/>
        <v>30252.5</v>
      </c>
    </row>
    <row r="861" spans="1:7" x14ac:dyDescent="0.2">
      <c r="A861">
        <v>851</v>
      </c>
      <c r="B861" s="22">
        <v>338.14565266396181</v>
      </c>
      <c r="C861" s="185">
        <f t="shared" si="65"/>
        <v>338.15</v>
      </c>
      <c r="D861" s="147">
        <f t="shared" si="66"/>
        <v>50722.5</v>
      </c>
      <c r="E861" s="147">
        <f t="shared" si="67"/>
        <v>5000</v>
      </c>
      <c r="F861" s="147">
        <f t="shared" si="68"/>
        <v>33815</v>
      </c>
      <c r="G861" s="147">
        <f t="shared" si="69"/>
        <v>11907.5</v>
      </c>
    </row>
    <row r="862" spans="1:7" x14ac:dyDescent="0.2">
      <c r="A862">
        <v>852</v>
      </c>
      <c r="B862" s="22">
        <v>613.98432320635038</v>
      </c>
      <c r="C862" s="185">
        <f t="shared" si="65"/>
        <v>613.98</v>
      </c>
      <c r="D862" s="147">
        <f t="shared" si="66"/>
        <v>92097</v>
      </c>
      <c r="E862" s="147">
        <f t="shared" si="67"/>
        <v>5000</v>
      </c>
      <c r="F862" s="147">
        <f t="shared" si="68"/>
        <v>61398</v>
      </c>
      <c r="G862" s="147">
        <f t="shared" si="69"/>
        <v>25699</v>
      </c>
    </row>
    <row r="863" spans="1:7" x14ac:dyDescent="0.2">
      <c r="A863">
        <v>853</v>
      </c>
      <c r="B863" s="22">
        <v>434.52012913046411</v>
      </c>
      <c r="C863" s="185">
        <f t="shared" si="65"/>
        <v>434.52</v>
      </c>
      <c r="D863" s="147">
        <f t="shared" si="66"/>
        <v>65178</v>
      </c>
      <c r="E863" s="147">
        <f t="shared" si="67"/>
        <v>5000</v>
      </c>
      <c r="F863" s="147">
        <f t="shared" si="68"/>
        <v>43452</v>
      </c>
      <c r="G863" s="147">
        <f t="shared" si="69"/>
        <v>16726</v>
      </c>
    </row>
    <row r="864" spans="1:7" x14ac:dyDescent="0.2">
      <c r="A864">
        <v>854</v>
      </c>
      <c r="B864" s="22">
        <v>379.81029571025181</v>
      </c>
      <c r="C864" s="185">
        <f t="shared" si="65"/>
        <v>379.81</v>
      </c>
      <c r="D864" s="147">
        <f t="shared" si="66"/>
        <v>56971.5</v>
      </c>
      <c r="E864" s="147">
        <f t="shared" si="67"/>
        <v>5000</v>
      </c>
      <c r="F864" s="147">
        <f t="shared" si="68"/>
        <v>37981</v>
      </c>
      <c r="G864" s="147">
        <f t="shared" si="69"/>
        <v>13990.5</v>
      </c>
    </row>
    <row r="865" spans="1:7" x14ac:dyDescent="0.2">
      <c r="A865">
        <v>855</v>
      </c>
      <c r="B865" s="22">
        <v>671.64000220207504</v>
      </c>
      <c r="C865" s="185">
        <f t="shared" si="65"/>
        <v>671.64</v>
      </c>
      <c r="D865" s="147">
        <f t="shared" si="66"/>
        <v>100746</v>
      </c>
      <c r="E865" s="147">
        <f t="shared" si="67"/>
        <v>5000</v>
      </c>
      <c r="F865" s="147">
        <f t="shared" si="68"/>
        <v>67164</v>
      </c>
      <c r="G865" s="147">
        <f t="shared" si="69"/>
        <v>28582</v>
      </c>
    </row>
    <row r="866" spans="1:7" x14ac:dyDescent="0.2">
      <c r="A866">
        <v>856</v>
      </c>
      <c r="B866" s="22">
        <v>453.51701027411832</v>
      </c>
      <c r="C866" s="185">
        <f t="shared" si="65"/>
        <v>453.52</v>
      </c>
      <c r="D866" s="147">
        <f t="shared" si="66"/>
        <v>68028</v>
      </c>
      <c r="E866" s="147">
        <f t="shared" si="67"/>
        <v>5000</v>
      </c>
      <c r="F866" s="147">
        <f t="shared" si="68"/>
        <v>45352</v>
      </c>
      <c r="G866" s="147">
        <f t="shared" si="69"/>
        <v>17676</v>
      </c>
    </row>
    <row r="867" spans="1:7" x14ac:dyDescent="0.2">
      <c r="A867">
        <v>857</v>
      </c>
      <c r="B867" s="22">
        <v>460.39167710598173</v>
      </c>
      <c r="C867" s="185">
        <f t="shared" si="65"/>
        <v>460.39</v>
      </c>
      <c r="D867" s="147">
        <f t="shared" si="66"/>
        <v>69058.5</v>
      </c>
      <c r="E867" s="147">
        <f t="shared" si="67"/>
        <v>5000</v>
      </c>
      <c r="F867" s="147">
        <f t="shared" si="68"/>
        <v>46039</v>
      </c>
      <c r="G867" s="147">
        <f t="shared" si="69"/>
        <v>18019.5</v>
      </c>
    </row>
    <row r="868" spans="1:7" x14ac:dyDescent="0.2">
      <c r="A868">
        <v>858</v>
      </c>
      <c r="B868" s="22">
        <v>202.91712023453653</v>
      </c>
      <c r="C868" s="185">
        <f t="shared" si="65"/>
        <v>202.92</v>
      </c>
      <c r="D868" s="147">
        <f t="shared" si="66"/>
        <v>30437.999999999996</v>
      </c>
      <c r="E868" s="147">
        <f t="shared" si="67"/>
        <v>5000</v>
      </c>
      <c r="F868" s="147">
        <f t="shared" si="68"/>
        <v>20292</v>
      </c>
      <c r="G868" s="147">
        <f t="shared" si="69"/>
        <v>5145.9999999999964</v>
      </c>
    </row>
    <row r="869" spans="1:7" x14ac:dyDescent="0.2">
      <c r="A869">
        <v>859</v>
      </c>
      <c r="B869" s="22">
        <v>628.03978185543781</v>
      </c>
      <c r="C869" s="185">
        <f t="shared" si="65"/>
        <v>628.04</v>
      </c>
      <c r="D869" s="147">
        <f t="shared" si="66"/>
        <v>94206</v>
      </c>
      <c r="E869" s="147">
        <f t="shared" si="67"/>
        <v>5000</v>
      </c>
      <c r="F869" s="147">
        <f t="shared" si="68"/>
        <v>62804</v>
      </c>
      <c r="G869" s="147">
        <f t="shared" si="69"/>
        <v>26402</v>
      </c>
    </row>
    <row r="870" spans="1:7" x14ac:dyDescent="0.2">
      <c r="A870">
        <v>860</v>
      </c>
      <c r="B870" s="22">
        <v>264.61364434315527</v>
      </c>
      <c r="C870" s="185">
        <f t="shared" si="65"/>
        <v>264.61</v>
      </c>
      <c r="D870" s="147">
        <f t="shared" si="66"/>
        <v>39691.5</v>
      </c>
      <c r="E870" s="147">
        <f t="shared" si="67"/>
        <v>5000</v>
      </c>
      <c r="F870" s="147">
        <f t="shared" si="68"/>
        <v>26461</v>
      </c>
      <c r="G870" s="147">
        <f t="shared" si="69"/>
        <v>8230.5</v>
      </c>
    </row>
    <row r="871" spans="1:7" x14ac:dyDescent="0.2">
      <c r="A871">
        <v>861</v>
      </c>
      <c r="B871" s="22">
        <v>761.52047541063303</v>
      </c>
      <c r="C871" s="185">
        <f t="shared" si="65"/>
        <v>761.52</v>
      </c>
      <c r="D871" s="147">
        <f t="shared" si="66"/>
        <v>114228</v>
      </c>
      <c r="E871" s="147">
        <f t="shared" si="67"/>
        <v>5000</v>
      </c>
      <c r="F871" s="147">
        <f t="shared" si="68"/>
        <v>76152</v>
      </c>
      <c r="G871" s="147">
        <f t="shared" si="69"/>
        <v>33076</v>
      </c>
    </row>
    <row r="872" spans="1:7" x14ac:dyDescent="0.2">
      <c r="A872">
        <v>862</v>
      </c>
      <c r="B872" s="22">
        <v>274.63022650900774</v>
      </c>
      <c r="C872" s="185">
        <f t="shared" si="65"/>
        <v>274.63</v>
      </c>
      <c r="D872" s="147">
        <f t="shared" si="66"/>
        <v>41194.5</v>
      </c>
      <c r="E872" s="147">
        <f t="shared" si="67"/>
        <v>5000</v>
      </c>
      <c r="F872" s="147">
        <f t="shared" si="68"/>
        <v>27463</v>
      </c>
      <c r="G872" s="147">
        <f t="shared" si="69"/>
        <v>8731.5</v>
      </c>
    </row>
    <row r="873" spans="1:7" x14ac:dyDescent="0.2">
      <c r="A873">
        <v>863</v>
      </c>
      <c r="B873" s="22">
        <v>510.2169368929309</v>
      </c>
      <c r="C873" s="185">
        <f t="shared" si="65"/>
        <v>510.22</v>
      </c>
      <c r="D873" s="147">
        <f t="shared" si="66"/>
        <v>76533</v>
      </c>
      <c r="E873" s="147">
        <f t="shared" si="67"/>
        <v>5000</v>
      </c>
      <c r="F873" s="147">
        <f t="shared" si="68"/>
        <v>51022</v>
      </c>
      <c r="G873" s="147">
        <f t="shared" si="69"/>
        <v>20511</v>
      </c>
    </row>
    <row r="874" spans="1:7" x14ac:dyDescent="0.2">
      <c r="A874">
        <v>864</v>
      </c>
      <c r="B874" s="22">
        <v>616.05835948887204</v>
      </c>
      <c r="C874" s="185">
        <f t="shared" si="65"/>
        <v>616.05999999999995</v>
      </c>
      <c r="D874" s="147">
        <f t="shared" si="66"/>
        <v>92408.999999999985</v>
      </c>
      <c r="E874" s="147">
        <f t="shared" si="67"/>
        <v>5000</v>
      </c>
      <c r="F874" s="147">
        <f t="shared" si="68"/>
        <v>61605.999999999993</v>
      </c>
      <c r="G874" s="147">
        <f t="shared" si="69"/>
        <v>25802.999999999993</v>
      </c>
    </row>
    <row r="875" spans="1:7" x14ac:dyDescent="0.2">
      <c r="A875">
        <v>865</v>
      </c>
      <c r="B875" s="22">
        <v>492.84792947249855</v>
      </c>
      <c r="C875" s="185">
        <f t="shared" si="65"/>
        <v>492.85</v>
      </c>
      <c r="D875" s="147">
        <f t="shared" si="66"/>
        <v>73927.5</v>
      </c>
      <c r="E875" s="147">
        <f t="shared" si="67"/>
        <v>5000</v>
      </c>
      <c r="F875" s="147">
        <f t="shared" si="68"/>
        <v>49285</v>
      </c>
      <c r="G875" s="147">
        <f t="shared" si="69"/>
        <v>19642.5</v>
      </c>
    </row>
    <row r="876" spans="1:7" x14ac:dyDescent="0.2">
      <c r="A876">
        <v>866</v>
      </c>
      <c r="B876" s="22">
        <v>295.1506442833462</v>
      </c>
      <c r="C876" s="185">
        <f t="shared" si="65"/>
        <v>295.14999999999998</v>
      </c>
      <c r="D876" s="147">
        <f t="shared" si="66"/>
        <v>44272.5</v>
      </c>
      <c r="E876" s="147">
        <f t="shared" si="67"/>
        <v>5000</v>
      </c>
      <c r="F876" s="147">
        <f t="shared" si="68"/>
        <v>29514.999999999996</v>
      </c>
      <c r="G876" s="147">
        <f t="shared" si="69"/>
        <v>9757.5000000000036</v>
      </c>
    </row>
    <row r="877" spans="1:7" x14ac:dyDescent="0.2">
      <c r="A877">
        <v>867</v>
      </c>
      <c r="B877" s="22">
        <v>396.87847019959173</v>
      </c>
      <c r="C877" s="185">
        <f t="shared" si="65"/>
        <v>396.88</v>
      </c>
      <c r="D877" s="147">
        <f t="shared" si="66"/>
        <v>59532</v>
      </c>
      <c r="E877" s="147">
        <f t="shared" si="67"/>
        <v>5000</v>
      </c>
      <c r="F877" s="147">
        <f t="shared" si="68"/>
        <v>39688</v>
      </c>
      <c r="G877" s="147">
        <f t="shared" si="69"/>
        <v>14844</v>
      </c>
    </row>
    <row r="878" spans="1:7" x14ac:dyDescent="0.2">
      <c r="A878">
        <v>868</v>
      </c>
      <c r="B878" s="22">
        <v>736.44864453768764</v>
      </c>
      <c r="C878" s="185">
        <f t="shared" si="65"/>
        <v>736.45</v>
      </c>
      <c r="D878" s="147">
        <f t="shared" si="66"/>
        <v>110467.5</v>
      </c>
      <c r="E878" s="147">
        <f t="shared" si="67"/>
        <v>5000</v>
      </c>
      <c r="F878" s="147">
        <f t="shared" si="68"/>
        <v>73645</v>
      </c>
      <c r="G878" s="147">
        <f t="shared" si="69"/>
        <v>31822.5</v>
      </c>
    </row>
    <row r="879" spans="1:7" x14ac:dyDescent="0.2">
      <c r="A879">
        <v>869</v>
      </c>
      <c r="B879" s="22">
        <v>692.36874491552294</v>
      </c>
      <c r="C879" s="185">
        <f t="shared" si="65"/>
        <v>692.37</v>
      </c>
      <c r="D879" s="147">
        <f t="shared" si="66"/>
        <v>103855.5</v>
      </c>
      <c r="E879" s="147">
        <f t="shared" si="67"/>
        <v>5000</v>
      </c>
      <c r="F879" s="147">
        <f t="shared" si="68"/>
        <v>69237</v>
      </c>
      <c r="G879" s="147">
        <f t="shared" si="69"/>
        <v>29618.5</v>
      </c>
    </row>
    <row r="880" spans="1:7" x14ac:dyDescent="0.2">
      <c r="A880">
        <v>870</v>
      </c>
      <c r="B880" s="22">
        <v>241.49579519475614</v>
      </c>
      <c r="C880" s="185">
        <f t="shared" si="65"/>
        <v>241.5</v>
      </c>
      <c r="D880" s="147">
        <f t="shared" si="66"/>
        <v>36225</v>
      </c>
      <c r="E880" s="147">
        <f t="shared" si="67"/>
        <v>5000</v>
      </c>
      <c r="F880" s="147">
        <f t="shared" si="68"/>
        <v>24150</v>
      </c>
      <c r="G880" s="147">
        <f t="shared" si="69"/>
        <v>7075</v>
      </c>
    </row>
    <row r="881" spans="1:7" x14ac:dyDescent="0.2">
      <c r="A881">
        <v>871</v>
      </c>
      <c r="B881" s="22">
        <v>419.82983826651696</v>
      </c>
      <c r="C881" s="185">
        <f t="shared" si="65"/>
        <v>419.83</v>
      </c>
      <c r="D881" s="147">
        <f t="shared" si="66"/>
        <v>62974.5</v>
      </c>
      <c r="E881" s="147">
        <f t="shared" si="67"/>
        <v>5000</v>
      </c>
      <c r="F881" s="147">
        <f t="shared" si="68"/>
        <v>41983</v>
      </c>
      <c r="G881" s="147">
        <f t="shared" si="69"/>
        <v>15991.5</v>
      </c>
    </row>
    <row r="882" spans="1:7" x14ac:dyDescent="0.2">
      <c r="A882">
        <v>872</v>
      </c>
      <c r="B882" s="22">
        <v>680.09174535055263</v>
      </c>
      <c r="C882" s="185">
        <f t="shared" si="65"/>
        <v>680.09</v>
      </c>
      <c r="D882" s="147">
        <f t="shared" si="66"/>
        <v>102013.5</v>
      </c>
      <c r="E882" s="147">
        <f t="shared" si="67"/>
        <v>5000</v>
      </c>
      <c r="F882" s="147">
        <f t="shared" si="68"/>
        <v>68009</v>
      </c>
      <c r="G882" s="147">
        <f t="shared" si="69"/>
        <v>29004.5</v>
      </c>
    </row>
    <row r="883" spans="1:7" x14ac:dyDescent="0.2">
      <c r="A883">
        <v>873</v>
      </c>
      <c r="B883" s="22">
        <v>301.96410673761932</v>
      </c>
      <c r="C883" s="185">
        <f t="shared" si="65"/>
        <v>301.95999999999998</v>
      </c>
      <c r="D883" s="147">
        <f t="shared" si="66"/>
        <v>45294</v>
      </c>
      <c r="E883" s="147">
        <f t="shared" si="67"/>
        <v>5000</v>
      </c>
      <c r="F883" s="147">
        <f t="shared" si="68"/>
        <v>30195.999999999996</v>
      </c>
      <c r="G883" s="147">
        <f t="shared" si="69"/>
        <v>10098.000000000004</v>
      </c>
    </row>
    <row r="884" spans="1:7" x14ac:dyDescent="0.2">
      <c r="A884">
        <v>874</v>
      </c>
      <c r="B884" s="22">
        <v>310.74193916783759</v>
      </c>
      <c r="C884" s="185">
        <f t="shared" si="65"/>
        <v>310.74</v>
      </c>
      <c r="D884" s="147">
        <f t="shared" si="66"/>
        <v>46611</v>
      </c>
      <c r="E884" s="147">
        <f t="shared" si="67"/>
        <v>5000</v>
      </c>
      <c r="F884" s="147">
        <f t="shared" si="68"/>
        <v>31074</v>
      </c>
      <c r="G884" s="147">
        <f t="shared" si="69"/>
        <v>10537</v>
      </c>
    </row>
    <row r="885" spans="1:7" x14ac:dyDescent="0.2">
      <c r="A885">
        <v>875</v>
      </c>
      <c r="B885" s="22">
        <v>239.77159384627436</v>
      </c>
      <c r="C885" s="185">
        <f t="shared" si="65"/>
        <v>239.77</v>
      </c>
      <c r="D885" s="147">
        <f t="shared" si="66"/>
        <v>35965.5</v>
      </c>
      <c r="E885" s="147">
        <f t="shared" si="67"/>
        <v>5000</v>
      </c>
      <c r="F885" s="147">
        <f t="shared" si="68"/>
        <v>23977</v>
      </c>
      <c r="G885" s="147">
        <f t="shared" si="69"/>
        <v>6988.5</v>
      </c>
    </row>
    <row r="886" spans="1:7" x14ac:dyDescent="0.2">
      <c r="A886">
        <v>876</v>
      </c>
      <c r="B886" s="22">
        <v>241.1777743330122</v>
      </c>
      <c r="C886" s="185">
        <f t="shared" si="65"/>
        <v>241.18</v>
      </c>
      <c r="D886" s="147">
        <f t="shared" si="66"/>
        <v>36177</v>
      </c>
      <c r="E886" s="147">
        <f t="shared" si="67"/>
        <v>5000</v>
      </c>
      <c r="F886" s="147">
        <f t="shared" si="68"/>
        <v>24118</v>
      </c>
      <c r="G886" s="147">
        <f t="shared" si="69"/>
        <v>7059</v>
      </c>
    </row>
    <row r="887" spans="1:7" x14ac:dyDescent="0.2">
      <c r="A887">
        <v>877</v>
      </c>
      <c r="B887" s="22">
        <v>474.85321493579687</v>
      </c>
      <c r="C887" s="185">
        <f t="shared" si="65"/>
        <v>474.85</v>
      </c>
      <c r="D887" s="147">
        <f t="shared" si="66"/>
        <v>71227.5</v>
      </c>
      <c r="E887" s="147">
        <f t="shared" si="67"/>
        <v>5000</v>
      </c>
      <c r="F887" s="147">
        <f t="shared" si="68"/>
        <v>47485</v>
      </c>
      <c r="G887" s="147">
        <f t="shared" si="69"/>
        <v>18742.5</v>
      </c>
    </row>
    <row r="888" spans="1:7" x14ac:dyDescent="0.2">
      <c r="A888">
        <v>878</v>
      </c>
      <c r="B888" s="22">
        <v>257.98342593851658</v>
      </c>
      <c r="C888" s="185">
        <f t="shared" si="65"/>
        <v>257.98</v>
      </c>
      <c r="D888" s="147">
        <f t="shared" si="66"/>
        <v>38697</v>
      </c>
      <c r="E888" s="147">
        <f t="shared" si="67"/>
        <v>5000</v>
      </c>
      <c r="F888" s="147">
        <f t="shared" si="68"/>
        <v>25798</v>
      </c>
      <c r="G888" s="147">
        <f t="shared" si="69"/>
        <v>7899</v>
      </c>
    </row>
    <row r="889" spans="1:7" x14ac:dyDescent="0.2">
      <c r="A889">
        <v>879</v>
      </c>
      <c r="B889" s="22">
        <v>327.43974864829323</v>
      </c>
      <c r="C889" s="185">
        <f t="shared" si="65"/>
        <v>327.44</v>
      </c>
      <c r="D889" s="147">
        <f t="shared" si="66"/>
        <v>49116</v>
      </c>
      <c r="E889" s="147">
        <f t="shared" si="67"/>
        <v>5000</v>
      </c>
      <c r="F889" s="147">
        <f t="shared" si="68"/>
        <v>32744</v>
      </c>
      <c r="G889" s="147">
        <f t="shared" si="69"/>
        <v>11372</v>
      </c>
    </row>
    <row r="890" spans="1:7" x14ac:dyDescent="0.2">
      <c r="A890">
        <v>880</v>
      </c>
      <c r="B890" s="22">
        <v>679.85553186380093</v>
      </c>
      <c r="C890" s="185">
        <f t="shared" si="65"/>
        <v>679.86</v>
      </c>
      <c r="D890" s="147">
        <f t="shared" si="66"/>
        <v>101979</v>
      </c>
      <c r="E890" s="147">
        <f t="shared" si="67"/>
        <v>5000</v>
      </c>
      <c r="F890" s="147">
        <f t="shared" si="68"/>
        <v>67986</v>
      </c>
      <c r="G890" s="147">
        <f t="shared" si="69"/>
        <v>28993</v>
      </c>
    </row>
    <row r="891" spans="1:7" x14ac:dyDescent="0.2">
      <c r="A891">
        <v>881</v>
      </c>
      <c r="B891" s="22">
        <v>531.92403490279059</v>
      </c>
      <c r="C891" s="185">
        <f t="shared" si="65"/>
        <v>531.91999999999996</v>
      </c>
      <c r="D891" s="147">
        <f t="shared" si="66"/>
        <v>79788</v>
      </c>
      <c r="E891" s="147">
        <f t="shared" si="67"/>
        <v>5000</v>
      </c>
      <c r="F891" s="147">
        <f t="shared" si="68"/>
        <v>53191.999999999993</v>
      </c>
      <c r="G891" s="147">
        <f t="shared" si="69"/>
        <v>21596.000000000007</v>
      </c>
    </row>
    <row r="892" spans="1:7" x14ac:dyDescent="0.2">
      <c r="A892">
        <v>882</v>
      </c>
      <c r="B892" s="22">
        <v>647.25461120123725</v>
      </c>
      <c r="C892" s="185">
        <f t="shared" si="65"/>
        <v>647.25</v>
      </c>
      <c r="D892" s="147">
        <f t="shared" si="66"/>
        <v>97087.5</v>
      </c>
      <c r="E892" s="147">
        <f t="shared" si="67"/>
        <v>5000</v>
      </c>
      <c r="F892" s="147">
        <f t="shared" si="68"/>
        <v>64725</v>
      </c>
      <c r="G892" s="147">
        <f t="shared" si="69"/>
        <v>27362.5</v>
      </c>
    </row>
    <row r="893" spans="1:7" x14ac:dyDescent="0.2">
      <c r="A893">
        <v>883</v>
      </c>
      <c r="B893" s="22">
        <v>408.25045919429999</v>
      </c>
      <c r="C893" s="185">
        <f t="shared" si="65"/>
        <v>408.25</v>
      </c>
      <c r="D893" s="147">
        <f t="shared" si="66"/>
        <v>61237.5</v>
      </c>
      <c r="E893" s="147">
        <f t="shared" si="67"/>
        <v>5000</v>
      </c>
      <c r="F893" s="147">
        <f t="shared" si="68"/>
        <v>40825</v>
      </c>
      <c r="G893" s="147">
        <f t="shared" si="69"/>
        <v>15412.5</v>
      </c>
    </row>
    <row r="894" spans="1:7" x14ac:dyDescent="0.2">
      <c r="A894">
        <v>884</v>
      </c>
      <c r="B894" s="22">
        <v>465.46767859974301</v>
      </c>
      <c r="C894" s="185">
        <f t="shared" si="65"/>
        <v>465.47</v>
      </c>
      <c r="D894" s="147">
        <f t="shared" si="66"/>
        <v>69820.5</v>
      </c>
      <c r="E894" s="147">
        <f t="shared" si="67"/>
        <v>5000</v>
      </c>
      <c r="F894" s="147">
        <f t="shared" si="68"/>
        <v>46547</v>
      </c>
      <c r="G894" s="147">
        <f t="shared" si="69"/>
        <v>18273.5</v>
      </c>
    </row>
    <row r="895" spans="1:7" x14ac:dyDescent="0.2">
      <c r="A895">
        <v>885</v>
      </c>
      <c r="B895" s="22">
        <v>315.27422588098523</v>
      </c>
      <c r="C895" s="185">
        <f t="shared" si="65"/>
        <v>315.27</v>
      </c>
      <c r="D895" s="147">
        <f t="shared" si="66"/>
        <v>47290.5</v>
      </c>
      <c r="E895" s="147">
        <f t="shared" si="67"/>
        <v>5000</v>
      </c>
      <c r="F895" s="147">
        <f t="shared" si="68"/>
        <v>31527</v>
      </c>
      <c r="G895" s="147">
        <f t="shared" si="69"/>
        <v>10763.5</v>
      </c>
    </row>
    <row r="896" spans="1:7" x14ac:dyDescent="0.2">
      <c r="A896">
        <v>886</v>
      </c>
      <c r="B896" s="22">
        <v>213.91438171915448</v>
      </c>
      <c r="C896" s="185">
        <f t="shared" si="65"/>
        <v>213.91</v>
      </c>
      <c r="D896" s="147">
        <f t="shared" si="66"/>
        <v>32086.5</v>
      </c>
      <c r="E896" s="147">
        <f t="shared" si="67"/>
        <v>5000</v>
      </c>
      <c r="F896" s="147">
        <f t="shared" si="68"/>
        <v>21391</v>
      </c>
      <c r="G896" s="147">
        <f t="shared" si="69"/>
        <v>5695.5</v>
      </c>
    </row>
    <row r="897" spans="1:7" x14ac:dyDescent="0.2">
      <c r="A897">
        <v>887</v>
      </c>
      <c r="B897" s="22">
        <v>659.01355382940426</v>
      </c>
      <c r="C897" s="185">
        <f t="shared" si="65"/>
        <v>659.01</v>
      </c>
      <c r="D897" s="147">
        <f t="shared" si="66"/>
        <v>98851.5</v>
      </c>
      <c r="E897" s="147">
        <f t="shared" si="67"/>
        <v>5000</v>
      </c>
      <c r="F897" s="147">
        <f t="shared" si="68"/>
        <v>65901</v>
      </c>
      <c r="G897" s="147">
        <f t="shared" si="69"/>
        <v>27950.5</v>
      </c>
    </row>
    <row r="898" spans="1:7" x14ac:dyDescent="0.2">
      <c r="A898">
        <v>888</v>
      </c>
      <c r="B898" s="22">
        <v>640.79921079836754</v>
      </c>
      <c r="C898" s="185">
        <f t="shared" si="65"/>
        <v>640.79999999999995</v>
      </c>
      <c r="D898" s="147">
        <f t="shared" si="66"/>
        <v>96120</v>
      </c>
      <c r="E898" s="147">
        <f t="shared" si="67"/>
        <v>5000</v>
      </c>
      <c r="F898" s="147">
        <f t="shared" si="68"/>
        <v>64079.999999999993</v>
      </c>
      <c r="G898" s="147">
        <f t="shared" si="69"/>
        <v>27040.000000000007</v>
      </c>
    </row>
    <row r="899" spans="1:7" x14ac:dyDescent="0.2">
      <c r="A899">
        <v>889</v>
      </c>
      <c r="B899" s="22">
        <v>512.33588816241172</v>
      </c>
      <c r="C899" s="185">
        <f t="shared" si="65"/>
        <v>512.34</v>
      </c>
      <c r="D899" s="147">
        <f t="shared" si="66"/>
        <v>76851</v>
      </c>
      <c r="E899" s="147">
        <f t="shared" si="67"/>
        <v>5000</v>
      </c>
      <c r="F899" s="147">
        <f t="shared" si="68"/>
        <v>51234</v>
      </c>
      <c r="G899" s="147">
        <f t="shared" si="69"/>
        <v>20617</v>
      </c>
    </row>
    <row r="900" spans="1:7" x14ac:dyDescent="0.2">
      <c r="A900">
        <v>890</v>
      </c>
      <c r="B900" s="22">
        <v>229.27234565339626</v>
      </c>
      <c r="C900" s="185">
        <f t="shared" si="65"/>
        <v>229.27</v>
      </c>
      <c r="D900" s="147">
        <f t="shared" si="66"/>
        <v>34390.5</v>
      </c>
      <c r="E900" s="147">
        <f t="shared" si="67"/>
        <v>5000</v>
      </c>
      <c r="F900" s="147">
        <f t="shared" si="68"/>
        <v>22927</v>
      </c>
      <c r="G900" s="147">
        <f t="shared" si="69"/>
        <v>6463.5</v>
      </c>
    </row>
    <row r="901" spans="1:7" x14ac:dyDescent="0.2">
      <c r="A901">
        <v>891</v>
      </c>
      <c r="B901" s="22">
        <v>780.31339663095468</v>
      </c>
      <c r="C901" s="185">
        <f t="shared" si="65"/>
        <v>780.31</v>
      </c>
      <c r="D901" s="147">
        <f t="shared" si="66"/>
        <v>117046.49999999999</v>
      </c>
      <c r="E901" s="147">
        <f t="shared" si="67"/>
        <v>5000</v>
      </c>
      <c r="F901" s="147">
        <f t="shared" si="68"/>
        <v>78031</v>
      </c>
      <c r="G901" s="147">
        <f t="shared" si="69"/>
        <v>34015.499999999985</v>
      </c>
    </row>
    <row r="902" spans="1:7" x14ac:dyDescent="0.2">
      <c r="A902">
        <v>892</v>
      </c>
      <c r="B902" s="22">
        <v>527.25717645476436</v>
      </c>
      <c r="C902" s="185">
        <f t="shared" si="65"/>
        <v>527.26</v>
      </c>
      <c r="D902" s="147">
        <f t="shared" si="66"/>
        <v>79089</v>
      </c>
      <c r="E902" s="147">
        <f t="shared" si="67"/>
        <v>5000</v>
      </c>
      <c r="F902" s="147">
        <f t="shared" si="68"/>
        <v>52726</v>
      </c>
      <c r="G902" s="147">
        <f t="shared" si="69"/>
        <v>21363</v>
      </c>
    </row>
    <row r="903" spans="1:7" x14ac:dyDescent="0.2">
      <c r="A903">
        <v>893</v>
      </c>
      <c r="B903" s="22">
        <v>211.36467522539417</v>
      </c>
      <c r="C903" s="185">
        <f t="shared" si="65"/>
        <v>211.36</v>
      </c>
      <c r="D903" s="147">
        <f t="shared" si="66"/>
        <v>31704.000000000004</v>
      </c>
      <c r="E903" s="147">
        <f t="shared" si="67"/>
        <v>5000</v>
      </c>
      <c r="F903" s="147">
        <f t="shared" si="68"/>
        <v>21136</v>
      </c>
      <c r="G903" s="147">
        <f t="shared" si="69"/>
        <v>5568.0000000000036</v>
      </c>
    </row>
    <row r="904" spans="1:7" x14ac:dyDescent="0.2">
      <c r="A904">
        <v>894</v>
      </c>
      <c r="B904" s="22">
        <v>406.09651319966491</v>
      </c>
      <c r="C904" s="185">
        <f t="shared" si="65"/>
        <v>406.1</v>
      </c>
      <c r="D904" s="147">
        <f t="shared" si="66"/>
        <v>60915</v>
      </c>
      <c r="E904" s="147">
        <f t="shared" si="67"/>
        <v>5000</v>
      </c>
      <c r="F904" s="147">
        <f t="shared" si="68"/>
        <v>40610</v>
      </c>
      <c r="G904" s="147">
        <f t="shared" si="69"/>
        <v>15305</v>
      </c>
    </row>
    <row r="905" spans="1:7" x14ac:dyDescent="0.2">
      <c r="A905">
        <v>895</v>
      </c>
      <c r="B905" s="22">
        <v>264.09734676782847</v>
      </c>
      <c r="C905" s="185">
        <f t="shared" si="65"/>
        <v>264.10000000000002</v>
      </c>
      <c r="D905" s="147">
        <f t="shared" si="66"/>
        <v>39615</v>
      </c>
      <c r="E905" s="147">
        <f t="shared" si="67"/>
        <v>5000</v>
      </c>
      <c r="F905" s="147">
        <f t="shared" si="68"/>
        <v>26410.000000000004</v>
      </c>
      <c r="G905" s="147">
        <f t="shared" si="69"/>
        <v>8204.9999999999964</v>
      </c>
    </row>
    <row r="906" spans="1:7" x14ac:dyDescent="0.2">
      <c r="A906">
        <v>896</v>
      </c>
      <c r="B906" s="22">
        <v>484.10712689352556</v>
      </c>
      <c r="C906" s="185">
        <f t="shared" si="65"/>
        <v>484.11</v>
      </c>
      <c r="D906" s="147">
        <f t="shared" si="66"/>
        <v>72616.5</v>
      </c>
      <c r="E906" s="147">
        <f t="shared" si="67"/>
        <v>5000</v>
      </c>
      <c r="F906" s="147">
        <f t="shared" si="68"/>
        <v>48411</v>
      </c>
      <c r="G906" s="147">
        <f t="shared" si="69"/>
        <v>19205.5</v>
      </c>
    </row>
    <row r="907" spans="1:7" x14ac:dyDescent="0.2">
      <c r="A907">
        <v>897</v>
      </c>
      <c r="B907" s="22">
        <v>388.48169948369343</v>
      </c>
      <c r="C907" s="185">
        <f t="shared" si="65"/>
        <v>388.48</v>
      </c>
      <c r="D907" s="147">
        <f t="shared" si="66"/>
        <v>58272</v>
      </c>
      <c r="E907" s="147">
        <f t="shared" si="67"/>
        <v>5000</v>
      </c>
      <c r="F907" s="147">
        <f t="shared" si="68"/>
        <v>38848</v>
      </c>
      <c r="G907" s="147">
        <f t="shared" si="69"/>
        <v>14424</v>
      </c>
    </row>
    <row r="908" spans="1:7" x14ac:dyDescent="0.2">
      <c r="A908">
        <v>898</v>
      </c>
      <c r="B908" s="22">
        <v>611.92322243560261</v>
      </c>
      <c r="C908" s="185">
        <f t="shared" ref="C908:C971" si="70">ROUND(B908,2)</f>
        <v>611.91999999999996</v>
      </c>
      <c r="D908" s="147">
        <f t="shared" ref="D908:D971" si="71">C908*$E$6</f>
        <v>91788</v>
      </c>
      <c r="E908" s="147">
        <f t="shared" ref="E908:E971" si="72">$B$6</f>
        <v>5000</v>
      </c>
      <c r="F908" s="147">
        <f t="shared" ref="F908:F971" si="73">C908*SUM($B$3:$B$5)</f>
        <v>61191.999999999993</v>
      </c>
      <c r="G908" s="147">
        <f t="shared" ref="G908:G971" si="74">D908-E908-F908</f>
        <v>25596.000000000007</v>
      </c>
    </row>
    <row r="909" spans="1:7" x14ac:dyDescent="0.2">
      <c r="A909">
        <v>899</v>
      </c>
      <c r="B909" s="22">
        <v>593.59947517216187</v>
      </c>
      <c r="C909" s="185">
        <f t="shared" si="70"/>
        <v>593.6</v>
      </c>
      <c r="D909" s="147">
        <f t="shared" si="71"/>
        <v>89040</v>
      </c>
      <c r="E909" s="147">
        <f t="shared" si="72"/>
        <v>5000</v>
      </c>
      <c r="F909" s="147">
        <f t="shared" si="73"/>
        <v>59360</v>
      </c>
      <c r="G909" s="147">
        <f t="shared" si="74"/>
        <v>24680</v>
      </c>
    </row>
    <row r="910" spans="1:7" x14ac:dyDescent="0.2">
      <c r="A910">
        <v>900</v>
      </c>
      <c r="B910" s="22">
        <v>426.3792185235672</v>
      </c>
      <c r="C910" s="185">
        <f t="shared" si="70"/>
        <v>426.38</v>
      </c>
      <c r="D910" s="147">
        <f t="shared" si="71"/>
        <v>63957</v>
      </c>
      <c r="E910" s="147">
        <f t="shared" si="72"/>
        <v>5000</v>
      </c>
      <c r="F910" s="147">
        <f t="shared" si="73"/>
        <v>42638</v>
      </c>
      <c r="G910" s="147">
        <f t="shared" si="74"/>
        <v>16319</v>
      </c>
    </row>
    <row r="911" spans="1:7" x14ac:dyDescent="0.2">
      <c r="A911">
        <v>901</v>
      </c>
      <c r="B911" s="22">
        <v>355.52572559356958</v>
      </c>
      <c r="C911" s="185">
        <f t="shared" si="70"/>
        <v>355.53</v>
      </c>
      <c r="D911" s="147">
        <f t="shared" si="71"/>
        <v>53329.499999999993</v>
      </c>
      <c r="E911" s="147">
        <f t="shared" si="72"/>
        <v>5000</v>
      </c>
      <c r="F911" s="147">
        <f t="shared" si="73"/>
        <v>35553</v>
      </c>
      <c r="G911" s="147">
        <f t="shared" si="74"/>
        <v>12776.499999999993</v>
      </c>
    </row>
    <row r="912" spans="1:7" x14ac:dyDescent="0.2">
      <c r="A912">
        <v>902</v>
      </c>
      <c r="B912" s="22">
        <v>520.87005112360703</v>
      </c>
      <c r="C912" s="185">
        <f t="shared" si="70"/>
        <v>520.87</v>
      </c>
      <c r="D912" s="147">
        <f t="shared" si="71"/>
        <v>78130.5</v>
      </c>
      <c r="E912" s="147">
        <f t="shared" si="72"/>
        <v>5000</v>
      </c>
      <c r="F912" s="147">
        <f t="shared" si="73"/>
        <v>52087</v>
      </c>
      <c r="G912" s="147">
        <f t="shared" si="74"/>
        <v>21043.5</v>
      </c>
    </row>
    <row r="913" spans="1:7" x14ac:dyDescent="0.2">
      <c r="A913">
        <v>903</v>
      </c>
      <c r="B913" s="22">
        <v>262.94923446278517</v>
      </c>
      <c r="C913" s="185">
        <f t="shared" si="70"/>
        <v>262.95</v>
      </c>
      <c r="D913" s="147">
        <f t="shared" si="71"/>
        <v>39442.5</v>
      </c>
      <c r="E913" s="147">
        <f t="shared" si="72"/>
        <v>5000</v>
      </c>
      <c r="F913" s="147">
        <f t="shared" si="73"/>
        <v>26295</v>
      </c>
      <c r="G913" s="147">
        <f t="shared" si="74"/>
        <v>8147.5</v>
      </c>
    </row>
    <row r="914" spans="1:7" x14ac:dyDescent="0.2">
      <c r="A914">
        <v>904</v>
      </c>
      <c r="B914" s="22">
        <v>387.78361603048796</v>
      </c>
      <c r="C914" s="185">
        <f t="shared" si="70"/>
        <v>387.78</v>
      </c>
      <c r="D914" s="147">
        <f t="shared" si="71"/>
        <v>58166.999999999993</v>
      </c>
      <c r="E914" s="147">
        <f t="shared" si="72"/>
        <v>5000</v>
      </c>
      <c r="F914" s="147">
        <f t="shared" si="73"/>
        <v>38778</v>
      </c>
      <c r="G914" s="147">
        <f t="shared" si="74"/>
        <v>14388.999999999993</v>
      </c>
    </row>
    <row r="915" spans="1:7" x14ac:dyDescent="0.2">
      <c r="A915">
        <v>905</v>
      </c>
      <c r="B915" s="22">
        <v>279.23462441155436</v>
      </c>
      <c r="C915" s="185">
        <f t="shared" si="70"/>
        <v>279.23</v>
      </c>
      <c r="D915" s="147">
        <f t="shared" si="71"/>
        <v>41884.5</v>
      </c>
      <c r="E915" s="147">
        <f t="shared" si="72"/>
        <v>5000</v>
      </c>
      <c r="F915" s="147">
        <f t="shared" si="73"/>
        <v>27923</v>
      </c>
      <c r="G915" s="147">
        <f t="shared" si="74"/>
        <v>8961.5</v>
      </c>
    </row>
    <row r="916" spans="1:7" x14ac:dyDescent="0.2">
      <c r="A916">
        <v>906</v>
      </c>
      <c r="B916" s="22">
        <v>496.33248499423843</v>
      </c>
      <c r="C916" s="185">
        <f t="shared" si="70"/>
        <v>496.33</v>
      </c>
      <c r="D916" s="147">
        <f t="shared" si="71"/>
        <v>74449.5</v>
      </c>
      <c r="E916" s="147">
        <f t="shared" si="72"/>
        <v>5000</v>
      </c>
      <c r="F916" s="147">
        <f t="shared" si="73"/>
        <v>49633</v>
      </c>
      <c r="G916" s="147">
        <f t="shared" si="74"/>
        <v>19816.5</v>
      </c>
    </row>
    <row r="917" spans="1:7" x14ac:dyDescent="0.2">
      <c r="A917">
        <v>907</v>
      </c>
      <c r="B917" s="22">
        <v>660.07529816593751</v>
      </c>
      <c r="C917" s="185">
        <f t="shared" si="70"/>
        <v>660.08</v>
      </c>
      <c r="D917" s="147">
        <f t="shared" si="71"/>
        <v>99012</v>
      </c>
      <c r="E917" s="147">
        <f t="shared" si="72"/>
        <v>5000</v>
      </c>
      <c r="F917" s="147">
        <f t="shared" si="73"/>
        <v>66008</v>
      </c>
      <c r="G917" s="147">
        <f t="shared" si="74"/>
        <v>28004</v>
      </c>
    </row>
    <row r="918" spans="1:7" x14ac:dyDescent="0.2">
      <c r="A918">
        <v>908</v>
      </c>
      <c r="B918" s="22">
        <v>485.53627491255116</v>
      </c>
      <c r="C918" s="185">
        <f t="shared" si="70"/>
        <v>485.54</v>
      </c>
      <c r="D918" s="147">
        <f t="shared" si="71"/>
        <v>72831</v>
      </c>
      <c r="E918" s="147">
        <f t="shared" si="72"/>
        <v>5000</v>
      </c>
      <c r="F918" s="147">
        <f t="shared" si="73"/>
        <v>48554</v>
      </c>
      <c r="G918" s="147">
        <f t="shared" si="74"/>
        <v>19277</v>
      </c>
    </row>
    <row r="919" spans="1:7" x14ac:dyDescent="0.2">
      <c r="A919">
        <v>909</v>
      </c>
      <c r="B919" s="22">
        <v>408.17245524757192</v>
      </c>
      <c r="C919" s="185">
        <f t="shared" si="70"/>
        <v>408.17</v>
      </c>
      <c r="D919" s="147">
        <f t="shared" si="71"/>
        <v>61225.5</v>
      </c>
      <c r="E919" s="147">
        <f t="shared" si="72"/>
        <v>5000</v>
      </c>
      <c r="F919" s="147">
        <f t="shared" si="73"/>
        <v>40817</v>
      </c>
      <c r="G919" s="147">
        <f t="shared" si="74"/>
        <v>15408.5</v>
      </c>
    </row>
    <row r="920" spans="1:7" x14ac:dyDescent="0.2">
      <c r="A920">
        <v>910</v>
      </c>
      <c r="B920" s="22">
        <v>354.4553459409882</v>
      </c>
      <c r="C920" s="185">
        <f t="shared" si="70"/>
        <v>354.46</v>
      </c>
      <c r="D920" s="147">
        <f t="shared" si="71"/>
        <v>53169</v>
      </c>
      <c r="E920" s="147">
        <f t="shared" si="72"/>
        <v>5000</v>
      </c>
      <c r="F920" s="147">
        <f t="shared" si="73"/>
        <v>35446</v>
      </c>
      <c r="G920" s="147">
        <f t="shared" si="74"/>
        <v>12723</v>
      </c>
    </row>
    <row r="921" spans="1:7" x14ac:dyDescent="0.2">
      <c r="A921">
        <v>911</v>
      </c>
      <c r="B921" s="22">
        <v>530.99923018878292</v>
      </c>
      <c r="C921" s="185">
        <f t="shared" si="70"/>
        <v>531</v>
      </c>
      <c r="D921" s="147">
        <f t="shared" si="71"/>
        <v>79650</v>
      </c>
      <c r="E921" s="147">
        <f t="shared" si="72"/>
        <v>5000</v>
      </c>
      <c r="F921" s="147">
        <f t="shared" si="73"/>
        <v>53100</v>
      </c>
      <c r="G921" s="147">
        <f t="shared" si="74"/>
        <v>21550</v>
      </c>
    </row>
    <row r="922" spans="1:7" x14ac:dyDescent="0.2">
      <c r="A922">
        <v>912</v>
      </c>
      <c r="B922" s="22">
        <v>704.06178287419573</v>
      </c>
      <c r="C922" s="185">
        <f t="shared" si="70"/>
        <v>704.06</v>
      </c>
      <c r="D922" s="147">
        <f t="shared" si="71"/>
        <v>105608.99999999999</v>
      </c>
      <c r="E922" s="147">
        <f t="shared" si="72"/>
        <v>5000</v>
      </c>
      <c r="F922" s="147">
        <f t="shared" si="73"/>
        <v>70406</v>
      </c>
      <c r="G922" s="147">
        <f t="shared" si="74"/>
        <v>30202.999999999985</v>
      </c>
    </row>
    <row r="923" spans="1:7" x14ac:dyDescent="0.2">
      <c r="A923">
        <v>913</v>
      </c>
      <c r="B923" s="22">
        <v>566.38476660772449</v>
      </c>
      <c r="C923" s="185">
        <f t="shared" si="70"/>
        <v>566.38</v>
      </c>
      <c r="D923" s="147">
        <f t="shared" si="71"/>
        <v>84957</v>
      </c>
      <c r="E923" s="147">
        <f t="shared" si="72"/>
        <v>5000</v>
      </c>
      <c r="F923" s="147">
        <f t="shared" si="73"/>
        <v>56638</v>
      </c>
      <c r="G923" s="147">
        <f t="shared" si="74"/>
        <v>23319</v>
      </c>
    </row>
    <row r="924" spans="1:7" x14ac:dyDescent="0.2">
      <c r="A924">
        <v>914</v>
      </c>
      <c r="B924" s="22">
        <v>228.77237602545526</v>
      </c>
      <c r="C924" s="185">
        <f t="shared" si="70"/>
        <v>228.77</v>
      </c>
      <c r="D924" s="147">
        <f t="shared" si="71"/>
        <v>34315.5</v>
      </c>
      <c r="E924" s="147">
        <f t="shared" si="72"/>
        <v>5000</v>
      </c>
      <c r="F924" s="147">
        <f t="shared" si="73"/>
        <v>22877</v>
      </c>
      <c r="G924" s="147">
        <f t="shared" si="74"/>
        <v>6438.5</v>
      </c>
    </row>
    <row r="925" spans="1:7" x14ac:dyDescent="0.2">
      <c r="A925">
        <v>915</v>
      </c>
      <c r="B925" s="22">
        <v>777.32385982634673</v>
      </c>
      <c r="C925" s="185">
        <f t="shared" si="70"/>
        <v>777.32</v>
      </c>
      <c r="D925" s="147">
        <f t="shared" si="71"/>
        <v>116598.00000000001</v>
      </c>
      <c r="E925" s="147">
        <f t="shared" si="72"/>
        <v>5000</v>
      </c>
      <c r="F925" s="147">
        <f t="shared" si="73"/>
        <v>77732</v>
      </c>
      <c r="G925" s="147">
        <f t="shared" si="74"/>
        <v>33866.000000000015</v>
      </c>
    </row>
    <row r="926" spans="1:7" x14ac:dyDescent="0.2">
      <c r="A926">
        <v>916</v>
      </c>
      <c r="B926" s="22">
        <v>682.11210141056779</v>
      </c>
      <c r="C926" s="185">
        <f t="shared" si="70"/>
        <v>682.11</v>
      </c>
      <c r="D926" s="147">
        <f t="shared" si="71"/>
        <v>102316.5</v>
      </c>
      <c r="E926" s="147">
        <f t="shared" si="72"/>
        <v>5000</v>
      </c>
      <c r="F926" s="147">
        <f t="shared" si="73"/>
        <v>68211</v>
      </c>
      <c r="G926" s="147">
        <f t="shared" si="74"/>
        <v>29105.5</v>
      </c>
    </row>
    <row r="927" spans="1:7" x14ac:dyDescent="0.2">
      <c r="A927">
        <v>917</v>
      </c>
      <c r="B927" s="22">
        <v>658.08840741314384</v>
      </c>
      <c r="C927" s="185">
        <f t="shared" si="70"/>
        <v>658.09</v>
      </c>
      <c r="D927" s="147">
        <f t="shared" si="71"/>
        <v>98713.5</v>
      </c>
      <c r="E927" s="147">
        <f t="shared" si="72"/>
        <v>5000</v>
      </c>
      <c r="F927" s="147">
        <f t="shared" si="73"/>
        <v>65809</v>
      </c>
      <c r="G927" s="147">
        <f t="shared" si="74"/>
        <v>27904.5</v>
      </c>
    </row>
    <row r="928" spans="1:7" x14ac:dyDescent="0.2">
      <c r="A928">
        <v>918</v>
      </c>
      <c r="B928" s="22">
        <v>691.86339270875942</v>
      </c>
      <c r="C928" s="185">
        <f t="shared" si="70"/>
        <v>691.86</v>
      </c>
      <c r="D928" s="147">
        <f t="shared" si="71"/>
        <v>103779</v>
      </c>
      <c r="E928" s="147">
        <f t="shared" si="72"/>
        <v>5000</v>
      </c>
      <c r="F928" s="147">
        <f t="shared" si="73"/>
        <v>69186</v>
      </c>
      <c r="G928" s="147">
        <f t="shared" si="74"/>
        <v>29593</v>
      </c>
    </row>
    <row r="929" spans="1:7" x14ac:dyDescent="0.2">
      <c r="A929">
        <v>919</v>
      </c>
      <c r="B929" s="22">
        <v>748.04125612044766</v>
      </c>
      <c r="C929" s="185">
        <f t="shared" si="70"/>
        <v>748.04</v>
      </c>
      <c r="D929" s="147">
        <f t="shared" si="71"/>
        <v>112206</v>
      </c>
      <c r="E929" s="147">
        <f t="shared" si="72"/>
        <v>5000</v>
      </c>
      <c r="F929" s="147">
        <f t="shared" si="73"/>
        <v>74804</v>
      </c>
      <c r="G929" s="147">
        <f t="shared" si="74"/>
        <v>32402</v>
      </c>
    </row>
    <row r="930" spans="1:7" x14ac:dyDescent="0.2">
      <c r="A930">
        <v>920</v>
      </c>
      <c r="B930" s="22">
        <v>529.39161636372637</v>
      </c>
      <c r="C930" s="185">
        <f t="shared" si="70"/>
        <v>529.39</v>
      </c>
      <c r="D930" s="147">
        <f t="shared" si="71"/>
        <v>79408.5</v>
      </c>
      <c r="E930" s="147">
        <f t="shared" si="72"/>
        <v>5000</v>
      </c>
      <c r="F930" s="147">
        <f t="shared" si="73"/>
        <v>52939</v>
      </c>
      <c r="G930" s="147">
        <f t="shared" si="74"/>
        <v>21469.5</v>
      </c>
    </row>
    <row r="931" spans="1:7" x14ac:dyDescent="0.2">
      <c r="A931">
        <v>921</v>
      </c>
      <c r="B931" s="22">
        <v>684.89622514922928</v>
      </c>
      <c r="C931" s="185">
        <f t="shared" si="70"/>
        <v>684.9</v>
      </c>
      <c r="D931" s="147">
        <f t="shared" si="71"/>
        <v>102735</v>
      </c>
      <c r="E931" s="147">
        <f t="shared" si="72"/>
        <v>5000</v>
      </c>
      <c r="F931" s="147">
        <f t="shared" si="73"/>
        <v>68490</v>
      </c>
      <c r="G931" s="147">
        <f t="shared" si="74"/>
        <v>29245</v>
      </c>
    </row>
    <row r="932" spans="1:7" x14ac:dyDescent="0.2">
      <c r="A932">
        <v>922</v>
      </c>
      <c r="B932" s="22">
        <v>650.85608309640361</v>
      </c>
      <c r="C932" s="185">
        <f t="shared" si="70"/>
        <v>650.86</v>
      </c>
      <c r="D932" s="147">
        <f t="shared" si="71"/>
        <v>97629</v>
      </c>
      <c r="E932" s="147">
        <f t="shared" si="72"/>
        <v>5000</v>
      </c>
      <c r="F932" s="147">
        <f t="shared" si="73"/>
        <v>65086</v>
      </c>
      <c r="G932" s="147">
        <f t="shared" si="74"/>
        <v>27543</v>
      </c>
    </row>
    <row r="933" spans="1:7" x14ac:dyDescent="0.2">
      <c r="A933">
        <v>923</v>
      </c>
      <c r="B933" s="22">
        <v>338.18860125643602</v>
      </c>
      <c r="C933" s="185">
        <f t="shared" si="70"/>
        <v>338.19</v>
      </c>
      <c r="D933" s="147">
        <f t="shared" si="71"/>
        <v>50728.5</v>
      </c>
      <c r="E933" s="147">
        <f t="shared" si="72"/>
        <v>5000</v>
      </c>
      <c r="F933" s="147">
        <f t="shared" si="73"/>
        <v>33819</v>
      </c>
      <c r="G933" s="147">
        <f t="shared" si="74"/>
        <v>11909.5</v>
      </c>
    </row>
    <row r="934" spans="1:7" x14ac:dyDescent="0.2">
      <c r="A934">
        <v>924</v>
      </c>
      <c r="B934" s="22">
        <v>735.82131692013763</v>
      </c>
      <c r="C934" s="185">
        <f t="shared" si="70"/>
        <v>735.82</v>
      </c>
      <c r="D934" s="147">
        <f t="shared" si="71"/>
        <v>110373.00000000001</v>
      </c>
      <c r="E934" s="147">
        <f t="shared" si="72"/>
        <v>5000</v>
      </c>
      <c r="F934" s="147">
        <f t="shared" si="73"/>
        <v>73582</v>
      </c>
      <c r="G934" s="147">
        <f t="shared" si="74"/>
        <v>31791.000000000015</v>
      </c>
    </row>
    <row r="935" spans="1:7" x14ac:dyDescent="0.2">
      <c r="A935">
        <v>925</v>
      </c>
      <c r="B935" s="22">
        <v>348.87347675341806</v>
      </c>
      <c r="C935" s="185">
        <f t="shared" si="70"/>
        <v>348.87</v>
      </c>
      <c r="D935" s="147">
        <f t="shared" si="71"/>
        <v>52330.5</v>
      </c>
      <c r="E935" s="147">
        <f t="shared" si="72"/>
        <v>5000</v>
      </c>
      <c r="F935" s="147">
        <f t="shared" si="73"/>
        <v>34887</v>
      </c>
      <c r="G935" s="147">
        <f t="shared" si="74"/>
        <v>12443.5</v>
      </c>
    </row>
    <row r="936" spans="1:7" x14ac:dyDescent="0.2">
      <c r="A936">
        <v>926</v>
      </c>
      <c r="B936" s="22">
        <v>316.52379469784154</v>
      </c>
      <c r="C936" s="185">
        <f t="shared" si="70"/>
        <v>316.52</v>
      </c>
      <c r="D936" s="147">
        <f t="shared" si="71"/>
        <v>47478</v>
      </c>
      <c r="E936" s="147">
        <f t="shared" si="72"/>
        <v>5000</v>
      </c>
      <c r="F936" s="147">
        <f t="shared" si="73"/>
        <v>31652</v>
      </c>
      <c r="G936" s="147">
        <f t="shared" si="74"/>
        <v>10826</v>
      </c>
    </row>
    <row r="937" spans="1:7" x14ac:dyDescent="0.2">
      <c r="A937">
        <v>927</v>
      </c>
      <c r="B937" s="22">
        <v>215.41748662265832</v>
      </c>
      <c r="C937" s="185">
        <f t="shared" si="70"/>
        <v>215.42</v>
      </c>
      <c r="D937" s="147">
        <f t="shared" si="71"/>
        <v>32312.999999999996</v>
      </c>
      <c r="E937" s="147">
        <f t="shared" si="72"/>
        <v>5000</v>
      </c>
      <c r="F937" s="147">
        <f t="shared" si="73"/>
        <v>21542</v>
      </c>
      <c r="G937" s="147">
        <f t="shared" si="74"/>
        <v>5770.9999999999964</v>
      </c>
    </row>
    <row r="938" spans="1:7" x14ac:dyDescent="0.2">
      <c r="A938">
        <v>928</v>
      </c>
      <c r="B938" s="22">
        <v>721.69766701836966</v>
      </c>
      <c r="C938" s="185">
        <f t="shared" si="70"/>
        <v>721.7</v>
      </c>
      <c r="D938" s="147">
        <f t="shared" si="71"/>
        <v>108255</v>
      </c>
      <c r="E938" s="147">
        <f t="shared" si="72"/>
        <v>5000</v>
      </c>
      <c r="F938" s="147">
        <f t="shared" si="73"/>
        <v>72170</v>
      </c>
      <c r="G938" s="147">
        <f t="shared" si="74"/>
        <v>31085</v>
      </c>
    </row>
    <row r="939" spans="1:7" x14ac:dyDescent="0.2">
      <c r="A939">
        <v>929</v>
      </c>
      <c r="B939" s="22">
        <v>572.68957773814429</v>
      </c>
      <c r="C939" s="185">
        <f t="shared" si="70"/>
        <v>572.69000000000005</v>
      </c>
      <c r="D939" s="147">
        <f t="shared" si="71"/>
        <v>85903.500000000015</v>
      </c>
      <c r="E939" s="147">
        <f t="shared" si="72"/>
        <v>5000</v>
      </c>
      <c r="F939" s="147">
        <f t="shared" si="73"/>
        <v>57269.000000000007</v>
      </c>
      <c r="G939" s="147">
        <f t="shared" si="74"/>
        <v>23634.500000000007</v>
      </c>
    </row>
    <row r="940" spans="1:7" x14ac:dyDescent="0.2">
      <c r="A940">
        <v>930</v>
      </c>
      <c r="B940" s="22">
        <v>593.73304499021401</v>
      </c>
      <c r="C940" s="185">
        <f t="shared" si="70"/>
        <v>593.73</v>
      </c>
      <c r="D940" s="147">
        <f t="shared" si="71"/>
        <v>89059.5</v>
      </c>
      <c r="E940" s="147">
        <f t="shared" si="72"/>
        <v>5000</v>
      </c>
      <c r="F940" s="147">
        <f t="shared" si="73"/>
        <v>59373</v>
      </c>
      <c r="G940" s="147">
        <f t="shared" si="74"/>
        <v>24686.5</v>
      </c>
    </row>
    <row r="941" spans="1:7" x14ac:dyDescent="0.2">
      <c r="A941">
        <v>931</v>
      </c>
      <c r="B941" s="22">
        <v>271.28715052794996</v>
      </c>
      <c r="C941" s="185">
        <f t="shared" si="70"/>
        <v>271.29000000000002</v>
      </c>
      <c r="D941" s="147">
        <f t="shared" si="71"/>
        <v>40693.5</v>
      </c>
      <c r="E941" s="147">
        <f t="shared" si="72"/>
        <v>5000</v>
      </c>
      <c r="F941" s="147">
        <f t="shared" si="73"/>
        <v>27129.000000000004</v>
      </c>
      <c r="G941" s="147">
        <f t="shared" si="74"/>
        <v>8564.4999999999964</v>
      </c>
    </row>
    <row r="942" spans="1:7" x14ac:dyDescent="0.2">
      <c r="A942">
        <v>932</v>
      </c>
      <c r="B942" s="22">
        <v>723.13892325532572</v>
      </c>
      <c r="C942" s="185">
        <f t="shared" si="70"/>
        <v>723.14</v>
      </c>
      <c r="D942" s="147">
        <f t="shared" si="71"/>
        <v>108471</v>
      </c>
      <c r="E942" s="147">
        <f t="shared" si="72"/>
        <v>5000</v>
      </c>
      <c r="F942" s="147">
        <f t="shared" si="73"/>
        <v>72314</v>
      </c>
      <c r="G942" s="147">
        <f t="shared" si="74"/>
        <v>31157</v>
      </c>
    </row>
    <row r="943" spans="1:7" x14ac:dyDescent="0.2">
      <c r="A943">
        <v>933</v>
      </c>
      <c r="B943" s="22">
        <v>795.88315225945928</v>
      </c>
      <c r="C943" s="185">
        <f t="shared" si="70"/>
        <v>795.88</v>
      </c>
      <c r="D943" s="147">
        <f t="shared" si="71"/>
        <v>119382</v>
      </c>
      <c r="E943" s="147">
        <f t="shared" si="72"/>
        <v>5000</v>
      </c>
      <c r="F943" s="147">
        <f t="shared" si="73"/>
        <v>79588</v>
      </c>
      <c r="G943" s="147">
        <f t="shared" si="74"/>
        <v>34794</v>
      </c>
    </row>
    <row r="944" spans="1:7" x14ac:dyDescent="0.2">
      <c r="A944">
        <v>934</v>
      </c>
      <c r="B944" s="22">
        <v>608.14002473286359</v>
      </c>
      <c r="C944" s="185">
        <f t="shared" si="70"/>
        <v>608.14</v>
      </c>
      <c r="D944" s="147">
        <f t="shared" si="71"/>
        <v>91221</v>
      </c>
      <c r="E944" s="147">
        <f t="shared" si="72"/>
        <v>5000</v>
      </c>
      <c r="F944" s="147">
        <f t="shared" si="73"/>
        <v>60814</v>
      </c>
      <c r="G944" s="147">
        <f t="shared" si="74"/>
        <v>25407</v>
      </c>
    </row>
    <row r="945" spans="1:7" x14ac:dyDescent="0.2">
      <c r="A945">
        <v>935</v>
      </c>
      <c r="B945" s="22">
        <v>609.39568523755099</v>
      </c>
      <c r="C945" s="185">
        <f t="shared" si="70"/>
        <v>609.4</v>
      </c>
      <c r="D945" s="147">
        <f t="shared" si="71"/>
        <v>91410</v>
      </c>
      <c r="E945" s="147">
        <f t="shared" si="72"/>
        <v>5000</v>
      </c>
      <c r="F945" s="147">
        <f t="shared" si="73"/>
        <v>60940</v>
      </c>
      <c r="G945" s="147">
        <f t="shared" si="74"/>
        <v>25470</v>
      </c>
    </row>
    <row r="946" spans="1:7" x14ac:dyDescent="0.2">
      <c r="A946">
        <v>936</v>
      </c>
      <c r="B946" s="22">
        <v>713.28178751900873</v>
      </c>
      <c r="C946" s="185">
        <f t="shared" si="70"/>
        <v>713.28</v>
      </c>
      <c r="D946" s="147">
        <f t="shared" si="71"/>
        <v>106992</v>
      </c>
      <c r="E946" s="147">
        <f t="shared" si="72"/>
        <v>5000</v>
      </c>
      <c r="F946" s="147">
        <f t="shared" si="73"/>
        <v>71328</v>
      </c>
      <c r="G946" s="147">
        <f t="shared" si="74"/>
        <v>30664</v>
      </c>
    </row>
    <row r="947" spans="1:7" x14ac:dyDescent="0.2">
      <c r="A947">
        <v>937</v>
      </c>
      <c r="B947" s="22">
        <v>727.00283198012175</v>
      </c>
      <c r="C947" s="185">
        <f t="shared" si="70"/>
        <v>727</v>
      </c>
      <c r="D947" s="147">
        <f t="shared" si="71"/>
        <v>109050</v>
      </c>
      <c r="E947" s="147">
        <f t="shared" si="72"/>
        <v>5000</v>
      </c>
      <c r="F947" s="147">
        <f t="shared" si="73"/>
        <v>72700</v>
      </c>
      <c r="G947" s="147">
        <f t="shared" si="74"/>
        <v>31350</v>
      </c>
    </row>
    <row r="948" spans="1:7" x14ac:dyDescent="0.2">
      <c r="A948">
        <v>938</v>
      </c>
      <c r="B948" s="22">
        <v>336.59708990556982</v>
      </c>
      <c r="C948" s="185">
        <f t="shared" si="70"/>
        <v>336.6</v>
      </c>
      <c r="D948" s="147">
        <f t="shared" si="71"/>
        <v>50490</v>
      </c>
      <c r="E948" s="147">
        <f t="shared" si="72"/>
        <v>5000</v>
      </c>
      <c r="F948" s="147">
        <f t="shared" si="73"/>
        <v>33660</v>
      </c>
      <c r="G948" s="147">
        <f t="shared" si="74"/>
        <v>11830</v>
      </c>
    </row>
    <row r="949" spans="1:7" x14ac:dyDescent="0.2">
      <c r="A949">
        <v>939</v>
      </c>
      <c r="B949" s="22">
        <v>387.29004291225692</v>
      </c>
      <c r="C949" s="185">
        <f t="shared" si="70"/>
        <v>387.29</v>
      </c>
      <c r="D949" s="147">
        <f t="shared" si="71"/>
        <v>58093.5</v>
      </c>
      <c r="E949" s="147">
        <f t="shared" si="72"/>
        <v>5000</v>
      </c>
      <c r="F949" s="147">
        <f t="shared" si="73"/>
        <v>38729</v>
      </c>
      <c r="G949" s="147">
        <f t="shared" si="74"/>
        <v>14364.5</v>
      </c>
    </row>
    <row r="950" spans="1:7" x14ac:dyDescent="0.2">
      <c r="A950">
        <v>940</v>
      </c>
      <c r="B950" s="22">
        <v>383.75122630212047</v>
      </c>
      <c r="C950" s="185">
        <f t="shared" si="70"/>
        <v>383.75</v>
      </c>
      <c r="D950" s="147">
        <f t="shared" si="71"/>
        <v>57562.5</v>
      </c>
      <c r="E950" s="147">
        <f t="shared" si="72"/>
        <v>5000</v>
      </c>
      <c r="F950" s="147">
        <f t="shared" si="73"/>
        <v>38375</v>
      </c>
      <c r="G950" s="147">
        <f t="shared" si="74"/>
        <v>14187.5</v>
      </c>
    </row>
    <row r="951" spans="1:7" x14ac:dyDescent="0.2">
      <c r="A951">
        <v>941</v>
      </c>
      <c r="B951" s="22">
        <v>306.8604597388117</v>
      </c>
      <c r="C951" s="185">
        <f t="shared" si="70"/>
        <v>306.86</v>
      </c>
      <c r="D951" s="147">
        <f t="shared" si="71"/>
        <v>46029</v>
      </c>
      <c r="E951" s="147">
        <f t="shared" si="72"/>
        <v>5000</v>
      </c>
      <c r="F951" s="147">
        <f t="shared" si="73"/>
        <v>30686</v>
      </c>
      <c r="G951" s="147">
        <f t="shared" si="74"/>
        <v>10343</v>
      </c>
    </row>
    <row r="952" spans="1:7" x14ac:dyDescent="0.2">
      <c r="A952">
        <v>942</v>
      </c>
      <c r="B952" s="22">
        <v>403.74683020810915</v>
      </c>
      <c r="C952" s="185">
        <f t="shared" si="70"/>
        <v>403.75</v>
      </c>
      <c r="D952" s="147">
        <f t="shared" si="71"/>
        <v>60562.5</v>
      </c>
      <c r="E952" s="147">
        <f t="shared" si="72"/>
        <v>5000</v>
      </c>
      <c r="F952" s="147">
        <f t="shared" si="73"/>
        <v>40375</v>
      </c>
      <c r="G952" s="147">
        <f t="shared" si="74"/>
        <v>15187.5</v>
      </c>
    </row>
    <row r="953" spans="1:7" x14ac:dyDescent="0.2">
      <c r="A953">
        <v>943</v>
      </c>
      <c r="B953" s="22">
        <v>372.97530769043385</v>
      </c>
      <c r="C953" s="185">
        <f t="shared" si="70"/>
        <v>372.98</v>
      </c>
      <c r="D953" s="147">
        <f t="shared" si="71"/>
        <v>55947</v>
      </c>
      <c r="E953" s="147">
        <f t="shared" si="72"/>
        <v>5000</v>
      </c>
      <c r="F953" s="147">
        <f t="shared" si="73"/>
        <v>37298</v>
      </c>
      <c r="G953" s="147">
        <f t="shared" si="74"/>
        <v>13649</v>
      </c>
    </row>
    <row r="954" spans="1:7" x14ac:dyDescent="0.2">
      <c r="A954">
        <v>944</v>
      </c>
      <c r="B954" s="22">
        <v>395.99635312147268</v>
      </c>
      <c r="C954" s="185">
        <f t="shared" si="70"/>
        <v>396</v>
      </c>
      <c r="D954" s="147">
        <f t="shared" si="71"/>
        <v>59400</v>
      </c>
      <c r="E954" s="147">
        <f t="shared" si="72"/>
        <v>5000</v>
      </c>
      <c r="F954" s="147">
        <f t="shared" si="73"/>
        <v>39600</v>
      </c>
      <c r="G954" s="147">
        <f t="shared" si="74"/>
        <v>14800</v>
      </c>
    </row>
    <row r="955" spans="1:7" x14ac:dyDescent="0.2">
      <c r="A955">
        <v>945</v>
      </c>
      <c r="B955" s="22">
        <v>310.70691259145127</v>
      </c>
      <c r="C955" s="185">
        <f t="shared" si="70"/>
        <v>310.70999999999998</v>
      </c>
      <c r="D955" s="147">
        <f t="shared" si="71"/>
        <v>46606.5</v>
      </c>
      <c r="E955" s="147">
        <f t="shared" si="72"/>
        <v>5000</v>
      </c>
      <c r="F955" s="147">
        <f t="shared" si="73"/>
        <v>31070.999999999996</v>
      </c>
      <c r="G955" s="147">
        <f t="shared" si="74"/>
        <v>10535.500000000004</v>
      </c>
    </row>
    <row r="956" spans="1:7" x14ac:dyDescent="0.2">
      <c r="A956">
        <v>946</v>
      </c>
      <c r="B956" s="22">
        <v>251.07992452153931</v>
      </c>
      <c r="C956" s="185">
        <f t="shared" si="70"/>
        <v>251.08</v>
      </c>
      <c r="D956" s="147">
        <f t="shared" si="71"/>
        <v>37662</v>
      </c>
      <c r="E956" s="147">
        <f t="shared" si="72"/>
        <v>5000</v>
      </c>
      <c r="F956" s="147">
        <f t="shared" si="73"/>
        <v>25108</v>
      </c>
      <c r="G956" s="147">
        <f t="shared" si="74"/>
        <v>7554</v>
      </c>
    </row>
    <row r="957" spans="1:7" x14ac:dyDescent="0.2">
      <c r="A957">
        <v>947</v>
      </c>
      <c r="B957" s="22">
        <v>700.29143351143762</v>
      </c>
      <c r="C957" s="185">
        <f t="shared" si="70"/>
        <v>700.29</v>
      </c>
      <c r="D957" s="147">
        <f t="shared" si="71"/>
        <v>105043.5</v>
      </c>
      <c r="E957" s="147">
        <f t="shared" si="72"/>
        <v>5000</v>
      </c>
      <c r="F957" s="147">
        <f t="shared" si="73"/>
        <v>70029</v>
      </c>
      <c r="G957" s="147">
        <f t="shared" si="74"/>
        <v>30014.5</v>
      </c>
    </row>
    <row r="958" spans="1:7" x14ac:dyDescent="0.2">
      <c r="A958">
        <v>948</v>
      </c>
      <c r="B958" s="22">
        <v>798.12302673148133</v>
      </c>
      <c r="C958" s="185">
        <f t="shared" si="70"/>
        <v>798.12</v>
      </c>
      <c r="D958" s="147">
        <f t="shared" si="71"/>
        <v>119718</v>
      </c>
      <c r="E958" s="147">
        <f t="shared" si="72"/>
        <v>5000</v>
      </c>
      <c r="F958" s="147">
        <f t="shared" si="73"/>
        <v>79812</v>
      </c>
      <c r="G958" s="147">
        <f t="shared" si="74"/>
        <v>34906</v>
      </c>
    </row>
    <row r="959" spans="1:7" x14ac:dyDescent="0.2">
      <c r="A959">
        <v>949</v>
      </c>
      <c r="B959" s="22">
        <v>453.71027600658607</v>
      </c>
      <c r="C959" s="185">
        <f t="shared" si="70"/>
        <v>453.71</v>
      </c>
      <c r="D959" s="147">
        <f t="shared" si="71"/>
        <v>68056.5</v>
      </c>
      <c r="E959" s="147">
        <f t="shared" si="72"/>
        <v>5000</v>
      </c>
      <c r="F959" s="147">
        <f t="shared" si="73"/>
        <v>45371</v>
      </c>
      <c r="G959" s="147">
        <f t="shared" si="74"/>
        <v>17685.5</v>
      </c>
    </row>
    <row r="960" spans="1:7" x14ac:dyDescent="0.2">
      <c r="A960">
        <v>950</v>
      </c>
      <c r="B960" s="22">
        <v>708.60884269169014</v>
      </c>
      <c r="C960" s="185">
        <f t="shared" si="70"/>
        <v>708.61</v>
      </c>
      <c r="D960" s="147">
        <f t="shared" si="71"/>
        <v>106291.5</v>
      </c>
      <c r="E960" s="147">
        <f t="shared" si="72"/>
        <v>5000</v>
      </c>
      <c r="F960" s="147">
        <f t="shared" si="73"/>
        <v>70861</v>
      </c>
      <c r="G960" s="147">
        <f t="shared" si="74"/>
        <v>30430.5</v>
      </c>
    </row>
    <row r="961" spans="1:7" x14ac:dyDescent="0.2">
      <c r="A961">
        <v>951</v>
      </c>
      <c r="B961" s="22">
        <v>788.81911923588211</v>
      </c>
      <c r="C961" s="185">
        <f t="shared" si="70"/>
        <v>788.82</v>
      </c>
      <c r="D961" s="147">
        <f t="shared" si="71"/>
        <v>118323.00000000001</v>
      </c>
      <c r="E961" s="147">
        <f t="shared" si="72"/>
        <v>5000</v>
      </c>
      <c r="F961" s="147">
        <f t="shared" si="73"/>
        <v>78882</v>
      </c>
      <c r="G961" s="147">
        <f t="shared" si="74"/>
        <v>34441.000000000015</v>
      </c>
    </row>
    <row r="962" spans="1:7" x14ac:dyDescent="0.2">
      <c r="A962">
        <v>952</v>
      </c>
      <c r="B962" s="22">
        <v>682.93699747088226</v>
      </c>
      <c r="C962" s="185">
        <f t="shared" si="70"/>
        <v>682.94</v>
      </c>
      <c r="D962" s="147">
        <f t="shared" si="71"/>
        <v>102441.00000000001</v>
      </c>
      <c r="E962" s="147">
        <f t="shared" si="72"/>
        <v>5000</v>
      </c>
      <c r="F962" s="147">
        <f t="shared" si="73"/>
        <v>68294</v>
      </c>
      <c r="G962" s="147">
        <f t="shared" si="74"/>
        <v>29147.000000000015</v>
      </c>
    </row>
    <row r="963" spans="1:7" x14ac:dyDescent="0.2">
      <c r="A963">
        <v>953</v>
      </c>
      <c r="B963" s="22">
        <v>722.11649311804979</v>
      </c>
      <c r="C963" s="185">
        <f t="shared" si="70"/>
        <v>722.12</v>
      </c>
      <c r="D963" s="147">
        <f t="shared" si="71"/>
        <v>108318</v>
      </c>
      <c r="E963" s="147">
        <f t="shared" si="72"/>
        <v>5000</v>
      </c>
      <c r="F963" s="147">
        <f t="shared" si="73"/>
        <v>72212</v>
      </c>
      <c r="G963" s="147">
        <f t="shared" si="74"/>
        <v>31106</v>
      </c>
    </row>
    <row r="964" spans="1:7" x14ac:dyDescent="0.2">
      <c r="A964">
        <v>954</v>
      </c>
      <c r="B964" s="22">
        <v>411.8998350630979</v>
      </c>
      <c r="C964" s="185">
        <f t="shared" si="70"/>
        <v>411.9</v>
      </c>
      <c r="D964" s="147">
        <f t="shared" si="71"/>
        <v>61785</v>
      </c>
      <c r="E964" s="147">
        <f t="shared" si="72"/>
        <v>5000</v>
      </c>
      <c r="F964" s="147">
        <f t="shared" si="73"/>
        <v>41190</v>
      </c>
      <c r="G964" s="147">
        <f t="shared" si="74"/>
        <v>15595</v>
      </c>
    </row>
    <row r="965" spans="1:7" x14ac:dyDescent="0.2">
      <c r="A965">
        <v>955</v>
      </c>
      <c r="B965" s="22">
        <v>600.5279054867699</v>
      </c>
      <c r="C965" s="185">
        <f t="shared" si="70"/>
        <v>600.53</v>
      </c>
      <c r="D965" s="147">
        <f t="shared" si="71"/>
        <v>90079.5</v>
      </c>
      <c r="E965" s="147">
        <f t="shared" si="72"/>
        <v>5000</v>
      </c>
      <c r="F965" s="147">
        <f t="shared" si="73"/>
        <v>60053</v>
      </c>
      <c r="G965" s="147">
        <f t="shared" si="74"/>
        <v>25026.5</v>
      </c>
    </row>
    <row r="966" spans="1:7" x14ac:dyDescent="0.2">
      <c r="A966">
        <v>956</v>
      </c>
      <c r="B966" s="22">
        <v>472.50751614221718</v>
      </c>
      <c r="C966" s="185">
        <f t="shared" si="70"/>
        <v>472.51</v>
      </c>
      <c r="D966" s="147">
        <f t="shared" si="71"/>
        <v>70876.5</v>
      </c>
      <c r="E966" s="147">
        <f t="shared" si="72"/>
        <v>5000</v>
      </c>
      <c r="F966" s="147">
        <f t="shared" si="73"/>
        <v>47251</v>
      </c>
      <c r="G966" s="147">
        <f t="shared" si="74"/>
        <v>18625.5</v>
      </c>
    </row>
    <row r="967" spans="1:7" x14ac:dyDescent="0.2">
      <c r="A967">
        <v>957</v>
      </c>
      <c r="B967" s="22">
        <v>433.82380224476748</v>
      </c>
      <c r="C967" s="185">
        <f t="shared" si="70"/>
        <v>433.82</v>
      </c>
      <c r="D967" s="147">
        <f t="shared" si="71"/>
        <v>65073</v>
      </c>
      <c r="E967" s="147">
        <f t="shared" si="72"/>
        <v>5000</v>
      </c>
      <c r="F967" s="147">
        <f t="shared" si="73"/>
        <v>43382</v>
      </c>
      <c r="G967" s="147">
        <f t="shared" si="74"/>
        <v>16691</v>
      </c>
    </row>
    <row r="968" spans="1:7" x14ac:dyDescent="0.2">
      <c r="A968">
        <v>958</v>
      </c>
      <c r="B968" s="22">
        <v>676.64432780660889</v>
      </c>
      <c r="C968" s="185">
        <f t="shared" si="70"/>
        <v>676.64</v>
      </c>
      <c r="D968" s="147">
        <f t="shared" si="71"/>
        <v>101496</v>
      </c>
      <c r="E968" s="147">
        <f t="shared" si="72"/>
        <v>5000</v>
      </c>
      <c r="F968" s="147">
        <f t="shared" si="73"/>
        <v>67664</v>
      </c>
      <c r="G968" s="147">
        <f t="shared" si="74"/>
        <v>28832</v>
      </c>
    </row>
    <row r="969" spans="1:7" x14ac:dyDescent="0.2">
      <c r="A969">
        <v>959</v>
      </c>
      <c r="B969" s="22">
        <v>561.21744567585063</v>
      </c>
      <c r="C969" s="185">
        <f t="shared" si="70"/>
        <v>561.22</v>
      </c>
      <c r="D969" s="147">
        <f t="shared" si="71"/>
        <v>84183</v>
      </c>
      <c r="E969" s="147">
        <f t="shared" si="72"/>
        <v>5000</v>
      </c>
      <c r="F969" s="147">
        <f t="shared" si="73"/>
        <v>56122</v>
      </c>
      <c r="G969" s="147">
        <f t="shared" si="74"/>
        <v>23061</v>
      </c>
    </row>
    <row r="970" spans="1:7" x14ac:dyDescent="0.2">
      <c r="A970">
        <v>960</v>
      </c>
      <c r="B970" s="22">
        <v>381.60947402082826</v>
      </c>
      <c r="C970" s="185">
        <f t="shared" si="70"/>
        <v>381.61</v>
      </c>
      <c r="D970" s="147">
        <f t="shared" si="71"/>
        <v>57241.5</v>
      </c>
      <c r="E970" s="147">
        <f t="shared" si="72"/>
        <v>5000</v>
      </c>
      <c r="F970" s="147">
        <f t="shared" si="73"/>
        <v>38161</v>
      </c>
      <c r="G970" s="147">
        <f t="shared" si="74"/>
        <v>14080.5</v>
      </c>
    </row>
    <row r="971" spans="1:7" x14ac:dyDescent="0.2">
      <c r="A971">
        <v>961</v>
      </c>
      <c r="B971" s="22">
        <v>310.42986806036436</v>
      </c>
      <c r="C971" s="185">
        <f t="shared" si="70"/>
        <v>310.43</v>
      </c>
      <c r="D971" s="147">
        <f t="shared" si="71"/>
        <v>46564.5</v>
      </c>
      <c r="E971" s="147">
        <f t="shared" si="72"/>
        <v>5000</v>
      </c>
      <c r="F971" s="147">
        <f t="shared" si="73"/>
        <v>31043</v>
      </c>
      <c r="G971" s="147">
        <f t="shared" si="74"/>
        <v>10521.5</v>
      </c>
    </row>
    <row r="972" spans="1:7" x14ac:dyDescent="0.2">
      <c r="A972">
        <v>962</v>
      </c>
      <c r="B972" s="22">
        <v>394.79249054323532</v>
      </c>
      <c r="C972" s="185">
        <f t="shared" ref="C972:C1010" si="75">ROUND(B972,2)</f>
        <v>394.79</v>
      </c>
      <c r="D972" s="147">
        <f t="shared" ref="D972:D1010" si="76">C972*$E$6</f>
        <v>59218.5</v>
      </c>
      <c r="E972" s="147">
        <f t="shared" ref="E972:E1010" si="77">$B$6</f>
        <v>5000</v>
      </c>
      <c r="F972" s="147">
        <f t="shared" ref="F972:F1010" si="78">C972*SUM($B$3:$B$5)</f>
        <v>39479</v>
      </c>
      <c r="G972" s="147">
        <f t="shared" ref="G972:G1010" si="79">D972-E972-F972</f>
        <v>14739.5</v>
      </c>
    </row>
    <row r="973" spans="1:7" x14ac:dyDescent="0.2">
      <c r="A973">
        <v>963</v>
      </c>
      <c r="B973" s="22">
        <v>477.38856015605319</v>
      </c>
      <c r="C973" s="185">
        <f t="shared" si="75"/>
        <v>477.39</v>
      </c>
      <c r="D973" s="147">
        <f t="shared" si="76"/>
        <v>71608.5</v>
      </c>
      <c r="E973" s="147">
        <f t="shared" si="77"/>
        <v>5000</v>
      </c>
      <c r="F973" s="147">
        <f t="shared" si="78"/>
        <v>47739</v>
      </c>
      <c r="G973" s="147">
        <f t="shared" si="79"/>
        <v>18869.5</v>
      </c>
    </row>
    <row r="974" spans="1:7" x14ac:dyDescent="0.2">
      <c r="A974">
        <v>964</v>
      </c>
      <c r="B974" s="22">
        <v>269.53054278601451</v>
      </c>
      <c r="C974" s="185">
        <f t="shared" si="75"/>
        <v>269.52999999999997</v>
      </c>
      <c r="D974" s="147">
        <f t="shared" si="76"/>
        <v>40429.499999999993</v>
      </c>
      <c r="E974" s="147">
        <f t="shared" si="77"/>
        <v>5000</v>
      </c>
      <c r="F974" s="147">
        <f t="shared" si="78"/>
        <v>26952.999999999996</v>
      </c>
      <c r="G974" s="147">
        <f t="shared" si="79"/>
        <v>8476.4999999999964</v>
      </c>
    </row>
    <row r="975" spans="1:7" x14ac:dyDescent="0.2">
      <c r="A975">
        <v>965</v>
      </c>
      <c r="B975" s="22">
        <v>599.83260454602191</v>
      </c>
      <c r="C975" s="185">
        <f t="shared" si="75"/>
        <v>599.83000000000004</v>
      </c>
      <c r="D975" s="147">
        <f t="shared" si="76"/>
        <v>89974.5</v>
      </c>
      <c r="E975" s="147">
        <f t="shared" si="77"/>
        <v>5000</v>
      </c>
      <c r="F975" s="147">
        <f t="shared" si="78"/>
        <v>59983.000000000007</v>
      </c>
      <c r="G975" s="147">
        <f t="shared" si="79"/>
        <v>24991.499999999993</v>
      </c>
    </row>
    <row r="976" spans="1:7" x14ac:dyDescent="0.2">
      <c r="A976">
        <v>966</v>
      </c>
      <c r="B976" s="22">
        <v>786.58460499094087</v>
      </c>
      <c r="C976" s="185">
        <f t="shared" si="75"/>
        <v>786.58</v>
      </c>
      <c r="D976" s="147">
        <f t="shared" si="76"/>
        <v>117987</v>
      </c>
      <c r="E976" s="147">
        <f t="shared" si="77"/>
        <v>5000</v>
      </c>
      <c r="F976" s="147">
        <f t="shared" si="78"/>
        <v>78658</v>
      </c>
      <c r="G976" s="147">
        <f t="shared" si="79"/>
        <v>34329</v>
      </c>
    </row>
    <row r="977" spans="1:7" x14ac:dyDescent="0.2">
      <c r="A977">
        <v>967</v>
      </c>
      <c r="B977" s="22">
        <v>327.45608274240794</v>
      </c>
      <c r="C977" s="185">
        <f t="shared" si="75"/>
        <v>327.45999999999998</v>
      </c>
      <c r="D977" s="147">
        <f t="shared" si="76"/>
        <v>49119</v>
      </c>
      <c r="E977" s="147">
        <f t="shared" si="77"/>
        <v>5000</v>
      </c>
      <c r="F977" s="147">
        <f t="shared" si="78"/>
        <v>32745.999999999996</v>
      </c>
      <c r="G977" s="147">
        <f t="shared" si="79"/>
        <v>11373.000000000004</v>
      </c>
    </row>
    <row r="978" spans="1:7" x14ac:dyDescent="0.2">
      <c r="A978">
        <v>968</v>
      </c>
      <c r="B978" s="22">
        <v>354.38265165052502</v>
      </c>
      <c r="C978" s="185">
        <f t="shared" si="75"/>
        <v>354.38</v>
      </c>
      <c r="D978" s="147">
        <f t="shared" si="76"/>
        <v>53157</v>
      </c>
      <c r="E978" s="147">
        <f t="shared" si="77"/>
        <v>5000</v>
      </c>
      <c r="F978" s="147">
        <f t="shared" si="78"/>
        <v>35438</v>
      </c>
      <c r="G978" s="147">
        <f t="shared" si="79"/>
        <v>12719</v>
      </c>
    </row>
    <row r="979" spans="1:7" x14ac:dyDescent="0.2">
      <c r="A979">
        <v>969</v>
      </c>
      <c r="B979" s="22">
        <v>509.22629037370262</v>
      </c>
      <c r="C979" s="185">
        <f t="shared" si="75"/>
        <v>509.23</v>
      </c>
      <c r="D979" s="147">
        <f t="shared" si="76"/>
        <v>76384.5</v>
      </c>
      <c r="E979" s="147">
        <f t="shared" si="77"/>
        <v>5000</v>
      </c>
      <c r="F979" s="147">
        <f t="shared" si="78"/>
        <v>50923</v>
      </c>
      <c r="G979" s="147">
        <f t="shared" si="79"/>
        <v>20461.5</v>
      </c>
    </row>
    <row r="980" spans="1:7" x14ac:dyDescent="0.2">
      <c r="A980">
        <v>970</v>
      </c>
      <c r="B980" s="22">
        <v>766.26231082075378</v>
      </c>
      <c r="C980" s="185">
        <f t="shared" si="75"/>
        <v>766.26</v>
      </c>
      <c r="D980" s="147">
        <f t="shared" si="76"/>
        <v>114939</v>
      </c>
      <c r="E980" s="147">
        <f t="shared" si="77"/>
        <v>5000</v>
      </c>
      <c r="F980" s="147">
        <f t="shared" si="78"/>
        <v>76626</v>
      </c>
      <c r="G980" s="147">
        <f t="shared" si="79"/>
        <v>33313</v>
      </c>
    </row>
    <row r="981" spans="1:7" x14ac:dyDescent="0.2">
      <c r="A981">
        <v>971</v>
      </c>
      <c r="B981" s="22">
        <v>770.65796440963538</v>
      </c>
      <c r="C981" s="185">
        <f t="shared" si="75"/>
        <v>770.66</v>
      </c>
      <c r="D981" s="147">
        <f t="shared" si="76"/>
        <v>115599</v>
      </c>
      <c r="E981" s="147">
        <f t="shared" si="77"/>
        <v>5000</v>
      </c>
      <c r="F981" s="147">
        <f t="shared" si="78"/>
        <v>77066</v>
      </c>
      <c r="G981" s="147">
        <f t="shared" si="79"/>
        <v>33533</v>
      </c>
    </row>
    <row r="982" spans="1:7" x14ac:dyDescent="0.2">
      <c r="A982">
        <v>972</v>
      </c>
      <c r="B982" s="22">
        <v>248.40783274192728</v>
      </c>
      <c r="C982" s="185">
        <f t="shared" si="75"/>
        <v>248.41</v>
      </c>
      <c r="D982" s="147">
        <f t="shared" si="76"/>
        <v>37261.5</v>
      </c>
      <c r="E982" s="147">
        <f t="shared" si="77"/>
        <v>5000</v>
      </c>
      <c r="F982" s="147">
        <f t="shared" si="78"/>
        <v>24841</v>
      </c>
      <c r="G982" s="147">
        <f t="shared" si="79"/>
        <v>7420.5</v>
      </c>
    </row>
    <row r="983" spans="1:7" x14ac:dyDescent="0.2">
      <c r="A983">
        <v>973</v>
      </c>
      <c r="B983" s="22">
        <v>790.4448935717553</v>
      </c>
      <c r="C983" s="185">
        <f t="shared" si="75"/>
        <v>790.44</v>
      </c>
      <c r="D983" s="147">
        <f t="shared" si="76"/>
        <v>118566.00000000001</v>
      </c>
      <c r="E983" s="147">
        <f t="shared" si="77"/>
        <v>5000</v>
      </c>
      <c r="F983" s="147">
        <f t="shared" si="78"/>
        <v>79044</v>
      </c>
      <c r="G983" s="147">
        <f t="shared" si="79"/>
        <v>34522.000000000015</v>
      </c>
    </row>
    <row r="984" spans="1:7" x14ac:dyDescent="0.2">
      <c r="A984">
        <v>974</v>
      </c>
      <c r="B984" s="22">
        <v>407.3262604918919</v>
      </c>
      <c r="C984" s="185">
        <f t="shared" si="75"/>
        <v>407.33</v>
      </c>
      <c r="D984" s="147">
        <f t="shared" si="76"/>
        <v>61099.5</v>
      </c>
      <c r="E984" s="147">
        <f t="shared" si="77"/>
        <v>5000</v>
      </c>
      <c r="F984" s="147">
        <f t="shared" si="78"/>
        <v>40733</v>
      </c>
      <c r="G984" s="147">
        <f t="shared" si="79"/>
        <v>15366.5</v>
      </c>
    </row>
    <row r="985" spans="1:7" x14ac:dyDescent="0.2">
      <c r="A985">
        <v>975</v>
      </c>
      <c r="B985" s="22">
        <v>532.46008722691795</v>
      </c>
      <c r="C985" s="185">
        <f t="shared" si="75"/>
        <v>532.46</v>
      </c>
      <c r="D985" s="147">
        <f t="shared" si="76"/>
        <v>79869</v>
      </c>
      <c r="E985" s="147">
        <f t="shared" si="77"/>
        <v>5000</v>
      </c>
      <c r="F985" s="147">
        <f t="shared" si="78"/>
        <v>53246</v>
      </c>
      <c r="G985" s="147">
        <f t="shared" si="79"/>
        <v>21623</v>
      </c>
    </row>
    <row r="986" spans="1:7" x14ac:dyDescent="0.2">
      <c r="A986">
        <v>976</v>
      </c>
      <c r="B986" s="22">
        <v>656.68602281095741</v>
      </c>
      <c r="C986" s="185">
        <f t="shared" si="75"/>
        <v>656.69</v>
      </c>
      <c r="D986" s="147">
        <f t="shared" si="76"/>
        <v>98503.500000000015</v>
      </c>
      <c r="E986" s="147">
        <f t="shared" si="77"/>
        <v>5000</v>
      </c>
      <c r="F986" s="147">
        <f t="shared" si="78"/>
        <v>65669</v>
      </c>
      <c r="G986" s="147">
        <f t="shared" si="79"/>
        <v>27834.500000000015</v>
      </c>
    </row>
    <row r="987" spans="1:7" x14ac:dyDescent="0.2">
      <c r="A987">
        <v>977</v>
      </c>
      <c r="B987" s="22">
        <v>521.98538376110855</v>
      </c>
      <c r="C987" s="185">
        <f t="shared" si="75"/>
        <v>521.99</v>
      </c>
      <c r="D987" s="147">
        <f t="shared" si="76"/>
        <v>78298.5</v>
      </c>
      <c r="E987" s="147">
        <f t="shared" si="77"/>
        <v>5000</v>
      </c>
      <c r="F987" s="147">
        <f t="shared" si="78"/>
        <v>52199</v>
      </c>
      <c r="G987" s="147">
        <f t="shared" si="79"/>
        <v>21099.5</v>
      </c>
    </row>
    <row r="988" spans="1:7" x14ac:dyDescent="0.2">
      <c r="A988">
        <v>978</v>
      </c>
      <c r="B988" s="22">
        <v>408.34487295166815</v>
      </c>
      <c r="C988" s="185">
        <f t="shared" si="75"/>
        <v>408.34</v>
      </c>
      <c r="D988" s="147">
        <f t="shared" si="76"/>
        <v>61250.999999999993</v>
      </c>
      <c r="E988" s="147">
        <f t="shared" si="77"/>
        <v>5000</v>
      </c>
      <c r="F988" s="147">
        <f t="shared" si="78"/>
        <v>40834</v>
      </c>
      <c r="G988" s="147">
        <f t="shared" si="79"/>
        <v>15416.999999999993</v>
      </c>
    </row>
    <row r="989" spans="1:7" x14ac:dyDescent="0.2">
      <c r="A989">
        <v>979</v>
      </c>
      <c r="B989" s="22">
        <v>252.27969868680449</v>
      </c>
      <c r="C989" s="185">
        <f t="shared" si="75"/>
        <v>252.28</v>
      </c>
      <c r="D989" s="147">
        <f t="shared" si="76"/>
        <v>37842</v>
      </c>
      <c r="E989" s="147">
        <f t="shared" si="77"/>
        <v>5000</v>
      </c>
      <c r="F989" s="147">
        <f t="shared" si="78"/>
        <v>25228</v>
      </c>
      <c r="G989" s="147">
        <f t="shared" si="79"/>
        <v>7614</v>
      </c>
    </row>
    <row r="990" spans="1:7" x14ac:dyDescent="0.2">
      <c r="A990">
        <v>980</v>
      </c>
      <c r="B990" s="22">
        <v>464.89582912293071</v>
      </c>
      <c r="C990" s="185">
        <f t="shared" si="75"/>
        <v>464.9</v>
      </c>
      <c r="D990" s="147">
        <f t="shared" si="76"/>
        <v>69735</v>
      </c>
      <c r="E990" s="147">
        <f t="shared" si="77"/>
        <v>5000</v>
      </c>
      <c r="F990" s="147">
        <f t="shared" si="78"/>
        <v>46490</v>
      </c>
      <c r="G990" s="147">
        <f t="shared" si="79"/>
        <v>18245</v>
      </c>
    </row>
    <row r="991" spans="1:7" x14ac:dyDescent="0.2">
      <c r="A991">
        <v>981</v>
      </c>
      <c r="B991" s="22">
        <v>304.20006909603256</v>
      </c>
      <c r="C991" s="185">
        <f t="shared" si="75"/>
        <v>304.2</v>
      </c>
      <c r="D991" s="147">
        <f t="shared" si="76"/>
        <v>45630</v>
      </c>
      <c r="E991" s="147">
        <f t="shared" si="77"/>
        <v>5000</v>
      </c>
      <c r="F991" s="147">
        <f t="shared" si="78"/>
        <v>30420</v>
      </c>
      <c r="G991" s="147">
        <f t="shared" si="79"/>
        <v>10210</v>
      </c>
    </row>
    <row r="992" spans="1:7" x14ac:dyDescent="0.2">
      <c r="A992">
        <v>982</v>
      </c>
      <c r="B992" s="22">
        <v>690.56129701927364</v>
      </c>
      <c r="C992" s="185">
        <f t="shared" si="75"/>
        <v>690.56</v>
      </c>
      <c r="D992" s="147">
        <f t="shared" si="76"/>
        <v>103583.99999999999</v>
      </c>
      <c r="E992" s="147">
        <f t="shared" si="77"/>
        <v>5000</v>
      </c>
      <c r="F992" s="147">
        <f t="shared" si="78"/>
        <v>69056</v>
      </c>
      <c r="G992" s="147">
        <f t="shared" si="79"/>
        <v>29527.999999999985</v>
      </c>
    </row>
    <row r="993" spans="1:7" x14ac:dyDescent="0.2">
      <c r="A993">
        <v>983</v>
      </c>
      <c r="B993" s="22">
        <v>463.71900293217925</v>
      </c>
      <c r="C993" s="185">
        <f t="shared" si="75"/>
        <v>463.72</v>
      </c>
      <c r="D993" s="147">
        <f t="shared" si="76"/>
        <v>69558</v>
      </c>
      <c r="E993" s="147">
        <f t="shared" si="77"/>
        <v>5000</v>
      </c>
      <c r="F993" s="147">
        <f t="shared" si="78"/>
        <v>46372</v>
      </c>
      <c r="G993" s="147">
        <f t="shared" si="79"/>
        <v>18186</v>
      </c>
    </row>
    <row r="994" spans="1:7" x14ac:dyDescent="0.2">
      <c r="A994">
        <v>984</v>
      </c>
      <c r="B994" s="22">
        <v>325.28228113673731</v>
      </c>
      <c r="C994" s="185">
        <f t="shared" si="75"/>
        <v>325.27999999999997</v>
      </c>
      <c r="D994" s="147">
        <f t="shared" si="76"/>
        <v>48791.999999999993</v>
      </c>
      <c r="E994" s="147">
        <f t="shared" si="77"/>
        <v>5000</v>
      </c>
      <c r="F994" s="147">
        <f t="shared" si="78"/>
        <v>32527.999999999996</v>
      </c>
      <c r="G994" s="147">
        <f t="shared" si="79"/>
        <v>11263.999999999996</v>
      </c>
    </row>
    <row r="995" spans="1:7" x14ac:dyDescent="0.2">
      <c r="A995">
        <v>985</v>
      </c>
      <c r="B995" s="22">
        <v>419.2990651444062</v>
      </c>
      <c r="C995" s="185">
        <f t="shared" si="75"/>
        <v>419.3</v>
      </c>
      <c r="D995" s="147">
        <f t="shared" si="76"/>
        <v>62895</v>
      </c>
      <c r="E995" s="147">
        <f t="shared" si="77"/>
        <v>5000</v>
      </c>
      <c r="F995" s="147">
        <f t="shared" si="78"/>
        <v>41930</v>
      </c>
      <c r="G995" s="147">
        <f t="shared" si="79"/>
        <v>15965</v>
      </c>
    </row>
    <row r="996" spans="1:7" x14ac:dyDescent="0.2">
      <c r="A996">
        <v>986</v>
      </c>
      <c r="B996" s="22">
        <v>759.38788203494062</v>
      </c>
      <c r="C996" s="185">
        <f t="shared" si="75"/>
        <v>759.39</v>
      </c>
      <c r="D996" s="147">
        <f t="shared" si="76"/>
        <v>113908.5</v>
      </c>
      <c r="E996" s="147">
        <f t="shared" si="77"/>
        <v>5000</v>
      </c>
      <c r="F996" s="147">
        <f t="shared" si="78"/>
        <v>75939</v>
      </c>
      <c r="G996" s="147">
        <f t="shared" si="79"/>
        <v>32969.5</v>
      </c>
    </row>
    <row r="997" spans="1:7" x14ac:dyDescent="0.2">
      <c r="A997">
        <v>987</v>
      </c>
      <c r="B997" s="22">
        <v>432.13336124649896</v>
      </c>
      <c r="C997" s="185">
        <f t="shared" si="75"/>
        <v>432.13</v>
      </c>
      <c r="D997" s="147">
        <f t="shared" si="76"/>
        <v>64819.5</v>
      </c>
      <c r="E997" s="147">
        <f t="shared" si="77"/>
        <v>5000</v>
      </c>
      <c r="F997" s="147">
        <f t="shared" si="78"/>
        <v>43213</v>
      </c>
      <c r="G997" s="147">
        <f t="shared" si="79"/>
        <v>16606.5</v>
      </c>
    </row>
    <row r="998" spans="1:7" x14ac:dyDescent="0.2">
      <c r="A998">
        <v>988</v>
      </c>
      <c r="B998" s="22">
        <v>465.40246990760903</v>
      </c>
      <c r="C998" s="185">
        <f t="shared" si="75"/>
        <v>465.4</v>
      </c>
      <c r="D998" s="147">
        <f t="shared" si="76"/>
        <v>69810</v>
      </c>
      <c r="E998" s="147">
        <f t="shared" si="77"/>
        <v>5000</v>
      </c>
      <c r="F998" s="147">
        <f t="shared" si="78"/>
        <v>46540</v>
      </c>
      <c r="G998" s="147">
        <f t="shared" si="79"/>
        <v>18270</v>
      </c>
    </row>
    <row r="999" spans="1:7" x14ac:dyDescent="0.2">
      <c r="A999">
        <v>989</v>
      </c>
      <c r="B999" s="22">
        <v>419.31173718502362</v>
      </c>
      <c r="C999" s="185">
        <f t="shared" si="75"/>
        <v>419.31</v>
      </c>
      <c r="D999" s="147">
        <f t="shared" si="76"/>
        <v>62896.5</v>
      </c>
      <c r="E999" s="147">
        <f t="shared" si="77"/>
        <v>5000</v>
      </c>
      <c r="F999" s="147">
        <f t="shared" si="78"/>
        <v>41931</v>
      </c>
      <c r="G999" s="147">
        <f t="shared" si="79"/>
        <v>15965.5</v>
      </c>
    </row>
    <row r="1000" spans="1:7" x14ac:dyDescent="0.2">
      <c r="A1000">
        <v>990</v>
      </c>
      <c r="B1000" s="22">
        <v>372.36686869168972</v>
      </c>
      <c r="C1000" s="185">
        <f t="shared" si="75"/>
        <v>372.37</v>
      </c>
      <c r="D1000" s="147">
        <f t="shared" si="76"/>
        <v>55855.5</v>
      </c>
      <c r="E1000" s="147">
        <f t="shared" si="77"/>
        <v>5000</v>
      </c>
      <c r="F1000" s="147">
        <f t="shared" si="78"/>
        <v>37237</v>
      </c>
      <c r="G1000" s="147">
        <f t="shared" si="79"/>
        <v>13618.5</v>
      </c>
    </row>
    <row r="1001" spans="1:7" x14ac:dyDescent="0.2">
      <c r="A1001">
        <v>991</v>
      </c>
      <c r="B1001" s="22">
        <v>369.96210122944882</v>
      </c>
      <c r="C1001" s="185">
        <f t="shared" si="75"/>
        <v>369.96</v>
      </c>
      <c r="D1001" s="147">
        <f t="shared" si="76"/>
        <v>55494</v>
      </c>
      <c r="E1001" s="147">
        <f t="shared" si="77"/>
        <v>5000</v>
      </c>
      <c r="F1001" s="147">
        <f t="shared" si="78"/>
        <v>36996</v>
      </c>
      <c r="G1001" s="147">
        <f t="shared" si="79"/>
        <v>13498</v>
      </c>
    </row>
    <row r="1002" spans="1:7" x14ac:dyDescent="0.2">
      <c r="A1002">
        <v>992</v>
      </c>
      <c r="B1002" s="22">
        <v>753.03536334682042</v>
      </c>
      <c r="C1002" s="185">
        <f t="shared" si="75"/>
        <v>753.04</v>
      </c>
      <c r="D1002" s="147">
        <f t="shared" si="76"/>
        <v>112956</v>
      </c>
      <c r="E1002" s="147">
        <f t="shared" si="77"/>
        <v>5000</v>
      </c>
      <c r="F1002" s="147">
        <f t="shared" si="78"/>
        <v>75304</v>
      </c>
      <c r="G1002" s="147">
        <f t="shared" si="79"/>
        <v>32652</v>
      </c>
    </row>
    <row r="1003" spans="1:7" x14ac:dyDescent="0.2">
      <c r="A1003">
        <v>993</v>
      </c>
      <c r="B1003" s="22">
        <v>465.35177001047498</v>
      </c>
      <c r="C1003" s="185">
        <f t="shared" si="75"/>
        <v>465.35</v>
      </c>
      <c r="D1003" s="147">
        <f t="shared" si="76"/>
        <v>69802.5</v>
      </c>
      <c r="E1003" s="147">
        <f t="shared" si="77"/>
        <v>5000</v>
      </c>
      <c r="F1003" s="147">
        <f t="shared" si="78"/>
        <v>46535</v>
      </c>
      <c r="G1003" s="147">
        <f t="shared" si="79"/>
        <v>18267.5</v>
      </c>
    </row>
    <row r="1004" spans="1:7" x14ac:dyDescent="0.2">
      <c r="A1004">
        <v>994</v>
      </c>
      <c r="B1004" s="22">
        <v>767.19856605268944</v>
      </c>
      <c r="C1004" s="185">
        <f t="shared" si="75"/>
        <v>767.2</v>
      </c>
      <c r="D1004" s="147">
        <f t="shared" si="76"/>
        <v>115080</v>
      </c>
      <c r="E1004" s="147">
        <f t="shared" si="77"/>
        <v>5000</v>
      </c>
      <c r="F1004" s="147">
        <f t="shared" si="78"/>
        <v>76720</v>
      </c>
      <c r="G1004" s="147">
        <f t="shared" si="79"/>
        <v>33360</v>
      </c>
    </row>
    <row r="1005" spans="1:7" x14ac:dyDescent="0.2">
      <c r="A1005">
        <v>995</v>
      </c>
      <c r="B1005" s="22">
        <v>306.29964755210079</v>
      </c>
      <c r="C1005" s="185">
        <f t="shared" si="75"/>
        <v>306.3</v>
      </c>
      <c r="D1005" s="147">
        <f t="shared" si="76"/>
        <v>45945</v>
      </c>
      <c r="E1005" s="147">
        <f t="shared" si="77"/>
        <v>5000</v>
      </c>
      <c r="F1005" s="147">
        <f t="shared" si="78"/>
        <v>30630</v>
      </c>
      <c r="G1005" s="147">
        <f t="shared" si="79"/>
        <v>10315</v>
      </c>
    </row>
    <row r="1006" spans="1:7" x14ac:dyDescent="0.2">
      <c r="A1006">
        <v>996</v>
      </c>
      <c r="B1006" s="22">
        <v>578.1764081577661</v>
      </c>
      <c r="C1006" s="185">
        <f t="shared" si="75"/>
        <v>578.17999999999995</v>
      </c>
      <c r="D1006" s="147">
        <f t="shared" si="76"/>
        <v>86726.999999999985</v>
      </c>
      <c r="E1006" s="147">
        <f t="shared" si="77"/>
        <v>5000</v>
      </c>
      <c r="F1006" s="147">
        <f t="shared" si="78"/>
        <v>57817.999999999993</v>
      </c>
      <c r="G1006" s="147">
        <f t="shared" si="79"/>
        <v>23908.999999999993</v>
      </c>
    </row>
    <row r="1007" spans="1:7" x14ac:dyDescent="0.2">
      <c r="A1007">
        <v>997</v>
      </c>
      <c r="B1007" s="22">
        <v>410.89190757409295</v>
      </c>
      <c r="C1007" s="185">
        <f t="shared" si="75"/>
        <v>410.89</v>
      </c>
      <c r="D1007" s="147">
        <f t="shared" si="76"/>
        <v>61633.5</v>
      </c>
      <c r="E1007" s="147">
        <f t="shared" si="77"/>
        <v>5000</v>
      </c>
      <c r="F1007" s="147">
        <f t="shared" si="78"/>
        <v>41089</v>
      </c>
      <c r="G1007" s="147">
        <f t="shared" si="79"/>
        <v>15544.5</v>
      </c>
    </row>
    <row r="1008" spans="1:7" x14ac:dyDescent="0.2">
      <c r="A1008">
        <v>998</v>
      </c>
      <c r="B1008" s="22">
        <v>460.29059777981161</v>
      </c>
      <c r="C1008" s="185">
        <f t="shared" si="75"/>
        <v>460.29</v>
      </c>
      <c r="D1008" s="147">
        <f t="shared" si="76"/>
        <v>69043.5</v>
      </c>
      <c r="E1008" s="147">
        <f t="shared" si="77"/>
        <v>5000</v>
      </c>
      <c r="F1008" s="147">
        <f t="shared" si="78"/>
        <v>46029</v>
      </c>
      <c r="G1008" s="147">
        <f t="shared" si="79"/>
        <v>18014.5</v>
      </c>
    </row>
    <row r="1009" spans="1:7" x14ac:dyDescent="0.2">
      <c r="A1009">
        <v>999</v>
      </c>
      <c r="B1009" s="22">
        <v>304.076885294205</v>
      </c>
      <c r="C1009" s="185">
        <f t="shared" si="75"/>
        <v>304.08</v>
      </c>
      <c r="D1009" s="147">
        <f t="shared" si="76"/>
        <v>45612</v>
      </c>
      <c r="E1009" s="147">
        <f t="shared" si="77"/>
        <v>5000</v>
      </c>
      <c r="F1009" s="147">
        <f t="shared" si="78"/>
        <v>30408</v>
      </c>
      <c r="G1009" s="147">
        <f t="shared" si="79"/>
        <v>10204</v>
      </c>
    </row>
    <row r="1010" spans="1:7" x14ac:dyDescent="0.2">
      <c r="A1010">
        <v>1000</v>
      </c>
      <c r="B1010" s="22">
        <v>420.2111397032678</v>
      </c>
      <c r="C1010" s="185">
        <f t="shared" si="75"/>
        <v>420.21</v>
      </c>
      <c r="D1010" s="147">
        <f t="shared" si="76"/>
        <v>63031.5</v>
      </c>
      <c r="E1010" s="147">
        <f t="shared" si="77"/>
        <v>5000</v>
      </c>
      <c r="F1010" s="147">
        <f t="shared" si="78"/>
        <v>42021</v>
      </c>
      <c r="G1010" s="147">
        <f t="shared" si="79"/>
        <v>16010.5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50B5-47A0-DE4A-9E2C-98864E302F6A}">
  <sheetPr codeName="Sheet13"/>
  <dimension ref="G11:AD69"/>
  <sheetViews>
    <sheetView showGridLines="0" topLeftCell="A2" zoomScale="87" workbookViewId="0">
      <selection activeCell="W48" sqref="W48"/>
    </sheetView>
  </sheetViews>
  <sheetFormatPr baseColWidth="10" defaultRowHeight="16" x14ac:dyDescent="0.2"/>
  <cols>
    <col min="1" max="1" width="10.83203125" customWidth="1"/>
    <col min="7" max="7" width="42.6640625" bestFit="1" customWidth="1"/>
    <col min="8" max="15" width="14.5" bestFit="1" customWidth="1"/>
    <col min="16" max="20" width="12.6640625" bestFit="1" customWidth="1"/>
    <col min="21" max="21" width="38.5" bestFit="1" customWidth="1"/>
    <col min="22" max="29" width="14.5" bestFit="1" customWidth="1"/>
  </cols>
  <sheetData>
    <row r="11" spans="7:29" ht="17" thickBot="1" x14ac:dyDescent="0.25">
      <c r="G11" s="73"/>
      <c r="H11" s="73"/>
      <c r="I11" s="73"/>
      <c r="J11" s="73"/>
      <c r="K11" s="82"/>
      <c r="L11" s="83"/>
      <c r="M11" s="77"/>
      <c r="N11" s="77"/>
      <c r="O11" s="84"/>
    </row>
    <row r="12" spans="7:29" ht="57" thickBot="1" x14ac:dyDescent="0.4">
      <c r="G12" s="77"/>
      <c r="H12" s="78" t="s">
        <v>98</v>
      </c>
      <c r="I12" s="79" t="s">
        <v>91</v>
      </c>
      <c r="J12" s="79" t="s">
        <v>92</v>
      </c>
      <c r="K12" s="80" t="s">
        <v>93</v>
      </c>
      <c r="L12" s="80" t="s">
        <v>94</v>
      </c>
      <c r="M12" s="79" t="s">
        <v>95</v>
      </c>
      <c r="N12" s="79" t="s">
        <v>96</v>
      </c>
      <c r="O12" s="81" t="s">
        <v>97</v>
      </c>
    </row>
    <row r="13" spans="7:29" ht="57" thickBot="1" x14ac:dyDescent="0.4">
      <c r="G13" s="67" t="s">
        <v>82</v>
      </c>
      <c r="H13" s="68"/>
      <c r="I13" s="69"/>
      <c r="J13" s="69"/>
      <c r="K13" s="70"/>
      <c r="L13" s="70"/>
      <c r="M13" s="69"/>
      <c r="N13" s="69"/>
      <c r="O13" s="71"/>
      <c r="U13" s="86"/>
      <c r="V13" s="74" t="s">
        <v>98</v>
      </c>
      <c r="W13" s="75" t="s">
        <v>91</v>
      </c>
      <c r="X13" s="75" t="s">
        <v>92</v>
      </c>
      <c r="Y13" s="76" t="s">
        <v>93</v>
      </c>
      <c r="Z13" s="76" t="s">
        <v>94</v>
      </c>
      <c r="AA13" s="75" t="s">
        <v>95</v>
      </c>
      <c r="AB13" s="75" t="s">
        <v>96</v>
      </c>
      <c r="AC13" s="87" t="s">
        <v>97</v>
      </c>
    </row>
    <row r="14" spans="7:29" ht="27" x14ac:dyDescent="0.35">
      <c r="G14" s="72" t="s">
        <v>84</v>
      </c>
      <c r="H14" s="22">
        <v>-818.98231740651977</v>
      </c>
      <c r="I14" s="22">
        <v>-391.76255427001308</v>
      </c>
      <c r="J14" s="22">
        <v>-167.2870590728111</v>
      </c>
      <c r="K14" s="22">
        <v>-127.53362646311435</v>
      </c>
      <c r="L14" s="66">
        <v>4.4971972004859708</v>
      </c>
      <c r="M14" s="50">
        <v>34.755532374442552</v>
      </c>
      <c r="N14" s="50">
        <v>51.49078741113626</v>
      </c>
      <c r="O14" s="50">
        <v>62.186400465315089</v>
      </c>
      <c r="U14" s="88" t="s">
        <v>82</v>
      </c>
      <c r="V14" s="68"/>
      <c r="W14" s="69"/>
      <c r="X14" s="69"/>
      <c r="Y14" s="70"/>
      <c r="Z14" s="70"/>
      <c r="AA14" s="69"/>
      <c r="AB14" s="69"/>
      <c r="AC14" s="89"/>
    </row>
    <row r="15" spans="7:29" x14ac:dyDescent="0.2">
      <c r="G15" s="72" t="s">
        <v>85</v>
      </c>
      <c r="H15" s="22">
        <v>17363.30282446073</v>
      </c>
      <c r="I15" s="22">
        <v>17320.843586493309</v>
      </c>
      <c r="J15" s="22">
        <v>17367.00534233787</v>
      </c>
      <c r="K15" s="22">
        <v>17507.364508599123</v>
      </c>
      <c r="L15" s="66">
        <v>18090.765655368537</v>
      </c>
      <c r="M15" s="66">
        <v>19142.616466065447</v>
      </c>
      <c r="N15" s="50">
        <v>20361.877721765992</v>
      </c>
      <c r="O15" s="50">
        <v>21712.933024996521</v>
      </c>
      <c r="U15" s="90" t="s">
        <v>84</v>
      </c>
      <c r="V15" s="22">
        <v>-818.98231740651977</v>
      </c>
      <c r="W15" s="22">
        <v>-391.76255427001308</v>
      </c>
      <c r="X15" s="22">
        <v>-167.2870590728111</v>
      </c>
      <c r="Y15" s="22">
        <v>-127.53362646311435</v>
      </c>
      <c r="Z15" s="66">
        <v>4.4971972004859708</v>
      </c>
      <c r="AA15" s="50">
        <v>34.755532374442552</v>
      </c>
      <c r="AB15" s="50">
        <v>51.49078741113626</v>
      </c>
      <c r="AC15" s="91">
        <v>62.186400465315089</v>
      </c>
    </row>
    <row r="16" spans="7:29" x14ac:dyDescent="0.2">
      <c r="G16" s="72" t="s">
        <v>86</v>
      </c>
      <c r="H16" s="22">
        <v>4.4123047320132183E-2</v>
      </c>
      <c r="I16" s="22">
        <v>4.396910218460013E-2</v>
      </c>
      <c r="J16" s="22">
        <v>4.4078798082134635E-2</v>
      </c>
      <c r="K16" s="22">
        <v>4.4482367419341903E-2</v>
      </c>
      <c r="L16" s="66">
        <v>4.5957299108352979E-2</v>
      </c>
      <c r="M16" s="50">
        <v>4.8620493395688483E-2</v>
      </c>
      <c r="N16" s="50">
        <v>5.1741598977389426E-2</v>
      </c>
      <c r="O16" s="50">
        <v>5.5241126575561871E-2</v>
      </c>
      <c r="U16" s="90" t="s">
        <v>85</v>
      </c>
      <c r="V16" s="22">
        <v>17363.30282446073</v>
      </c>
      <c r="W16" s="22">
        <v>17320.843586493309</v>
      </c>
      <c r="X16" s="22">
        <v>17367.00534233787</v>
      </c>
      <c r="Y16" s="22">
        <v>17507.364508599123</v>
      </c>
      <c r="Z16" s="66">
        <v>18090.765655368537</v>
      </c>
      <c r="AA16" s="66">
        <v>19142.616466065447</v>
      </c>
      <c r="AB16" s="50">
        <v>20361.877721765992</v>
      </c>
      <c r="AC16" s="91">
        <v>21712.933024996521</v>
      </c>
    </row>
    <row r="17" spans="7:30" x14ac:dyDescent="0.2">
      <c r="G17" s="72" t="s">
        <v>87</v>
      </c>
      <c r="H17" s="22">
        <v>564858123.51722074</v>
      </c>
      <c r="I17" s="22">
        <v>586951801.12509918</v>
      </c>
      <c r="J17" s="22">
        <v>613015251.01449716</v>
      </c>
      <c r="K17" s="22">
        <v>631098772.748546</v>
      </c>
      <c r="L17" s="66">
        <v>681449791.20304561</v>
      </c>
      <c r="M17" s="50">
        <v>726189508.46381998</v>
      </c>
      <c r="N17" s="50">
        <v>778643213.25088906</v>
      </c>
      <c r="O17" s="50">
        <v>838503693.86012423</v>
      </c>
      <c r="U17" s="90" t="s">
        <v>86</v>
      </c>
      <c r="V17" s="22">
        <v>4.4123047320132183E-2</v>
      </c>
      <c r="W17" s="22">
        <v>4.396910218460013E-2</v>
      </c>
      <c r="X17" s="22">
        <v>4.4078798082134635E-2</v>
      </c>
      <c r="Y17" s="22">
        <v>4.4482367419341903E-2</v>
      </c>
      <c r="Z17" s="66">
        <v>4.5957299108352979E-2</v>
      </c>
      <c r="AA17" s="50">
        <v>4.8620493395688483E-2</v>
      </c>
      <c r="AB17" s="50">
        <v>5.1741598977389426E-2</v>
      </c>
      <c r="AC17" s="91">
        <v>5.5241126575561871E-2</v>
      </c>
    </row>
    <row r="18" spans="7:30" x14ac:dyDescent="0.2">
      <c r="G18" s="72" t="s">
        <v>88</v>
      </c>
      <c r="H18" s="22">
        <v>23766.744066388663</v>
      </c>
      <c r="I18" s="22">
        <v>24227.088168517057</v>
      </c>
      <c r="J18" s="22">
        <v>24759.144795701188</v>
      </c>
      <c r="K18" s="22">
        <v>25121.679337746235</v>
      </c>
      <c r="L18" s="66">
        <v>26104.593297024294</v>
      </c>
      <c r="M18" s="50">
        <v>26947.90360053672</v>
      </c>
      <c r="N18" s="50">
        <v>27904.179135944658</v>
      </c>
      <c r="O18" s="50">
        <v>28956.928253185353</v>
      </c>
      <c r="U18" s="90" t="s">
        <v>87</v>
      </c>
      <c r="V18" s="22">
        <v>564858123.51722074</v>
      </c>
      <c r="W18" s="22">
        <v>586951801.12509918</v>
      </c>
      <c r="X18" s="22">
        <v>613015251.01449716</v>
      </c>
      <c r="Y18" s="22">
        <v>631098772.748546</v>
      </c>
      <c r="Z18" s="66">
        <v>681449791.20304561</v>
      </c>
      <c r="AA18" s="50">
        <v>726189508.46381998</v>
      </c>
      <c r="AB18" s="50">
        <v>778643213.25088906</v>
      </c>
      <c r="AC18" s="91">
        <v>838503693.86012423</v>
      </c>
    </row>
    <row r="19" spans="7:30" x14ac:dyDescent="0.2">
      <c r="K19" s="22"/>
      <c r="L19" s="53"/>
      <c r="M19" s="43"/>
      <c r="N19" s="43"/>
      <c r="O19" s="52"/>
      <c r="U19" s="90" t="s">
        <v>88</v>
      </c>
      <c r="V19" s="22">
        <v>23766.744066388663</v>
      </c>
      <c r="W19" s="22">
        <v>24227.088168517057</v>
      </c>
      <c r="X19" s="22">
        <v>24759.144795701188</v>
      </c>
      <c r="Y19" s="22">
        <v>25121.679337746235</v>
      </c>
      <c r="Z19" s="66">
        <v>26104.593297024294</v>
      </c>
      <c r="AA19" s="50">
        <v>26947.90360053672</v>
      </c>
      <c r="AB19" s="50">
        <v>27904.179135944658</v>
      </c>
      <c r="AC19" s="91">
        <v>28956.928253185353</v>
      </c>
    </row>
    <row r="20" spans="7:30" ht="19" x14ac:dyDescent="0.25">
      <c r="G20" s="67" t="s">
        <v>83</v>
      </c>
      <c r="K20" s="22"/>
      <c r="L20" s="53"/>
      <c r="M20" s="43"/>
      <c r="N20" s="43"/>
      <c r="O20" s="52"/>
      <c r="U20" s="92"/>
      <c r="V20" s="19"/>
      <c r="W20" s="19"/>
      <c r="X20" s="19"/>
      <c r="Y20" s="93"/>
      <c r="Z20" s="94"/>
      <c r="AA20" s="95"/>
      <c r="AB20" s="95"/>
      <c r="AC20" s="96"/>
    </row>
    <row r="21" spans="7:30" x14ac:dyDescent="0.2">
      <c r="G21" s="72" t="s">
        <v>84</v>
      </c>
      <c r="H21" s="22">
        <v>9397.6285740944932</v>
      </c>
      <c r="I21" s="22">
        <v>7546.9206860844779</v>
      </c>
      <c r="J21" s="22">
        <v>5522.3629800080589</v>
      </c>
      <c r="K21" s="22">
        <v>4601.3739119114971</v>
      </c>
      <c r="L21" s="66">
        <v>2737.8373020315694</v>
      </c>
      <c r="M21" s="50">
        <v>1872.6151283587594</v>
      </c>
      <c r="N21" s="50">
        <v>1198.0648376870583</v>
      </c>
      <c r="O21" s="50">
        <v>607.0596180917845</v>
      </c>
    </row>
    <row r="22" spans="7:30" x14ac:dyDescent="0.2">
      <c r="G22" s="72" t="s">
        <v>85</v>
      </c>
      <c r="H22" s="22">
        <v>20497.399999619152</v>
      </c>
      <c r="I22" s="22">
        <v>20761.786840763441</v>
      </c>
      <c r="J22" s="22">
        <v>21051.00937020293</v>
      </c>
      <c r="K22" s="22">
        <v>21182.579237073867</v>
      </c>
      <c r="L22" s="66">
        <v>21448.798752770999</v>
      </c>
      <c r="M22" s="50">
        <v>21572.401920438544</v>
      </c>
      <c r="N22" s="50">
        <v>21668.766247677358</v>
      </c>
      <c r="O22" s="50">
        <v>21753.195564762398</v>
      </c>
    </row>
    <row r="23" spans="7:30" x14ac:dyDescent="0.2">
      <c r="G23" s="72" t="s">
        <v>86</v>
      </c>
      <c r="H23" s="22">
        <v>5.0649072205682287E-2</v>
      </c>
      <c r="I23" s="22">
        <v>5.1592014082559291E-2</v>
      </c>
      <c r="J23" s="22">
        <v>5.2623533024895551E-2</v>
      </c>
      <c r="K23" s="22">
        <v>5.3092780044417351E-2</v>
      </c>
      <c r="L23" s="66">
        <v>5.4042258198119184E-2</v>
      </c>
      <c r="M23" s="50">
        <v>5.4483091797869969E-2</v>
      </c>
      <c r="N23" s="50">
        <v>5.4826777433650033E-2</v>
      </c>
      <c r="O23" s="50">
        <v>5.5127896575476627E-2</v>
      </c>
    </row>
    <row r="24" spans="7:30" x14ac:dyDescent="0.2">
      <c r="G24" s="72" t="s">
        <v>87</v>
      </c>
      <c r="H24" s="22">
        <v>658167409.6329639</v>
      </c>
      <c r="I24" s="22">
        <v>626807998.65837646</v>
      </c>
      <c r="J24" s="22">
        <v>600348479.69929004</v>
      </c>
      <c r="K24" s="22">
        <v>591024628.6935463</v>
      </c>
      <c r="L24" s="66">
        <v>577347739.90872204</v>
      </c>
      <c r="M24" s="50">
        <v>573358674.23528469</v>
      </c>
      <c r="N24" s="50">
        <v>571287346.17162871</v>
      </c>
      <c r="O24" s="50">
        <v>570220508.19624436</v>
      </c>
    </row>
    <row r="25" spans="7:30" x14ac:dyDescent="0.2">
      <c r="G25" s="72" t="s">
        <v>88</v>
      </c>
      <c r="H25" s="22">
        <v>25654.773622719105</v>
      </c>
      <c r="I25" s="22">
        <v>25036.133860050686</v>
      </c>
      <c r="J25" s="22">
        <v>24502.009707354417</v>
      </c>
      <c r="K25" s="22">
        <v>24310.998101549561</v>
      </c>
      <c r="L25" s="66">
        <v>24028.061509591698</v>
      </c>
      <c r="M25" s="50">
        <v>23944.909150700169</v>
      </c>
      <c r="N25" s="50">
        <v>23901.61806597262</v>
      </c>
      <c r="O25" s="50">
        <v>23879.290362074087</v>
      </c>
    </row>
    <row r="26" spans="7:30" ht="17" thickBot="1" x14ac:dyDescent="0.25">
      <c r="G26" s="73"/>
      <c r="H26" s="73"/>
      <c r="I26" s="73"/>
      <c r="J26" s="73"/>
      <c r="K26" s="73"/>
      <c r="L26" s="73"/>
      <c r="M26" s="73"/>
      <c r="N26" s="73"/>
      <c r="O26" s="73"/>
    </row>
    <row r="27" spans="7:30" x14ac:dyDescent="0.2">
      <c r="R27" s="85"/>
    </row>
    <row r="28" spans="7:30" x14ac:dyDescent="0.2">
      <c r="R28" s="85"/>
      <c r="S28" s="22"/>
    </row>
    <row r="29" spans="7:30" x14ac:dyDescent="0.2">
      <c r="R29" s="85"/>
      <c r="S29" s="22"/>
    </row>
    <row r="30" spans="7:30" x14ac:dyDescent="0.2">
      <c r="R30" s="85"/>
      <c r="S30" s="22"/>
      <c r="U30" s="43" t="s">
        <v>82</v>
      </c>
      <c r="Y30" s="22"/>
      <c r="Z30" s="22"/>
      <c r="AA30" s="53"/>
      <c r="AB30" s="43"/>
      <c r="AC30" s="43"/>
      <c r="AD30" s="52"/>
    </row>
    <row r="31" spans="7:30" x14ac:dyDescent="0.2">
      <c r="R31" s="85"/>
      <c r="S31" s="22"/>
      <c r="U31" s="43"/>
      <c r="V31" s="18" t="s">
        <v>90</v>
      </c>
      <c r="W31" s="18" t="s">
        <v>91</v>
      </c>
      <c r="X31" s="18" t="s">
        <v>92</v>
      </c>
      <c r="Y31" s="53" t="s">
        <v>93</v>
      </c>
      <c r="Z31" s="53"/>
      <c r="AA31" s="53" t="s">
        <v>94</v>
      </c>
      <c r="AB31" s="64" t="s">
        <v>95</v>
      </c>
      <c r="AC31" s="64" t="s">
        <v>96</v>
      </c>
      <c r="AD31" s="65" t="s">
        <v>97</v>
      </c>
    </row>
    <row r="32" spans="7:30" x14ac:dyDescent="0.2">
      <c r="R32" s="85"/>
      <c r="S32" s="22"/>
      <c r="U32" s="43" t="s">
        <v>84</v>
      </c>
      <c r="V32" s="22">
        <v>-818.98231740651977</v>
      </c>
      <c r="W32" s="22">
        <v>-391.76255427001308</v>
      </c>
      <c r="X32" s="22">
        <v>-167.2870590728111</v>
      </c>
      <c r="Y32" s="22">
        <v>-127.53362646311435</v>
      </c>
      <c r="Z32" s="22"/>
      <c r="AA32" s="66">
        <v>4.4971972004859708</v>
      </c>
      <c r="AB32" s="50">
        <v>34.755532374442552</v>
      </c>
      <c r="AC32" s="50">
        <v>51.49078741113626</v>
      </c>
      <c r="AD32" s="50">
        <v>62.186400465315089</v>
      </c>
    </row>
    <row r="33" spans="18:30" x14ac:dyDescent="0.2">
      <c r="R33" s="22"/>
      <c r="U33" s="43" t="s">
        <v>85</v>
      </c>
      <c r="V33" s="22">
        <v>17363.30282446073</v>
      </c>
      <c r="W33" s="22">
        <v>17320.843586493309</v>
      </c>
      <c r="X33" s="22">
        <v>17367.00534233787</v>
      </c>
      <c r="Y33" s="22">
        <v>17507.364508599123</v>
      </c>
      <c r="Z33" s="22"/>
      <c r="AA33" s="66">
        <v>18090.765655368537</v>
      </c>
      <c r="AB33" s="66">
        <v>19142.616466065447</v>
      </c>
      <c r="AC33" s="50">
        <v>20361.877721765992</v>
      </c>
      <c r="AD33" s="50">
        <v>21712.933024996521</v>
      </c>
    </row>
    <row r="34" spans="18:30" x14ac:dyDescent="0.2">
      <c r="U34" s="43" t="s">
        <v>86</v>
      </c>
      <c r="V34" s="22">
        <v>4.4123047320132183E-2</v>
      </c>
      <c r="W34" s="22">
        <v>4.396910218460013E-2</v>
      </c>
      <c r="X34" s="22">
        <v>4.4078798082134635E-2</v>
      </c>
      <c r="Y34" s="22">
        <v>4.4482367419341903E-2</v>
      </c>
      <c r="Z34" s="22"/>
      <c r="AA34" s="66">
        <v>4.5957299108352979E-2</v>
      </c>
      <c r="AB34" s="50">
        <v>4.8620493395688483E-2</v>
      </c>
      <c r="AC34" s="50">
        <v>5.1741598977389426E-2</v>
      </c>
      <c r="AD34" s="50">
        <v>5.5241126575561871E-2</v>
      </c>
    </row>
    <row r="35" spans="18:30" x14ac:dyDescent="0.2">
      <c r="U35" s="43" t="s">
        <v>87</v>
      </c>
      <c r="V35" s="22">
        <v>564858123.51722074</v>
      </c>
      <c r="W35" s="22">
        <v>586951801.12509918</v>
      </c>
      <c r="X35" s="22">
        <v>613015251.01449716</v>
      </c>
      <c r="Y35" s="22">
        <v>631098772.748546</v>
      </c>
      <c r="Z35" s="22"/>
      <c r="AA35" s="66">
        <v>681449791.20304561</v>
      </c>
      <c r="AB35" s="50">
        <v>726189508.46381998</v>
      </c>
      <c r="AC35" s="50">
        <v>778643213.25088906</v>
      </c>
      <c r="AD35" s="50">
        <v>838503693.86012423</v>
      </c>
    </row>
    <row r="36" spans="18:30" x14ac:dyDescent="0.2">
      <c r="U36" s="43" t="s">
        <v>88</v>
      </c>
      <c r="V36" s="22">
        <v>23766.744066388663</v>
      </c>
      <c r="W36" s="22">
        <v>24227.088168517057</v>
      </c>
      <c r="X36" s="22">
        <v>24759.144795701188</v>
      </c>
      <c r="Y36" s="22">
        <v>25121.679337746235</v>
      </c>
      <c r="Z36" s="22"/>
      <c r="AA36" s="66">
        <v>26104.593297024294</v>
      </c>
      <c r="AB36" s="50">
        <v>26947.90360053672</v>
      </c>
      <c r="AC36" s="50">
        <v>27904.179135944658</v>
      </c>
      <c r="AD36" s="50">
        <v>28956.928253185353</v>
      </c>
    </row>
    <row r="37" spans="18:30" x14ac:dyDescent="0.2">
      <c r="Y37" s="22"/>
      <c r="Z37" s="22"/>
      <c r="AA37" s="53"/>
      <c r="AB37" s="43"/>
      <c r="AC37" s="43"/>
      <c r="AD37" s="52"/>
    </row>
    <row r="38" spans="18:30" x14ac:dyDescent="0.2">
      <c r="U38" s="43" t="s">
        <v>83</v>
      </c>
      <c r="Y38" s="22"/>
      <c r="Z38" s="22"/>
      <c r="AA38" s="53"/>
      <c r="AB38" s="43"/>
      <c r="AC38" s="43"/>
      <c r="AD38" s="52"/>
    </row>
    <row r="39" spans="18:30" x14ac:dyDescent="0.2">
      <c r="U39" s="43" t="s">
        <v>84</v>
      </c>
      <c r="V39" s="22">
        <v>9397.6285740944932</v>
      </c>
      <c r="W39" s="22">
        <v>7546.9206860844779</v>
      </c>
      <c r="X39" s="22">
        <v>5522.3629800080589</v>
      </c>
      <c r="Y39" s="22">
        <v>4601.3739119114971</v>
      </c>
      <c r="Z39" s="22"/>
      <c r="AA39" s="66">
        <v>2737.8373020315694</v>
      </c>
      <c r="AB39" s="50">
        <v>1872.6151283587594</v>
      </c>
      <c r="AC39" s="50">
        <v>1198.0648376870583</v>
      </c>
      <c r="AD39" s="50">
        <v>607.0596180917845</v>
      </c>
    </row>
    <row r="40" spans="18:30" x14ac:dyDescent="0.2">
      <c r="U40" s="43" t="s">
        <v>85</v>
      </c>
      <c r="V40" s="22">
        <v>20497.399999619152</v>
      </c>
      <c r="W40" s="22">
        <v>20761.786840763441</v>
      </c>
      <c r="X40" s="22">
        <v>21051.00937020293</v>
      </c>
      <c r="Y40" s="22">
        <v>21182.579237073867</v>
      </c>
      <c r="Z40" s="22"/>
      <c r="AA40" s="66">
        <v>21448.798752770999</v>
      </c>
      <c r="AB40" s="50">
        <v>21572.401920438544</v>
      </c>
      <c r="AC40" s="50">
        <v>21668.766247677358</v>
      </c>
      <c r="AD40" s="50">
        <v>21753.195564762398</v>
      </c>
    </row>
    <row r="41" spans="18:30" x14ac:dyDescent="0.2">
      <c r="U41" s="43" t="s">
        <v>86</v>
      </c>
      <c r="V41" s="22">
        <v>5.0649072205682287E-2</v>
      </c>
      <c r="W41" s="22">
        <v>5.1592014082559291E-2</v>
      </c>
      <c r="X41" s="22">
        <v>5.2623533024895551E-2</v>
      </c>
      <c r="Y41" s="22">
        <v>5.3092780044417351E-2</v>
      </c>
      <c r="Z41" s="22"/>
      <c r="AA41" s="66">
        <v>5.4042258198119184E-2</v>
      </c>
      <c r="AB41" s="50">
        <v>5.4483091797869969E-2</v>
      </c>
      <c r="AC41" s="50">
        <v>5.4826777433650033E-2</v>
      </c>
      <c r="AD41" s="50">
        <v>5.5127896575476627E-2</v>
      </c>
    </row>
    <row r="42" spans="18:30" x14ac:dyDescent="0.2">
      <c r="U42" s="43" t="s">
        <v>87</v>
      </c>
      <c r="V42" s="22">
        <v>658167409.6329639</v>
      </c>
      <c r="W42" s="22">
        <v>626807998.65837646</v>
      </c>
      <c r="X42" s="22">
        <v>600348479.69929004</v>
      </c>
      <c r="Y42" s="22">
        <v>591024628.6935463</v>
      </c>
      <c r="Z42" s="22"/>
      <c r="AA42" s="66">
        <v>577347739.90872204</v>
      </c>
      <c r="AB42" s="50">
        <v>573358674.23528469</v>
      </c>
      <c r="AC42" s="50">
        <v>571287346.17162871</v>
      </c>
      <c r="AD42" s="50">
        <v>570220508.19624436</v>
      </c>
    </row>
    <row r="43" spans="18:30" x14ac:dyDescent="0.2">
      <c r="U43" s="43" t="s">
        <v>88</v>
      </c>
      <c r="V43" s="22">
        <v>25654.773622719105</v>
      </c>
      <c r="W43" s="22">
        <v>25036.133860050686</v>
      </c>
      <c r="X43" s="22">
        <v>24502.009707354417</v>
      </c>
      <c r="Y43" s="22">
        <v>24310.998101549561</v>
      </c>
      <c r="Z43" s="22"/>
      <c r="AA43" s="66">
        <v>24028.061509591698</v>
      </c>
      <c r="AB43" s="50">
        <v>23944.909150700169</v>
      </c>
      <c r="AC43" s="50">
        <v>23901.61806597262</v>
      </c>
      <c r="AD43" s="50">
        <v>23879.290362074087</v>
      </c>
    </row>
    <row r="54" spans="21:23" x14ac:dyDescent="0.2">
      <c r="U54" s="44" t="s">
        <v>99</v>
      </c>
      <c r="V54" s="44"/>
      <c r="W54" s="44"/>
    </row>
    <row r="55" spans="21:23" x14ac:dyDescent="0.2">
      <c r="U55" s="44" t="s">
        <v>82</v>
      </c>
      <c r="V55" s="44"/>
      <c r="W55" s="44"/>
    </row>
    <row r="56" spans="21:23" x14ac:dyDescent="0.2">
      <c r="U56" s="44" t="s">
        <v>84</v>
      </c>
      <c r="V56" s="45">
        <v>-127.53362646311435</v>
      </c>
      <c r="W56" s="44"/>
    </row>
    <row r="57" spans="21:23" x14ac:dyDescent="0.2">
      <c r="U57" s="44" t="s">
        <v>85</v>
      </c>
      <c r="V57" s="45">
        <v>17507.364508599123</v>
      </c>
      <c r="W57" s="44"/>
    </row>
    <row r="58" spans="21:23" x14ac:dyDescent="0.2">
      <c r="U58" s="44" t="s">
        <v>86</v>
      </c>
      <c r="V58" s="45">
        <v>4.4482367419341903E-2</v>
      </c>
      <c r="W58" s="44"/>
    </row>
    <row r="59" spans="21:23" x14ac:dyDescent="0.2">
      <c r="U59" s="44" t="s">
        <v>87</v>
      </c>
      <c r="V59" s="45">
        <v>631098772.748546</v>
      </c>
      <c r="W59" s="44"/>
    </row>
    <row r="60" spans="21:23" x14ac:dyDescent="0.2">
      <c r="U60" s="44" t="s">
        <v>88</v>
      </c>
      <c r="V60" s="45">
        <v>25121.679337746235</v>
      </c>
      <c r="W60" s="44"/>
    </row>
    <row r="61" spans="21:23" x14ac:dyDescent="0.2">
      <c r="U61" s="44"/>
      <c r="V61" s="44"/>
      <c r="W61" s="44"/>
    </row>
    <row r="62" spans="21:23" x14ac:dyDescent="0.2">
      <c r="U62" s="44"/>
      <c r="V62" s="44"/>
      <c r="W62" s="44"/>
    </row>
    <row r="63" spans="21:23" x14ac:dyDescent="0.2">
      <c r="U63" s="44"/>
      <c r="V63" s="44"/>
      <c r="W63" s="44"/>
    </row>
    <row r="64" spans="21:23" x14ac:dyDescent="0.2">
      <c r="U64" s="44" t="s">
        <v>83</v>
      </c>
      <c r="V64" s="44"/>
      <c r="W64" s="44"/>
    </row>
    <row r="65" spans="21:23" x14ac:dyDescent="0.2">
      <c r="U65" s="44" t="s">
        <v>84</v>
      </c>
      <c r="V65" s="45">
        <v>4601.3739119114971</v>
      </c>
      <c r="W65" s="44"/>
    </row>
    <row r="66" spans="21:23" x14ac:dyDescent="0.2">
      <c r="U66" s="44" t="s">
        <v>85</v>
      </c>
      <c r="V66" s="45">
        <v>21182.579237073867</v>
      </c>
      <c r="W66" s="44"/>
    </row>
    <row r="67" spans="21:23" x14ac:dyDescent="0.2">
      <c r="U67" s="44" t="s">
        <v>86</v>
      </c>
      <c r="V67" s="45">
        <v>5.3092780044417351E-2</v>
      </c>
      <c r="W67" s="44"/>
    </row>
    <row r="68" spans="21:23" x14ac:dyDescent="0.2">
      <c r="U68" s="44" t="s">
        <v>87</v>
      </c>
      <c r="V68" s="45">
        <v>591024628.6935463</v>
      </c>
      <c r="W68" s="44"/>
    </row>
    <row r="69" spans="21:23" x14ac:dyDescent="0.2">
      <c r="U69" s="44" t="s">
        <v>88</v>
      </c>
      <c r="V69" s="45">
        <v>24310.998101549561</v>
      </c>
      <c r="W69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29CB-CFFB-744E-8642-3E9655A49739}">
  <sheetPr codeName="Sheet2"/>
  <dimension ref="A1:D49"/>
  <sheetViews>
    <sheetView zoomScale="75" workbookViewId="0">
      <selection activeCell="V27" sqref="V27:V28"/>
    </sheetView>
  </sheetViews>
  <sheetFormatPr baseColWidth="10" defaultRowHeight="16" x14ac:dyDescent="0.2"/>
  <cols>
    <col min="1" max="1" width="10.83203125" style="11"/>
    <col min="4" max="4" width="16.33203125" customWidth="1"/>
  </cols>
  <sheetData>
    <row r="1" spans="1:4" x14ac:dyDescent="0.2">
      <c r="A1" s="39" t="s">
        <v>2</v>
      </c>
      <c r="B1" s="10" t="s">
        <v>4</v>
      </c>
      <c r="C1" s="8" t="s">
        <v>5</v>
      </c>
      <c r="D1" s="12" t="s">
        <v>3</v>
      </c>
    </row>
    <row r="2" spans="1:4" x14ac:dyDescent="0.2">
      <c r="A2" s="6">
        <v>43466</v>
      </c>
      <c r="B2" s="9">
        <v>43466</v>
      </c>
      <c r="C2" t="s">
        <v>6</v>
      </c>
      <c r="D2" s="7">
        <v>927616</v>
      </c>
    </row>
    <row r="3" spans="1:4" x14ac:dyDescent="0.2">
      <c r="A3" s="6">
        <v>43497</v>
      </c>
      <c r="B3" s="9">
        <v>43497</v>
      </c>
      <c r="C3" t="s">
        <v>7</v>
      </c>
      <c r="D3" s="7">
        <v>642223</v>
      </c>
    </row>
    <row r="4" spans="1:4" x14ac:dyDescent="0.2">
      <c r="A4" s="6">
        <v>43525</v>
      </c>
      <c r="B4" s="9">
        <v>43525</v>
      </c>
      <c r="C4" t="s">
        <v>8</v>
      </c>
      <c r="D4" s="7">
        <v>569679</v>
      </c>
    </row>
    <row r="5" spans="1:4" x14ac:dyDescent="0.2">
      <c r="A5" s="6">
        <v>43556</v>
      </c>
      <c r="B5" s="9">
        <v>43556</v>
      </c>
      <c r="C5" t="s">
        <v>9</v>
      </c>
      <c r="D5" s="7">
        <v>594002</v>
      </c>
    </row>
    <row r="6" spans="1:4" x14ac:dyDescent="0.2">
      <c r="A6" s="6">
        <v>43586</v>
      </c>
      <c r="B6" s="9">
        <v>43586</v>
      </c>
      <c r="C6" t="s">
        <v>10</v>
      </c>
      <c r="D6" s="7">
        <v>605950</v>
      </c>
    </row>
    <row r="7" spans="1:4" x14ac:dyDescent="0.2">
      <c r="A7" s="6">
        <v>43617</v>
      </c>
      <c r="B7" s="9">
        <v>43617</v>
      </c>
      <c r="C7" t="s">
        <v>11</v>
      </c>
      <c r="D7" s="7">
        <v>787416</v>
      </c>
    </row>
    <row r="8" spans="1:4" x14ac:dyDescent="0.2">
      <c r="A8" s="6">
        <v>43647</v>
      </c>
      <c r="B8" s="9">
        <v>43647</v>
      </c>
      <c r="C8" t="s">
        <v>12</v>
      </c>
      <c r="D8" s="7">
        <v>867448</v>
      </c>
    </row>
    <row r="9" spans="1:4" x14ac:dyDescent="0.2">
      <c r="A9" s="6">
        <v>43678</v>
      </c>
      <c r="B9" s="9">
        <v>43678</v>
      </c>
      <c r="C9" t="s">
        <v>13</v>
      </c>
      <c r="D9" s="7">
        <v>753375</v>
      </c>
    </row>
    <row r="10" spans="1:4" x14ac:dyDescent="0.2">
      <c r="A10" s="6">
        <v>43709</v>
      </c>
      <c r="B10" s="9">
        <v>43709</v>
      </c>
      <c r="C10" t="s">
        <v>14</v>
      </c>
      <c r="D10" s="7">
        <v>793026</v>
      </c>
    </row>
    <row r="11" spans="1:4" x14ac:dyDescent="0.2">
      <c r="A11" s="6">
        <v>43739</v>
      </c>
      <c r="B11" s="9">
        <v>43739</v>
      </c>
      <c r="C11" t="s">
        <v>15</v>
      </c>
      <c r="D11" s="7">
        <v>962370</v>
      </c>
    </row>
    <row r="12" spans="1:4" x14ac:dyDescent="0.2">
      <c r="A12" s="6">
        <v>43770</v>
      </c>
      <c r="B12" s="9">
        <v>43770</v>
      </c>
      <c r="C12" t="s">
        <v>16</v>
      </c>
      <c r="D12" s="7">
        <v>992133</v>
      </c>
    </row>
    <row r="13" spans="1:4" x14ac:dyDescent="0.2">
      <c r="A13" s="6">
        <v>43800</v>
      </c>
      <c r="B13" s="9">
        <v>43800</v>
      </c>
      <c r="C13" t="s">
        <v>17</v>
      </c>
      <c r="D13" s="7">
        <v>927616</v>
      </c>
    </row>
    <row r="14" spans="1:4" x14ac:dyDescent="0.2">
      <c r="A14" s="6">
        <v>43831</v>
      </c>
      <c r="B14" s="9">
        <v>43831</v>
      </c>
      <c r="C14" t="s">
        <v>6</v>
      </c>
      <c r="D14" s="7">
        <v>1003017</v>
      </c>
    </row>
    <row r="15" spans="1:4" x14ac:dyDescent="0.2">
      <c r="A15" s="6">
        <v>43862</v>
      </c>
      <c r="B15" s="9">
        <v>43862</v>
      </c>
      <c r="C15" t="s">
        <v>7</v>
      </c>
      <c r="D15" s="7">
        <v>678494</v>
      </c>
    </row>
    <row r="16" spans="1:4" x14ac:dyDescent="0.2">
      <c r="A16" s="6">
        <v>43891</v>
      </c>
      <c r="B16" s="9">
        <v>43891</v>
      </c>
      <c r="C16" t="s">
        <v>8</v>
      </c>
      <c r="D16" s="7">
        <v>579280</v>
      </c>
    </row>
    <row r="17" spans="1:4" x14ac:dyDescent="0.2">
      <c r="A17" s="6">
        <v>43922</v>
      </c>
      <c r="B17" s="9">
        <v>43922</v>
      </c>
      <c r="C17" t="s">
        <v>9</v>
      </c>
      <c r="D17" s="7">
        <v>594002</v>
      </c>
    </row>
    <row r="18" spans="1:4" x14ac:dyDescent="0.2">
      <c r="A18" s="6">
        <v>43952</v>
      </c>
      <c r="B18" s="9">
        <v>43952</v>
      </c>
      <c r="C18" t="s">
        <v>10</v>
      </c>
      <c r="D18" s="7">
        <v>619605</v>
      </c>
    </row>
    <row r="19" spans="1:4" x14ac:dyDescent="0.2">
      <c r="A19" s="6">
        <v>43983</v>
      </c>
      <c r="B19" s="9">
        <v>43983</v>
      </c>
      <c r="C19" t="s">
        <v>11</v>
      </c>
      <c r="D19" s="7">
        <v>800325</v>
      </c>
    </row>
    <row r="20" spans="1:4" x14ac:dyDescent="0.2">
      <c r="A20" s="6">
        <v>44013</v>
      </c>
      <c r="B20" s="9">
        <v>44013</v>
      </c>
      <c r="C20" t="s">
        <v>12</v>
      </c>
      <c r="D20" s="7">
        <v>870030</v>
      </c>
    </row>
    <row r="21" spans="1:4" x14ac:dyDescent="0.2">
      <c r="A21" s="6">
        <v>44044</v>
      </c>
      <c r="B21" s="9">
        <v>44044</v>
      </c>
      <c r="C21" t="s">
        <v>13</v>
      </c>
      <c r="D21" s="7">
        <v>753375</v>
      </c>
    </row>
    <row r="22" spans="1:4" x14ac:dyDescent="0.2">
      <c r="A22" s="6">
        <v>44075</v>
      </c>
      <c r="B22" s="9">
        <v>44075</v>
      </c>
      <c r="C22" t="s">
        <v>14</v>
      </c>
      <c r="D22" s="7">
        <v>793026</v>
      </c>
    </row>
    <row r="23" spans="1:4" x14ac:dyDescent="0.2">
      <c r="A23" s="6">
        <v>44105</v>
      </c>
      <c r="B23" s="9">
        <v>44105</v>
      </c>
      <c r="C23" t="s">
        <v>15</v>
      </c>
      <c r="D23" s="7">
        <v>1016179</v>
      </c>
    </row>
    <row r="24" spans="1:4" x14ac:dyDescent="0.2">
      <c r="A24" s="6">
        <v>44136</v>
      </c>
      <c r="B24" s="9">
        <v>44136</v>
      </c>
      <c r="C24" t="s">
        <v>16</v>
      </c>
      <c r="D24" s="7">
        <v>1047607</v>
      </c>
    </row>
    <row r="25" spans="1:4" x14ac:dyDescent="0.2">
      <c r="A25" s="6">
        <v>44166</v>
      </c>
      <c r="B25" s="9">
        <v>44166</v>
      </c>
      <c r="C25" t="s">
        <v>17</v>
      </c>
      <c r="D25" s="7">
        <v>1003017</v>
      </c>
    </row>
    <row r="26" spans="1:4" x14ac:dyDescent="0.2">
      <c r="A26" s="6">
        <v>44197</v>
      </c>
      <c r="B26" s="9">
        <v>44197</v>
      </c>
      <c r="C26" t="s">
        <v>6</v>
      </c>
      <c r="D26" s="7">
        <v>1110167</v>
      </c>
    </row>
    <row r="27" spans="1:4" x14ac:dyDescent="0.2">
      <c r="A27" s="6">
        <v>44228</v>
      </c>
      <c r="B27" s="9">
        <v>44228</v>
      </c>
      <c r="C27" t="s">
        <v>7</v>
      </c>
      <c r="D27" s="7">
        <v>729701</v>
      </c>
    </row>
    <row r="28" spans="1:4" x14ac:dyDescent="0.2">
      <c r="A28" s="6">
        <v>44256</v>
      </c>
      <c r="B28" s="9">
        <v>44256</v>
      </c>
      <c r="C28" t="s">
        <v>8</v>
      </c>
      <c r="D28" s="7">
        <v>649689</v>
      </c>
    </row>
    <row r="29" spans="1:4" x14ac:dyDescent="0.2">
      <c r="A29" s="6">
        <v>44287</v>
      </c>
      <c r="B29" s="9">
        <v>44287</v>
      </c>
      <c r="C29" t="s">
        <v>9</v>
      </c>
      <c r="D29" s="7">
        <v>675932</v>
      </c>
    </row>
    <row r="30" spans="1:4" x14ac:dyDescent="0.2">
      <c r="A30" s="6">
        <v>44317</v>
      </c>
      <c r="B30" s="9">
        <v>44317</v>
      </c>
      <c r="C30" t="s">
        <v>10</v>
      </c>
      <c r="D30" s="7">
        <v>716897</v>
      </c>
    </row>
    <row r="31" spans="1:4" x14ac:dyDescent="0.2">
      <c r="A31" s="6">
        <v>44348</v>
      </c>
      <c r="B31" s="9">
        <v>44348</v>
      </c>
      <c r="C31" t="s">
        <v>11</v>
      </c>
      <c r="D31" s="7">
        <v>934572</v>
      </c>
    </row>
    <row r="32" spans="1:4" x14ac:dyDescent="0.2">
      <c r="A32" s="6">
        <v>44378</v>
      </c>
      <c r="B32" s="9">
        <v>44378</v>
      </c>
      <c r="C32" t="s">
        <v>12</v>
      </c>
      <c r="D32" s="7">
        <v>1045582</v>
      </c>
    </row>
    <row r="33" spans="1:4" x14ac:dyDescent="0.2">
      <c r="A33" s="6">
        <v>44409</v>
      </c>
      <c r="B33" s="9">
        <v>44409</v>
      </c>
      <c r="C33" t="s">
        <v>13</v>
      </c>
      <c r="D33" s="7">
        <v>863396</v>
      </c>
    </row>
    <row r="34" spans="1:4" x14ac:dyDescent="0.2">
      <c r="A34" s="6">
        <v>44440</v>
      </c>
      <c r="B34" s="9">
        <v>44440</v>
      </c>
      <c r="C34" t="s">
        <v>14</v>
      </c>
      <c r="D34" s="7">
        <v>908837</v>
      </c>
    </row>
    <row r="35" spans="1:4" x14ac:dyDescent="0.2">
      <c r="A35" s="6">
        <v>44470</v>
      </c>
      <c r="B35" s="9">
        <v>44470</v>
      </c>
      <c r="C35" t="s">
        <v>15</v>
      </c>
      <c r="D35" s="7">
        <v>1134146</v>
      </c>
    </row>
    <row r="36" spans="1:4" x14ac:dyDescent="0.2">
      <c r="A36" s="6">
        <v>44501</v>
      </c>
      <c r="B36" s="9">
        <v>44501</v>
      </c>
      <c r="C36" t="s">
        <v>16</v>
      </c>
      <c r="D36" s="7">
        <v>1169222</v>
      </c>
    </row>
    <row r="37" spans="1:4" x14ac:dyDescent="0.2">
      <c r="A37" s="6">
        <v>44531</v>
      </c>
      <c r="B37" s="9">
        <v>44531</v>
      </c>
      <c r="C37" t="s">
        <v>17</v>
      </c>
      <c r="D37" s="7">
        <v>1110167</v>
      </c>
    </row>
    <row r="38" spans="1:4" x14ac:dyDescent="0.2">
      <c r="A38" s="6">
        <v>44562</v>
      </c>
      <c r="B38" s="9">
        <v>44562</v>
      </c>
      <c r="C38" t="s">
        <v>6</v>
      </c>
      <c r="D38" s="7">
        <v>1332201</v>
      </c>
    </row>
    <row r="39" spans="1:4" x14ac:dyDescent="0.2">
      <c r="A39" s="6">
        <v>44593</v>
      </c>
      <c r="B39" s="9">
        <v>44593</v>
      </c>
      <c r="C39" t="s">
        <v>7</v>
      </c>
      <c r="D39" s="7">
        <v>875642</v>
      </c>
    </row>
    <row r="40" spans="1:4" x14ac:dyDescent="0.2">
      <c r="A40" s="6">
        <v>44621</v>
      </c>
      <c r="B40" s="9">
        <v>44621</v>
      </c>
      <c r="C40" t="s">
        <v>8</v>
      </c>
      <c r="D40" s="7">
        <v>779627</v>
      </c>
    </row>
    <row r="41" spans="1:4" x14ac:dyDescent="0.2">
      <c r="A41" s="6">
        <v>44652</v>
      </c>
      <c r="B41" s="9">
        <v>44652</v>
      </c>
      <c r="C41" t="s">
        <v>9</v>
      </c>
      <c r="D41" s="7">
        <v>811119</v>
      </c>
    </row>
    <row r="42" spans="1:4" x14ac:dyDescent="0.2">
      <c r="A42" s="6">
        <v>44682</v>
      </c>
      <c r="B42" s="9">
        <v>44682</v>
      </c>
      <c r="C42" t="s">
        <v>10</v>
      </c>
      <c r="D42" s="7">
        <v>860277</v>
      </c>
    </row>
    <row r="43" spans="1:4" x14ac:dyDescent="0.2">
      <c r="A43" s="6">
        <v>44713</v>
      </c>
      <c r="B43" s="9">
        <v>44713</v>
      </c>
      <c r="C43" t="s">
        <v>11</v>
      </c>
      <c r="D43" s="7">
        <v>1121487</v>
      </c>
    </row>
    <row r="44" spans="1:4" x14ac:dyDescent="0.2">
      <c r="A44" s="6">
        <v>44743</v>
      </c>
      <c r="B44" s="9">
        <v>44743</v>
      </c>
      <c r="C44" t="s">
        <v>12</v>
      </c>
      <c r="D44" s="7">
        <v>1254699</v>
      </c>
    </row>
    <row r="45" spans="1:4" x14ac:dyDescent="0.2">
      <c r="A45" s="6">
        <v>44774</v>
      </c>
      <c r="B45" s="9">
        <v>44774</v>
      </c>
      <c r="C45" t="s">
        <v>13</v>
      </c>
      <c r="D45" s="7">
        <v>1036076</v>
      </c>
    </row>
    <row r="46" spans="1:4" x14ac:dyDescent="0.2">
      <c r="A46" s="6">
        <v>44805</v>
      </c>
      <c r="B46" s="9">
        <v>44805</v>
      </c>
      <c r="C46" t="s">
        <v>14</v>
      </c>
      <c r="D46" s="7">
        <v>1090605</v>
      </c>
    </row>
    <row r="47" spans="1:4" x14ac:dyDescent="0.2">
      <c r="A47" s="6">
        <v>44835</v>
      </c>
      <c r="B47" s="9">
        <v>44835</v>
      </c>
      <c r="C47" t="s">
        <v>15</v>
      </c>
      <c r="D47" s="7">
        <v>1360976</v>
      </c>
    </row>
    <row r="48" spans="1:4" x14ac:dyDescent="0.2">
      <c r="A48" s="6">
        <v>44866</v>
      </c>
      <c r="B48" s="9">
        <v>44866</v>
      </c>
      <c r="C48" t="s">
        <v>16</v>
      </c>
      <c r="D48" s="7">
        <v>1403067</v>
      </c>
    </row>
    <row r="49" spans="1:4" x14ac:dyDescent="0.2">
      <c r="A49" s="6">
        <v>44896</v>
      </c>
      <c r="B49" s="9">
        <v>44896</v>
      </c>
      <c r="C49" t="s">
        <v>17</v>
      </c>
      <c r="D49" s="7">
        <v>1332201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2288-107E-0745-AB02-D504F83D84DB}">
  <sheetPr codeName="Sheet3"/>
  <dimension ref="A1:F49"/>
  <sheetViews>
    <sheetView tabSelected="1" zoomScaleNormal="100" workbookViewId="0">
      <selection activeCell="H3" sqref="H3"/>
    </sheetView>
  </sheetViews>
  <sheetFormatPr baseColWidth="10" defaultRowHeight="16" x14ac:dyDescent="0.2"/>
  <cols>
    <col min="3" max="3" width="19.83203125" customWidth="1"/>
    <col min="4" max="4" width="18.33203125" customWidth="1"/>
  </cols>
  <sheetData>
    <row r="1" spans="1:6" x14ac:dyDescent="0.2">
      <c r="A1" s="13" t="s">
        <v>4</v>
      </c>
      <c r="B1" s="14" t="s">
        <v>5</v>
      </c>
      <c r="C1" s="15" t="s">
        <v>3</v>
      </c>
      <c r="D1" s="14" t="s">
        <v>18</v>
      </c>
    </row>
    <row r="2" spans="1:6" x14ac:dyDescent="0.2">
      <c r="A2" s="9">
        <v>43466</v>
      </c>
      <c r="B2" t="s">
        <v>6</v>
      </c>
      <c r="C2" s="7">
        <v>927616</v>
      </c>
      <c r="D2" s="16"/>
    </row>
    <row r="3" spans="1:6" x14ac:dyDescent="0.2">
      <c r="A3" s="9">
        <v>43497</v>
      </c>
      <c r="B3" t="s">
        <v>7</v>
      </c>
      <c r="C3" s="7">
        <v>642223</v>
      </c>
      <c r="D3" s="16"/>
    </row>
    <row r="4" spans="1:6" x14ac:dyDescent="0.2">
      <c r="A4" s="9">
        <v>43525</v>
      </c>
      <c r="B4" t="s">
        <v>8</v>
      </c>
      <c r="C4" s="7">
        <v>569679</v>
      </c>
      <c r="D4" s="16"/>
    </row>
    <row r="5" spans="1:6" x14ac:dyDescent="0.2">
      <c r="A5" s="9">
        <v>43556</v>
      </c>
      <c r="B5" t="s">
        <v>9</v>
      </c>
      <c r="C5" s="7">
        <v>594002</v>
      </c>
      <c r="D5" s="16"/>
    </row>
    <row r="6" spans="1:6" x14ac:dyDescent="0.2">
      <c r="A6" s="9">
        <v>43586</v>
      </c>
      <c r="B6" t="s">
        <v>10</v>
      </c>
      <c r="C6" s="7">
        <v>605950</v>
      </c>
      <c r="D6" s="16"/>
    </row>
    <row r="7" spans="1:6" x14ac:dyDescent="0.2">
      <c r="A7" s="9">
        <v>43617</v>
      </c>
      <c r="B7" t="s">
        <v>11</v>
      </c>
      <c r="C7" s="7">
        <v>787416</v>
      </c>
      <c r="D7" s="16"/>
    </row>
    <row r="8" spans="1:6" x14ac:dyDescent="0.2">
      <c r="A8" s="9">
        <v>43647</v>
      </c>
      <c r="B8" t="s">
        <v>12</v>
      </c>
      <c r="C8" s="7">
        <v>867448</v>
      </c>
      <c r="D8" s="17">
        <f>(AVERAGE(C2:C13)+AVERAGE(C3:C14))/2</f>
        <v>788379.54166666674</v>
      </c>
    </row>
    <row r="9" spans="1:6" x14ac:dyDescent="0.2">
      <c r="A9" s="9">
        <v>43678</v>
      </c>
      <c r="B9" t="s">
        <v>13</v>
      </c>
      <c r="C9" s="7">
        <v>753375</v>
      </c>
      <c r="D9" s="17">
        <f t="shared" ref="D9:D43" si="0">(AVERAGE(C3:C14)+AVERAGE(C4:C15))/2</f>
        <v>793032.54166666674</v>
      </c>
    </row>
    <row r="10" spans="1:6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</row>
    <row r="11" spans="1:6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F11" s="19"/>
    </row>
    <row r="12" spans="1:6" x14ac:dyDescent="0.2">
      <c r="A12" s="9">
        <v>43770</v>
      </c>
      <c r="B12" t="s">
        <v>16</v>
      </c>
      <c r="C12" s="7">
        <v>992133</v>
      </c>
      <c r="D12" s="17">
        <f t="shared" si="0"/>
        <v>795912.875</v>
      </c>
    </row>
    <row r="13" spans="1:6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</row>
    <row r="14" spans="1:6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</row>
    <row r="15" spans="1:6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</row>
    <row r="16" spans="1:6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</row>
    <row r="17" spans="1:4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</row>
    <row r="18" spans="1:4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</row>
    <row r="19" spans="1:4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</row>
    <row r="20" spans="1:4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</row>
    <row r="21" spans="1:4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</row>
    <row r="22" spans="1:4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</row>
    <row r="23" spans="1:4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</row>
    <row r="24" spans="1:4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</row>
    <row r="25" spans="1:4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</row>
    <row r="26" spans="1:4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</row>
    <row r="27" spans="1:4" x14ac:dyDescent="0.2">
      <c r="A27" s="9">
        <v>44228</v>
      </c>
      <c r="B27" t="s">
        <v>7</v>
      </c>
      <c r="C27" s="7">
        <v>729701</v>
      </c>
      <c r="D27" s="17">
        <f t="shared" si="0"/>
        <v>877562.875</v>
      </c>
    </row>
    <row r="28" spans="1:4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</row>
    <row r="29" spans="1:4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</row>
    <row r="30" spans="1:4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</row>
    <row r="31" spans="1:4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</row>
    <row r="32" spans="1:4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</row>
    <row r="33" spans="1:4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</row>
    <row r="34" spans="1:4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</row>
    <row r="35" spans="1:4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</row>
    <row r="36" spans="1:4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</row>
    <row r="37" spans="1:4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</row>
    <row r="38" spans="1:4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</row>
    <row r="39" spans="1:4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</row>
    <row r="40" spans="1:4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</row>
    <row r="41" spans="1:4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</row>
    <row r="42" spans="1:4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</row>
    <row r="43" spans="1:4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</row>
    <row r="44" spans="1:4" x14ac:dyDescent="0.2">
      <c r="A44" s="9">
        <v>44743</v>
      </c>
      <c r="B44" t="s">
        <v>12</v>
      </c>
      <c r="C44" s="7">
        <v>1254699</v>
      </c>
      <c r="D44" s="23"/>
    </row>
    <row r="45" spans="1:4" x14ac:dyDescent="0.2">
      <c r="A45" s="9">
        <v>44774</v>
      </c>
      <c r="B45" t="s">
        <v>13</v>
      </c>
      <c r="C45" s="7">
        <v>1036076</v>
      </c>
      <c r="D45" s="23"/>
    </row>
    <row r="46" spans="1:4" x14ac:dyDescent="0.2">
      <c r="A46" s="9">
        <v>44805</v>
      </c>
      <c r="B46" t="s">
        <v>14</v>
      </c>
      <c r="C46" s="7">
        <v>1090605</v>
      </c>
      <c r="D46" s="23"/>
    </row>
    <row r="47" spans="1:4" x14ac:dyDescent="0.2">
      <c r="A47" s="9">
        <v>44835</v>
      </c>
      <c r="B47" t="s">
        <v>15</v>
      </c>
      <c r="C47" s="7">
        <v>1360976</v>
      </c>
      <c r="D47" s="23"/>
    </row>
    <row r="48" spans="1:4" x14ac:dyDescent="0.2">
      <c r="A48" s="9">
        <v>44866</v>
      </c>
      <c r="B48" t="s">
        <v>16</v>
      </c>
      <c r="C48" s="7">
        <v>1403067</v>
      </c>
      <c r="D48" s="23"/>
    </row>
    <row r="49" spans="1:4" x14ac:dyDescent="0.2">
      <c r="A49" s="9">
        <v>44896</v>
      </c>
      <c r="B49" t="s">
        <v>17</v>
      </c>
      <c r="C49" s="7">
        <v>1332201</v>
      </c>
      <c r="D49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3693-0900-A34C-B71D-9EC9D0A1960D}">
  <sheetPr codeName="Sheet4"/>
  <dimension ref="A1:E49"/>
  <sheetViews>
    <sheetView topLeftCell="A21" workbookViewId="0">
      <selection activeCell="F21" sqref="F21"/>
    </sheetView>
  </sheetViews>
  <sheetFormatPr baseColWidth="10" defaultRowHeight="16" x14ac:dyDescent="0.2"/>
  <cols>
    <col min="4" max="4" width="13" bestFit="1" customWidth="1"/>
    <col min="5" max="5" width="13" style="22" customWidth="1"/>
  </cols>
  <sheetData>
    <row r="1" spans="1:5" x14ac:dyDescent="0.2">
      <c r="A1" s="13" t="s">
        <v>4</v>
      </c>
      <c r="B1" s="14" t="s">
        <v>5</v>
      </c>
      <c r="C1" s="15" t="s">
        <v>3</v>
      </c>
      <c r="D1" s="14" t="s">
        <v>18</v>
      </c>
      <c r="E1" s="20" t="s">
        <v>19</v>
      </c>
    </row>
    <row r="2" spans="1:5" x14ac:dyDescent="0.2">
      <c r="A2" s="9">
        <v>43466</v>
      </c>
      <c r="B2" t="s">
        <v>6</v>
      </c>
      <c r="C2" s="7">
        <v>927616</v>
      </c>
      <c r="D2" s="16"/>
      <c r="E2" s="21"/>
    </row>
    <row r="3" spans="1:5" x14ac:dyDescent="0.2">
      <c r="A3" s="9">
        <v>43497</v>
      </c>
      <c r="B3" t="s">
        <v>7</v>
      </c>
      <c r="C3" s="7">
        <v>642223</v>
      </c>
      <c r="D3" s="16"/>
      <c r="E3" s="21"/>
    </row>
    <row r="4" spans="1:5" x14ac:dyDescent="0.2">
      <c r="A4" s="9">
        <v>43525</v>
      </c>
      <c r="B4" t="s">
        <v>8</v>
      </c>
      <c r="C4" s="7">
        <v>569679</v>
      </c>
      <c r="D4" s="16"/>
      <c r="E4" s="21"/>
    </row>
    <row r="5" spans="1:5" x14ac:dyDescent="0.2">
      <c r="A5" s="9">
        <v>43556</v>
      </c>
      <c r="B5" t="s">
        <v>9</v>
      </c>
      <c r="C5" s="7">
        <v>594002</v>
      </c>
      <c r="D5" s="16"/>
      <c r="E5" s="21"/>
    </row>
    <row r="6" spans="1:5" x14ac:dyDescent="0.2">
      <c r="A6" s="9">
        <v>43586</v>
      </c>
      <c r="B6" t="s">
        <v>10</v>
      </c>
      <c r="C6" s="7">
        <v>605950</v>
      </c>
      <c r="D6" s="16"/>
      <c r="E6" s="21"/>
    </row>
    <row r="7" spans="1:5" x14ac:dyDescent="0.2">
      <c r="A7" s="9">
        <v>43617</v>
      </c>
      <c r="B7" t="s">
        <v>11</v>
      </c>
      <c r="C7" s="7">
        <v>787416</v>
      </c>
      <c r="D7" s="16"/>
      <c r="E7" s="21"/>
    </row>
    <row r="8" spans="1:5" x14ac:dyDescent="0.2">
      <c r="A8" s="9">
        <v>43647</v>
      </c>
      <c r="B8" t="s">
        <v>12</v>
      </c>
      <c r="C8" s="7">
        <v>867448</v>
      </c>
      <c r="D8" s="17">
        <f t="shared" ref="D8:D43" si="0">(AVERAGE(C2:C13)+AVERAGE(C3:C14))/2</f>
        <v>788379.54166666674</v>
      </c>
      <c r="E8" s="22">
        <f>C8-D8</f>
        <v>79068.458333333256</v>
      </c>
    </row>
    <row r="9" spans="1:5" x14ac:dyDescent="0.2">
      <c r="A9" s="9">
        <v>43678</v>
      </c>
      <c r="B9" t="s">
        <v>13</v>
      </c>
      <c r="C9" s="7">
        <v>753375</v>
      </c>
      <c r="D9" s="17">
        <f t="shared" si="0"/>
        <v>793032.54166666674</v>
      </c>
      <c r="E9" s="22">
        <f t="shared" ref="E9:E43" si="1">C9-D9</f>
        <v>-39657.541666666744</v>
      </c>
    </row>
    <row r="10" spans="1:5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  <c r="E10" s="22">
        <f t="shared" si="1"/>
        <v>-1917.875</v>
      </c>
    </row>
    <row r="11" spans="1:5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E11" s="22">
        <f t="shared" si="1"/>
        <v>167026.08333333337</v>
      </c>
    </row>
    <row r="12" spans="1:5" x14ac:dyDescent="0.2">
      <c r="A12" s="9">
        <v>43770</v>
      </c>
      <c r="B12" t="s">
        <v>16</v>
      </c>
      <c r="C12" s="7">
        <v>992133</v>
      </c>
      <c r="D12" s="17">
        <f t="shared" si="0"/>
        <v>795912.875</v>
      </c>
      <c r="E12" s="22">
        <f t="shared" si="1"/>
        <v>196220.125</v>
      </c>
    </row>
    <row r="13" spans="1:5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  <c r="E13" s="22">
        <f t="shared" si="1"/>
        <v>130596.29166666663</v>
      </c>
    </row>
    <row r="14" spans="1:5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  <c r="E14" s="22">
        <f t="shared" si="1"/>
        <v>205351.83333333326</v>
      </c>
    </row>
    <row r="15" spans="1:5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  <c r="E15" s="22">
        <f t="shared" si="1"/>
        <v>-119278.75</v>
      </c>
    </row>
    <row r="16" spans="1:5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  <c r="E16" s="22">
        <f t="shared" si="1"/>
        <v>-218492.75</v>
      </c>
    </row>
    <row r="17" spans="1:5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  <c r="E17" s="22">
        <f t="shared" si="1"/>
        <v>-206012.79166666674</v>
      </c>
    </row>
    <row r="18" spans="1:5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  <c r="E18" s="22">
        <f t="shared" si="1"/>
        <v>-184963.25</v>
      </c>
    </row>
    <row r="19" spans="1:5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  <c r="E19" s="22">
        <f t="shared" si="1"/>
        <v>-9696.375</v>
      </c>
    </row>
    <row r="20" spans="1:5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  <c r="E20" s="22">
        <f t="shared" si="1"/>
        <v>52402.333333333256</v>
      </c>
    </row>
    <row r="21" spans="1:5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  <c r="E21" s="22">
        <f t="shared" si="1"/>
        <v>-70850.875</v>
      </c>
    </row>
    <row r="22" spans="1:5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  <c r="E22" s="22">
        <f t="shared" si="1"/>
        <v>-36267.208333333256</v>
      </c>
    </row>
    <row r="23" spans="1:5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  <c r="E23" s="22">
        <f t="shared" si="1"/>
        <v>180538.33333333337</v>
      </c>
    </row>
    <row r="24" spans="1:5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  <c r="E24" s="22">
        <f t="shared" si="1"/>
        <v>204498.75</v>
      </c>
    </row>
    <row r="25" spans="1:5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  <c r="E25" s="22">
        <f t="shared" si="1"/>
        <v>150261.29166666663</v>
      </c>
    </row>
    <row r="26" spans="1:5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  <c r="E26" s="22">
        <f t="shared" si="1"/>
        <v>244503</v>
      </c>
    </row>
    <row r="27" spans="1:5" x14ac:dyDescent="0.2">
      <c r="A27" s="9">
        <v>44228</v>
      </c>
      <c r="B27" t="s">
        <v>7</v>
      </c>
      <c r="C27" s="7">
        <v>729701</v>
      </c>
      <c r="D27" s="17">
        <f t="shared" si="0"/>
        <v>877562.875</v>
      </c>
      <c r="E27" s="22">
        <f t="shared" si="1"/>
        <v>-147861.875</v>
      </c>
    </row>
    <row r="28" spans="1:5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  <c r="E28" s="22">
        <f t="shared" si="1"/>
        <v>-237283.54166666674</v>
      </c>
    </row>
    <row r="29" spans="1:5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  <c r="E29" s="22">
        <f t="shared" si="1"/>
        <v>-220781.29166666674</v>
      </c>
    </row>
    <row r="30" spans="1:5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  <c r="E30" s="22">
        <f t="shared" si="1"/>
        <v>-189798.875</v>
      </c>
    </row>
    <row r="31" spans="1:5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  <c r="E31" s="22">
        <f t="shared" si="1"/>
        <v>18344.25</v>
      </c>
    </row>
    <row r="32" spans="1:5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  <c r="E32" s="22">
        <f t="shared" si="1"/>
        <v>115638.25</v>
      </c>
    </row>
    <row r="33" spans="1:5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  <c r="E33" s="22">
        <f t="shared" si="1"/>
        <v>-81880.041666666628</v>
      </c>
    </row>
    <row r="34" spans="1:5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  <c r="E34" s="22">
        <f t="shared" si="1"/>
        <v>-47934</v>
      </c>
    </row>
    <row r="35" spans="1:5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  <c r="E35" s="22">
        <f t="shared" si="1"/>
        <v>166328.125</v>
      </c>
    </row>
    <row r="36" spans="1:5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  <c r="E36" s="22">
        <f t="shared" si="1"/>
        <v>189797.16666666674</v>
      </c>
    </row>
    <row r="37" spans="1:5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  <c r="E37" s="22">
        <f t="shared" si="1"/>
        <v>116979.875</v>
      </c>
    </row>
    <row r="38" spans="1:5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  <c r="E38" s="22">
        <f t="shared" si="1"/>
        <v>322512.54166666674</v>
      </c>
    </row>
    <row r="39" spans="1:5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  <c r="E39" s="22">
        <f t="shared" si="1"/>
        <v>-149954.66666666663</v>
      </c>
    </row>
    <row r="40" spans="1:5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  <c r="E40" s="22">
        <f t="shared" si="1"/>
        <v>-260738.33333333326</v>
      </c>
    </row>
    <row r="41" spans="1:5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  <c r="E41" s="22">
        <f t="shared" si="1"/>
        <v>-246271.25</v>
      </c>
    </row>
    <row r="42" spans="1:5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  <c r="E42" s="22">
        <f t="shared" si="1"/>
        <v>-216308.04166666651</v>
      </c>
    </row>
    <row r="43" spans="1:5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  <c r="E43" s="22">
        <f t="shared" si="1"/>
        <v>25907</v>
      </c>
    </row>
    <row r="44" spans="1:5" x14ac:dyDescent="0.2">
      <c r="A44" s="9">
        <v>44743</v>
      </c>
      <c r="B44" t="s">
        <v>12</v>
      </c>
      <c r="C44" s="7">
        <v>1254699</v>
      </c>
      <c r="D44" s="23"/>
      <c r="E44" s="21"/>
    </row>
    <row r="45" spans="1:5" x14ac:dyDescent="0.2">
      <c r="A45" s="9">
        <v>44774</v>
      </c>
      <c r="B45" t="s">
        <v>13</v>
      </c>
      <c r="C45" s="7">
        <v>1036076</v>
      </c>
      <c r="D45" s="23"/>
      <c r="E45" s="21"/>
    </row>
    <row r="46" spans="1:5" x14ac:dyDescent="0.2">
      <c r="A46" s="9">
        <v>44805</v>
      </c>
      <c r="B46" t="s">
        <v>14</v>
      </c>
      <c r="C46" s="7">
        <v>1090605</v>
      </c>
      <c r="D46" s="23"/>
      <c r="E46" s="21"/>
    </row>
    <row r="47" spans="1:5" x14ac:dyDescent="0.2">
      <c r="A47" s="9">
        <v>44835</v>
      </c>
      <c r="B47" t="s">
        <v>15</v>
      </c>
      <c r="C47" s="7">
        <v>1360976</v>
      </c>
      <c r="D47" s="23"/>
      <c r="E47" s="21"/>
    </row>
    <row r="48" spans="1:5" x14ac:dyDescent="0.2">
      <c r="A48" s="9">
        <v>44866</v>
      </c>
      <c r="B48" t="s">
        <v>16</v>
      </c>
      <c r="C48" s="7">
        <v>1403067</v>
      </c>
      <c r="D48" s="23"/>
      <c r="E48" s="21"/>
    </row>
    <row r="49" spans="1:5" x14ac:dyDescent="0.2">
      <c r="A49" s="9">
        <v>44896</v>
      </c>
      <c r="B49" t="s">
        <v>17</v>
      </c>
      <c r="C49" s="7">
        <v>1332201</v>
      </c>
      <c r="D49" s="23"/>
      <c r="E4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4CA-B56C-F84B-A957-1CCF2FBB842B}">
  <sheetPr codeName="Sheet5"/>
  <dimension ref="A1:P49"/>
  <sheetViews>
    <sheetView topLeftCell="A32" zoomScaleNormal="110" workbookViewId="0">
      <selection activeCell="P46" sqref="P46"/>
    </sheetView>
  </sheetViews>
  <sheetFormatPr baseColWidth="10" defaultRowHeight="16" x14ac:dyDescent="0.2"/>
  <cols>
    <col min="4" max="4" width="13" bestFit="1" customWidth="1"/>
    <col min="16" max="16" width="14" bestFit="1" customWidth="1"/>
  </cols>
  <sheetData>
    <row r="1" spans="1:16" ht="17" thickBot="1" x14ac:dyDescent="0.25">
      <c r="A1" s="13" t="s">
        <v>4</v>
      </c>
      <c r="B1" s="14" t="s">
        <v>5</v>
      </c>
      <c r="C1" s="15" t="s">
        <v>3</v>
      </c>
      <c r="D1" s="14" t="s">
        <v>18</v>
      </c>
      <c r="E1" s="20" t="s">
        <v>19</v>
      </c>
      <c r="F1" s="26" t="s">
        <v>4</v>
      </c>
      <c r="G1" s="26" t="s">
        <v>5</v>
      </c>
    </row>
    <row r="2" spans="1:16" ht="17" thickTop="1" x14ac:dyDescent="0.2">
      <c r="A2" s="9">
        <v>43466</v>
      </c>
      <c r="B2" t="s">
        <v>6</v>
      </c>
      <c r="C2" s="7">
        <v>927616</v>
      </c>
      <c r="D2" s="16"/>
      <c r="E2" s="21"/>
      <c r="F2" s="27"/>
      <c r="G2" s="27"/>
    </row>
    <row r="3" spans="1:16" x14ac:dyDescent="0.2">
      <c r="A3" s="9">
        <v>43497</v>
      </c>
      <c r="B3" t="s">
        <v>7</v>
      </c>
      <c r="C3" s="7">
        <v>642223</v>
      </c>
      <c r="D3" s="16"/>
      <c r="E3" s="21"/>
      <c r="F3" s="27"/>
      <c r="G3" s="27"/>
    </row>
    <row r="4" spans="1:16" x14ac:dyDescent="0.2">
      <c r="A4" s="9">
        <v>43525</v>
      </c>
      <c r="B4" t="s">
        <v>8</v>
      </c>
      <c r="C4" s="7">
        <v>569679</v>
      </c>
      <c r="D4" s="16"/>
      <c r="E4" s="21"/>
      <c r="F4" s="27"/>
      <c r="G4" s="27"/>
    </row>
    <row r="5" spans="1:16" x14ac:dyDescent="0.2">
      <c r="A5" s="9">
        <v>43556</v>
      </c>
      <c r="B5" t="s">
        <v>9</v>
      </c>
      <c r="C5" s="7">
        <v>594002</v>
      </c>
      <c r="D5" s="16"/>
      <c r="E5" s="21"/>
      <c r="F5" s="27"/>
      <c r="G5" s="27"/>
    </row>
    <row r="6" spans="1:16" x14ac:dyDescent="0.2">
      <c r="A6" s="9">
        <v>43586</v>
      </c>
      <c r="B6" t="s">
        <v>10</v>
      </c>
      <c r="C6" s="7">
        <v>605950</v>
      </c>
      <c r="D6" s="16"/>
      <c r="E6" s="21"/>
      <c r="F6" s="27"/>
      <c r="G6" s="27"/>
    </row>
    <row r="7" spans="1:16" x14ac:dyDescent="0.2">
      <c r="A7" s="9">
        <v>43617</v>
      </c>
      <c r="B7" t="s">
        <v>11</v>
      </c>
      <c r="C7" s="7">
        <v>787416</v>
      </c>
      <c r="D7" s="16"/>
      <c r="E7" s="21"/>
      <c r="F7" s="27"/>
      <c r="G7" s="27"/>
    </row>
    <row r="8" spans="1:16" x14ac:dyDescent="0.2">
      <c r="A8" s="9">
        <v>43647</v>
      </c>
      <c r="B8" t="s">
        <v>12</v>
      </c>
      <c r="C8" s="7">
        <v>867448</v>
      </c>
      <c r="D8" s="17">
        <f t="shared" ref="D8:D43" si="0">(AVERAGE(C2:C13)+AVERAGE(C3:C14))/2</f>
        <v>788379.54166666674</v>
      </c>
      <c r="E8" s="22">
        <f>C8-D8</f>
        <v>79068.458333333256</v>
      </c>
      <c r="F8" s="24">
        <v>2019</v>
      </c>
      <c r="G8" s="24">
        <v>7</v>
      </c>
    </row>
    <row r="9" spans="1:16" x14ac:dyDescent="0.2">
      <c r="A9" s="9">
        <v>43678</v>
      </c>
      <c r="B9" t="s">
        <v>13</v>
      </c>
      <c r="C9" s="7">
        <v>753375</v>
      </c>
      <c r="D9" s="17">
        <f t="shared" si="0"/>
        <v>793032.54166666674</v>
      </c>
      <c r="E9" s="22">
        <f t="shared" ref="E9:E43" si="1">C9-D9</f>
        <v>-39657.541666666744</v>
      </c>
      <c r="F9" s="24">
        <v>2019</v>
      </c>
      <c r="G9" s="24">
        <v>8</v>
      </c>
    </row>
    <row r="10" spans="1:16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  <c r="E10" s="22">
        <f t="shared" si="1"/>
        <v>-1917.875</v>
      </c>
      <c r="F10" s="24">
        <v>2019</v>
      </c>
      <c r="G10" s="24">
        <v>9</v>
      </c>
    </row>
    <row r="11" spans="1:16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E11" s="22">
        <f t="shared" si="1"/>
        <v>167026.08333333337</v>
      </c>
      <c r="F11" s="24">
        <v>2019</v>
      </c>
      <c r="G11" s="24">
        <v>10</v>
      </c>
    </row>
    <row r="12" spans="1:16" ht="22" x14ac:dyDescent="0.3">
      <c r="A12" s="9">
        <v>43770</v>
      </c>
      <c r="B12" t="s">
        <v>16</v>
      </c>
      <c r="C12" s="7">
        <v>992133</v>
      </c>
      <c r="D12" s="17">
        <f t="shared" si="0"/>
        <v>795912.875</v>
      </c>
      <c r="E12" s="22">
        <f t="shared" si="1"/>
        <v>196220.125</v>
      </c>
      <c r="F12" s="24">
        <v>2019</v>
      </c>
      <c r="G12" s="24">
        <v>11</v>
      </c>
      <c r="J12" s="34" t="s">
        <v>34</v>
      </c>
    </row>
    <row r="13" spans="1:16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  <c r="E13" s="22">
        <f t="shared" si="1"/>
        <v>130596.29166666663</v>
      </c>
      <c r="F13" s="24">
        <v>2019</v>
      </c>
      <c r="G13" s="25">
        <v>12</v>
      </c>
    </row>
    <row r="14" spans="1:16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  <c r="E14" s="22">
        <f t="shared" si="1"/>
        <v>205351.83333333326</v>
      </c>
      <c r="F14" s="24">
        <v>2020</v>
      </c>
      <c r="G14" s="24">
        <v>1</v>
      </c>
      <c r="I14" s="191" t="s">
        <v>33</v>
      </c>
      <c r="J14" s="191"/>
      <c r="K14" s="191"/>
      <c r="L14" s="191"/>
      <c r="M14" s="191"/>
    </row>
    <row r="15" spans="1:16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  <c r="E15" s="22">
        <f t="shared" si="1"/>
        <v>-119278.75</v>
      </c>
      <c r="F15" s="24">
        <v>2020</v>
      </c>
      <c r="G15" s="24">
        <v>2</v>
      </c>
      <c r="I15" s="31" t="s">
        <v>20</v>
      </c>
      <c r="J15" s="32">
        <v>2019</v>
      </c>
      <c r="K15" s="32">
        <v>2020</v>
      </c>
      <c r="L15" s="32">
        <v>2021</v>
      </c>
      <c r="M15" s="32">
        <v>2022</v>
      </c>
      <c r="O15" s="38" t="s">
        <v>35</v>
      </c>
      <c r="P15" s="38" t="s">
        <v>36</v>
      </c>
    </row>
    <row r="16" spans="1:16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  <c r="E16" s="22">
        <f t="shared" si="1"/>
        <v>-218492.75</v>
      </c>
      <c r="F16" s="24">
        <v>2020</v>
      </c>
      <c r="G16" s="24">
        <v>3</v>
      </c>
      <c r="I16" s="30" t="s">
        <v>21</v>
      </c>
      <c r="J16" s="35"/>
      <c r="K16" s="29">
        <f>E14</f>
        <v>205351.83333333326</v>
      </c>
      <c r="L16" s="29">
        <f>E26</f>
        <v>244503</v>
      </c>
      <c r="M16" s="22">
        <f>E38</f>
        <v>322512.54166666674</v>
      </c>
      <c r="O16" s="30" t="s">
        <v>21</v>
      </c>
      <c r="P16" s="22">
        <f>AVERAGE(J16:M16)</f>
        <v>257455.79166666666</v>
      </c>
    </row>
    <row r="17" spans="1:16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  <c r="E17" s="22">
        <f t="shared" si="1"/>
        <v>-206012.79166666674</v>
      </c>
      <c r="F17" s="24">
        <v>2020</v>
      </c>
      <c r="G17" s="24">
        <v>4</v>
      </c>
      <c r="I17" s="31" t="s">
        <v>22</v>
      </c>
      <c r="J17" s="36"/>
      <c r="K17" s="29">
        <f t="shared" ref="K17:K27" si="2">E15</f>
        <v>-119278.75</v>
      </c>
      <c r="L17" s="29">
        <f t="shared" ref="L17:L27" si="3">E27</f>
        <v>-147861.875</v>
      </c>
      <c r="M17" s="22">
        <f t="shared" ref="M17:M21" si="4">E39</f>
        <v>-149954.66666666663</v>
      </c>
      <c r="O17" s="31" t="s">
        <v>22</v>
      </c>
      <c r="P17" s="22">
        <f t="shared" ref="P17:P27" si="5">AVERAGE(J17:M17)</f>
        <v>-139031.76388888888</v>
      </c>
    </row>
    <row r="18" spans="1:16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  <c r="E18" s="22">
        <f t="shared" si="1"/>
        <v>-184963.25</v>
      </c>
      <c r="F18" s="24">
        <v>2020</v>
      </c>
      <c r="G18" s="24">
        <v>5</v>
      </c>
      <c r="I18" s="31" t="s">
        <v>23</v>
      </c>
      <c r="J18" s="36"/>
      <c r="K18" s="29">
        <f t="shared" si="2"/>
        <v>-218492.75</v>
      </c>
      <c r="L18" s="29">
        <f t="shared" si="3"/>
        <v>-237283.54166666674</v>
      </c>
      <c r="M18" s="22">
        <f t="shared" si="4"/>
        <v>-260738.33333333326</v>
      </c>
      <c r="O18" s="31" t="s">
        <v>23</v>
      </c>
      <c r="P18" s="22">
        <f t="shared" si="5"/>
        <v>-238838.20833333334</v>
      </c>
    </row>
    <row r="19" spans="1:16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  <c r="E19" s="22">
        <f t="shared" si="1"/>
        <v>-9696.375</v>
      </c>
      <c r="F19" s="24">
        <v>2020</v>
      </c>
      <c r="G19" s="24">
        <v>6</v>
      </c>
      <c r="I19" s="31" t="s">
        <v>24</v>
      </c>
      <c r="J19" s="36"/>
      <c r="K19" s="29">
        <f t="shared" si="2"/>
        <v>-206012.79166666674</v>
      </c>
      <c r="L19" s="29">
        <f t="shared" si="3"/>
        <v>-220781.29166666674</v>
      </c>
      <c r="M19" s="22">
        <f t="shared" si="4"/>
        <v>-246271.25</v>
      </c>
      <c r="O19" s="31" t="s">
        <v>24</v>
      </c>
      <c r="P19" s="22">
        <f t="shared" si="5"/>
        <v>-224355.11111111115</v>
      </c>
    </row>
    <row r="20" spans="1:16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  <c r="E20" s="22">
        <f t="shared" si="1"/>
        <v>52402.333333333256</v>
      </c>
      <c r="F20" s="24">
        <v>2020</v>
      </c>
      <c r="G20" s="24">
        <v>7</v>
      </c>
      <c r="I20" s="31" t="s">
        <v>25</v>
      </c>
      <c r="J20" s="36"/>
      <c r="K20" s="29">
        <f t="shared" si="2"/>
        <v>-184963.25</v>
      </c>
      <c r="L20" s="29">
        <f t="shared" si="3"/>
        <v>-189798.875</v>
      </c>
      <c r="M20" s="22">
        <f t="shared" si="4"/>
        <v>-216308.04166666651</v>
      </c>
      <c r="O20" s="31" t="s">
        <v>25</v>
      </c>
      <c r="P20" s="22">
        <f t="shared" si="5"/>
        <v>-197023.38888888885</v>
      </c>
    </row>
    <row r="21" spans="1:16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  <c r="E21" s="22">
        <f t="shared" si="1"/>
        <v>-70850.875</v>
      </c>
      <c r="F21" s="24">
        <v>2020</v>
      </c>
      <c r="G21" s="24">
        <v>8</v>
      </c>
      <c r="I21" s="31" t="s">
        <v>26</v>
      </c>
      <c r="J21" s="36"/>
      <c r="K21" s="29">
        <f t="shared" si="2"/>
        <v>-9696.375</v>
      </c>
      <c r="L21" s="29">
        <f t="shared" si="3"/>
        <v>18344.25</v>
      </c>
      <c r="M21" s="22">
        <f t="shared" si="4"/>
        <v>25907</v>
      </c>
      <c r="O21" s="31" t="s">
        <v>26</v>
      </c>
      <c r="P21" s="22">
        <f t="shared" si="5"/>
        <v>11518.291666666666</v>
      </c>
    </row>
    <row r="22" spans="1:16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  <c r="E22" s="22">
        <f t="shared" si="1"/>
        <v>-36267.208333333256</v>
      </c>
      <c r="F22" s="24">
        <v>2020</v>
      </c>
      <c r="G22" s="24">
        <v>9</v>
      </c>
      <c r="I22" s="31" t="s">
        <v>27</v>
      </c>
      <c r="J22" s="22">
        <f>E8</f>
        <v>79068.458333333256</v>
      </c>
      <c r="K22" s="29">
        <f t="shared" si="2"/>
        <v>52402.333333333256</v>
      </c>
      <c r="L22" s="29">
        <f t="shared" si="3"/>
        <v>115638.25</v>
      </c>
      <c r="M22" s="37"/>
      <c r="O22" s="31" t="s">
        <v>27</v>
      </c>
      <c r="P22" s="22">
        <f t="shared" si="5"/>
        <v>82369.680555555504</v>
      </c>
    </row>
    <row r="23" spans="1:16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  <c r="E23" s="22">
        <f t="shared" si="1"/>
        <v>180538.33333333337</v>
      </c>
      <c r="F23" s="24">
        <v>2020</v>
      </c>
      <c r="G23" s="24">
        <v>10</v>
      </c>
      <c r="I23" s="31" t="s">
        <v>28</v>
      </c>
      <c r="J23" s="22">
        <f t="shared" ref="J23:J27" si="6">E9</f>
        <v>-39657.541666666744</v>
      </c>
      <c r="K23" s="29">
        <f t="shared" si="2"/>
        <v>-70850.875</v>
      </c>
      <c r="L23" s="29">
        <f t="shared" si="3"/>
        <v>-81880.041666666628</v>
      </c>
      <c r="M23" s="37"/>
      <c r="O23" s="31" t="s">
        <v>28</v>
      </c>
      <c r="P23" s="22">
        <f t="shared" si="5"/>
        <v>-64129.486111111124</v>
      </c>
    </row>
    <row r="24" spans="1:16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  <c r="E24" s="22">
        <f t="shared" si="1"/>
        <v>204498.75</v>
      </c>
      <c r="F24" s="24">
        <v>2020</v>
      </c>
      <c r="G24" s="24">
        <v>11</v>
      </c>
      <c r="I24" s="31" t="s">
        <v>29</v>
      </c>
      <c r="J24" s="22">
        <f t="shared" si="6"/>
        <v>-1917.875</v>
      </c>
      <c r="K24" s="29">
        <f t="shared" si="2"/>
        <v>-36267.208333333256</v>
      </c>
      <c r="L24" s="29">
        <f t="shared" si="3"/>
        <v>-47934</v>
      </c>
      <c r="M24" s="37"/>
      <c r="O24" s="31" t="s">
        <v>29</v>
      </c>
      <c r="P24" s="22">
        <f t="shared" si="5"/>
        <v>-28706.361111111084</v>
      </c>
    </row>
    <row r="25" spans="1:16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  <c r="E25" s="22">
        <f t="shared" si="1"/>
        <v>150261.29166666663</v>
      </c>
      <c r="F25" s="24">
        <v>2020</v>
      </c>
      <c r="G25" s="25">
        <v>12</v>
      </c>
      <c r="I25" s="31" t="s">
        <v>30</v>
      </c>
      <c r="J25" s="22">
        <f t="shared" si="6"/>
        <v>167026.08333333337</v>
      </c>
      <c r="K25" s="29">
        <f t="shared" si="2"/>
        <v>180538.33333333337</v>
      </c>
      <c r="L25" s="29">
        <f t="shared" si="3"/>
        <v>166328.125</v>
      </c>
      <c r="M25" s="37"/>
      <c r="O25" s="31" t="s">
        <v>30</v>
      </c>
      <c r="P25" s="22">
        <f t="shared" si="5"/>
        <v>171297.51388888891</v>
      </c>
    </row>
    <row r="26" spans="1:16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  <c r="E26" s="22">
        <f t="shared" si="1"/>
        <v>244503</v>
      </c>
      <c r="F26" s="24">
        <v>2021</v>
      </c>
      <c r="G26" s="24">
        <v>1</v>
      </c>
      <c r="I26" s="31" t="s">
        <v>31</v>
      </c>
      <c r="J26" s="22">
        <f t="shared" si="6"/>
        <v>196220.125</v>
      </c>
      <c r="K26" s="29">
        <f t="shared" si="2"/>
        <v>204498.75</v>
      </c>
      <c r="L26" s="29">
        <f t="shared" si="3"/>
        <v>189797.16666666674</v>
      </c>
      <c r="M26" s="37"/>
      <c r="O26" s="31" t="s">
        <v>31</v>
      </c>
      <c r="P26" s="22">
        <f t="shared" si="5"/>
        <v>196838.68055555559</v>
      </c>
    </row>
    <row r="27" spans="1:16" ht="17" thickBot="1" x14ac:dyDescent="0.25">
      <c r="A27" s="9">
        <v>44228</v>
      </c>
      <c r="B27" t="s">
        <v>7</v>
      </c>
      <c r="C27" s="7">
        <v>729701</v>
      </c>
      <c r="D27" s="17">
        <f t="shared" si="0"/>
        <v>877562.875</v>
      </c>
      <c r="E27" s="22">
        <f t="shared" si="1"/>
        <v>-147861.875</v>
      </c>
      <c r="F27" s="24">
        <v>2021</v>
      </c>
      <c r="G27" s="24">
        <v>2</v>
      </c>
      <c r="I27" s="33" t="s">
        <v>32</v>
      </c>
      <c r="J27" s="22">
        <f t="shared" si="6"/>
        <v>130596.29166666663</v>
      </c>
      <c r="K27" s="29">
        <f t="shared" si="2"/>
        <v>150261.29166666663</v>
      </c>
      <c r="L27" s="29">
        <f t="shared" si="3"/>
        <v>116979.875</v>
      </c>
      <c r="M27" s="37"/>
      <c r="O27" s="33" t="s">
        <v>32</v>
      </c>
      <c r="P27" s="22">
        <f t="shared" si="5"/>
        <v>132612.48611111109</v>
      </c>
    </row>
    <row r="28" spans="1:16" ht="17" thickTop="1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  <c r="E28" s="22">
        <f t="shared" si="1"/>
        <v>-237283.54166666674</v>
      </c>
      <c r="F28" s="24">
        <v>2021</v>
      </c>
      <c r="G28" s="24">
        <v>3</v>
      </c>
    </row>
    <row r="29" spans="1:16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  <c r="E29" s="22">
        <f t="shared" si="1"/>
        <v>-220781.29166666674</v>
      </c>
      <c r="F29" s="24">
        <v>2021</v>
      </c>
      <c r="G29" s="24">
        <v>4</v>
      </c>
    </row>
    <row r="30" spans="1:16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  <c r="E30" s="22">
        <f t="shared" si="1"/>
        <v>-189798.875</v>
      </c>
      <c r="F30" s="24">
        <v>2021</v>
      </c>
      <c r="G30" s="24">
        <v>5</v>
      </c>
    </row>
    <row r="31" spans="1:16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  <c r="E31" s="22">
        <f t="shared" si="1"/>
        <v>18344.25</v>
      </c>
      <c r="F31" s="24">
        <v>2021</v>
      </c>
      <c r="G31" s="24">
        <v>6</v>
      </c>
    </row>
    <row r="32" spans="1:16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  <c r="E32" s="22">
        <f t="shared" si="1"/>
        <v>115638.25</v>
      </c>
      <c r="F32" s="24">
        <v>2021</v>
      </c>
      <c r="G32" s="24">
        <v>7</v>
      </c>
    </row>
    <row r="33" spans="1:7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  <c r="E33" s="22">
        <f t="shared" si="1"/>
        <v>-81880.041666666628</v>
      </c>
      <c r="F33" s="24">
        <v>2021</v>
      </c>
      <c r="G33" s="24">
        <v>8</v>
      </c>
    </row>
    <row r="34" spans="1:7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  <c r="E34" s="22">
        <f t="shared" si="1"/>
        <v>-47934</v>
      </c>
      <c r="F34" s="24">
        <v>2021</v>
      </c>
      <c r="G34" s="24">
        <v>9</v>
      </c>
    </row>
    <row r="35" spans="1:7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  <c r="E35" s="22">
        <f t="shared" si="1"/>
        <v>166328.125</v>
      </c>
      <c r="F35" s="24">
        <v>2021</v>
      </c>
      <c r="G35" s="24">
        <v>10</v>
      </c>
    </row>
    <row r="36" spans="1:7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  <c r="E36" s="22">
        <f t="shared" si="1"/>
        <v>189797.16666666674</v>
      </c>
      <c r="F36" s="24">
        <v>2021</v>
      </c>
      <c r="G36" s="24">
        <v>11</v>
      </c>
    </row>
    <row r="37" spans="1:7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  <c r="E37" s="22">
        <f t="shared" si="1"/>
        <v>116979.875</v>
      </c>
      <c r="F37" s="24">
        <v>2021</v>
      </c>
      <c r="G37" s="25">
        <v>12</v>
      </c>
    </row>
    <row r="38" spans="1:7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  <c r="E38" s="22">
        <f t="shared" si="1"/>
        <v>322512.54166666674</v>
      </c>
      <c r="F38" s="24">
        <v>2022</v>
      </c>
      <c r="G38" s="24">
        <v>1</v>
      </c>
    </row>
    <row r="39" spans="1:7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  <c r="E39" s="22">
        <f t="shared" si="1"/>
        <v>-149954.66666666663</v>
      </c>
      <c r="F39" s="24">
        <v>2022</v>
      </c>
      <c r="G39" s="24">
        <v>2</v>
      </c>
    </row>
    <row r="40" spans="1:7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  <c r="E40" s="22">
        <f t="shared" si="1"/>
        <v>-260738.33333333326</v>
      </c>
      <c r="F40" s="24">
        <v>2022</v>
      </c>
      <c r="G40" s="24">
        <v>3</v>
      </c>
    </row>
    <row r="41" spans="1:7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  <c r="E41" s="22">
        <f t="shared" si="1"/>
        <v>-246271.25</v>
      </c>
      <c r="F41" s="24">
        <v>2022</v>
      </c>
      <c r="G41" s="24">
        <v>4</v>
      </c>
    </row>
    <row r="42" spans="1:7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  <c r="E42" s="22">
        <f t="shared" si="1"/>
        <v>-216308.04166666651</v>
      </c>
      <c r="F42" s="24">
        <v>2022</v>
      </c>
      <c r="G42" s="24">
        <v>5</v>
      </c>
    </row>
    <row r="43" spans="1:7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  <c r="E43" s="22">
        <f t="shared" si="1"/>
        <v>25907</v>
      </c>
      <c r="F43" s="24">
        <v>2022</v>
      </c>
      <c r="G43" s="24">
        <v>6</v>
      </c>
    </row>
    <row r="44" spans="1:7" x14ac:dyDescent="0.2">
      <c r="A44" s="9">
        <v>44743</v>
      </c>
      <c r="B44" t="s">
        <v>12</v>
      </c>
      <c r="C44" s="7">
        <v>1254699</v>
      </c>
      <c r="D44" s="23"/>
      <c r="E44" s="21"/>
      <c r="F44" s="27"/>
      <c r="G44" s="27"/>
    </row>
    <row r="45" spans="1:7" x14ac:dyDescent="0.2">
      <c r="A45" s="9">
        <v>44774</v>
      </c>
      <c r="B45" t="s">
        <v>13</v>
      </c>
      <c r="C45" s="7">
        <v>1036076</v>
      </c>
      <c r="D45" s="23"/>
      <c r="E45" s="21"/>
      <c r="F45" s="27"/>
      <c r="G45" s="27"/>
    </row>
    <row r="46" spans="1:7" x14ac:dyDescent="0.2">
      <c r="A46" s="9">
        <v>44805</v>
      </c>
      <c r="B46" t="s">
        <v>14</v>
      </c>
      <c r="C46" s="7">
        <v>1090605</v>
      </c>
      <c r="D46" s="23"/>
      <c r="E46" s="21"/>
      <c r="F46" s="27"/>
      <c r="G46" s="27"/>
    </row>
    <row r="47" spans="1:7" x14ac:dyDescent="0.2">
      <c r="A47" s="9">
        <v>44835</v>
      </c>
      <c r="B47" t="s">
        <v>15</v>
      </c>
      <c r="C47" s="7">
        <v>1360976</v>
      </c>
      <c r="D47" s="23"/>
      <c r="E47" s="21"/>
      <c r="F47" s="27"/>
      <c r="G47" s="27"/>
    </row>
    <row r="48" spans="1:7" x14ac:dyDescent="0.2">
      <c r="A48" s="9">
        <v>44866</v>
      </c>
      <c r="B48" t="s">
        <v>16</v>
      </c>
      <c r="C48" s="7">
        <v>1403067</v>
      </c>
      <c r="D48" s="23"/>
      <c r="E48" s="21"/>
      <c r="F48" s="27"/>
      <c r="G48" s="27"/>
    </row>
    <row r="49" spans="1:7" x14ac:dyDescent="0.2">
      <c r="A49" s="9">
        <v>44896</v>
      </c>
      <c r="B49" t="s">
        <v>17</v>
      </c>
      <c r="C49" s="7">
        <v>1332201</v>
      </c>
      <c r="D49" s="23"/>
      <c r="E49" s="21"/>
      <c r="F49" s="28"/>
      <c r="G49" s="28"/>
    </row>
  </sheetData>
  <mergeCells count="1">
    <mergeCell ref="I14:M1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44D9-3B69-F546-897A-B71657465307}">
  <sheetPr codeName="Sheet6"/>
  <dimension ref="A1:F49"/>
  <sheetViews>
    <sheetView topLeftCell="A8" workbookViewId="0">
      <selection activeCell="F29" sqref="F29"/>
    </sheetView>
  </sheetViews>
  <sheetFormatPr baseColWidth="10" defaultRowHeight="16" x14ac:dyDescent="0.2"/>
  <sheetData>
    <row r="1" spans="1:6" x14ac:dyDescent="0.2">
      <c r="A1" s="39" t="s">
        <v>2</v>
      </c>
      <c r="B1" s="12" t="s">
        <v>3</v>
      </c>
    </row>
    <row r="2" spans="1:6" x14ac:dyDescent="0.2">
      <c r="A2" s="6">
        <v>43466</v>
      </c>
      <c r="B2" s="7">
        <v>378052</v>
      </c>
      <c r="D2" s="60" t="s">
        <v>59</v>
      </c>
      <c r="E2" s="61"/>
      <c r="F2" s="61">
        <f>COUNT(B2:B49)</f>
        <v>48</v>
      </c>
    </row>
    <row r="3" spans="1:6" x14ac:dyDescent="0.2">
      <c r="A3" s="6">
        <v>43497</v>
      </c>
      <c r="B3" s="7">
        <v>395196</v>
      </c>
      <c r="D3" s="61"/>
      <c r="E3" s="61"/>
      <c r="F3" s="61"/>
    </row>
    <row r="4" spans="1:6" x14ac:dyDescent="0.2">
      <c r="A4" s="6">
        <v>43525</v>
      </c>
      <c r="B4" s="7">
        <v>364619</v>
      </c>
      <c r="D4" s="60" t="s">
        <v>60</v>
      </c>
      <c r="E4" s="61"/>
      <c r="F4" s="61"/>
    </row>
    <row r="5" spans="1:6" x14ac:dyDescent="0.2">
      <c r="A5" s="6">
        <v>43556</v>
      </c>
      <c r="B5" s="7">
        <v>383309</v>
      </c>
      <c r="D5" s="60" t="s">
        <v>61</v>
      </c>
      <c r="E5" s="62">
        <f>AVERAGE(B2:B49)</f>
        <v>386760.66666666669</v>
      </c>
      <c r="F5" s="61"/>
    </row>
    <row r="6" spans="1:6" x14ac:dyDescent="0.2">
      <c r="A6" s="6">
        <v>43586</v>
      </c>
      <c r="B6" s="7">
        <v>380548</v>
      </c>
      <c r="D6" s="60" t="s">
        <v>62</v>
      </c>
      <c r="E6" s="62">
        <f>MEDIAN(B2:B49)</f>
        <v>380159</v>
      </c>
      <c r="F6" s="61"/>
    </row>
    <row r="7" spans="1:6" x14ac:dyDescent="0.2">
      <c r="A7" s="6">
        <v>43617</v>
      </c>
      <c r="B7" s="7">
        <v>375811</v>
      </c>
      <c r="D7" s="60" t="s">
        <v>63</v>
      </c>
      <c r="E7" s="62">
        <f>MAX(B2:B49)-MIN(B2:B49)</f>
        <v>113775</v>
      </c>
      <c r="F7" s="61"/>
    </row>
    <row r="8" spans="1:6" x14ac:dyDescent="0.2">
      <c r="A8" s="6">
        <v>43647</v>
      </c>
      <c r="B8" s="7">
        <v>373479</v>
      </c>
      <c r="D8" s="60" t="s">
        <v>64</v>
      </c>
      <c r="E8" s="61">
        <f>_xlfn.STDEV.S(B2:B49)</f>
        <v>23286.073497002482</v>
      </c>
      <c r="F8" s="61"/>
    </row>
    <row r="9" spans="1:6" x14ac:dyDescent="0.2">
      <c r="A9" s="6">
        <v>43678</v>
      </c>
      <c r="B9" s="7">
        <v>377207</v>
      </c>
      <c r="D9" s="60" t="s">
        <v>65</v>
      </c>
      <c r="E9" s="63">
        <f>E8/E5</f>
        <v>6.0207967107140714E-2</v>
      </c>
      <c r="F9" s="61"/>
    </row>
    <row r="10" spans="1:6" x14ac:dyDescent="0.2">
      <c r="A10" s="6">
        <v>43709</v>
      </c>
      <c r="B10" s="7">
        <v>466521</v>
      </c>
    </row>
    <row r="11" spans="1:6" x14ac:dyDescent="0.2">
      <c r="A11" s="6">
        <v>43739</v>
      </c>
      <c r="B11" s="7">
        <v>427355</v>
      </c>
    </row>
    <row r="12" spans="1:6" x14ac:dyDescent="0.2">
      <c r="A12" s="6">
        <v>43770</v>
      </c>
      <c r="B12" s="7">
        <v>387079</v>
      </c>
    </row>
    <row r="13" spans="1:6" x14ac:dyDescent="0.2">
      <c r="A13" s="6">
        <v>43800</v>
      </c>
      <c r="B13" s="7">
        <v>420540</v>
      </c>
    </row>
    <row r="14" spans="1:6" x14ac:dyDescent="0.2">
      <c r="A14" s="6">
        <v>43831</v>
      </c>
      <c r="B14" s="7">
        <v>384777</v>
      </c>
    </row>
    <row r="15" spans="1:6" x14ac:dyDescent="0.2">
      <c r="A15" s="6">
        <v>43862</v>
      </c>
      <c r="B15" s="7">
        <v>365258</v>
      </c>
    </row>
    <row r="16" spans="1:6" x14ac:dyDescent="0.2">
      <c r="A16" s="6">
        <v>43891</v>
      </c>
      <c r="B16" s="7">
        <v>382275</v>
      </c>
    </row>
    <row r="17" spans="1:2" x14ac:dyDescent="0.2">
      <c r="A17" s="6">
        <v>43922</v>
      </c>
      <c r="B17" s="7">
        <v>430733</v>
      </c>
    </row>
    <row r="18" spans="1:2" x14ac:dyDescent="0.2">
      <c r="A18" s="6">
        <v>43952</v>
      </c>
      <c r="B18" s="7">
        <v>377794</v>
      </c>
    </row>
    <row r="19" spans="1:2" x14ac:dyDescent="0.2">
      <c r="A19" s="6">
        <v>43983</v>
      </c>
      <c r="B19" s="7">
        <v>396782</v>
      </c>
    </row>
    <row r="20" spans="1:2" x14ac:dyDescent="0.2">
      <c r="A20" s="6">
        <v>44013</v>
      </c>
      <c r="B20" s="7">
        <v>428280</v>
      </c>
    </row>
    <row r="21" spans="1:2" x14ac:dyDescent="0.2">
      <c r="A21" s="6">
        <v>44044</v>
      </c>
      <c r="B21" s="7">
        <v>352746</v>
      </c>
    </row>
    <row r="22" spans="1:2" x14ac:dyDescent="0.2">
      <c r="A22" s="6">
        <v>44075</v>
      </c>
      <c r="B22" s="7">
        <v>375432</v>
      </c>
    </row>
    <row r="23" spans="1:2" x14ac:dyDescent="0.2">
      <c r="A23" s="6">
        <v>44105</v>
      </c>
      <c r="B23" s="7">
        <v>401962</v>
      </c>
    </row>
    <row r="24" spans="1:2" x14ac:dyDescent="0.2">
      <c r="A24" s="6">
        <v>44136</v>
      </c>
      <c r="B24" s="7">
        <v>363985</v>
      </c>
    </row>
    <row r="25" spans="1:2" x14ac:dyDescent="0.2">
      <c r="A25" s="6">
        <v>44166</v>
      </c>
      <c r="B25" s="7">
        <v>378609</v>
      </c>
    </row>
    <row r="26" spans="1:2" x14ac:dyDescent="0.2">
      <c r="A26" s="6">
        <v>44197</v>
      </c>
      <c r="B26" s="7">
        <v>408981</v>
      </c>
    </row>
    <row r="27" spans="1:2" x14ac:dyDescent="0.2">
      <c r="A27" s="6">
        <v>44228</v>
      </c>
      <c r="B27" s="7">
        <v>386259</v>
      </c>
    </row>
    <row r="28" spans="1:2" x14ac:dyDescent="0.2">
      <c r="A28" s="6">
        <v>44256</v>
      </c>
      <c r="B28" s="7">
        <v>390309</v>
      </c>
    </row>
    <row r="29" spans="1:2" x14ac:dyDescent="0.2">
      <c r="A29" s="6">
        <v>44287</v>
      </c>
      <c r="B29" s="7">
        <v>415962</v>
      </c>
    </row>
    <row r="30" spans="1:2" x14ac:dyDescent="0.2">
      <c r="A30" s="6">
        <v>44317</v>
      </c>
      <c r="B30" s="7">
        <v>379040</v>
      </c>
    </row>
    <row r="31" spans="1:2" x14ac:dyDescent="0.2">
      <c r="A31" s="6">
        <v>44348</v>
      </c>
      <c r="B31" s="7">
        <v>375104</v>
      </c>
    </row>
    <row r="32" spans="1:2" x14ac:dyDescent="0.2">
      <c r="A32" s="6">
        <v>44378</v>
      </c>
      <c r="B32" s="7">
        <v>388840</v>
      </c>
    </row>
    <row r="33" spans="1:2" x14ac:dyDescent="0.2">
      <c r="A33" s="6">
        <v>44409</v>
      </c>
      <c r="B33" s="7">
        <v>356962</v>
      </c>
    </row>
    <row r="34" spans="1:2" x14ac:dyDescent="0.2">
      <c r="A34" s="6">
        <v>44440</v>
      </c>
      <c r="B34" s="7">
        <v>363273</v>
      </c>
    </row>
    <row r="35" spans="1:2" x14ac:dyDescent="0.2">
      <c r="A35" s="6">
        <v>44470</v>
      </c>
      <c r="B35" s="7">
        <v>357854</v>
      </c>
    </row>
    <row r="36" spans="1:2" x14ac:dyDescent="0.2">
      <c r="A36" s="6">
        <v>44501</v>
      </c>
      <c r="B36" s="7">
        <v>367430</v>
      </c>
    </row>
    <row r="37" spans="1:2" x14ac:dyDescent="0.2">
      <c r="A37" s="6">
        <v>44531</v>
      </c>
      <c r="B37" s="7">
        <v>379770</v>
      </c>
    </row>
    <row r="38" spans="1:2" x14ac:dyDescent="0.2">
      <c r="A38" s="6">
        <v>44562</v>
      </c>
      <c r="B38" s="7">
        <v>369900</v>
      </c>
    </row>
    <row r="39" spans="1:2" x14ac:dyDescent="0.2">
      <c r="A39" s="6">
        <v>44593</v>
      </c>
      <c r="B39" s="7">
        <v>371455</v>
      </c>
    </row>
    <row r="40" spans="1:2" x14ac:dyDescent="0.2">
      <c r="A40" s="6">
        <v>44621</v>
      </c>
      <c r="B40" s="7">
        <v>388846</v>
      </c>
    </row>
    <row r="41" spans="1:2" x14ac:dyDescent="0.2">
      <c r="A41" s="6">
        <v>44652</v>
      </c>
      <c r="B41" s="7">
        <v>382643</v>
      </c>
    </row>
    <row r="42" spans="1:2" x14ac:dyDescent="0.2">
      <c r="A42" s="6">
        <v>44682</v>
      </c>
      <c r="B42" s="7">
        <v>389195</v>
      </c>
    </row>
    <row r="43" spans="1:2" x14ac:dyDescent="0.2">
      <c r="A43" s="6">
        <v>44713</v>
      </c>
      <c r="B43" s="7">
        <v>371134</v>
      </c>
    </row>
    <row r="44" spans="1:2" x14ac:dyDescent="0.2">
      <c r="A44" s="6">
        <v>44743</v>
      </c>
      <c r="B44" s="7">
        <v>366794</v>
      </c>
    </row>
    <row r="45" spans="1:2" x14ac:dyDescent="0.2">
      <c r="A45" s="6">
        <v>44774</v>
      </c>
      <c r="B45" s="7">
        <v>368392</v>
      </c>
    </row>
    <row r="46" spans="1:2" x14ac:dyDescent="0.2">
      <c r="A46" s="6">
        <v>44805</v>
      </c>
      <c r="B46" s="7">
        <v>396193</v>
      </c>
    </row>
    <row r="47" spans="1:2" x14ac:dyDescent="0.2">
      <c r="A47" s="6">
        <v>44835</v>
      </c>
      <c r="B47" s="7">
        <v>374006</v>
      </c>
    </row>
    <row r="48" spans="1:2" x14ac:dyDescent="0.2">
      <c r="A48" s="6">
        <v>44866</v>
      </c>
      <c r="B48" s="7">
        <v>419541</v>
      </c>
    </row>
    <row r="49" spans="1:2" x14ac:dyDescent="0.2">
      <c r="A49" s="6">
        <v>44896</v>
      </c>
      <c r="B49" s="7">
        <v>428280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8095-3A13-364A-B278-8A9AE3EC95AE}">
  <sheetPr codeName="Sheet7"/>
  <dimension ref="A1:BB85"/>
  <sheetViews>
    <sheetView topLeftCell="V41" zoomScale="90" zoomScaleNormal="90" workbookViewId="0">
      <selection activeCell="I12" sqref="I12"/>
    </sheetView>
  </sheetViews>
  <sheetFormatPr baseColWidth="10" defaultRowHeight="16" x14ac:dyDescent="0.2"/>
  <cols>
    <col min="2" max="2" width="9" hidden="1" customWidth="1"/>
    <col min="3" max="3" width="13" bestFit="1" customWidth="1"/>
    <col min="4" max="4" width="13.6640625" bestFit="1" customWidth="1"/>
    <col min="5" max="5" width="8.1640625" bestFit="1" customWidth="1"/>
    <col min="6" max="6" width="1.5" customWidth="1"/>
    <col min="7" max="7" width="15.5" style="53" customWidth="1"/>
    <col min="8" max="9" width="15.5" style="22" customWidth="1"/>
    <col min="10" max="10" width="15.5" style="47" customWidth="1"/>
    <col min="11" max="11" width="15.5" style="22" customWidth="1"/>
    <col min="12" max="12" width="1.5" style="22" customWidth="1"/>
    <col min="13" max="13" width="13.6640625" style="53" customWidth="1"/>
    <col min="14" max="15" width="13.6640625" style="43" customWidth="1"/>
    <col min="16" max="16" width="13.6640625" style="52" customWidth="1"/>
    <col min="17" max="17" width="16.83203125" style="51" bestFit="1" customWidth="1"/>
    <col min="18" max="18" width="1.5" style="51" customWidth="1"/>
    <col min="19" max="19" width="12.6640625" style="53" bestFit="1" customWidth="1"/>
    <col min="20" max="20" width="14" style="22" bestFit="1" customWidth="1"/>
    <col min="21" max="21" width="12.6640625" style="22" customWidth="1"/>
    <col min="22" max="22" width="12.6640625" style="47" customWidth="1"/>
    <col min="23" max="23" width="15.1640625" style="22" bestFit="1" customWidth="1"/>
    <col min="24" max="24" width="1.6640625" style="22" customWidth="1"/>
    <col min="25" max="25" width="12.6640625" style="53" bestFit="1" customWidth="1"/>
    <col min="26" max="26" width="14" style="22" bestFit="1" customWidth="1"/>
    <col min="27" max="27" width="12.6640625" style="22" customWidth="1"/>
    <col min="28" max="28" width="12.6640625" style="47" customWidth="1"/>
    <col min="29" max="29" width="15.1640625" style="22" bestFit="1" customWidth="1"/>
    <col min="30" max="30" width="1.83203125" style="22" customWidth="1"/>
    <col min="31" max="31" width="12.6640625" style="53" bestFit="1" customWidth="1"/>
    <col min="32" max="32" width="14" style="22" bestFit="1" customWidth="1"/>
    <col min="33" max="33" width="12.6640625" style="22" customWidth="1"/>
    <col min="34" max="34" width="12.6640625" style="47" customWidth="1"/>
    <col min="35" max="35" width="15.1640625" style="22" bestFit="1" customWidth="1"/>
    <col min="36" max="36" width="1.33203125" style="22" customWidth="1"/>
    <col min="37" max="37" width="13" style="22" bestFit="1" customWidth="1"/>
    <col min="38" max="38" width="14" style="22" bestFit="1" customWidth="1"/>
    <col min="39" max="40" width="13" style="22" customWidth="1"/>
    <col min="41" max="41" width="15.1640625" style="22" bestFit="1" customWidth="1"/>
    <col min="42" max="42" width="1.83203125" style="22" customWidth="1"/>
    <col min="43" max="43" width="13" style="22" bestFit="1" customWidth="1"/>
    <col min="44" max="44" width="14" style="22" bestFit="1" customWidth="1"/>
    <col min="45" max="45" width="13" style="22" customWidth="1"/>
    <col min="46" max="46" width="13" style="47" customWidth="1"/>
    <col min="47" max="47" width="15" style="22" customWidth="1"/>
    <col min="48" max="48" width="1.83203125" style="22" customWidth="1"/>
    <col min="49" max="49" width="13" style="22" bestFit="1" customWidth="1"/>
    <col min="50" max="50" width="14" style="22" bestFit="1" customWidth="1"/>
    <col min="52" max="52" width="10.83203125" style="47"/>
    <col min="53" max="53" width="16.83203125" bestFit="1" customWidth="1"/>
    <col min="54" max="54" width="1.83203125" customWidth="1"/>
  </cols>
  <sheetData>
    <row r="1" spans="1:54" ht="34" x14ac:dyDescent="0.2">
      <c r="A1" s="39" t="s">
        <v>66</v>
      </c>
      <c r="B1" s="12" t="s">
        <v>3</v>
      </c>
      <c r="C1" s="40" t="s">
        <v>67</v>
      </c>
      <c r="D1" s="14" t="s">
        <v>68</v>
      </c>
      <c r="E1" s="41" t="s">
        <v>69</v>
      </c>
      <c r="F1" s="181"/>
      <c r="G1" s="46" t="s">
        <v>74</v>
      </c>
      <c r="H1" s="97" t="s">
        <v>70</v>
      </c>
      <c r="I1" s="97" t="s">
        <v>71</v>
      </c>
      <c r="J1" s="98" t="s">
        <v>72</v>
      </c>
      <c r="K1" s="97" t="s">
        <v>89</v>
      </c>
      <c r="L1" s="48"/>
      <c r="M1" s="46" t="s">
        <v>75</v>
      </c>
      <c r="N1" s="97" t="s">
        <v>70</v>
      </c>
      <c r="O1" s="97" t="s">
        <v>71</v>
      </c>
      <c r="P1" s="98" t="s">
        <v>72</v>
      </c>
      <c r="Q1" s="97" t="s">
        <v>89</v>
      </c>
      <c r="R1" s="54"/>
      <c r="S1" s="46" t="s">
        <v>76</v>
      </c>
      <c r="T1" s="99" t="s">
        <v>70</v>
      </c>
      <c r="U1" s="99" t="s">
        <v>71</v>
      </c>
      <c r="V1" s="100" t="s">
        <v>72</v>
      </c>
      <c r="W1" s="99" t="s">
        <v>73</v>
      </c>
      <c r="X1" s="57"/>
      <c r="Y1" s="46" t="s">
        <v>77</v>
      </c>
      <c r="Z1" s="99" t="s">
        <v>70</v>
      </c>
      <c r="AA1" s="99" t="s">
        <v>71</v>
      </c>
      <c r="AB1" s="100" t="s">
        <v>72</v>
      </c>
      <c r="AC1" s="99" t="s">
        <v>73</v>
      </c>
      <c r="AD1" s="57"/>
      <c r="AE1" s="46" t="s">
        <v>78</v>
      </c>
      <c r="AF1" s="99" t="s">
        <v>70</v>
      </c>
      <c r="AG1" s="99" t="s">
        <v>71</v>
      </c>
      <c r="AH1" s="100" t="s">
        <v>72</v>
      </c>
      <c r="AI1" s="99" t="s">
        <v>73</v>
      </c>
      <c r="AJ1" s="57"/>
      <c r="AK1" s="46" t="s">
        <v>79</v>
      </c>
      <c r="AL1" s="99" t="s">
        <v>70</v>
      </c>
      <c r="AM1" s="99" t="s">
        <v>71</v>
      </c>
      <c r="AN1" s="99" t="s">
        <v>72</v>
      </c>
      <c r="AO1" s="99" t="s">
        <v>73</v>
      </c>
      <c r="AP1" s="57"/>
      <c r="AQ1" s="46" t="s">
        <v>80</v>
      </c>
      <c r="AR1" s="99" t="s">
        <v>70</v>
      </c>
      <c r="AS1" s="99" t="s">
        <v>71</v>
      </c>
      <c r="AT1" s="100" t="s">
        <v>72</v>
      </c>
      <c r="AU1" s="99" t="s">
        <v>73</v>
      </c>
      <c r="AV1" s="57"/>
      <c r="AW1" s="46" t="s">
        <v>81</v>
      </c>
      <c r="AX1" s="99" t="s">
        <v>70</v>
      </c>
      <c r="AY1" s="99" t="s">
        <v>71</v>
      </c>
      <c r="AZ1" s="100" t="s">
        <v>72</v>
      </c>
      <c r="BA1" s="99" t="s">
        <v>73</v>
      </c>
      <c r="BB1" s="58"/>
    </row>
    <row r="2" spans="1:54" x14ac:dyDescent="0.2">
      <c r="A2" s="6">
        <v>43466</v>
      </c>
      <c r="B2" s="7">
        <v>378052</v>
      </c>
      <c r="C2" s="42">
        <v>378052</v>
      </c>
      <c r="D2" s="42"/>
      <c r="E2" s="180">
        <v>0.2</v>
      </c>
      <c r="F2" s="182"/>
      <c r="L2" s="49"/>
      <c r="R2" s="54"/>
      <c r="X2" s="56"/>
      <c r="AD2" s="56"/>
      <c r="AJ2" s="56"/>
      <c r="AP2" s="56"/>
      <c r="AV2" s="56"/>
      <c r="BB2" s="58"/>
    </row>
    <row r="3" spans="1:54" x14ac:dyDescent="0.2">
      <c r="A3" s="6">
        <v>43497</v>
      </c>
      <c r="B3" s="7">
        <v>395196</v>
      </c>
      <c r="C3" s="42">
        <v>395196</v>
      </c>
      <c r="D3" s="42"/>
      <c r="E3" s="180">
        <v>0.3</v>
      </c>
      <c r="F3" s="182"/>
      <c r="G3" s="53">
        <f>AVERAGE(C2:C42)</f>
        <v>386345.65853658534</v>
      </c>
      <c r="H3" s="22">
        <f>C3-G3</f>
        <v>8850.3414634146611</v>
      </c>
      <c r="I3" s="22">
        <f>ABS(H3)</f>
        <v>8850.3414634146611</v>
      </c>
      <c r="J3" s="47">
        <f>I3/C3</f>
        <v>2.2394815391387213E-2</v>
      </c>
      <c r="K3" s="22">
        <f>H3^2</f>
        <v>78328544.01903677</v>
      </c>
      <c r="L3" s="49"/>
      <c r="M3" s="53">
        <f>AVERAGE(C2:C42)</f>
        <v>386345.65853658534</v>
      </c>
      <c r="N3" s="50">
        <f>C3-M3</f>
        <v>8850.3414634146611</v>
      </c>
      <c r="O3" s="51">
        <f>ABS(N3)</f>
        <v>8850.3414634146611</v>
      </c>
      <c r="P3" s="52">
        <f>O3/C3</f>
        <v>2.2394815391387213E-2</v>
      </c>
      <c r="Q3" s="50">
        <f>N3^2</f>
        <v>78328544.01903677</v>
      </c>
      <c r="R3" s="55"/>
      <c r="S3" s="53">
        <f>AVERAGE(C2:C42)</f>
        <v>386345.65853658534</v>
      </c>
      <c r="T3" s="22">
        <f>C3-S3</f>
        <v>8850.3414634146611</v>
      </c>
      <c r="U3" s="22">
        <f>ABS(T3)</f>
        <v>8850.3414634146611</v>
      </c>
      <c r="V3" s="47">
        <f>U3/C3</f>
        <v>2.2394815391387213E-2</v>
      </c>
      <c r="W3" s="22">
        <f>T3^2</f>
        <v>78328544.01903677</v>
      </c>
      <c r="X3" s="56"/>
      <c r="Y3" s="53">
        <f>AVERAGE(C2:C42)</f>
        <v>386345.65853658534</v>
      </c>
      <c r="Z3" s="22">
        <f>C3-Y3</f>
        <v>8850.3414634146611</v>
      </c>
      <c r="AA3" s="22">
        <f>ABS(Z3)</f>
        <v>8850.3414634146611</v>
      </c>
      <c r="AB3" s="47">
        <f>AA3/C3</f>
        <v>2.2394815391387213E-2</v>
      </c>
      <c r="AC3" s="22">
        <f>Z3^2</f>
        <v>78328544.01903677</v>
      </c>
      <c r="AD3" s="56"/>
      <c r="AE3" s="53">
        <f>AVERAGE(C2:C42)</f>
        <v>386345.65853658534</v>
      </c>
      <c r="AF3" s="22">
        <f>C3-AE3</f>
        <v>8850.3414634146611</v>
      </c>
      <c r="AG3" s="22">
        <f>ABS(AF3)</f>
        <v>8850.3414634146611</v>
      </c>
      <c r="AH3" s="47">
        <f>AG3/C3</f>
        <v>2.2394815391387213E-2</v>
      </c>
      <c r="AI3" s="22">
        <f>AF3^2</f>
        <v>78328544.01903677</v>
      </c>
      <c r="AJ3" s="56"/>
      <c r="AK3" s="53">
        <f>AVERAGE(C2:C42)</f>
        <v>386345.65853658534</v>
      </c>
      <c r="AL3" s="22">
        <f>C3-AK3</f>
        <v>8850.3414634146611</v>
      </c>
      <c r="AM3" s="22">
        <f>ABS(AL3)</f>
        <v>8850.3414634146611</v>
      </c>
      <c r="AN3" s="47">
        <f>AM3/C3</f>
        <v>2.2394815391387213E-2</v>
      </c>
      <c r="AO3" s="22">
        <f>AL3^2</f>
        <v>78328544.01903677</v>
      </c>
      <c r="AP3" s="56"/>
      <c r="AQ3" s="53">
        <f>AVERAGE(C2:C42)</f>
        <v>386345.65853658534</v>
      </c>
      <c r="AR3" s="59">
        <f>C3-AQ3</f>
        <v>8850.3414634146611</v>
      </c>
      <c r="AS3" s="22">
        <f>ABS(AR3)</f>
        <v>8850.3414634146611</v>
      </c>
      <c r="AT3" s="47">
        <f>AS3/C3</f>
        <v>2.2394815391387213E-2</v>
      </c>
      <c r="AU3" s="22">
        <f>AR3^2</f>
        <v>78328544.01903677</v>
      </c>
      <c r="AV3" s="56"/>
      <c r="AW3" s="53">
        <f>AVERAGE(C2:C42)</f>
        <v>386345.65853658534</v>
      </c>
      <c r="AX3" s="22">
        <f>C3-AW3</f>
        <v>8850.3414634146611</v>
      </c>
      <c r="AY3" s="22">
        <f>ABS(AX3)</f>
        <v>8850.3414634146611</v>
      </c>
      <c r="AZ3" s="47">
        <f>AY3/C3</f>
        <v>2.2394815391387213E-2</v>
      </c>
      <c r="BA3" s="22">
        <f>AX3^2</f>
        <v>78328544.01903677</v>
      </c>
      <c r="BB3" s="58"/>
    </row>
    <row r="4" spans="1:54" x14ac:dyDescent="0.2">
      <c r="A4" s="6">
        <v>43525</v>
      </c>
      <c r="B4" s="7">
        <v>364619</v>
      </c>
      <c r="C4" s="42">
        <v>364619</v>
      </c>
      <c r="D4" s="42"/>
      <c r="E4" s="180">
        <v>0.4</v>
      </c>
      <c r="F4" s="182"/>
      <c r="G4" s="53">
        <f>$E$2*C3+(1-$E$2)*G3</f>
        <v>388115.72682926827</v>
      </c>
      <c r="H4" s="22">
        <f t="shared" ref="H4:H42" si="0">C4-G4</f>
        <v>-23496.726829268271</v>
      </c>
      <c r="I4" s="22">
        <f t="shared" ref="I4:I49" si="1">ABS(H4)</f>
        <v>23496.726829268271</v>
      </c>
      <c r="J4" s="47">
        <f t="shared" ref="J4:J42" si="2">I4/C4</f>
        <v>6.4441860762242981E-2</v>
      </c>
      <c r="K4" s="22">
        <f t="shared" ref="K4:K49" si="3">H4^2</f>
        <v>552096171.68925536</v>
      </c>
      <c r="L4" s="49"/>
      <c r="M4" s="53">
        <f t="shared" ref="M4:M43" si="4">$E$3*C3+(1-$E$3)*M3</f>
        <v>389000.76097560971</v>
      </c>
      <c r="N4" s="50">
        <f t="shared" ref="N4:N42" si="5">C4-M4</f>
        <v>-24381.760975609708</v>
      </c>
      <c r="O4" s="51">
        <f t="shared" ref="O4:O49" si="6">ABS(N4)</f>
        <v>24381.760975609708</v>
      </c>
      <c r="P4" s="52">
        <f t="shared" ref="P4:P42" si="7">O4/C4</f>
        <v>6.6869145534406343E-2</v>
      </c>
      <c r="Q4" s="50">
        <f t="shared" ref="Q4:Q49" si="8">N4^2</f>
        <v>594470268.27176452</v>
      </c>
      <c r="R4" s="55"/>
      <c r="S4" s="53">
        <f t="shared" ref="S4:S43" si="9">$E$4*C3+(1-$E$4)*S3</f>
        <v>389885.79512195126</v>
      </c>
      <c r="T4" s="22">
        <f t="shared" ref="T4:T42" si="10">C4-S4</f>
        <v>-25266.795121951262</v>
      </c>
      <c r="U4" s="22">
        <f t="shared" ref="U4:U49" si="11">ABS(T4)</f>
        <v>25266.795121951262</v>
      </c>
      <c r="V4" s="47">
        <f t="shared" ref="V4:V42" si="12">U4/C4</f>
        <v>6.9296430306570039E-2</v>
      </c>
      <c r="W4" s="22">
        <f t="shared" ref="W4:W49" si="13">T4^2</f>
        <v>638410935.73466003</v>
      </c>
      <c r="X4" s="56"/>
      <c r="Y4" s="53">
        <f t="shared" ref="Y4:Y43" si="14">$E$5*C3+(1-$E$5)*S3</f>
        <v>390770.82926829264</v>
      </c>
      <c r="Z4" s="22">
        <f t="shared" ref="Z4:Z42" si="15">C4-Y4</f>
        <v>-26151.82926829264</v>
      </c>
      <c r="AA4" s="22">
        <f t="shared" ref="AA4:AA49" si="16">ABS(Z4)</f>
        <v>26151.82926829264</v>
      </c>
      <c r="AB4" s="47">
        <f t="shared" ref="AB4:AB42" si="17">AA4/C4</f>
        <v>7.1723715078733249E-2</v>
      </c>
      <c r="AC4" s="22">
        <f t="shared" ref="AC4:AC49" si="18">Z4^2</f>
        <v>683918174.07792759</v>
      </c>
      <c r="AD4" s="56"/>
      <c r="AE4" s="53">
        <f t="shared" ref="AE4:AE43" si="19">$E$6*C3+(1-$E$6)*AE3</f>
        <v>391655.86341463414</v>
      </c>
      <c r="AF4" s="22">
        <f t="shared" ref="AF4:AF42" si="20">C4-AE4</f>
        <v>-27036.863414634136</v>
      </c>
      <c r="AG4" s="22">
        <f t="shared" ref="AG4:AG49" si="21">ABS(AF4)</f>
        <v>27036.863414634136</v>
      </c>
      <c r="AH4" s="47">
        <f t="shared" ref="AH4:AH42" si="22">AG4/C4</f>
        <v>7.4150999850896793E-2</v>
      </c>
      <c r="AI4" s="22">
        <f t="shared" ref="AI4:AI49" si="23">AF4^2</f>
        <v>730991983.30158186</v>
      </c>
      <c r="AJ4" s="56"/>
      <c r="AK4" s="53">
        <f t="shared" ref="AK4:AK43" si="24">$E$7*C3+(1-$E$7)*AK3</f>
        <v>392540.89756097557</v>
      </c>
      <c r="AL4" s="22">
        <f t="shared" ref="AL4:AL42" si="25">C4-AK4</f>
        <v>-27921.897560975573</v>
      </c>
      <c r="AM4" s="22">
        <f t="shared" ref="AM4:AM49" si="26">ABS(AL4)</f>
        <v>27921.897560975573</v>
      </c>
      <c r="AN4" s="47">
        <f t="shared" ref="AN4:AN42" si="27">AM4/C4</f>
        <v>7.6578284623060155E-2</v>
      </c>
      <c r="AO4" s="22">
        <f t="shared" ref="AO4:AO49" si="28">AL4^2</f>
        <v>779632363.40561366</v>
      </c>
      <c r="AP4" s="56"/>
      <c r="AQ4" s="53">
        <f t="shared" ref="AQ4:AQ43" si="29">$E$8*C3+(1-$E$8)*AQ3</f>
        <v>393425.93170731713</v>
      </c>
      <c r="AR4" s="59">
        <f t="shared" ref="AR4:AR42" si="30">C4-AQ4</f>
        <v>-28806.931707317126</v>
      </c>
      <c r="AS4" s="22">
        <f t="shared" ref="AS4:AS49" si="31">ABS(AR4)</f>
        <v>28806.931707317126</v>
      </c>
      <c r="AT4" s="47">
        <f t="shared" ref="AT4:AT42" si="32">AS4/C4</f>
        <v>7.9005569395223851E-2</v>
      </c>
      <c r="AU4" s="22">
        <f t="shared" ref="AU4:AU49" si="33">AR4^2</f>
        <v>829839314.39003277</v>
      </c>
      <c r="AV4" s="56"/>
      <c r="AW4" s="53">
        <f t="shared" ref="AW4:AW43" si="34">$E$9*C3+(1-$E$9)*AW3</f>
        <v>394310.96585365856</v>
      </c>
      <c r="AX4" s="22">
        <f t="shared" ref="AX4:AX42" si="35">C4-AW4</f>
        <v>-29691.965853658563</v>
      </c>
      <c r="AY4" s="22">
        <f t="shared" ref="AY4:AY49" si="36">ABS(AX4)</f>
        <v>29691.965853658563</v>
      </c>
      <c r="AZ4" s="47">
        <f t="shared" ref="AZ4:AZ42" si="37">AY4/C4</f>
        <v>8.1432854167387228E-2</v>
      </c>
      <c r="BA4" s="22">
        <f t="shared" ref="BA4:BA49" si="38">AX4^2</f>
        <v>881612836.25482607</v>
      </c>
      <c r="BB4" s="58"/>
    </row>
    <row r="5" spans="1:54" x14ac:dyDescent="0.2">
      <c r="A5" s="6">
        <v>43556</v>
      </c>
      <c r="B5" s="7">
        <v>383309</v>
      </c>
      <c r="C5" s="42">
        <v>383309</v>
      </c>
      <c r="D5" s="42"/>
      <c r="E5" s="180">
        <v>0.5</v>
      </c>
      <c r="F5" s="182"/>
      <c r="G5" s="53">
        <f t="shared" ref="G5:G42" si="39">$E$2*C4+(1-$E$2)*G4</f>
        <v>383416.38146341464</v>
      </c>
      <c r="H5" s="22">
        <f t="shared" si="0"/>
        <v>-107.38146341464017</v>
      </c>
      <c r="I5" s="22">
        <f t="shared" si="1"/>
        <v>107.38146341464017</v>
      </c>
      <c r="J5" s="47">
        <f t="shared" si="2"/>
        <v>2.8014333974584518E-4</v>
      </c>
      <c r="K5" s="22">
        <f t="shared" si="3"/>
        <v>11530.778685069705</v>
      </c>
      <c r="L5" s="49"/>
      <c r="M5" s="53">
        <f t="shared" si="4"/>
        <v>381686.23268292681</v>
      </c>
      <c r="N5" s="50">
        <f t="shared" si="5"/>
        <v>1622.7673170731869</v>
      </c>
      <c r="O5" s="51">
        <f t="shared" si="6"/>
        <v>1622.7673170731869</v>
      </c>
      <c r="P5" s="52">
        <f t="shared" si="7"/>
        <v>4.2335747845033299E-3</v>
      </c>
      <c r="Q5" s="50">
        <f t="shared" si="8"/>
        <v>2633373.765360909</v>
      </c>
      <c r="R5" s="55"/>
      <c r="S5" s="53">
        <f t="shared" si="9"/>
        <v>379779.07707317075</v>
      </c>
      <c r="T5" s="22">
        <f t="shared" si="10"/>
        <v>3529.9229268292547</v>
      </c>
      <c r="U5" s="22">
        <f t="shared" si="11"/>
        <v>3529.9229268292547</v>
      </c>
      <c r="V5" s="47">
        <f t="shared" si="12"/>
        <v>9.2090791680582897E-3</v>
      </c>
      <c r="W5" s="22">
        <f t="shared" si="13"/>
        <v>12460355.869354812</v>
      </c>
      <c r="X5" s="56"/>
      <c r="Y5" s="53">
        <f t="shared" si="14"/>
        <v>377252.39756097563</v>
      </c>
      <c r="Z5" s="22">
        <f t="shared" si="15"/>
        <v>6056.6024390243692</v>
      </c>
      <c r="AA5" s="22">
        <f t="shared" si="16"/>
        <v>6056.6024390243692</v>
      </c>
      <c r="AB5" s="47">
        <f t="shared" si="17"/>
        <v>1.5800835459184023E-2</v>
      </c>
      <c r="AC5" s="22">
        <f t="shared" si="18"/>
        <v>36682433.104395941</v>
      </c>
      <c r="AD5" s="56"/>
      <c r="AE5" s="53">
        <f t="shared" si="19"/>
        <v>375433.74536585365</v>
      </c>
      <c r="AF5" s="22">
        <f t="shared" si="20"/>
        <v>7875.2546341463458</v>
      </c>
      <c r="AG5" s="22">
        <f t="shared" si="21"/>
        <v>7875.2546341463458</v>
      </c>
      <c r="AH5" s="47">
        <f t="shared" si="22"/>
        <v>2.0545446713086168E-2</v>
      </c>
      <c r="AI5" s="22">
        <f t="shared" si="23"/>
        <v>62019635.552643493</v>
      </c>
      <c r="AJ5" s="56"/>
      <c r="AK5" s="53">
        <f t="shared" si="24"/>
        <v>372995.56926829269</v>
      </c>
      <c r="AL5" s="22">
        <f t="shared" si="25"/>
        <v>10313.430731707311</v>
      </c>
      <c r="AM5" s="22">
        <f t="shared" si="26"/>
        <v>10313.430731707311</v>
      </c>
      <c r="AN5" s="47">
        <f t="shared" si="27"/>
        <v>2.6906309874558935E-2</v>
      </c>
      <c r="AO5" s="22">
        <f t="shared" si="28"/>
        <v>106366853.45772479</v>
      </c>
      <c r="AP5" s="56"/>
      <c r="AQ5" s="53">
        <f t="shared" si="29"/>
        <v>370380.38634146343</v>
      </c>
      <c r="AR5" s="59">
        <f t="shared" si="30"/>
        <v>12928.613658536575</v>
      </c>
      <c r="AS5" s="22">
        <f t="shared" si="31"/>
        <v>12928.613658536575</v>
      </c>
      <c r="AT5" s="47">
        <f t="shared" si="32"/>
        <v>3.3728959295337639E-2</v>
      </c>
      <c r="AU5" s="22">
        <f t="shared" si="33"/>
        <v>167149051.13169849</v>
      </c>
      <c r="AV5" s="56"/>
      <c r="AW5" s="53">
        <f t="shared" si="34"/>
        <v>367588.19658536586</v>
      </c>
      <c r="AX5" s="22">
        <f t="shared" si="35"/>
        <v>15720.803414634138</v>
      </c>
      <c r="AY5" s="22">
        <f t="shared" si="36"/>
        <v>15720.803414634138</v>
      </c>
      <c r="AZ5" s="47">
        <f t="shared" si="37"/>
        <v>4.1013394975422279E-2</v>
      </c>
      <c r="BA5" s="22">
        <f t="shared" si="38"/>
        <v>247143660.00157237</v>
      </c>
      <c r="BB5" s="58"/>
    </row>
    <row r="6" spans="1:54" x14ac:dyDescent="0.2">
      <c r="A6" s="6">
        <v>43586</v>
      </c>
      <c r="B6" s="7">
        <v>380548</v>
      </c>
      <c r="C6" s="42">
        <v>380548</v>
      </c>
      <c r="D6" s="42"/>
      <c r="E6" s="180">
        <v>0.6</v>
      </c>
      <c r="F6" s="182"/>
      <c r="G6" s="53">
        <f t="shared" si="39"/>
        <v>383394.90517073171</v>
      </c>
      <c r="H6" s="22">
        <f t="shared" si="0"/>
        <v>-2846.9051707317121</v>
      </c>
      <c r="I6" s="22">
        <f t="shared" si="1"/>
        <v>2846.9051707317121</v>
      </c>
      <c r="J6" s="47">
        <f t="shared" si="2"/>
        <v>7.4810672260311765E-3</v>
      </c>
      <c r="K6" s="22">
        <f t="shared" si="3"/>
        <v>8104869.0511389589</v>
      </c>
      <c r="L6" s="49"/>
      <c r="M6" s="53">
        <f t="shared" si="4"/>
        <v>382173.06287804875</v>
      </c>
      <c r="N6" s="50">
        <f t="shared" si="5"/>
        <v>-1625.0628780487459</v>
      </c>
      <c r="O6" s="51">
        <f t="shared" si="6"/>
        <v>1625.0628780487459</v>
      </c>
      <c r="P6" s="52">
        <f t="shared" si="7"/>
        <v>4.270323002745372E-3</v>
      </c>
      <c r="Q6" s="50">
        <f t="shared" si="8"/>
        <v>2640829.3576120734</v>
      </c>
      <c r="R6" s="55"/>
      <c r="S6" s="53">
        <f t="shared" si="9"/>
        <v>381191.04624390241</v>
      </c>
      <c r="T6" s="22">
        <f t="shared" si="10"/>
        <v>-643.04624390241224</v>
      </c>
      <c r="U6" s="22">
        <f t="shared" si="11"/>
        <v>643.04624390241224</v>
      </c>
      <c r="V6" s="47">
        <f t="shared" si="12"/>
        <v>1.6897901024375695E-3</v>
      </c>
      <c r="W6" s="22">
        <f t="shared" si="13"/>
        <v>413508.47179700067</v>
      </c>
      <c r="X6" s="56"/>
      <c r="Y6" s="53">
        <f t="shared" si="14"/>
        <v>381544.0385365854</v>
      </c>
      <c r="Z6" s="22">
        <f t="shared" si="15"/>
        <v>-996.03853658540174</v>
      </c>
      <c r="AA6" s="22">
        <f t="shared" si="16"/>
        <v>996.03853658540174</v>
      </c>
      <c r="AB6" s="47">
        <f t="shared" si="17"/>
        <v>2.6173795068832363E-3</v>
      </c>
      <c r="AC6" s="22">
        <f t="shared" si="18"/>
        <v>992092.76636318874</v>
      </c>
      <c r="AD6" s="56"/>
      <c r="AE6" s="53">
        <f t="shared" si="19"/>
        <v>380158.89814634144</v>
      </c>
      <c r="AF6" s="22">
        <f t="shared" si="20"/>
        <v>389.10185365856159</v>
      </c>
      <c r="AG6" s="22">
        <f t="shared" si="21"/>
        <v>389.10185365856159</v>
      </c>
      <c r="AH6" s="47">
        <f t="shared" si="22"/>
        <v>1.0224777259598306E-3</v>
      </c>
      <c r="AI6" s="22">
        <f t="shared" si="23"/>
        <v>151400.25252052868</v>
      </c>
      <c r="AJ6" s="56"/>
      <c r="AK6" s="53">
        <f t="shared" si="24"/>
        <v>380214.97078048781</v>
      </c>
      <c r="AL6" s="22">
        <f t="shared" si="25"/>
        <v>333.02921951218741</v>
      </c>
      <c r="AM6" s="22">
        <f t="shared" si="26"/>
        <v>333.02921951218741</v>
      </c>
      <c r="AN6" s="47">
        <f t="shared" si="27"/>
        <v>8.7513065240702197E-4</v>
      </c>
      <c r="AO6" s="22">
        <f t="shared" si="28"/>
        <v>110908.4610488967</v>
      </c>
      <c r="AP6" s="56"/>
      <c r="AQ6" s="53">
        <f t="shared" si="29"/>
        <v>380723.27726829267</v>
      </c>
      <c r="AR6" s="59">
        <f t="shared" si="30"/>
        <v>-175.2772682926734</v>
      </c>
      <c r="AS6" s="22">
        <f t="shared" si="31"/>
        <v>175.2772682926734</v>
      </c>
      <c r="AT6" s="47">
        <f t="shared" si="32"/>
        <v>4.6059174740814139E-4</v>
      </c>
      <c r="AU6" s="22">
        <f t="shared" si="33"/>
        <v>30722.12078014181</v>
      </c>
      <c r="AV6" s="56"/>
      <c r="AW6" s="53">
        <f t="shared" si="34"/>
        <v>381736.91965853662</v>
      </c>
      <c r="AX6" s="22">
        <f t="shared" si="35"/>
        <v>-1188.9196585366153</v>
      </c>
      <c r="AY6" s="22">
        <f t="shared" si="36"/>
        <v>1188.9196585366153</v>
      </c>
      <c r="AZ6" s="47">
        <f t="shared" si="37"/>
        <v>3.1242304743070923E-3</v>
      </c>
      <c r="BA6" s="22">
        <f t="shared" si="38"/>
        <v>1413529.954454822</v>
      </c>
      <c r="BB6" s="58"/>
    </row>
    <row r="7" spans="1:54" x14ac:dyDescent="0.2">
      <c r="A7" s="6">
        <v>43617</v>
      </c>
      <c r="B7" s="7">
        <v>375811</v>
      </c>
      <c r="C7" s="42">
        <v>375811</v>
      </c>
      <c r="D7" s="42"/>
      <c r="E7" s="180">
        <v>0.7</v>
      </c>
      <c r="F7" s="182"/>
      <c r="G7" s="53">
        <f t="shared" si="39"/>
        <v>382825.52413658542</v>
      </c>
      <c r="H7" s="22">
        <f t="shared" si="0"/>
        <v>-7014.5241365854163</v>
      </c>
      <c r="I7" s="22">
        <f t="shared" si="1"/>
        <v>7014.5241365854163</v>
      </c>
      <c r="J7" s="47">
        <f t="shared" si="2"/>
        <v>1.8665031456198505E-2</v>
      </c>
      <c r="K7" s="22">
        <f t="shared" si="3"/>
        <v>49203548.862739377</v>
      </c>
      <c r="L7" s="49"/>
      <c r="M7" s="53">
        <f t="shared" si="4"/>
        <v>381685.5440146341</v>
      </c>
      <c r="N7" s="50">
        <f t="shared" si="5"/>
        <v>-5874.5440146340989</v>
      </c>
      <c r="O7" s="51">
        <f t="shared" si="6"/>
        <v>5874.5440146340989</v>
      </c>
      <c r="P7" s="52">
        <f t="shared" si="7"/>
        <v>1.5631644668820496E-2</v>
      </c>
      <c r="Q7" s="50">
        <f t="shared" si="8"/>
        <v>34510267.379873313</v>
      </c>
      <c r="R7" s="55"/>
      <c r="S7" s="53">
        <f t="shared" si="9"/>
        <v>380933.82774634147</v>
      </c>
      <c r="T7" s="22">
        <f t="shared" si="10"/>
        <v>-5122.8277463414706</v>
      </c>
      <c r="U7" s="22">
        <f t="shared" si="11"/>
        <v>5122.8277463414706</v>
      </c>
      <c r="V7" s="47">
        <f t="shared" si="12"/>
        <v>1.3631393829189329E-2</v>
      </c>
      <c r="W7" s="22">
        <f t="shared" si="13"/>
        <v>26243364.118686032</v>
      </c>
      <c r="X7" s="56"/>
      <c r="Y7" s="53">
        <f t="shared" si="14"/>
        <v>380869.52312195121</v>
      </c>
      <c r="Z7" s="22">
        <f t="shared" si="15"/>
        <v>-5058.5231219512061</v>
      </c>
      <c r="AA7" s="22">
        <f t="shared" si="16"/>
        <v>5058.5231219512061</v>
      </c>
      <c r="AB7" s="47">
        <f t="shared" si="17"/>
        <v>1.3460284882430812E-2</v>
      </c>
      <c r="AC7" s="22">
        <f t="shared" si="18"/>
        <v>25588656.175314978</v>
      </c>
      <c r="AD7" s="56"/>
      <c r="AE7" s="53">
        <f t="shared" si="19"/>
        <v>380392.3592585366</v>
      </c>
      <c r="AF7" s="22">
        <f t="shared" si="20"/>
        <v>-4581.3592585365986</v>
      </c>
      <c r="AG7" s="22">
        <f t="shared" si="21"/>
        <v>4581.3592585365986</v>
      </c>
      <c r="AH7" s="47">
        <f t="shared" si="22"/>
        <v>1.2190593831837276E-2</v>
      </c>
      <c r="AI7" s="22">
        <f t="shared" si="23"/>
        <v>20988852.655779012</v>
      </c>
      <c r="AJ7" s="56"/>
      <c r="AK7" s="53">
        <f t="shared" si="24"/>
        <v>380448.09123414633</v>
      </c>
      <c r="AL7" s="22">
        <f t="shared" si="25"/>
        <v>-4637.0912341463263</v>
      </c>
      <c r="AM7" s="22">
        <f t="shared" si="26"/>
        <v>4637.0912341463263</v>
      </c>
      <c r="AN7" s="47">
        <f t="shared" si="27"/>
        <v>1.2338891714575482E-2</v>
      </c>
      <c r="AO7" s="22">
        <f t="shared" si="28"/>
        <v>21502615.1137967</v>
      </c>
      <c r="AP7" s="56"/>
      <c r="AQ7" s="53">
        <f t="shared" si="29"/>
        <v>380583.05545365857</v>
      </c>
      <c r="AR7" s="59">
        <f t="shared" si="30"/>
        <v>-4772.0554536585696</v>
      </c>
      <c r="AS7" s="22">
        <f t="shared" si="31"/>
        <v>4772.0554536585696</v>
      </c>
      <c r="AT7" s="47">
        <f t="shared" si="32"/>
        <v>1.2698019625978402E-2</v>
      </c>
      <c r="AU7" s="22">
        <f t="shared" si="33"/>
        <v>22772513.252792496</v>
      </c>
      <c r="AV7" s="56"/>
      <c r="AW7" s="53">
        <f t="shared" si="34"/>
        <v>380666.89196585363</v>
      </c>
      <c r="AX7" s="22">
        <f t="shared" si="35"/>
        <v>-4855.8919658536324</v>
      </c>
      <c r="AY7" s="22">
        <f t="shared" si="36"/>
        <v>4855.8919658536324</v>
      </c>
      <c r="AZ7" s="47">
        <f t="shared" si="37"/>
        <v>1.2921101207398486E-2</v>
      </c>
      <c r="BA7" s="22">
        <f t="shared" si="38"/>
        <v>23579686.784041855</v>
      </c>
      <c r="BB7" s="58"/>
    </row>
    <row r="8" spans="1:54" x14ac:dyDescent="0.2">
      <c r="A8" s="6">
        <v>43647</v>
      </c>
      <c r="B8" s="7">
        <v>373479</v>
      </c>
      <c r="C8" s="42">
        <v>373479</v>
      </c>
      <c r="D8" s="42"/>
      <c r="E8" s="180">
        <v>0.8</v>
      </c>
      <c r="F8" s="182"/>
      <c r="G8" s="53">
        <f t="shared" si="39"/>
        <v>381422.61930926837</v>
      </c>
      <c r="H8" s="22">
        <f t="shared" si="0"/>
        <v>-7943.6193092683679</v>
      </c>
      <c r="I8" s="22">
        <f t="shared" si="1"/>
        <v>7943.6193092683679</v>
      </c>
      <c r="J8" s="47">
        <f t="shared" si="2"/>
        <v>2.1269252914537011E-2</v>
      </c>
      <c r="K8" s="22">
        <f t="shared" si="3"/>
        <v>63101087.730581261</v>
      </c>
      <c r="L8" s="49"/>
      <c r="M8" s="53">
        <f t="shared" si="4"/>
        <v>379923.18081024382</v>
      </c>
      <c r="N8" s="50">
        <f t="shared" si="5"/>
        <v>-6444.1808102438226</v>
      </c>
      <c r="O8" s="51">
        <f t="shared" si="6"/>
        <v>6444.1808102438226</v>
      </c>
      <c r="P8" s="52">
        <f t="shared" si="7"/>
        <v>1.7254466275865101E-2</v>
      </c>
      <c r="Q8" s="50">
        <f t="shared" si="8"/>
        <v>41527466.315114729</v>
      </c>
      <c r="R8" s="55"/>
      <c r="S8" s="53">
        <f t="shared" si="9"/>
        <v>378884.69664780487</v>
      </c>
      <c r="T8" s="22">
        <f t="shared" si="10"/>
        <v>-5405.6966478048707</v>
      </c>
      <c r="U8" s="22">
        <f t="shared" si="11"/>
        <v>5405.6966478048707</v>
      </c>
      <c r="V8" s="47">
        <f t="shared" si="12"/>
        <v>1.4473897187806733E-2</v>
      </c>
      <c r="W8" s="22">
        <f t="shared" si="13"/>
        <v>29221556.248088818</v>
      </c>
      <c r="X8" s="56"/>
      <c r="Y8" s="53">
        <f t="shared" si="14"/>
        <v>378372.41387317074</v>
      </c>
      <c r="Z8" s="22">
        <f t="shared" si="15"/>
        <v>-4893.4138731707353</v>
      </c>
      <c r="AA8" s="22">
        <f t="shared" si="16"/>
        <v>4893.4138731707353</v>
      </c>
      <c r="AB8" s="47">
        <f t="shared" si="17"/>
        <v>1.310224637307783E-2</v>
      </c>
      <c r="AC8" s="22">
        <f t="shared" si="18"/>
        <v>23945499.334139816</v>
      </c>
      <c r="AD8" s="56"/>
      <c r="AE8" s="53">
        <f t="shared" si="19"/>
        <v>377643.54370341462</v>
      </c>
      <c r="AF8" s="22">
        <f t="shared" si="20"/>
        <v>-4164.5437034146162</v>
      </c>
      <c r="AG8" s="22">
        <f t="shared" si="21"/>
        <v>4164.5437034146162</v>
      </c>
      <c r="AH8" s="47">
        <f t="shared" si="22"/>
        <v>1.115067702177262E-2</v>
      </c>
      <c r="AI8" s="22">
        <f t="shared" si="23"/>
        <v>17343424.257650327</v>
      </c>
      <c r="AJ8" s="56"/>
      <c r="AK8" s="53">
        <f t="shared" si="24"/>
        <v>377202.12737024389</v>
      </c>
      <c r="AL8" s="22">
        <f t="shared" si="25"/>
        <v>-3723.1273702438921</v>
      </c>
      <c r="AM8" s="22">
        <f t="shared" si="26"/>
        <v>3723.1273702438921</v>
      </c>
      <c r="AN8" s="47">
        <f t="shared" si="27"/>
        <v>9.9687729972606012E-3</v>
      </c>
      <c r="AO8" s="22">
        <f t="shared" si="28"/>
        <v>13861677.4150592</v>
      </c>
      <c r="AP8" s="56"/>
      <c r="AQ8" s="53">
        <f t="shared" si="29"/>
        <v>376765.41109073168</v>
      </c>
      <c r="AR8" s="59">
        <f t="shared" si="30"/>
        <v>-3286.411090731679</v>
      </c>
      <c r="AS8" s="22">
        <f t="shared" si="31"/>
        <v>3286.411090731679</v>
      </c>
      <c r="AT8" s="47">
        <f t="shared" si="32"/>
        <v>8.7994534919812861E-3</v>
      </c>
      <c r="AU8" s="22">
        <f t="shared" si="33"/>
        <v>10800497.857284185</v>
      </c>
      <c r="AV8" s="56"/>
      <c r="AW8" s="53">
        <f t="shared" si="34"/>
        <v>376296.58919658535</v>
      </c>
      <c r="AX8" s="22">
        <f t="shared" si="35"/>
        <v>-2817.5891965853516</v>
      </c>
      <c r="AY8" s="22">
        <f t="shared" si="36"/>
        <v>2817.5891965853516</v>
      </c>
      <c r="AZ8" s="47">
        <f t="shared" si="37"/>
        <v>7.544170345816904E-3</v>
      </c>
      <c r="BA8" s="22">
        <f t="shared" si="38"/>
        <v>7938808.8807144873</v>
      </c>
      <c r="BB8" s="58"/>
    </row>
    <row r="9" spans="1:54" x14ac:dyDescent="0.2">
      <c r="A9" s="6">
        <v>43678</v>
      </c>
      <c r="B9" s="7">
        <v>377207</v>
      </c>
      <c r="C9" s="42">
        <v>377207</v>
      </c>
      <c r="D9" s="42"/>
      <c r="E9" s="180">
        <v>0.9</v>
      </c>
      <c r="F9" s="182"/>
      <c r="G9" s="53">
        <f t="shared" si="39"/>
        <v>379833.89544741472</v>
      </c>
      <c r="H9" s="22">
        <f t="shared" si="0"/>
        <v>-2626.8954474147176</v>
      </c>
      <c r="I9" s="22">
        <f t="shared" si="1"/>
        <v>2626.8954474147176</v>
      </c>
      <c r="J9" s="47">
        <f t="shared" si="2"/>
        <v>6.9640686610129652E-3</v>
      </c>
      <c r="K9" s="22">
        <f t="shared" si="3"/>
        <v>6900579.6916481694</v>
      </c>
      <c r="L9" s="49"/>
      <c r="M9" s="53">
        <f t="shared" si="4"/>
        <v>377989.92656717065</v>
      </c>
      <c r="N9" s="50">
        <f t="shared" si="5"/>
        <v>-782.92656717065256</v>
      </c>
      <c r="O9" s="51">
        <f t="shared" si="6"/>
        <v>782.92656717065256</v>
      </c>
      <c r="P9" s="52">
        <f t="shared" si="7"/>
        <v>2.0755886480649951E-3</v>
      </c>
      <c r="Q9" s="50">
        <f t="shared" si="8"/>
        <v>612974.00958162232</v>
      </c>
      <c r="R9" s="55"/>
      <c r="S9" s="53">
        <f t="shared" si="9"/>
        <v>376722.41798868292</v>
      </c>
      <c r="T9" s="22">
        <f t="shared" si="10"/>
        <v>484.58201131707756</v>
      </c>
      <c r="U9" s="22">
        <f t="shared" si="11"/>
        <v>484.58201131707756</v>
      </c>
      <c r="V9" s="47">
        <f t="shared" si="12"/>
        <v>1.2846580559668233E-3</v>
      </c>
      <c r="W9" s="22">
        <f t="shared" si="13"/>
        <v>234819.72569210429</v>
      </c>
      <c r="X9" s="56"/>
      <c r="Y9" s="53">
        <f t="shared" si="14"/>
        <v>376181.84832390246</v>
      </c>
      <c r="Z9" s="22">
        <f t="shared" si="15"/>
        <v>1025.1516760975355</v>
      </c>
      <c r="AA9" s="22">
        <f t="shared" si="16"/>
        <v>1025.1516760975355</v>
      </c>
      <c r="AB9" s="47">
        <f t="shared" si="17"/>
        <v>2.7177429795776204E-3</v>
      </c>
      <c r="AC9" s="22">
        <f t="shared" si="18"/>
        <v>1050935.9590055863</v>
      </c>
      <c r="AD9" s="56"/>
      <c r="AE9" s="53">
        <f t="shared" si="19"/>
        <v>375144.81748136587</v>
      </c>
      <c r="AF9" s="22">
        <f t="shared" si="20"/>
        <v>2062.1825186341302</v>
      </c>
      <c r="AG9" s="22">
        <f t="shared" si="21"/>
        <v>2062.1825186341302</v>
      </c>
      <c r="AH9" s="47">
        <f t="shared" si="22"/>
        <v>5.466978392856257E-3</v>
      </c>
      <c r="AI9" s="22">
        <f t="shared" si="23"/>
        <v>4252596.7401602054</v>
      </c>
      <c r="AJ9" s="56"/>
      <c r="AK9" s="53">
        <f t="shared" si="24"/>
        <v>374595.93821107317</v>
      </c>
      <c r="AL9" s="22">
        <f t="shared" si="25"/>
        <v>2611.0617889268324</v>
      </c>
      <c r="AM9" s="22">
        <f t="shared" si="26"/>
        <v>2611.0617889268324</v>
      </c>
      <c r="AN9" s="47">
        <f t="shared" si="27"/>
        <v>6.9220926147362917E-3</v>
      </c>
      <c r="AO9" s="22">
        <f t="shared" si="28"/>
        <v>6817643.6655937899</v>
      </c>
      <c r="AP9" s="56"/>
      <c r="AQ9" s="53">
        <f t="shared" si="29"/>
        <v>374136.28221814631</v>
      </c>
      <c r="AR9" s="59">
        <f t="shared" si="30"/>
        <v>3070.7177818536875</v>
      </c>
      <c r="AS9" s="22">
        <f t="shared" si="31"/>
        <v>3070.7177818536875</v>
      </c>
      <c r="AT9" s="47">
        <f t="shared" si="32"/>
        <v>8.1406701939616376E-3</v>
      </c>
      <c r="AU9" s="22">
        <f t="shared" si="33"/>
        <v>9429307.695792431</v>
      </c>
      <c r="AV9" s="56"/>
      <c r="AW9" s="53">
        <f t="shared" si="34"/>
        <v>373760.75891965855</v>
      </c>
      <c r="AX9" s="22">
        <f t="shared" si="35"/>
        <v>3446.2410803414532</v>
      </c>
      <c r="AY9" s="22">
        <f t="shared" si="36"/>
        <v>3446.2410803414532</v>
      </c>
      <c r="AZ9" s="47">
        <f t="shared" si="37"/>
        <v>9.1362065930416271E-3</v>
      </c>
      <c r="BA9" s="22">
        <f t="shared" si="38"/>
        <v>11876577.583833026</v>
      </c>
      <c r="BB9" s="58"/>
    </row>
    <row r="10" spans="1:54" x14ac:dyDescent="0.2">
      <c r="A10" s="6">
        <v>43709</v>
      </c>
      <c r="B10" s="7">
        <v>466521</v>
      </c>
      <c r="C10" s="42">
        <v>466521</v>
      </c>
      <c r="D10" s="42"/>
      <c r="F10" s="58"/>
      <c r="G10" s="53">
        <f t="shared" si="39"/>
        <v>379308.51635793183</v>
      </c>
      <c r="H10" s="22">
        <f t="shared" si="0"/>
        <v>87212.483642068168</v>
      </c>
      <c r="I10" s="22">
        <f t="shared" si="1"/>
        <v>87212.483642068168</v>
      </c>
      <c r="J10" s="47">
        <f t="shared" si="2"/>
        <v>0.18694224620556882</v>
      </c>
      <c r="K10" s="22">
        <f t="shared" si="3"/>
        <v>7606017303.0180073</v>
      </c>
      <c r="L10" s="49"/>
      <c r="M10" s="53">
        <f t="shared" si="4"/>
        <v>377755.0485970194</v>
      </c>
      <c r="N10" s="50">
        <f t="shared" si="5"/>
        <v>88765.951402980601</v>
      </c>
      <c r="O10" s="51">
        <f t="shared" si="6"/>
        <v>88765.951402980601</v>
      </c>
      <c r="P10" s="52">
        <f t="shared" si="7"/>
        <v>0.1902721450973924</v>
      </c>
      <c r="Q10" s="50">
        <f t="shared" si="8"/>
        <v>7879394128.4763136</v>
      </c>
      <c r="R10" s="55"/>
      <c r="S10" s="53">
        <f t="shared" si="9"/>
        <v>376916.25079320977</v>
      </c>
      <c r="T10" s="22">
        <f t="shared" si="10"/>
        <v>89604.749206790235</v>
      </c>
      <c r="U10" s="22">
        <f t="shared" si="11"/>
        <v>89604.749206790235</v>
      </c>
      <c r="V10" s="47">
        <f t="shared" si="12"/>
        <v>0.19207013019090294</v>
      </c>
      <c r="W10" s="22">
        <f t="shared" si="13"/>
        <v>8029011080.4117756</v>
      </c>
      <c r="X10" s="56"/>
      <c r="Y10" s="53">
        <f t="shared" si="14"/>
        <v>376964.70899434143</v>
      </c>
      <c r="Z10" s="22">
        <f t="shared" si="15"/>
        <v>89556.291005658568</v>
      </c>
      <c r="AA10" s="22">
        <f t="shared" si="16"/>
        <v>89556.291005658568</v>
      </c>
      <c r="AB10" s="47">
        <f t="shared" si="17"/>
        <v>0.19196625876575452</v>
      </c>
      <c r="AC10" s="22">
        <f t="shared" si="18"/>
        <v>8020329258.6902018</v>
      </c>
      <c r="AD10" s="56"/>
      <c r="AE10" s="53">
        <f t="shared" si="19"/>
        <v>376382.12699254637</v>
      </c>
      <c r="AF10" s="22">
        <f t="shared" si="20"/>
        <v>90138.873007453629</v>
      </c>
      <c r="AG10" s="22">
        <f t="shared" si="21"/>
        <v>90138.873007453629</v>
      </c>
      <c r="AH10" s="47">
        <f t="shared" si="22"/>
        <v>0.19321503856729627</v>
      </c>
      <c r="AI10" s="22">
        <f t="shared" si="23"/>
        <v>8125016427.0538521</v>
      </c>
      <c r="AJ10" s="56"/>
      <c r="AK10" s="53">
        <f t="shared" si="24"/>
        <v>376423.6814633219</v>
      </c>
      <c r="AL10" s="22">
        <f t="shared" si="25"/>
        <v>90097.318536678096</v>
      </c>
      <c r="AM10" s="22">
        <f t="shared" si="26"/>
        <v>90097.318536678096</v>
      </c>
      <c r="AN10" s="47">
        <f t="shared" si="27"/>
        <v>0.19312596546924596</v>
      </c>
      <c r="AO10" s="22">
        <f t="shared" si="28"/>
        <v>8117526807.4996386</v>
      </c>
      <c r="AP10" s="56"/>
      <c r="AQ10" s="53">
        <f t="shared" si="29"/>
        <v>376592.85644362925</v>
      </c>
      <c r="AR10" s="59">
        <f t="shared" si="30"/>
        <v>89928.143556370749</v>
      </c>
      <c r="AS10" s="22">
        <f t="shared" si="31"/>
        <v>89928.143556370749</v>
      </c>
      <c r="AT10" s="47">
        <f t="shared" si="32"/>
        <v>0.19276333446162283</v>
      </c>
      <c r="AU10" s="22">
        <f t="shared" si="33"/>
        <v>8087071003.4952259</v>
      </c>
      <c r="AV10" s="56"/>
      <c r="AW10" s="53">
        <f t="shared" si="34"/>
        <v>376862.37589196581</v>
      </c>
      <c r="AX10" s="22">
        <f t="shared" si="35"/>
        <v>89658.624108034186</v>
      </c>
      <c r="AY10" s="22">
        <f t="shared" si="36"/>
        <v>89658.624108034186</v>
      </c>
      <c r="AZ10" s="47">
        <f t="shared" si="37"/>
        <v>0.19218561245481808</v>
      </c>
      <c r="BA10" s="22">
        <f t="shared" si="38"/>
        <v>8038668876.9457693</v>
      </c>
      <c r="BB10" s="58"/>
    </row>
    <row r="11" spans="1:54" x14ac:dyDescent="0.2">
      <c r="A11" s="6">
        <v>43739</v>
      </c>
      <c r="B11" s="7">
        <v>427355</v>
      </c>
      <c r="C11" s="42">
        <v>427355</v>
      </c>
      <c r="D11" s="42"/>
      <c r="F11" s="58"/>
      <c r="G11" s="53">
        <f t="shared" si="39"/>
        <v>396751.01308634551</v>
      </c>
      <c r="H11" s="22">
        <f t="shared" si="0"/>
        <v>30603.986913654488</v>
      </c>
      <c r="I11" s="22">
        <f t="shared" si="1"/>
        <v>30603.986913654488</v>
      </c>
      <c r="J11" s="47">
        <f t="shared" si="2"/>
        <v>7.1612563123526082E-2</v>
      </c>
      <c r="K11" s="22">
        <f t="shared" si="3"/>
        <v>936604015.0111351</v>
      </c>
      <c r="L11" s="49"/>
      <c r="M11" s="53">
        <f t="shared" si="4"/>
        <v>404384.83401791356</v>
      </c>
      <c r="N11" s="50">
        <f t="shared" si="5"/>
        <v>22970.165982086444</v>
      </c>
      <c r="O11" s="51">
        <f t="shared" si="6"/>
        <v>22970.165982086444</v>
      </c>
      <c r="P11" s="52">
        <f t="shared" si="7"/>
        <v>5.3749613277220214E-2</v>
      </c>
      <c r="Q11" s="50">
        <f t="shared" si="8"/>
        <v>527628525.24460131</v>
      </c>
      <c r="R11" s="55"/>
      <c r="S11" s="53">
        <f t="shared" si="9"/>
        <v>412758.15047592588</v>
      </c>
      <c r="T11" s="22">
        <f t="shared" si="10"/>
        <v>14596.849524074118</v>
      </c>
      <c r="U11" s="22">
        <f t="shared" si="11"/>
        <v>14596.849524074118</v>
      </c>
      <c r="V11" s="47">
        <f t="shared" si="12"/>
        <v>3.4156262414325601E-2</v>
      </c>
      <c r="W11" s="22">
        <f t="shared" si="13"/>
        <v>213068016.0284628</v>
      </c>
      <c r="X11" s="56"/>
      <c r="Y11" s="53">
        <f t="shared" si="14"/>
        <v>421718.62539660488</v>
      </c>
      <c r="Z11" s="22">
        <f t="shared" si="15"/>
        <v>5636.3746033951174</v>
      </c>
      <c r="AA11" s="22">
        <f t="shared" si="16"/>
        <v>5636.3746033951174</v>
      </c>
      <c r="AB11" s="47">
        <f t="shared" si="17"/>
        <v>1.3188975449907261E-2</v>
      </c>
      <c r="AC11" s="22">
        <f t="shared" si="18"/>
        <v>31768718.669797469</v>
      </c>
      <c r="AD11" s="56"/>
      <c r="AE11" s="53">
        <f t="shared" si="19"/>
        <v>430465.45079701854</v>
      </c>
      <c r="AF11" s="22">
        <f t="shared" si="20"/>
        <v>-3110.4507970185368</v>
      </c>
      <c r="AG11" s="22">
        <f t="shared" si="21"/>
        <v>3110.4507970185368</v>
      </c>
      <c r="AH11" s="47">
        <f t="shared" si="22"/>
        <v>7.2783769863896215E-3</v>
      </c>
      <c r="AI11" s="22">
        <f t="shared" si="23"/>
        <v>9674904.1606732514</v>
      </c>
      <c r="AJ11" s="56"/>
      <c r="AK11" s="53">
        <f t="shared" si="24"/>
        <v>439491.80443899654</v>
      </c>
      <c r="AL11" s="22">
        <f t="shared" si="25"/>
        <v>-12136.804438996536</v>
      </c>
      <c r="AM11" s="22">
        <f t="shared" si="26"/>
        <v>12136.804438996536</v>
      </c>
      <c r="AN11" s="47">
        <f t="shared" si="27"/>
        <v>2.8399818509193847E-2</v>
      </c>
      <c r="AO11" s="22">
        <f t="shared" si="28"/>
        <v>147302021.99044603</v>
      </c>
      <c r="AP11" s="56"/>
      <c r="AQ11" s="53">
        <f t="shared" si="29"/>
        <v>448535.37128872587</v>
      </c>
      <c r="AR11" s="59">
        <f t="shared" si="30"/>
        <v>-21180.371288725873</v>
      </c>
      <c r="AS11" s="22">
        <f t="shared" si="31"/>
        <v>21180.371288725873</v>
      </c>
      <c r="AT11" s="47">
        <f t="shared" si="32"/>
        <v>4.956153850715652E-2</v>
      </c>
      <c r="AU11" s="22">
        <f t="shared" si="33"/>
        <v>448608127.92828333</v>
      </c>
      <c r="AV11" s="56"/>
      <c r="AW11" s="53">
        <f t="shared" si="34"/>
        <v>457555.13758919662</v>
      </c>
      <c r="AX11" s="22">
        <f t="shared" si="35"/>
        <v>-30200.137589196616</v>
      </c>
      <c r="AY11" s="22">
        <f t="shared" si="36"/>
        <v>30200.137589196616</v>
      </c>
      <c r="AZ11" s="47">
        <f t="shared" si="37"/>
        <v>7.0667565815765859E-2</v>
      </c>
      <c r="BA11" s="22">
        <f t="shared" si="38"/>
        <v>912048310.4064064</v>
      </c>
      <c r="BB11" s="58"/>
    </row>
    <row r="12" spans="1:54" x14ac:dyDescent="0.2">
      <c r="A12" s="6">
        <v>43770</v>
      </c>
      <c r="B12" s="7">
        <v>387079</v>
      </c>
      <c r="C12" s="42">
        <v>387079</v>
      </c>
      <c r="D12" s="42"/>
      <c r="F12" s="58"/>
      <c r="G12" s="53">
        <f t="shared" si="39"/>
        <v>402871.81046907644</v>
      </c>
      <c r="H12" s="22">
        <f t="shared" si="0"/>
        <v>-15792.810469076445</v>
      </c>
      <c r="I12" s="22">
        <f t="shared" si="1"/>
        <v>15792.810469076445</v>
      </c>
      <c r="J12" s="47">
        <f t="shared" si="2"/>
        <v>4.0799967110270632E-2</v>
      </c>
      <c r="K12" s="22">
        <f t="shared" si="3"/>
        <v>249412862.51217055</v>
      </c>
      <c r="L12" s="49"/>
      <c r="M12" s="53">
        <f t="shared" si="4"/>
        <v>411275.88381253945</v>
      </c>
      <c r="N12" s="50">
        <f t="shared" si="5"/>
        <v>-24196.883812539454</v>
      </c>
      <c r="O12" s="51">
        <f t="shared" si="6"/>
        <v>24196.883812539454</v>
      </c>
      <c r="P12" s="52">
        <f t="shared" si="7"/>
        <v>6.2511486834830751E-2</v>
      </c>
      <c r="Q12" s="50">
        <f t="shared" si="8"/>
        <v>585489186.23753381</v>
      </c>
      <c r="R12" s="55"/>
      <c r="S12" s="53">
        <f t="shared" si="9"/>
        <v>418596.89028555551</v>
      </c>
      <c r="T12" s="22">
        <f t="shared" si="10"/>
        <v>-31517.890285555506</v>
      </c>
      <c r="U12" s="22">
        <f t="shared" si="11"/>
        <v>31517.890285555506</v>
      </c>
      <c r="V12" s="47">
        <f t="shared" si="12"/>
        <v>8.1424955333550791E-2</v>
      </c>
      <c r="W12" s="22">
        <f t="shared" si="13"/>
        <v>993377408.05231416</v>
      </c>
      <c r="X12" s="56"/>
      <c r="Y12" s="53">
        <f t="shared" si="14"/>
        <v>420056.57523796294</v>
      </c>
      <c r="Z12" s="22">
        <f t="shared" si="15"/>
        <v>-32977.575237962941</v>
      </c>
      <c r="AA12" s="22">
        <f t="shared" si="16"/>
        <v>32977.575237962941</v>
      </c>
      <c r="AB12" s="47">
        <f t="shared" si="17"/>
        <v>8.5195981280211386E-2</v>
      </c>
      <c r="AC12" s="22">
        <f t="shared" si="18"/>
        <v>1087520468.5755064</v>
      </c>
      <c r="AD12" s="56"/>
      <c r="AE12" s="53">
        <f t="shared" si="19"/>
        <v>428599.18031880743</v>
      </c>
      <c r="AF12" s="22">
        <f t="shared" si="20"/>
        <v>-41520.180318807426</v>
      </c>
      <c r="AG12" s="22">
        <f t="shared" si="21"/>
        <v>41520.180318807426</v>
      </c>
      <c r="AH12" s="47">
        <f t="shared" si="22"/>
        <v>0.10726539109279352</v>
      </c>
      <c r="AI12" s="22">
        <f t="shared" si="23"/>
        <v>1723925373.7062836</v>
      </c>
      <c r="AJ12" s="56"/>
      <c r="AK12" s="53">
        <f t="shared" si="24"/>
        <v>430996.041331699</v>
      </c>
      <c r="AL12" s="22">
        <f t="shared" si="25"/>
        <v>-43917.041331699002</v>
      </c>
      <c r="AM12" s="22">
        <f t="shared" si="26"/>
        <v>43917.041331699002</v>
      </c>
      <c r="AN12" s="47">
        <f t="shared" si="27"/>
        <v>0.11345756636681142</v>
      </c>
      <c r="AO12" s="22">
        <f t="shared" si="28"/>
        <v>1928706519.3301585</v>
      </c>
      <c r="AP12" s="56"/>
      <c r="AQ12" s="53">
        <f t="shared" si="29"/>
        <v>431591.07425774517</v>
      </c>
      <c r="AR12" s="59">
        <f t="shared" si="30"/>
        <v>-44512.074257745175</v>
      </c>
      <c r="AS12" s="22">
        <f t="shared" si="31"/>
        <v>44512.074257745175</v>
      </c>
      <c r="AT12" s="47">
        <f t="shared" si="32"/>
        <v>0.11499480534398708</v>
      </c>
      <c r="AU12" s="22">
        <f t="shared" si="33"/>
        <v>1981324754.7270207</v>
      </c>
      <c r="AV12" s="56"/>
      <c r="AW12" s="53">
        <f t="shared" si="34"/>
        <v>430375.01375891967</v>
      </c>
      <c r="AX12" s="22">
        <f t="shared" si="35"/>
        <v>-43296.013758919667</v>
      </c>
      <c r="AY12" s="22">
        <f t="shared" si="36"/>
        <v>43296.013758919667</v>
      </c>
      <c r="AZ12" s="47">
        <f t="shared" si="37"/>
        <v>0.11185317146866575</v>
      </c>
      <c r="BA12" s="22">
        <f t="shared" si="38"/>
        <v>1874544807.4125612</v>
      </c>
      <c r="BB12" s="58"/>
    </row>
    <row r="13" spans="1:54" x14ac:dyDescent="0.2">
      <c r="A13" s="6">
        <v>43800</v>
      </c>
      <c r="B13" s="7">
        <v>420540</v>
      </c>
      <c r="C13" s="42">
        <v>420540</v>
      </c>
      <c r="D13" s="42"/>
      <c r="F13" s="58"/>
      <c r="G13" s="53">
        <f t="shared" si="39"/>
        <v>399713.24837526114</v>
      </c>
      <c r="H13" s="22">
        <f t="shared" si="0"/>
        <v>20826.751624738856</v>
      </c>
      <c r="I13" s="22">
        <f t="shared" si="1"/>
        <v>20826.751624738856</v>
      </c>
      <c r="J13" s="47">
        <f t="shared" si="2"/>
        <v>4.9523830372232978E-2</v>
      </c>
      <c r="K13" s="22">
        <f t="shared" si="3"/>
        <v>433753583.23856258</v>
      </c>
      <c r="L13" s="49"/>
      <c r="M13" s="53">
        <f t="shared" si="4"/>
        <v>404016.81866877759</v>
      </c>
      <c r="N13" s="50">
        <f t="shared" si="5"/>
        <v>16523.181331222411</v>
      </c>
      <c r="O13" s="51">
        <f t="shared" si="6"/>
        <v>16523.181331222411</v>
      </c>
      <c r="P13" s="52">
        <f t="shared" si="7"/>
        <v>3.9290391713564493E-2</v>
      </c>
      <c r="Q13" s="50">
        <f t="shared" si="8"/>
        <v>273015521.30445683</v>
      </c>
      <c r="R13" s="55"/>
      <c r="S13" s="53">
        <f t="shared" si="9"/>
        <v>405989.73417133326</v>
      </c>
      <c r="T13" s="22">
        <f t="shared" si="10"/>
        <v>14550.265828666743</v>
      </c>
      <c r="U13" s="22">
        <f t="shared" si="11"/>
        <v>14550.265828666743</v>
      </c>
      <c r="V13" s="47">
        <f t="shared" si="12"/>
        <v>3.4599005632441011E-2</v>
      </c>
      <c r="W13" s="22">
        <f t="shared" si="13"/>
        <v>211710235.68486708</v>
      </c>
      <c r="X13" s="56"/>
      <c r="Y13" s="53">
        <f t="shared" si="14"/>
        <v>402837.94514277775</v>
      </c>
      <c r="Z13" s="22">
        <f t="shared" si="15"/>
        <v>17702.054857222247</v>
      </c>
      <c r="AA13" s="22">
        <f t="shared" si="16"/>
        <v>17702.054857222247</v>
      </c>
      <c r="AB13" s="47">
        <f t="shared" si="17"/>
        <v>4.2093629279550689E-2</v>
      </c>
      <c r="AC13" s="22">
        <f t="shared" si="18"/>
        <v>313362746.16810572</v>
      </c>
      <c r="AD13" s="56"/>
      <c r="AE13" s="53">
        <f t="shared" si="19"/>
        <v>403687.07212752302</v>
      </c>
      <c r="AF13" s="22">
        <f t="shared" si="20"/>
        <v>16852.927872476983</v>
      </c>
      <c r="AG13" s="22">
        <f t="shared" si="21"/>
        <v>16852.927872476983</v>
      </c>
      <c r="AH13" s="47">
        <f t="shared" si="22"/>
        <v>4.0074494394057601E-2</v>
      </c>
      <c r="AI13" s="22">
        <f t="shared" si="23"/>
        <v>284021177.87491155</v>
      </c>
      <c r="AJ13" s="56"/>
      <c r="AK13" s="53">
        <f t="shared" si="24"/>
        <v>400254.1123995097</v>
      </c>
      <c r="AL13" s="22">
        <f t="shared" si="25"/>
        <v>20285.8876004903</v>
      </c>
      <c r="AM13" s="22">
        <f t="shared" si="26"/>
        <v>20285.8876004903</v>
      </c>
      <c r="AN13" s="47">
        <f t="shared" si="27"/>
        <v>4.8237712466091931E-2</v>
      </c>
      <c r="AO13" s="22">
        <f t="shared" si="28"/>
        <v>411517235.73972607</v>
      </c>
      <c r="AP13" s="56"/>
      <c r="AQ13" s="53">
        <f t="shared" si="29"/>
        <v>395981.41485154902</v>
      </c>
      <c r="AR13" s="59">
        <f t="shared" si="30"/>
        <v>24558.585148450977</v>
      </c>
      <c r="AS13" s="22">
        <f t="shared" si="31"/>
        <v>24558.585148450977</v>
      </c>
      <c r="AT13" s="47">
        <f t="shared" si="32"/>
        <v>5.8397738974772857E-2</v>
      </c>
      <c r="AU13" s="22">
        <f t="shared" si="33"/>
        <v>603124104.49371684</v>
      </c>
      <c r="AV13" s="56"/>
      <c r="AW13" s="53">
        <f t="shared" si="34"/>
        <v>391408.601375892</v>
      </c>
      <c r="AX13" s="22">
        <f t="shared" si="35"/>
        <v>29131.398624107998</v>
      </c>
      <c r="AY13" s="22">
        <f t="shared" si="36"/>
        <v>29131.398624107998</v>
      </c>
      <c r="AZ13" s="47">
        <f t="shared" si="37"/>
        <v>6.9271409673534026E-2</v>
      </c>
      <c r="BA13" s="22">
        <f t="shared" si="38"/>
        <v>848638385.7966814</v>
      </c>
      <c r="BB13" s="58"/>
    </row>
    <row r="14" spans="1:54" x14ac:dyDescent="0.2">
      <c r="A14" s="6">
        <v>43831</v>
      </c>
      <c r="B14" s="7">
        <v>384777</v>
      </c>
      <c r="C14" s="42">
        <v>384777</v>
      </c>
      <c r="D14" s="42"/>
      <c r="F14" s="58"/>
      <c r="G14" s="53">
        <f t="shared" si="39"/>
        <v>403878.59870020894</v>
      </c>
      <c r="H14" s="22">
        <f t="shared" si="0"/>
        <v>-19101.598700208939</v>
      </c>
      <c r="I14" s="22">
        <f t="shared" si="1"/>
        <v>19101.598700208939</v>
      </c>
      <c r="J14" s="47">
        <f t="shared" si="2"/>
        <v>4.9643296507350852E-2</v>
      </c>
      <c r="K14" s="22">
        <f t="shared" si="3"/>
        <v>364871072.90382379</v>
      </c>
      <c r="L14" s="49"/>
      <c r="M14" s="53">
        <f t="shared" si="4"/>
        <v>408973.77306814428</v>
      </c>
      <c r="N14" s="50">
        <f t="shared" si="5"/>
        <v>-24196.773068144277</v>
      </c>
      <c r="O14" s="51">
        <f t="shared" si="6"/>
        <v>24196.773068144277</v>
      </c>
      <c r="P14" s="52">
        <f t="shared" si="7"/>
        <v>6.2885185622176681E-2</v>
      </c>
      <c r="Q14" s="50">
        <f t="shared" si="8"/>
        <v>585483826.91127217</v>
      </c>
      <c r="R14" s="55"/>
      <c r="S14" s="53">
        <f t="shared" si="9"/>
        <v>411809.84050279995</v>
      </c>
      <c r="T14" s="22">
        <f t="shared" si="10"/>
        <v>-27032.840502799954</v>
      </c>
      <c r="U14" s="22">
        <f t="shared" si="11"/>
        <v>27032.840502799954</v>
      </c>
      <c r="V14" s="47">
        <f t="shared" si="12"/>
        <v>7.025586379331393E-2</v>
      </c>
      <c r="W14" s="22">
        <f t="shared" si="13"/>
        <v>730774465.64982164</v>
      </c>
      <c r="X14" s="56"/>
      <c r="Y14" s="53">
        <f t="shared" si="14"/>
        <v>413264.86708566663</v>
      </c>
      <c r="Z14" s="22">
        <f t="shared" si="15"/>
        <v>-28487.867085666629</v>
      </c>
      <c r="AA14" s="22">
        <f t="shared" si="16"/>
        <v>28487.867085666629</v>
      </c>
      <c r="AB14" s="47">
        <f t="shared" si="17"/>
        <v>7.4037343930813501E-2</v>
      </c>
      <c r="AC14" s="22">
        <f t="shared" si="18"/>
        <v>811558571.090608</v>
      </c>
      <c r="AD14" s="56"/>
      <c r="AE14" s="53">
        <f t="shared" si="19"/>
        <v>413798.82885100925</v>
      </c>
      <c r="AF14" s="22">
        <f t="shared" si="20"/>
        <v>-29021.828851009253</v>
      </c>
      <c r="AG14" s="22">
        <f t="shared" si="21"/>
        <v>29021.828851009253</v>
      </c>
      <c r="AH14" s="47">
        <f t="shared" si="22"/>
        <v>7.5425061401823007E-2</v>
      </c>
      <c r="AI14" s="22">
        <f t="shared" si="23"/>
        <v>842266549.8572731</v>
      </c>
      <c r="AJ14" s="56"/>
      <c r="AK14" s="53">
        <f t="shared" si="24"/>
        <v>414454.23371985293</v>
      </c>
      <c r="AL14" s="22">
        <f t="shared" si="25"/>
        <v>-29677.233719852928</v>
      </c>
      <c r="AM14" s="22">
        <f t="shared" si="26"/>
        <v>29677.233719852928</v>
      </c>
      <c r="AN14" s="47">
        <f t="shared" si="27"/>
        <v>7.7128398318644112E-2</v>
      </c>
      <c r="AO14" s="22">
        <f t="shared" si="28"/>
        <v>880738201.26277566</v>
      </c>
      <c r="AP14" s="56"/>
      <c r="AQ14" s="53">
        <f t="shared" si="29"/>
        <v>415628.28297030978</v>
      </c>
      <c r="AR14" s="59">
        <f t="shared" si="30"/>
        <v>-30851.282970309781</v>
      </c>
      <c r="AS14" s="22">
        <f t="shared" si="31"/>
        <v>30851.282970309781</v>
      </c>
      <c r="AT14" s="47">
        <f t="shared" si="32"/>
        <v>8.0179644236297337E-2</v>
      </c>
      <c r="AU14" s="22">
        <f t="shared" si="33"/>
        <v>951801660.91412628</v>
      </c>
      <c r="AV14" s="56"/>
      <c r="AW14" s="53">
        <f t="shared" si="34"/>
        <v>417626.86013758916</v>
      </c>
      <c r="AX14" s="22">
        <f t="shared" si="35"/>
        <v>-32849.860137589159</v>
      </c>
      <c r="AY14" s="22">
        <f t="shared" si="36"/>
        <v>32849.860137589159</v>
      </c>
      <c r="AZ14" s="47">
        <f t="shared" si="37"/>
        <v>8.537376230281217E-2</v>
      </c>
      <c r="BA14" s="22">
        <f t="shared" si="38"/>
        <v>1079113311.0591693</v>
      </c>
      <c r="BB14" s="58"/>
    </row>
    <row r="15" spans="1:54" x14ac:dyDescent="0.2">
      <c r="A15" s="6">
        <v>43862</v>
      </c>
      <c r="B15" s="7">
        <v>365258</v>
      </c>
      <c r="C15" s="42">
        <v>365258</v>
      </c>
      <c r="D15" s="42"/>
      <c r="F15" s="58"/>
      <c r="G15" s="53">
        <f t="shared" si="39"/>
        <v>400058.2789601672</v>
      </c>
      <c r="H15" s="22">
        <f t="shared" si="0"/>
        <v>-34800.278960167198</v>
      </c>
      <c r="I15" s="22">
        <f t="shared" si="1"/>
        <v>34800.278960167198</v>
      </c>
      <c r="J15" s="47">
        <f t="shared" si="2"/>
        <v>9.5275884334271116E-2</v>
      </c>
      <c r="K15" s="22">
        <f t="shared" si="3"/>
        <v>1211059415.7054558</v>
      </c>
      <c r="L15" s="49"/>
      <c r="M15" s="53">
        <f t="shared" si="4"/>
        <v>401714.74114770093</v>
      </c>
      <c r="N15" s="50">
        <f t="shared" si="5"/>
        <v>-36456.74114770093</v>
      </c>
      <c r="O15" s="51">
        <f t="shared" si="6"/>
        <v>36456.74114770093</v>
      </c>
      <c r="P15" s="52">
        <f t="shared" si="7"/>
        <v>9.9810931308009485E-2</v>
      </c>
      <c r="Q15" s="50">
        <f t="shared" si="8"/>
        <v>1329093975.1104701</v>
      </c>
      <c r="R15" s="55"/>
      <c r="S15" s="53">
        <f t="shared" si="9"/>
        <v>400996.70430167997</v>
      </c>
      <c r="T15" s="22">
        <f t="shared" si="10"/>
        <v>-35738.704301679973</v>
      </c>
      <c r="U15" s="22">
        <f t="shared" si="11"/>
        <v>35738.704301679973</v>
      </c>
      <c r="V15" s="47">
        <f t="shared" si="12"/>
        <v>9.7845096621237512E-2</v>
      </c>
      <c r="W15" s="22">
        <f t="shared" si="13"/>
        <v>1277254985.1629186</v>
      </c>
      <c r="X15" s="56"/>
      <c r="Y15" s="53">
        <f t="shared" si="14"/>
        <v>398293.42025139998</v>
      </c>
      <c r="Z15" s="22">
        <f t="shared" si="15"/>
        <v>-33035.420251399977</v>
      </c>
      <c r="AA15" s="22">
        <f t="shared" si="16"/>
        <v>33035.420251399977</v>
      </c>
      <c r="AB15" s="47">
        <f t="shared" si="17"/>
        <v>9.044407035958138E-2</v>
      </c>
      <c r="AC15" s="22">
        <f t="shared" si="18"/>
        <v>1091338991.1866078</v>
      </c>
      <c r="AD15" s="56"/>
      <c r="AE15" s="53">
        <f t="shared" si="19"/>
        <v>396385.73154040368</v>
      </c>
      <c r="AF15" s="22">
        <f t="shared" si="20"/>
        <v>-31127.731540403678</v>
      </c>
      <c r="AG15" s="22">
        <f t="shared" si="21"/>
        <v>31127.731540403678</v>
      </c>
      <c r="AH15" s="47">
        <f t="shared" si="22"/>
        <v>8.5221217715706926E-2</v>
      </c>
      <c r="AI15" s="22">
        <f t="shared" si="23"/>
        <v>968935670.85144198</v>
      </c>
      <c r="AJ15" s="56"/>
      <c r="AK15" s="53">
        <f t="shared" si="24"/>
        <v>393680.17011595587</v>
      </c>
      <c r="AL15" s="22">
        <f t="shared" si="25"/>
        <v>-28422.170115955872</v>
      </c>
      <c r="AM15" s="22">
        <f t="shared" si="26"/>
        <v>28422.170115955872</v>
      </c>
      <c r="AN15" s="47">
        <f t="shared" si="27"/>
        <v>7.7813956479956287E-2</v>
      </c>
      <c r="AO15" s="22">
        <f t="shared" si="28"/>
        <v>807819754.100335</v>
      </c>
      <c r="AP15" s="56"/>
      <c r="AQ15" s="53">
        <f t="shared" si="29"/>
        <v>390947.25659406197</v>
      </c>
      <c r="AR15" s="59">
        <f t="shared" si="30"/>
        <v>-25689.256594061968</v>
      </c>
      <c r="AS15" s="22">
        <f t="shared" si="31"/>
        <v>25689.256594061968</v>
      </c>
      <c r="AT15" s="47">
        <f t="shared" si="32"/>
        <v>7.0331810922859922E-2</v>
      </c>
      <c r="AU15" s="22">
        <f t="shared" si="33"/>
        <v>659937904.35555625</v>
      </c>
      <c r="AV15" s="56"/>
      <c r="AW15" s="53">
        <f t="shared" si="34"/>
        <v>388061.98601375893</v>
      </c>
      <c r="AX15" s="22">
        <f t="shared" si="35"/>
        <v>-22803.986013758928</v>
      </c>
      <c r="AY15" s="22">
        <f t="shared" si="36"/>
        <v>22803.986013758928</v>
      </c>
      <c r="AZ15" s="47">
        <f t="shared" si="37"/>
        <v>6.2432543609609994E-2</v>
      </c>
      <c r="BA15" s="22">
        <f t="shared" si="38"/>
        <v>520021778.11571276</v>
      </c>
      <c r="BB15" s="58"/>
    </row>
    <row r="16" spans="1:54" x14ac:dyDescent="0.2">
      <c r="A16" s="6">
        <v>43891</v>
      </c>
      <c r="B16" s="7">
        <v>382275</v>
      </c>
      <c r="C16" s="42">
        <v>382275</v>
      </c>
      <c r="D16" s="42"/>
      <c r="F16" s="58"/>
      <c r="G16" s="53">
        <f t="shared" si="39"/>
        <v>393098.22316813376</v>
      </c>
      <c r="H16" s="22">
        <f t="shared" si="0"/>
        <v>-10823.223168133758</v>
      </c>
      <c r="I16" s="22">
        <f t="shared" si="1"/>
        <v>10823.223168133758</v>
      </c>
      <c r="J16" s="47">
        <f t="shared" si="2"/>
        <v>2.8312662790226296E-2</v>
      </c>
      <c r="K16" s="22">
        <f t="shared" si="3"/>
        <v>117142159.74722734</v>
      </c>
      <c r="L16" s="49"/>
      <c r="M16" s="53">
        <f t="shared" si="4"/>
        <v>390777.71880339063</v>
      </c>
      <c r="N16" s="50">
        <f t="shared" si="5"/>
        <v>-8502.7188033906277</v>
      </c>
      <c r="O16" s="51">
        <f t="shared" si="6"/>
        <v>8502.7188033906277</v>
      </c>
      <c r="P16" s="52">
        <f t="shared" si="7"/>
        <v>2.2242413977870978E-2</v>
      </c>
      <c r="Q16" s="50">
        <f t="shared" si="8"/>
        <v>72296227.049532548</v>
      </c>
      <c r="R16" s="55"/>
      <c r="S16" s="53">
        <f t="shared" si="9"/>
        <v>386701.22258100798</v>
      </c>
      <c r="T16" s="22">
        <f t="shared" si="10"/>
        <v>-4426.2225810079835</v>
      </c>
      <c r="U16" s="22">
        <f t="shared" si="11"/>
        <v>4426.2225810079835</v>
      </c>
      <c r="V16" s="47">
        <f t="shared" si="12"/>
        <v>1.1578634702787218E-2</v>
      </c>
      <c r="W16" s="22">
        <f t="shared" si="13"/>
        <v>19591446.336624976</v>
      </c>
      <c r="X16" s="56"/>
      <c r="Y16" s="53">
        <f t="shared" si="14"/>
        <v>383127.35215083999</v>
      </c>
      <c r="Z16" s="22">
        <f t="shared" si="15"/>
        <v>-852.35215083998628</v>
      </c>
      <c r="AA16" s="22">
        <f t="shared" si="16"/>
        <v>852.35215083998628</v>
      </c>
      <c r="AB16" s="47">
        <f t="shared" si="17"/>
        <v>2.2296832145444674E-3</v>
      </c>
      <c r="AC16" s="22">
        <f t="shared" si="18"/>
        <v>726504.18904155074</v>
      </c>
      <c r="AD16" s="56"/>
      <c r="AE16" s="53">
        <f t="shared" si="19"/>
        <v>377709.09261616145</v>
      </c>
      <c r="AF16" s="22">
        <f t="shared" si="20"/>
        <v>4565.9073838385521</v>
      </c>
      <c r="AG16" s="22">
        <f t="shared" si="21"/>
        <v>4565.9073838385521</v>
      </c>
      <c r="AH16" s="47">
        <f t="shared" si="22"/>
        <v>1.194403867330731E-2</v>
      </c>
      <c r="AI16" s="22">
        <f t="shared" si="23"/>
        <v>20847510.237791412</v>
      </c>
      <c r="AJ16" s="56"/>
      <c r="AK16" s="53">
        <f t="shared" si="24"/>
        <v>373784.65103478677</v>
      </c>
      <c r="AL16" s="22">
        <f t="shared" si="25"/>
        <v>8490.3489652132266</v>
      </c>
      <c r="AM16" s="22">
        <f t="shared" si="26"/>
        <v>8490.3489652132266</v>
      </c>
      <c r="AN16" s="47">
        <f t="shared" si="27"/>
        <v>2.2210055497255188E-2</v>
      </c>
      <c r="AO16" s="22">
        <f t="shared" si="28"/>
        <v>72086025.551097304</v>
      </c>
      <c r="AP16" s="56"/>
      <c r="AQ16" s="53">
        <f t="shared" si="29"/>
        <v>370395.85131881241</v>
      </c>
      <c r="AR16" s="59">
        <f t="shared" si="30"/>
        <v>11879.148681187595</v>
      </c>
      <c r="AS16" s="22">
        <f t="shared" si="31"/>
        <v>11879.148681187595</v>
      </c>
      <c r="AT16" s="47">
        <f t="shared" si="32"/>
        <v>3.1074877198842703E-2</v>
      </c>
      <c r="AU16" s="22">
        <f t="shared" si="33"/>
        <v>141114173.38976097</v>
      </c>
      <c r="AV16" s="56"/>
      <c r="AW16" s="53">
        <f t="shared" si="34"/>
        <v>367538.39860137587</v>
      </c>
      <c r="AX16" s="22">
        <f t="shared" si="35"/>
        <v>14736.601398624131</v>
      </c>
      <c r="AY16" s="22">
        <f t="shared" si="36"/>
        <v>14736.601398624131</v>
      </c>
      <c r="AZ16" s="47">
        <f t="shared" si="37"/>
        <v>3.8549738797002499E-2</v>
      </c>
      <c r="BA16" s="22">
        <f t="shared" si="38"/>
        <v>217167420.78193069</v>
      </c>
      <c r="BB16" s="58"/>
    </row>
    <row r="17" spans="1:54" x14ac:dyDescent="0.2">
      <c r="A17" s="6">
        <v>43922</v>
      </c>
      <c r="B17" s="7">
        <v>430733</v>
      </c>
      <c r="C17" s="42">
        <v>430733</v>
      </c>
      <c r="D17" s="42"/>
      <c r="F17" s="58"/>
      <c r="G17" s="53">
        <f t="shared" si="39"/>
        <v>390933.57853450702</v>
      </c>
      <c r="H17" s="22">
        <f t="shared" si="0"/>
        <v>39799.421465492982</v>
      </c>
      <c r="I17" s="22">
        <f t="shared" si="1"/>
        <v>39799.421465492982</v>
      </c>
      <c r="J17" s="47">
        <f t="shared" si="2"/>
        <v>9.2399285556233168E-2</v>
      </c>
      <c r="K17" s="22">
        <f t="shared" si="3"/>
        <v>1583993948.9879436</v>
      </c>
      <c r="L17" s="49"/>
      <c r="M17" s="53">
        <f t="shared" si="4"/>
        <v>388226.9031623734</v>
      </c>
      <c r="N17" s="50">
        <f t="shared" si="5"/>
        <v>42506.096837626596</v>
      </c>
      <c r="O17" s="51">
        <f t="shared" si="6"/>
        <v>42506.096837626596</v>
      </c>
      <c r="P17" s="52">
        <f t="shared" si="7"/>
        <v>9.8683167618052473E-2</v>
      </c>
      <c r="Q17" s="50">
        <f t="shared" si="8"/>
        <v>1806768268.3696897</v>
      </c>
      <c r="R17" s="55"/>
      <c r="S17" s="53">
        <f t="shared" si="9"/>
        <v>384930.73354860477</v>
      </c>
      <c r="T17" s="22">
        <f t="shared" si="10"/>
        <v>45802.266451395233</v>
      </c>
      <c r="U17" s="22">
        <f t="shared" si="11"/>
        <v>45802.266451395233</v>
      </c>
      <c r="V17" s="47">
        <f t="shared" si="12"/>
        <v>0.10633563356277609</v>
      </c>
      <c r="W17" s="22">
        <f t="shared" si="13"/>
        <v>2097847612.0846052</v>
      </c>
      <c r="X17" s="56"/>
      <c r="Y17" s="53">
        <f t="shared" si="14"/>
        <v>384488.11129050399</v>
      </c>
      <c r="Z17" s="22">
        <f t="shared" si="15"/>
        <v>46244.888709496008</v>
      </c>
      <c r="AA17" s="22">
        <f t="shared" si="16"/>
        <v>46244.888709496008</v>
      </c>
      <c r="AB17" s="47">
        <f t="shared" si="17"/>
        <v>0.10736323594778206</v>
      </c>
      <c r="AC17" s="22">
        <f t="shared" si="18"/>
        <v>2138589731.7536714</v>
      </c>
      <c r="AD17" s="56"/>
      <c r="AE17" s="53">
        <f t="shared" si="19"/>
        <v>380448.6370464646</v>
      </c>
      <c r="AF17" s="22">
        <f t="shared" si="20"/>
        <v>50284.362953535398</v>
      </c>
      <c r="AG17" s="22">
        <f t="shared" si="21"/>
        <v>50284.362953535398</v>
      </c>
      <c r="AH17" s="47">
        <f t="shared" si="22"/>
        <v>0.11674137563997974</v>
      </c>
      <c r="AI17" s="22">
        <f t="shared" si="23"/>
        <v>2528517157.6428833</v>
      </c>
      <c r="AJ17" s="56"/>
      <c r="AK17" s="53">
        <f t="shared" si="24"/>
        <v>379727.89531043603</v>
      </c>
      <c r="AL17" s="22">
        <f t="shared" si="25"/>
        <v>51005.104689563974</v>
      </c>
      <c r="AM17" s="22">
        <f t="shared" si="26"/>
        <v>51005.104689563974</v>
      </c>
      <c r="AN17" s="47">
        <f t="shared" si="27"/>
        <v>0.11841466683435904</v>
      </c>
      <c r="AO17" s="22">
        <f t="shared" si="28"/>
        <v>2601520704.3933806</v>
      </c>
      <c r="AP17" s="56"/>
      <c r="AQ17" s="53">
        <f t="shared" si="29"/>
        <v>379899.17026376247</v>
      </c>
      <c r="AR17" s="59">
        <f t="shared" si="30"/>
        <v>50833.829736237531</v>
      </c>
      <c r="AS17" s="22">
        <f t="shared" si="31"/>
        <v>50833.829736237531</v>
      </c>
      <c r="AT17" s="47">
        <f t="shared" si="32"/>
        <v>0.11801703082010789</v>
      </c>
      <c r="AU17" s="22">
        <f t="shared" si="33"/>
        <v>2584078245.6527872</v>
      </c>
      <c r="AV17" s="56"/>
      <c r="AW17" s="53">
        <f t="shared" si="34"/>
        <v>380801.33986013755</v>
      </c>
      <c r="AX17" s="22">
        <f t="shared" si="35"/>
        <v>49931.660139862448</v>
      </c>
      <c r="AY17" s="22">
        <f t="shared" si="36"/>
        <v>49931.660139862448</v>
      </c>
      <c r="AZ17" s="47">
        <f t="shared" si="37"/>
        <v>0.11592253238052912</v>
      </c>
      <c r="BA17" s="22">
        <f t="shared" si="38"/>
        <v>2493170684.3227286</v>
      </c>
      <c r="BB17" s="58"/>
    </row>
    <row r="18" spans="1:54" x14ac:dyDescent="0.2">
      <c r="A18" s="6">
        <v>43952</v>
      </c>
      <c r="B18" s="7">
        <v>377794</v>
      </c>
      <c r="C18" s="42">
        <v>377794</v>
      </c>
      <c r="D18" s="42"/>
      <c r="F18" s="58"/>
      <c r="G18" s="53">
        <f t="shared" si="39"/>
        <v>398893.46282760566</v>
      </c>
      <c r="H18" s="22">
        <f t="shared" si="0"/>
        <v>-21099.462827605661</v>
      </c>
      <c r="I18" s="22">
        <f t="shared" si="1"/>
        <v>21099.462827605661</v>
      </c>
      <c r="J18" s="47">
        <f t="shared" si="2"/>
        <v>5.584912102258284E-2</v>
      </c>
      <c r="K18" s="22">
        <f t="shared" si="3"/>
        <v>445187331.61351305</v>
      </c>
      <c r="L18" s="49"/>
      <c r="M18" s="53">
        <f t="shared" si="4"/>
        <v>400978.73221366131</v>
      </c>
      <c r="N18" s="50">
        <f t="shared" si="5"/>
        <v>-23184.732213661307</v>
      </c>
      <c r="O18" s="51">
        <f t="shared" si="6"/>
        <v>23184.732213661307</v>
      </c>
      <c r="P18" s="52">
        <f t="shared" si="7"/>
        <v>6.1368714732529653E-2</v>
      </c>
      <c r="Q18" s="50">
        <f t="shared" si="8"/>
        <v>537531807.8191843</v>
      </c>
      <c r="R18" s="55"/>
      <c r="S18" s="53">
        <f t="shared" si="9"/>
        <v>403251.64012916287</v>
      </c>
      <c r="T18" s="22">
        <f t="shared" si="10"/>
        <v>-25457.640129162872</v>
      </c>
      <c r="U18" s="22">
        <f t="shared" si="11"/>
        <v>25457.640129162872</v>
      </c>
      <c r="V18" s="47">
        <f t="shared" si="12"/>
        <v>6.7384977339933594E-2</v>
      </c>
      <c r="W18" s="22">
        <f t="shared" si="13"/>
        <v>648091440.94596374</v>
      </c>
      <c r="X18" s="56"/>
      <c r="Y18" s="53">
        <f t="shared" si="14"/>
        <v>407831.86677430238</v>
      </c>
      <c r="Z18" s="22">
        <f t="shared" si="15"/>
        <v>-30037.866774302383</v>
      </c>
      <c r="AA18" s="22">
        <f t="shared" si="16"/>
        <v>30037.866774302383</v>
      </c>
      <c r="AB18" s="47">
        <f t="shared" si="17"/>
        <v>7.9508586092691735E-2</v>
      </c>
      <c r="AC18" s="22">
        <f t="shared" si="18"/>
        <v>902273440.35073912</v>
      </c>
      <c r="AD18" s="56"/>
      <c r="AE18" s="53">
        <f t="shared" si="19"/>
        <v>410619.25481858582</v>
      </c>
      <c r="AF18" s="22">
        <f t="shared" si="20"/>
        <v>-32825.254818585818</v>
      </c>
      <c r="AG18" s="22">
        <f t="shared" si="21"/>
        <v>32825.254818585818</v>
      </c>
      <c r="AH18" s="47">
        <f t="shared" si="22"/>
        <v>8.6886649387194662E-2</v>
      </c>
      <c r="AI18" s="22">
        <f t="shared" si="23"/>
        <v>1077497353.9050915</v>
      </c>
      <c r="AJ18" s="56"/>
      <c r="AK18" s="53">
        <f t="shared" si="24"/>
        <v>415431.46859313082</v>
      </c>
      <c r="AL18" s="22">
        <f t="shared" si="25"/>
        <v>-37637.468593130819</v>
      </c>
      <c r="AM18" s="22">
        <f t="shared" si="26"/>
        <v>37637.468593130819</v>
      </c>
      <c r="AN18" s="47">
        <f t="shared" si="27"/>
        <v>9.9624315349451875E-2</v>
      </c>
      <c r="AO18" s="22">
        <f t="shared" si="28"/>
        <v>1416579042.0989089</v>
      </c>
      <c r="AP18" s="56"/>
      <c r="AQ18" s="53">
        <f t="shared" si="29"/>
        <v>420566.23405275249</v>
      </c>
      <c r="AR18" s="59">
        <f t="shared" si="30"/>
        <v>-42772.234052752494</v>
      </c>
      <c r="AS18" s="22">
        <f t="shared" si="31"/>
        <v>42772.234052752494</v>
      </c>
      <c r="AT18" s="47">
        <f t="shared" si="32"/>
        <v>0.11321575793356298</v>
      </c>
      <c r="AU18" s="22">
        <f t="shared" si="33"/>
        <v>1829464005.86344</v>
      </c>
      <c r="AV18" s="56"/>
      <c r="AW18" s="53">
        <f t="shared" si="34"/>
        <v>425739.83398601378</v>
      </c>
      <c r="AX18" s="22">
        <f t="shared" si="35"/>
        <v>-47945.833986013778</v>
      </c>
      <c r="AY18" s="22">
        <f t="shared" si="36"/>
        <v>47945.833986013778</v>
      </c>
      <c r="AZ18" s="47">
        <f t="shared" si="37"/>
        <v>0.12690999323973853</v>
      </c>
      <c r="BA18" s="22">
        <f t="shared" si="38"/>
        <v>2298802996.6143937</v>
      </c>
      <c r="BB18" s="58"/>
    </row>
    <row r="19" spans="1:54" x14ac:dyDescent="0.2">
      <c r="A19" s="6">
        <v>43983</v>
      </c>
      <c r="B19" s="7">
        <v>396782</v>
      </c>
      <c r="C19" s="42">
        <v>396782</v>
      </c>
      <c r="D19" s="42"/>
      <c r="F19" s="58"/>
      <c r="G19" s="53">
        <f t="shared" si="39"/>
        <v>394673.57026208454</v>
      </c>
      <c r="H19" s="22">
        <f t="shared" si="0"/>
        <v>2108.4297379154596</v>
      </c>
      <c r="I19" s="22">
        <f t="shared" si="1"/>
        <v>2108.4297379154596</v>
      </c>
      <c r="J19" s="47">
        <f t="shared" si="2"/>
        <v>5.3138240593460879E-3</v>
      </c>
      <c r="K19" s="22">
        <f t="shared" si="3"/>
        <v>4445475.9597262535</v>
      </c>
      <c r="L19" s="49"/>
      <c r="M19" s="53">
        <f t="shared" si="4"/>
        <v>394023.31254956289</v>
      </c>
      <c r="N19" s="50">
        <f t="shared" si="5"/>
        <v>2758.6874504371081</v>
      </c>
      <c r="O19" s="51">
        <f t="shared" si="6"/>
        <v>2758.6874504371081</v>
      </c>
      <c r="P19" s="52">
        <f t="shared" si="7"/>
        <v>6.9526527172026654E-3</v>
      </c>
      <c r="Q19" s="50">
        <f t="shared" si="8"/>
        <v>7610356.4491991913</v>
      </c>
      <c r="R19" s="55"/>
      <c r="S19" s="53">
        <f t="shared" si="9"/>
        <v>393068.58407749771</v>
      </c>
      <c r="T19" s="22">
        <f t="shared" si="10"/>
        <v>3713.4159225022886</v>
      </c>
      <c r="U19" s="22">
        <f t="shared" si="11"/>
        <v>3713.4159225022886</v>
      </c>
      <c r="V19" s="47">
        <f t="shared" si="12"/>
        <v>9.3588316065302581E-3</v>
      </c>
      <c r="W19" s="22">
        <f t="shared" si="13"/>
        <v>13789457.813493524</v>
      </c>
      <c r="X19" s="56"/>
      <c r="Y19" s="53">
        <f t="shared" si="14"/>
        <v>390522.82006458146</v>
      </c>
      <c r="Z19" s="22">
        <f t="shared" si="15"/>
        <v>6259.179935418535</v>
      </c>
      <c r="AA19" s="22">
        <f t="shared" si="16"/>
        <v>6259.179935418535</v>
      </c>
      <c r="AB19" s="47">
        <f t="shared" si="17"/>
        <v>1.5774858575788555E-2</v>
      </c>
      <c r="AC19" s="22">
        <f t="shared" si="18"/>
        <v>39177333.463945977</v>
      </c>
      <c r="AD19" s="56"/>
      <c r="AE19" s="53">
        <f t="shared" si="19"/>
        <v>390924.10192743433</v>
      </c>
      <c r="AF19" s="22">
        <f t="shared" si="20"/>
        <v>5857.8980725656729</v>
      </c>
      <c r="AG19" s="22">
        <f t="shared" si="21"/>
        <v>5857.8980725656729</v>
      </c>
      <c r="AH19" s="47">
        <f t="shared" si="22"/>
        <v>1.4763517681159107E-2</v>
      </c>
      <c r="AI19" s="22">
        <f t="shared" si="23"/>
        <v>34314969.828568622</v>
      </c>
      <c r="AJ19" s="56"/>
      <c r="AK19" s="53">
        <f t="shared" si="24"/>
        <v>389085.24057793926</v>
      </c>
      <c r="AL19" s="22">
        <f t="shared" si="25"/>
        <v>7696.7594220607425</v>
      </c>
      <c r="AM19" s="22">
        <f t="shared" si="26"/>
        <v>7696.7594220607425</v>
      </c>
      <c r="AN19" s="47">
        <f t="shared" si="27"/>
        <v>1.9397955103963242E-2</v>
      </c>
      <c r="AO19" s="22">
        <f t="shared" si="28"/>
        <v>59240105.601080813</v>
      </c>
      <c r="AP19" s="56"/>
      <c r="AQ19" s="53">
        <f t="shared" si="29"/>
        <v>386348.44681055052</v>
      </c>
      <c r="AR19" s="59">
        <f t="shared" si="30"/>
        <v>10433.553189449478</v>
      </c>
      <c r="AS19" s="22">
        <f t="shared" si="31"/>
        <v>10433.553189449478</v>
      </c>
      <c r="AT19" s="47">
        <f t="shared" si="32"/>
        <v>2.6295429705605288E-2</v>
      </c>
      <c r="AU19" s="22">
        <f t="shared" si="33"/>
        <v>108859032.15707137</v>
      </c>
      <c r="AV19" s="56"/>
      <c r="AW19" s="53">
        <f t="shared" si="34"/>
        <v>382588.58339860139</v>
      </c>
      <c r="AX19" s="22">
        <f t="shared" si="35"/>
        <v>14193.416601398611</v>
      </c>
      <c r="AY19" s="22">
        <f t="shared" si="36"/>
        <v>14193.416601398611</v>
      </c>
      <c r="AZ19" s="47">
        <f t="shared" si="37"/>
        <v>3.5771321787275157E-2</v>
      </c>
      <c r="BA19" s="22">
        <f t="shared" si="38"/>
        <v>201453074.82085767</v>
      </c>
      <c r="BB19" s="58"/>
    </row>
    <row r="20" spans="1:54" x14ac:dyDescent="0.2">
      <c r="A20" s="6">
        <v>44013</v>
      </c>
      <c r="B20" s="7">
        <v>428280</v>
      </c>
      <c r="C20" s="42">
        <v>428280</v>
      </c>
      <c r="D20" s="42"/>
      <c r="F20" s="58"/>
      <c r="G20" s="53">
        <f t="shared" si="39"/>
        <v>395095.25620966766</v>
      </c>
      <c r="H20" s="22">
        <f t="shared" si="0"/>
        <v>33184.743790332344</v>
      </c>
      <c r="I20" s="22">
        <f t="shared" si="1"/>
        <v>33184.743790332344</v>
      </c>
      <c r="J20" s="47">
        <f t="shared" si="2"/>
        <v>7.7483757799412398E-2</v>
      </c>
      <c r="K20" s="22">
        <f t="shared" si="3"/>
        <v>1101227220.430001</v>
      </c>
      <c r="L20" s="49"/>
      <c r="M20" s="53">
        <f t="shared" si="4"/>
        <v>394850.91878469399</v>
      </c>
      <c r="N20" s="50">
        <f t="shared" si="5"/>
        <v>33429.081215306011</v>
      </c>
      <c r="O20" s="51">
        <f t="shared" si="6"/>
        <v>33429.081215306011</v>
      </c>
      <c r="P20" s="52">
        <f t="shared" si="7"/>
        <v>7.8054266403535091E-2</v>
      </c>
      <c r="Q20" s="50">
        <f t="shared" si="8"/>
        <v>1117503470.8995252</v>
      </c>
      <c r="R20" s="55"/>
      <c r="S20" s="53">
        <f t="shared" si="9"/>
        <v>394553.95044649864</v>
      </c>
      <c r="T20" s="22">
        <f t="shared" si="10"/>
        <v>33726.049553501362</v>
      </c>
      <c r="U20" s="22">
        <f t="shared" si="11"/>
        <v>33726.049553501362</v>
      </c>
      <c r="V20" s="47">
        <f t="shared" si="12"/>
        <v>7.8747664036381254E-2</v>
      </c>
      <c r="W20" s="22">
        <f t="shared" si="13"/>
        <v>1137446418.4852295</v>
      </c>
      <c r="X20" s="56"/>
      <c r="Y20" s="53">
        <f t="shared" si="14"/>
        <v>394925.29203874886</v>
      </c>
      <c r="Z20" s="22">
        <f t="shared" si="15"/>
        <v>33354.707961251144</v>
      </c>
      <c r="AA20" s="22">
        <f t="shared" si="16"/>
        <v>33354.707961251144</v>
      </c>
      <c r="AB20" s="47">
        <f t="shared" si="17"/>
        <v>7.7880610724878924E-2</v>
      </c>
      <c r="AC20" s="22">
        <f t="shared" si="18"/>
        <v>1112536543.1803505</v>
      </c>
      <c r="AD20" s="56"/>
      <c r="AE20" s="53">
        <f t="shared" si="19"/>
        <v>394438.84077097371</v>
      </c>
      <c r="AF20" s="22">
        <f t="shared" si="20"/>
        <v>33841.159229026292</v>
      </c>
      <c r="AG20" s="22">
        <f t="shared" si="21"/>
        <v>33841.159229026292</v>
      </c>
      <c r="AH20" s="47">
        <f t="shared" si="22"/>
        <v>7.9016436044238095E-2</v>
      </c>
      <c r="AI20" s="22">
        <f t="shared" si="23"/>
        <v>1145224057.9643114</v>
      </c>
      <c r="AJ20" s="56"/>
      <c r="AK20" s="53">
        <f t="shared" si="24"/>
        <v>394472.97217338177</v>
      </c>
      <c r="AL20" s="22">
        <f t="shared" si="25"/>
        <v>33807.027826618229</v>
      </c>
      <c r="AM20" s="22">
        <f t="shared" si="26"/>
        <v>33807.027826618229</v>
      </c>
      <c r="AN20" s="47">
        <f t="shared" si="27"/>
        <v>7.8936741913276889E-2</v>
      </c>
      <c r="AO20" s="22">
        <f t="shared" si="28"/>
        <v>1142915130.4697392</v>
      </c>
      <c r="AP20" s="56"/>
      <c r="AQ20" s="53">
        <f t="shared" si="29"/>
        <v>394695.28936211014</v>
      </c>
      <c r="AR20" s="59">
        <f t="shared" si="30"/>
        <v>33584.710637889861</v>
      </c>
      <c r="AS20" s="22">
        <f t="shared" si="31"/>
        <v>33584.710637889861</v>
      </c>
      <c r="AT20" s="47">
        <f t="shared" si="32"/>
        <v>7.8417648822942609E-2</v>
      </c>
      <c r="AU20" s="22">
        <f t="shared" si="33"/>
        <v>1127932788.6307924</v>
      </c>
      <c r="AV20" s="56"/>
      <c r="AW20" s="53">
        <f t="shared" si="34"/>
        <v>395362.65833986015</v>
      </c>
      <c r="AX20" s="22">
        <f t="shared" si="35"/>
        <v>32917.341660139849</v>
      </c>
      <c r="AY20" s="22">
        <f t="shared" si="36"/>
        <v>32917.341660139849</v>
      </c>
      <c r="AZ20" s="47">
        <f t="shared" si="37"/>
        <v>7.6859394928877958E-2</v>
      </c>
      <c r="BA20" s="22">
        <f t="shared" si="38"/>
        <v>1083551381.9703784</v>
      </c>
      <c r="BB20" s="58"/>
    </row>
    <row r="21" spans="1:54" x14ac:dyDescent="0.2">
      <c r="A21" s="6">
        <v>44044</v>
      </c>
      <c r="B21" s="7">
        <v>352746</v>
      </c>
      <c r="C21" s="42">
        <v>352746</v>
      </c>
      <c r="D21" s="42"/>
      <c r="F21" s="58"/>
      <c r="G21" s="53">
        <f t="shared" si="39"/>
        <v>401732.20496773417</v>
      </c>
      <c r="H21" s="22">
        <f t="shared" si="0"/>
        <v>-48986.204967734171</v>
      </c>
      <c r="I21" s="22">
        <f t="shared" si="1"/>
        <v>48986.204967734171</v>
      </c>
      <c r="J21" s="47">
        <f t="shared" si="2"/>
        <v>0.13887104309541193</v>
      </c>
      <c r="K21" s="22">
        <f t="shared" si="3"/>
        <v>2399648277.1408639</v>
      </c>
      <c r="L21" s="49"/>
      <c r="M21" s="53">
        <f t="shared" si="4"/>
        <v>404879.64314928575</v>
      </c>
      <c r="N21" s="50">
        <f t="shared" si="5"/>
        <v>-52133.643149285752</v>
      </c>
      <c r="O21" s="51">
        <f t="shared" si="6"/>
        <v>52133.643149285752</v>
      </c>
      <c r="P21" s="52">
        <f t="shared" si="7"/>
        <v>0.14779371884950007</v>
      </c>
      <c r="Q21" s="50">
        <f t="shared" si="8"/>
        <v>2717916748.0170693</v>
      </c>
      <c r="R21" s="55"/>
      <c r="S21" s="53">
        <f t="shared" si="9"/>
        <v>408044.37026789918</v>
      </c>
      <c r="T21" s="22">
        <f t="shared" si="10"/>
        <v>-55298.370267899183</v>
      </c>
      <c r="U21" s="22">
        <f t="shared" si="11"/>
        <v>55298.370267899183</v>
      </c>
      <c r="V21" s="47">
        <f t="shared" si="12"/>
        <v>0.1567654070291348</v>
      </c>
      <c r="W21" s="22">
        <f t="shared" si="13"/>
        <v>3057909754.2856765</v>
      </c>
      <c r="X21" s="56"/>
      <c r="Y21" s="53">
        <f t="shared" si="14"/>
        <v>411416.97522324929</v>
      </c>
      <c r="Z21" s="22">
        <f t="shared" si="15"/>
        <v>-58670.97522324929</v>
      </c>
      <c r="AA21" s="22">
        <f t="shared" si="16"/>
        <v>58670.97522324929</v>
      </c>
      <c r="AB21" s="47">
        <f t="shared" si="17"/>
        <v>0.16632640830299789</v>
      </c>
      <c r="AC21" s="22">
        <f t="shared" si="18"/>
        <v>3442283333.6471319</v>
      </c>
      <c r="AD21" s="56"/>
      <c r="AE21" s="53">
        <f t="shared" si="19"/>
        <v>414743.53630838951</v>
      </c>
      <c r="AF21" s="22">
        <f t="shared" si="20"/>
        <v>-61997.536308389506</v>
      </c>
      <c r="AG21" s="22">
        <f t="shared" si="21"/>
        <v>61997.536308389506</v>
      </c>
      <c r="AH21" s="47">
        <f t="shared" si="22"/>
        <v>0.17575687976161178</v>
      </c>
      <c r="AI21" s="22">
        <f t="shared" si="23"/>
        <v>3843694508.3100753</v>
      </c>
      <c r="AJ21" s="56"/>
      <c r="AK21" s="53">
        <f t="shared" si="24"/>
        <v>418137.89165201457</v>
      </c>
      <c r="AL21" s="22">
        <f t="shared" si="25"/>
        <v>-65391.891652014572</v>
      </c>
      <c r="AM21" s="22">
        <f t="shared" si="26"/>
        <v>65391.891652014572</v>
      </c>
      <c r="AN21" s="47">
        <f t="shared" si="27"/>
        <v>0.18537954123367684</v>
      </c>
      <c r="AO21" s="22">
        <f t="shared" si="28"/>
        <v>4276099493.8288131</v>
      </c>
      <c r="AP21" s="56"/>
      <c r="AQ21" s="53">
        <f t="shared" si="29"/>
        <v>421563.05787242204</v>
      </c>
      <c r="AR21" s="59">
        <f t="shared" si="30"/>
        <v>-68817.05787242204</v>
      </c>
      <c r="AS21" s="22">
        <f t="shared" si="31"/>
        <v>68817.05787242204</v>
      </c>
      <c r="AT21" s="47">
        <f t="shared" si="32"/>
        <v>0.19508954849217863</v>
      </c>
      <c r="AU21" s="22">
        <f t="shared" si="33"/>
        <v>4735787454.2162838</v>
      </c>
      <c r="AV21" s="56"/>
      <c r="AW21" s="53">
        <f t="shared" si="34"/>
        <v>424988.26583398599</v>
      </c>
      <c r="AX21" s="22">
        <f t="shared" si="35"/>
        <v>-72242.265833985992</v>
      </c>
      <c r="AY21" s="22">
        <f t="shared" si="36"/>
        <v>72242.265833985992</v>
      </c>
      <c r="AZ21" s="47">
        <f t="shared" si="37"/>
        <v>0.20479967408272806</v>
      </c>
      <c r="BA21" s="22">
        <f t="shared" si="38"/>
        <v>5218944972.8282995</v>
      </c>
      <c r="BB21" s="58"/>
    </row>
    <row r="22" spans="1:54" x14ac:dyDescent="0.2">
      <c r="A22" s="6">
        <v>44075</v>
      </c>
      <c r="B22" s="7">
        <v>375432</v>
      </c>
      <c r="C22" s="42">
        <v>375432</v>
      </c>
      <c r="D22" s="42"/>
      <c r="F22" s="58"/>
      <c r="G22" s="53">
        <f t="shared" si="39"/>
        <v>391934.96397418738</v>
      </c>
      <c r="H22" s="22">
        <f t="shared" si="0"/>
        <v>-16502.963974187383</v>
      </c>
      <c r="I22" s="22">
        <f t="shared" si="1"/>
        <v>16502.963974187383</v>
      </c>
      <c r="J22" s="47">
        <f t="shared" si="2"/>
        <v>4.3957265161700079E-2</v>
      </c>
      <c r="K22" s="22">
        <f t="shared" si="3"/>
        <v>272347819.93332666</v>
      </c>
      <c r="L22" s="49"/>
      <c r="M22" s="53">
        <f t="shared" si="4"/>
        <v>389239.55020449997</v>
      </c>
      <c r="N22" s="50">
        <f t="shared" si="5"/>
        <v>-13807.550204499974</v>
      </c>
      <c r="O22" s="51">
        <f t="shared" si="6"/>
        <v>13807.550204499974</v>
      </c>
      <c r="P22" s="52">
        <f t="shared" si="7"/>
        <v>3.6777765892358601E-2</v>
      </c>
      <c r="Q22" s="50">
        <f t="shared" si="8"/>
        <v>190648442.64978728</v>
      </c>
      <c r="R22" s="55"/>
      <c r="S22" s="53">
        <f t="shared" si="9"/>
        <v>385925.02216073952</v>
      </c>
      <c r="T22" s="22">
        <f t="shared" si="10"/>
        <v>-10493.022160739521</v>
      </c>
      <c r="U22" s="22">
        <f t="shared" si="11"/>
        <v>10493.022160739521</v>
      </c>
      <c r="V22" s="47">
        <f t="shared" si="12"/>
        <v>2.7949194956049354E-2</v>
      </c>
      <c r="W22" s="22">
        <f t="shared" si="13"/>
        <v>110103514.0657707</v>
      </c>
      <c r="X22" s="56"/>
      <c r="Y22" s="53">
        <f t="shared" si="14"/>
        <v>380395.18513394962</v>
      </c>
      <c r="Z22" s="22">
        <f t="shared" si="15"/>
        <v>-4963.1851339496206</v>
      </c>
      <c r="AA22" s="22">
        <f t="shared" si="16"/>
        <v>4963.1851339496206</v>
      </c>
      <c r="AB22" s="47">
        <f t="shared" si="17"/>
        <v>1.3219930996690801E-2</v>
      </c>
      <c r="AC22" s="22">
        <f t="shared" si="18"/>
        <v>24633206.673858512</v>
      </c>
      <c r="AD22" s="56"/>
      <c r="AE22" s="53">
        <f t="shared" si="19"/>
        <v>377545.01452335581</v>
      </c>
      <c r="AF22" s="22">
        <f t="shared" si="20"/>
        <v>-2113.0145233558142</v>
      </c>
      <c r="AG22" s="22">
        <f t="shared" si="21"/>
        <v>2113.0145233558142</v>
      </c>
      <c r="AH22" s="47">
        <f t="shared" si="22"/>
        <v>5.6282216842352658E-3</v>
      </c>
      <c r="AI22" s="22">
        <f t="shared" si="23"/>
        <v>4464830.3759125983</v>
      </c>
      <c r="AJ22" s="56"/>
      <c r="AK22" s="53">
        <f t="shared" si="24"/>
        <v>372363.56749560439</v>
      </c>
      <c r="AL22" s="22">
        <f t="shared" si="25"/>
        <v>3068.4325043956051</v>
      </c>
      <c r="AM22" s="22">
        <f t="shared" si="26"/>
        <v>3068.4325043956051</v>
      </c>
      <c r="AN22" s="47">
        <f t="shared" si="27"/>
        <v>8.173071300250391E-3</v>
      </c>
      <c r="AO22" s="22">
        <f t="shared" si="28"/>
        <v>9415278.0340314843</v>
      </c>
      <c r="AP22" s="56"/>
      <c r="AQ22" s="53">
        <f t="shared" si="29"/>
        <v>366509.41157448437</v>
      </c>
      <c r="AR22" s="59">
        <f t="shared" si="30"/>
        <v>8922.588425515627</v>
      </c>
      <c r="AS22" s="22">
        <f t="shared" si="31"/>
        <v>8922.588425515627</v>
      </c>
      <c r="AT22" s="47">
        <f t="shared" si="32"/>
        <v>2.376619048327161E-2</v>
      </c>
      <c r="AU22" s="22">
        <f t="shared" si="33"/>
        <v>79612584.211145431</v>
      </c>
      <c r="AV22" s="56"/>
      <c r="AW22" s="53">
        <f t="shared" si="34"/>
        <v>359970.22658339865</v>
      </c>
      <c r="AX22" s="22">
        <f t="shared" si="35"/>
        <v>15461.773416601354</v>
      </c>
      <c r="AY22" s="22">
        <f t="shared" si="36"/>
        <v>15461.773416601354</v>
      </c>
      <c r="AZ22" s="47">
        <f t="shared" si="37"/>
        <v>4.1183951865055066E-2</v>
      </c>
      <c r="BA22" s="22">
        <f t="shared" si="38"/>
        <v>239066437.1863203</v>
      </c>
      <c r="BB22" s="58"/>
    </row>
    <row r="23" spans="1:54" x14ac:dyDescent="0.2">
      <c r="A23" s="6">
        <v>44105</v>
      </c>
      <c r="B23" s="7">
        <v>401962</v>
      </c>
      <c r="C23" s="42">
        <v>401962</v>
      </c>
      <c r="D23" s="42"/>
      <c r="F23" s="58"/>
      <c r="G23" s="53">
        <f t="shared" si="39"/>
        <v>388634.37117934995</v>
      </c>
      <c r="H23" s="22">
        <f t="shared" si="0"/>
        <v>13327.628820650047</v>
      </c>
      <c r="I23" s="22">
        <f t="shared" si="1"/>
        <v>13327.628820650047</v>
      </c>
      <c r="J23" s="47">
        <f t="shared" si="2"/>
        <v>3.3156439714823904E-2</v>
      </c>
      <c r="K23" s="22">
        <f t="shared" si="3"/>
        <v>177625689.98102176</v>
      </c>
      <c r="L23" s="49"/>
      <c r="M23" s="53">
        <f t="shared" si="4"/>
        <v>385097.28514314996</v>
      </c>
      <c r="N23" s="50">
        <f t="shared" si="5"/>
        <v>16864.714856850042</v>
      </c>
      <c r="O23" s="51">
        <f t="shared" si="6"/>
        <v>16864.714856850042</v>
      </c>
      <c r="P23" s="52">
        <f t="shared" si="7"/>
        <v>4.1955992996477384E-2</v>
      </c>
      <c r="Q23" s="50">
        <f t="shared" si="8"/>
        <v>284418607.20285851</v>
      </c>
      <c r="R23" s="55"/>
      <c r="S23" s="53">
        <f t="shared" si="9"/>
        <v>381727.81329644372</v>
      </c>
      <c r="T23" s="22">
        <f t="shared" si="10"/>
        <v>20234.186703556275</v>
      </c>
      <c r="U23" s="22">
        <f t="shared" si="11"/>
        <v>20234.186703556275</v>
      </c>
      <c r="V23" s="47">
        <f t="shared" si="12"/>
        <v>5.0338556141018988E-2</v>
      </c>
      <c r="W23" s="22">
        <f t="shared" si="13"/>
        <v>409422311.55437356</v>
      </c>
      <c r="X23" s="56"/>
      <c r="Y23" s="53">
        <f t="shared" si="14"/>
        <v>380678.51108036976</v>
      </c>
      <c r="Z23" s="22">
        <f t="shared" si="15"/>
        <v>21283.488919630239</v>
      </c>
      <c r="AA23" s="22">
        <f t="shared" si="16"/>
        <v>21283.488919630239</v>
      </c>
      <c r="AB23" s="47">
        <f t="shared" si="17"/>
        <v>5.2949007417691818E-2</v>
      </c>
      <c r="AC23" s="22">
        <f t="shared" si="18"/>
        <v>452986900.59202319</v>
      </c>
      <c r="AD23" s="56"/>
      <c r="AE23" s="53">
        <f t="shared" si="19"/>
        <v>376277.20580934233</v>
      </c>
      <c r="AF23" s="22">
        <f t="shared" si="20"/>
        <v>25684.794190657674</v>
      </c>
      <c r="AG23" s="22">
        <f t="shared" si="21"/>
        <v>25684.794190657674</v>
      </c>
      <c r="AH23" s="47">
        <f t="shared" si="22"/>
        <v>6.389856302500653E-2</v>
      </c>
      <c r="AI23" s="22">
        <f t="shared" si="23"/>
        <v>659708652.6164422</v>
      </c>
      <c r="AJ23" s="56"/>
      <c r="AK23" s="53">
        <f t="shared" si="24"/>
        <v>374511.47024868132</v>
      </c>
      <c r="AL23" s="22">
        <f t="shared" si="25"/>
        <v>27450.529751318682</v>
      </c>
      <c r="AM23" s="22">
        <f t="shared" si="26"/>
        <v>27450.529751318682</v>
      </c>
      <c r="AN23" s="47">
        <f t="shared" si="27"/>
        <v>6.8291355280645144E-2</v>
      </c>
      <c r="AO23" s="22">
        <f t="shared" si="28"/>
        <v>753531583.62803209</v>
      </c>
      <c r="AP23" s="56"/>
      <c r="AQ23" s="53">
        <f t="shared" si="29"/>
        <v>373647.48231489689</v>
      </c>
      <c r="AR23" s="59">
        <f t="shared" si="30"/>
        <v>28314.517685103114</v>
      </c>
      <c r="AS23" s="22">
        <f t="shared" si="31"/>
        <v>28314.517685103114</v>
      </c>
      <c r="AT23" s="47">
        <f t="shared" si="32"/>
        <v>7.0440782176183603E-2</v>
      </c>
      <c r="AU23" s="22">
        <f t="shared" si="33"/>
        <v>801711911.74001694</v>
      </c>
      <c r="AV23" s="56"/>
      <c r="AW23" s="53">
        <f t="shared" si="34"/>
        <v>373885.82265833986</v>
      </c>
      <c r="AX23" s="22">
        <f t="shared" si="35"/>
        <v>28076.177341660135</v>
      </c>
      <c r="AY23" s="22">
        <f t="shared" si="36"/>
        <v>28076.177341660135</v>
      </c>
      <c r="AZ23" s="47">
        <f t="shared" si="37"/>
        <v>6.9847839700419773E-2</v>
      </c>
      <c r="BA23" s="22">
        <f t="shared" si="38"/>
        <v>788271734.12035</v>
      </c>
      <c r="BB23" s="58"/>
    </row>
    <row r="24" spans="1:54" x14ac:dyDescent="0.2">
      <c r="A24" s="6">
        <v>44136</v>
      </c>
      <c r="B24" s="7">
        <v>363985</v>
      </c>
      <c r="C24" s="42">
        <v>363985</v>
      </c>
      <c r="D24" s="42"/>
      <c r="F24" s="58"/>
      <c r="G24" s="53">
        <f t="shared" si="39"/>
        <v>391299.89694348001</v>
      </c>
      <c r="H24" s="22">
        <f t="shared" si="0"/>
        <v>-27314.896943480009</v>
      </c>
      <c r="I24" s="22">
        <f t="shared" si="1"/>
        <v>27314.896943480009</v>
      </c>
      <c r="J24" s="47">
        <f t="shared" si="2"/>
        <v>7.5044018142176219E-2</v>
      </c>
      <c r="K24" s="22">
        <f t="shared" si="3"/>
        <v>746103595.03293359</v>
      </c>
      <c r="L24" s="49"/>
      <c r="M24" s="53">
        <f t="shared" si="4"/>
        <v>390156.69960020494</v>
      </c>
      <c r="N24" s="50">
        <f t="shared" si="5"/>
        <v>-26171.699600204942</v>
      </c>
      <c r="O24" s="51">
        <f t="shared" si="6"/>
        <v>26171.699600204942</v>
      </c>
      <c r="P24" s="52">
        <f t="shared" si="7"/>
        <v>7.190323667240392E-2</v>
      </c>
      <c r="Q24" s="50">
        <f t="shared" si="8"/>
        <v>684957859.96336746</v>
      </c>
      <c r="R24" s="55"/>
      <c r="S24" s="53">
        <f t="shared" si="9"/>
        <v>389821.48797786626</v>
      </c>
      <c r="T24" s="22">
        <f t="shared" si="10"/>
        <v>-25836.487977866258</v>
      </c>
      <c r="U24" s="22">
        <f t="shared" si="11"/>
        <v>25836.487977866258</v>
      </c>
      <c r="V24" s="47">
        <f t="shared" si="12"/>
        <v>7.0982287670827801E-2</v>
      </c>
      <c r="W24" s="22">
        <f t="shared" si="13"/>
        <v>667524111.03042769</v>
      </c>
      <c r="X24" s="56"/>
      <c r="Y24" s="53">
        <f t="shared" si="14"/>
        <v>391844.90664822189</v>
      </c>
      <c r="Z24" s="22">
        <f t="shared" si="15"/>
        <v>-27859.906648221891</v>
      </c>
      <c r="AA24" s="22">
        <f t="shared" si="16"/>
        <v>27859.906648221891</v>
      </c>
      <c r="AB24" s="47">
        <f t="shared" si="17"/>
        <v>7.6541359254425026E-2</v>
      </c>
      <c r="AC24" s="22">
        <f t="shared" si="18"/>
        <v>776174398.44763839</v>
      </c>
      <c r="AD24" s="56"/>
      <c r="AE24" s="53">
        <f t="shared" si="19"/>
        <v>391688.08232373692</v>
      </c>
      <c r="AF24" s="22">
        <f t="shared" si="20"/>
        <v>-27703.082323736919</v>
      </c>
      <c r="AG24" s="22">
        <f t="shared" si="21"/>
        <v>27703.082323736919</v>
      </c>
      <c r="AH24" s="47">
        <f t="shared" si="22"/>
        <v>7.6110505443182874E-2</v>
      </c>
      <c r="AI24" s="22">
        <f t="shared" si="23"/>
        <v>767460770.23574495</v>
      </c>
      <c r="AJ24" s="56"/>
      <c r="AK24" s="53">
        <f t="shared" si="24"/>
        <v>393726.84107460437</v>
      </c>
      <c r="AL24" s="22">
        <f t="shared" si="25"/>
        <v>-29741.841074604366</v>
      </c>
      <c r="AM24" s="22">
        <f t="shared" si="26"/>
        <v>29741.841074604366</v>
      </c>
      <c r="AN24" s="47">
        <f t="shared" si="27"/>
        <v>8.1711721841846136E-2</v>
      </c>
      <c r="AO24" s="22">
        <f t="shared" si="28"/>
        <v>884577110.50702345</v>
      </c>
      <c r="AP24" s="56"/>
      <c r="AQ24" s="53">
        <f t="shared" si="29"/>
        <v>396299.09646297939</v>
      </c>
      <c r="AR24" s="59">
        <f t="shared" si="30"/>
        <v>-32314.096462979389</v>
      </c>
      <c r="AS24" s="22">
        <f t="shared" si="31"/>
        <v>32314.096462979389</v>
      </c>
      <c r="AT24" s="47">
        <f t="shared" si="32"/>
        <v>8.8778648743710289E-2</v>
      </c>
      <c r="AU24" s="22">
        <f t="shared" si="33"/>
        <v>1044200830.218737</v>
      </c>
      <c r="AV24" s="56"/>
      <c r="AW24" s="53">
        <f t="shared" si="34"/>
        <v>399154.38226583396</v>
      </c>
      <c r="AX24" s="22">
        <f t="shared" si="35"/>
        <v>-35169.382265833963</v>
      </c>
      <c r="AY24" s="22">
        <f t="shared" si="36"/>
        <v>35169.382265833963</v>
      </c>
      <c r="AZ24" s="47">
        <f t="shared" si="37"/>
        <v>9.6623163772776244E-2</v>
      </c>
      <c r="BA24" s="22">
        <f t="shared" si="38"/>
        <v>1236885448.9603565</v>
      </c>
      <c r="BB24" s="58"/>
    </row>
    <row r="25" spans="1:54" x14ac:dyDescent="0.2">
      <c r="A25" s="6">
        <v>44166</v>
      </c>
      <c r="B25" s="7">
        <v>378609</v>
      </c>
      <c r="C25" s="42">
        <v>378609</v>
      </c>
      <c r="D25" s="42"/>
      <c r="F25" s="58"/>
      <c r="G25" s="53">
        <f t="shared" si="39"/>
        <v>385836.91755478404</v>
      </c>
      <c r="H25" s="22">
        <f t="shared" si="0"/>
        <v>-7227.9175547840423</v>
      </c>
      <c r="I25" s="22">
        <f t="shared" si="1"/>
        <v>7227.9175547840423</v>
      </c>
      <c r="J25" s="47">
        <f t="shared" si="2"/>
        <v>1.9090717745177854E-2</v>
      </c>
      <c r="K25" s="22">
        <f t="shared" si="3"/>
        <v>52242792.178755328</v>
      </c>
      <c r="L25" s="49"/>
      <c r="M25" s="53">
        <f t="shared" si="4"/>
        <v>382305.18972014345</v>
      </c>
      <c r="N25" s="50">
        <f t="shared" si="5"/>
        <v>-3696.1897201434476</v>
      </c>
      <c r="O25" s="51">
        <f t="shared" si="6"/>
        <v>3696.1897201434476</v>
      </c>
      <c r="P25" s="52">
        <f t="shared" si="7"/>
        <v>9.7625511283235406E-3</v>
      </c>
      <c r="Q25" s="50">
        <f t="shared" si="8"/>
        <v>13661818.447294097</v>
      </c>
      <c r="R25" s="55"/>
      <c r="S25" s="53">
        <f t="shared" si="9"/>
        <v>379486.89278671972</v>
      </c>
      <c r="T25" s="22">
        <f t="shared" si="10"/>
        <v>-877.89278671971988</v>
      </c>
      <c r="U25" s="22">
        <f t="shared" si="11"/>
        <v>877.89278671971988</v>
      </c>
      <c r="V25" s="47">
        <f t="shared" si="12"/>
        <v>2.3187319549184513E-3</v>
      </c>
      <c r="W25" s="22">
        <f t="shared" si="13"/>
        <v>770695.74497451563</v>
      </c>
      <c r="X25" s="56"/>
      <c r="Y25" s="53">
        <f t="shared" si="14"/>
        <v>376903.24398893316</v>
      </c>
      <c r="Z25" s="22">
        <f t="shared" si="15"/>
        <v>1705.7560110668419</v>
      </c>
      <c r="AA25" s="22">
        <f t="shared" si="16"/>
        <v>1705.7560110668419</v>
      </c>
      <c r="AB25" s="47">
        <f t="shared" si="17"/>
        <v>4.5053234631687094E-3</v>
      </c>
      <c r="AC25" s="22">
        <f t="shared" si="18"/>
        <v>2909603.569290664</v>
      </c>
      <c r="AD25" s="56"/>
      <c r="AE25" s="53">
        <f t="shared" si="19"/>
        <v>375066.23292949481</v>
      </c>
      <c r="AF25" s="22">
        <f t="shared" si="20"/>
        <v>3542.767070505186</v>
      </c>
      <c r="AG25" s="22">
        <f t="shared" si="21"/>
        <v>3542.767070505186</v>
      </c>
      <c r="AH25" s="47">
        <f t="shared" si="22"/>
        <v>9.3573239688047195E-3</v>
      </c>
      <c r="AI25" s="22">
        <f t="shared" si="23"/>
        <v>12551198.515855897</v>
      </c>
      <c r="AJ25" s="56"/>
      <c r="AK25" s="53">
        <f t="shared" si="24"/>
        <v>372907.55232238129</v>
      </c>
      <c r="AL25" s="22">
        <f t="shared" si="25"/>
        <v>5701.4476776187075</v>
      </c>
      <c r="AM25" s="22">
        <f t="shared" si="26"/>
        <v>5701.4476776187075</v>
      </c>
      <c r="AN25" s="47">
        <f t="shared" si="27"/>
        <v>1.5058933299574778E-2</v>
      </c>
      <c r="AO25" s="22">
        <f t="shared" si="28"/>
        <v>32506505.620623752</v>
      </c>
      <c r="AP25" s="56"/>
      <c r="AQ25" s="53">
        <f t="shared" si="29"/>
        <v>370447.81929259584</v>
      </c>
      <c r="AR25" s="59">
        <f t="shared" si="30"/>
        <v>8161.1807074041571</v>
      </c>
      <c r="AS25" s="22">
        <f t="shared" si="31"/>
        <v>8161.1807074041571</v>
      </c>
      <c r="AT25" s="47">
        <f t="shared" si="32"/>
        <v>2.1555696529676149E-2</v>
      </c>
      <c r="AU25" s="22">
        <f t="shared" si="33"/>
        <v>66604870.538905822</v>
      </c>
      <c r="AV25" s="56"/>
      <c r="AW25" s="53">
        <f t="shared" si="34"/>
        <v>367501.93822658341</v>
      </c>
      <c r="AX25" s="22">
        <f t="shared" si="35"/>
        <v>11107.061773416586</v>
      </c>
      <c r="AY25" s="22">
        <f t="shared" si="36"/>
        <v>11107.061773416586</v>
      </c>
      <c r="AZ25" s="47">
        <f t="shared" si="37"/>
        <v>2.9336496949139049E-2</v>
      </c>
      <c r="BA25" s="22">
        <f t="shared" si="38"/>
        <v>123366821.238492</v>
      </c>
      <c r="BB25" s="58"/>
    </row>
    <row r="26" spans="1:54" x14ac:dyDescent="0.2">
      <c r="A26" s="6">
        <v>44197</v>
      </c>
      <c r="B26" s="7">
        <v>408981</v>
      </c>
      <c r="C26" s="42">
        <v>408981</v>
      </c>
      <c r="D26" s="42"/>
      <c r="F26" s="58"/>
      <c r="G26" s="53">
        <f t="shared" si="39"/>
        <v>384391.33404382726</v>
      </c>
      <c r="H26" s="22">
        <f t="shared" si="0"/>
        <v>24589.665956172743</v>
      </c>
      <c r="I26" s="22">
        <f t="shared" si="1"/>
        <v>24589.665956172743</v>
      </c>
      <c r="J26" s="47">
        <f t="shared" si="2"/>
        <v>6.0124225712619273E-2</v>
      </c>
      <c r="K26" s="22">
        <f t="shared" si="3"/>
        <v>604651671.83616078</v>
      </c>
      <c r="L26" s="49"/>
      <c r="M26" s="53">
        <f t="shared" si="4"/>
        <v>381196.33280410041</v>
      </c>
      <c r="N26" s="50">
        <f t="shared" si="5"/>
        <v>27784.667195899587</v>
      </c>
      <c r="O26" s="51">
        <f t="shared" si="6"/>
        <v>27784.667195899587</v>
      </c>
      <c r="P26" s="52">
        <f t="shared" si="7"/>
        <v>6.7936327594434923E-2</v>
      </c>
      <c r="Q26" s="50">
        <f t="shared" si="8"/>
        <v>771987731.18689859</v>
      </c>
      <c r="R26" s="55"/>
      <c r="S26" s="53">
        <f t="shared" si="9"/>
        <v>379135.73567203182</v>
      </c>
      <c r="T26" s="22">
        <f t="shared" si="10"/>
        <v>29845.26432796818</v>
      </c>
      <c r="U26" s="22">
        <f t="shared" si="11"/>
        <v>29845.26432796818</v>
      </c>
      <c r="V26" s="47">
        <f t="shared" si="12"/>
        <v>7.2974696447923454E-2</v>
      </c>
      <c r="W26" s="22">
        <f t="shared" si="13"/>
        <v>890739802.80628991</v>
      </c>
      <c r="X26" s="56"/>
      <c r="Y26" s="53">
        <f t="shared" si="14"/>
        <v>379047.94639335986</v>
      </c>
      <c r="Z26" s="22">
        <f t="shared" si="15"/>
        <v>29933.05360664014</v>
      </c>
      <c r="AA26" s="22">
        <f t="shared" si="16"/>
        <v>29933.05360664014</v>
      </c>
      <c r="AB26" s="47">
        <f t="shared" si="17"/>
        <v>7.3189350132744899E-2</v>
      </c>
      <c r="AC26" s="22">
        <f t="shared" si="18"/>
        <v>895987698.21799231</v>
      </c>
      <c r="AD26" s="56"/>
      <c r="AE26" s="53">
        <f t="shared" si="19"/>
        <v>377191.89317179791</v>
      </c>
      <c r="AF26" s="22">
        <f t="shared" si="20"/>
        <v>31789.106828202086</v>
      </c>
      <c r="AG26" s="22">
        <f t="shared" si="21"/>
        <v>31789.106828202086</v>
      </c>
      <c r="AH26" s="47">
        <f t="shared" si="22"/>
        <v>7.7727588392130897E-2</v>
      </c>
      <c r="AI26" s="22">
        <f t="shared" si="23"/>
        <v>1010547312.9348445</v>
      </c>
      <c r="AJ26" s="56"/>
      <c r="AK26" s="53">
        <f t="shared" si="24"/>
        <v>376898.56569671439</v>
      </c>
      <c r="AL26" s="22">
        <f t="shared" si="25"/>
        <v>32082.434303285612</v>
      </c>
      <c r="AM26" s="22">
        <f t="shared" si="26"/>
        <v>32082.434303285612</v>
      </c>
      <c r="AN26" s="47">
        <f t="shared" si="27"/>
        <v>7.8444803800874888E-2</v>
      </c>
      <c r="AO26" s="22">
        <f t="shared" si="28"/>
        <v>1029282590.8246374</v>
      </c>
      <c r="AP26" s="56"/>
      <c r="AQ26" s="53">
        <f t="shared" si="29"/>
        <v>376976.76385851915</v>
      </c>
      <c r="AR26" s="59">
        <f t="shared" si="30"/>
        <v>32004.236141480855</v>
      </c>
      <c r="AS26" s="22">
        <f t="shared" si="31"/>
        <v>32004.236141480855</v>
      </c>
      <c r="AT26" s="47">
        <f t="shared" si="32"/>
        <v>7.8253601368965434E-2</v>
      </c>
      <c r="AU26" s="22">
        <f t="shared" si="33"/>
        <v>1024271130.9996693</v>
      </c>
      <c r="AV26" s="56"/>
      <c r="AW26" s="53">
        <f t="shared" si="34"/>
        <v>377498.29382265836</v>
      </c>
      <c r="AX26" s="22">
        <f t="shared" si="35"/>
        <v>31482.706177341635</v>
      </c>
      <c r="AY26" s="22">
        <f t="shared" si="36"/>
        <v>31482.706177341635</v>
      </c>
      <c r="AZ26" s="47">
        <f t="shared" si="37"/>
        <v>7.6978407743493307E-2</v>
      </c>
      <c r="BA26" s="22">
        <f t="shared" si="38"/>
        <v>991160788.24882519</v>
      </c>
      <c r="BB26" s="58"/>
    </row>
    <row r="27" spans="1:54" x14ac:dyDescent="0.2">
      <c r="A27" s="6">
        <v>44228</v>
      </c>
      <c r="B27" s="7">
        <v>386259</v>
      </c>
      <c r="C27" s="42">
        <v>386259</v>
      </c>
      <c r="D27" s="42"/>
      <c r="F27" s="58"/>
      <c r="G27" s="53">
        <f t="shared" si="39"/>
        <v>389309.26723506185</v>
      </c>
      <c r="H27" s="22">
        <f t="shared" si="0"/>
        <v>-3050.2672350618523</v>
      </c>
      <c r="I27" s="22">
        <f t="shared" si="1"/>
        <v>3050.2672350618523</v>
      </c>
      <c r="J27" s="47">
        <f t="shared" si="2"/>
        <v>7.8969479936049445E-3</v>
      </c>
      <c r="K27" s="22">
        <f t="shared" si="3"/>
        <v>9304130.2052918766</v>
      </c>
      <c r="L27" s="49"/>
      <c r="M27" s="53">
        <f t="shared" si="4"/>
        <v>389531.73296287027</v>
      </c>
      <c r="N27" s="50">
        <f t="shared" si="5"/>
        <v>-3272.7329628702719</v>
      </c>
      <c r="O27" s="51">
        <f t="shared" si="6"/>
        <v>3272.7329628702719</v>
      </c>
      <c r="P27" s="52">
        <f t="shared" si="7"/>
        <v>8.4728976227615976E-3</v>
      </c>
      <c r="Q27" s="50">
        <f t="shared" si="8"/>
        <v>10710781.046257628</v>
      </c>
      <c r="R27" s="55"/>
      <c r="S27" s="53">
        <f t="shared" si="9"/>
        <v>391073.84140321915</v>
      </c>
      <c r="T27" s="22">
        <f t="shared" si="10"/>
        <v>-4814.8414032191504</v>
      </c>
      <c r="U27" s="22">
        <f t="shared" si="11"/>
        <v>4814.8414032191504</v>
      </c>
      <c r="V27" s="47">
        <f t="shared" si="12"/>
        <v>1.24653183569034E-2</v>
      </c>
      <c r="W27" s="22">
        <f t="shared" si="13"/>
        <v>23182697.738153357</v>
      </c>
      <c r="X27" s="56"/>
      <c r="Y27" s="53">
        <f t="shared" si="14"/>
        <v>394058.36783601588</v>
      </c>
      <c r="Z27" s="22">
        <f t="shared" si="15"/>
        <v>-7799.367836015881</v>
      </c>
      <c r="AA27" s="22">
        <f t="shared" si="16"/>
        <v>7799.367836015881</v>
      </c>
      <c r="AB27" s="47">
        <f t="shared" si="17"/>
        <v>2.0192067591993663E-2</v>
      </c>
      <c r="AC27" s="22">
        <f t="shared" si="18"/>
        <v>60830138.641479045</v>
      </c>
      <c r="AD27" s="56"/>
      <c r="AE27" s="53">
        <f t="shared" si="19"/>
        <v>396265.35726871912</v>
      </c>
      <c r="AF27" s="22">
        <f t="shared" si="20"/>
        <v>-10006.357268719119</v>
      </c>
      <c r="AG27" s="22">
        <f t="shared" si="21"/>
        <v>10006.357268719119</v>
      </c>
      <c r="AH27" s="47">
        <f t="shared" si="22"/>
        <v>2.5905822954854434E-2</v>
      </c>
      <c r="AI27" s="22">
        <f t="shared" si="23"/>
        <v>100127185.78924794</v>
      </c>
      <c r="AJ27" s="56"/>
      <c r="AK27" s="53">
        <f t="shared" si="24"/>
        <v>399356.26970901428</v>
      </c>
      <c r="AL27" s="22">
        <f t="shared" si="25"/>
        <v>-13097.269709014276</v>
      </c>
      <c r="AM27" s="22">
        <f t="shared" si="26"/>
        <v>13097.269709014276</v>
      </c>
      <c r="AN27" s="47">
        <f t="shared" si="27"/>
        <v>3.390799880135939E-2</v>
      </c>
      <c r="AO27" s="22">
        <f t="shared" si="28"/>
        <v>171538473.83066288</v>
      </c>
      <c r="AP27" s="56"/>
      <c r="AQ27" s="53">
        <f t="shared" si="29"/>
        <v>402580.15277170384</v>
      </c>
      <c r="AR27" s="59">
        <f t="shared" si="30"/>
        <v>-16321.152771703841</v>
      </c>
      <c r="AS27" s="22">
        <f t="shared" si="31"/>
        <v>16321.152771703841</v>
      </c>
      <c r="AT27" s="47">
        <f t="shared" si="32"/>
        <v>4.2254427137500591E-2</v>
      </c>
      <c r="AU27" s="22">
        <f t="shared" si="33"/>
        <v>266380027.79729596</v>
      </c>
      <c r="AV27" s="56"/>
      <c r="AW27" s="53">
        <f t="shared" si="34"/>
        <v>405832.72938226582</v>
      </c>
      <c r="AX27" s="22">
        <f t="shared" si="35"/>
        <v>-19573.729382265825</v>
      </c>
      <c r="AY27" s="22">
        <f t="shared" si="36"/>
        <v>19573.729382265825</v>
      </c>
      <c r="AZ27" s="47">
        <f t="shared" si="37"/>
        <v>5.0675141245293508E-2</v>
      </c>
      <c r="BA27" s="22">
        <f t="shared" si="38"/>
        <v>383130881.9301765</v>
      </c>
      <c r="BB27" s="58"/>
    </row>
    <row r="28" spans="1:54" x14ac:dyDescent="0.2">
      <c r="A28" s="6">
        <v>44256</v>
      </c>
      <c r="B28" s="7">
        <v>390309</v>
      </c>
      <c r="C28" s="42">
        <v>390309</v>
      </c>
      <c r="D28" s="42"/>
      <c r="F28" s="58"/>
      <c r="G28" s="53">
        <f t="shared" si="39"/>
        <v>388699.21378804947</v>
      </c>
      <c r="H28" s="22">
        <f t="shared" si="0"/>
        <v>1609.7862119505298</v>
      </c>
      <c r="I28" s="22">
        <f t="shared" si="1"/>
        <v>1609.7862119505298</v>
      </c>
      <c r="J28" s="47">
        <f t="shared" si="2"/>
        <v>4.1243891684550702E-3</v>
      </c>
      <c r="K28" s="22">
        <f t="shared" si="3"/>
        <v>2591411.6481860364</v>
      </c>
      <c r="L28" s="49"/>
      <c r="M28" s="53">
        <f t="shared" si="4"/>
        <v>388549.91307400918</v>
      </c>
      <c r="N28" s="50">
        <f t="shared" si="5"/>
        <v>1759.0869259908213</v>
      </c>
      <c r="O28" s="51">
        <f t="shared" si="6"/>
        <v>1759.0869259908213</v>
      </c>
      <c r="P28" s="52">
        <f t="shared" si="7"/>
        <v>4.5069084391874681E-3</v>
      </c>
      <c r="Q28" s="50">
        <f t="shared" si="8"/>
        <v>3094386.8131918372</v>
      </c>
      <c r="R28" s="55"/>
      <c r="S28" s="53">
        <f t="shared" si="9"/>
        <v>389147.90484193148</v>
      </c>
      <c r="T28" s="22">
        <f t="shared" si="10"/>
        <v>1161.0951580685214</v>
      </c>
      <c r="U28" s="22">
        <f t="shared" si="11"/>
        <v>1161.0951580685214</v>
      </c>
      <c r="V28" s="47">
        <f t="shared" si="12"/>
        <v>2.9748101070396055E-3</v>
      </c>
      <c r="W28" s="22">
        <f t="shared" si="13"/>
        <v>1348141.9660901646</v>
      </c>
      <c r="X28" s="56"/>
      <c r="Y28" s="53">
        <f t="shared" si="14"/>
        <v>388666.42070160958</v>
      </c>
      <c r="Z28" s="22">
        <f t="shared" si="15"/>
        <v>1642.5792983904248</v>
      </c>
      <c r="AA28" s="22">
        <f t="shared" si="16"/>
        <v>1642.5792983904248</v>
      </c>
      <c r="AB28" s="47">
        <f t="shared" si="17"/>
        <v>4.2084074371598525E-3</v>
      </c>
      <c r="AC28" s="22">
        <f t="shared" si="18"/>
        <v>2698066.7515007802</v>
      </c>
      <c r="AD28" s="56"/>
      <c r="AE28" s="53">
        <f t="shared" si="19"/>
        <v>390261.54290748766</v>
      </c>
      <c r="AF28" s="22">
        <f t="shared" si="20"/>
        <v>47.457092512340751</v>
      </c>
      <c r="AG28" s="22">
        <f t="shared" si="21"/>
        <v>47.457092512340751</v>
      </c>
      <c r="AH28" s="47">
        <f t="shared" si="22"/>
        <v>1.2158851707836804E-4</v>
      </c>
      <c r="AI28" s="22">
        <f t="shared" si="23"/>
        <v>2252.1756297248685</v>
      </c>
      <c r="AJ28" s="56"/>
      <c r="AK28" s="53">
        <f t="shared" si="24"/>
        <v>390188.18091270432</v>
      </c>
      <c r="AL28" s="22">
        <f t="shared" si="25"/>
        <v>120.81908729567658</v>
      </c>
      <c r="AM28" s="22">
        <f t="shared" si="26"/>
        <v>120.81908729567658</v>
      </c>
      <c r="AN28" s="47">
        <f t="shared" si="27"/>
        <v>3.0954727484038691E-4</v>
      </c>
      <c r="AO28" s="22">
        <f t="shared" si="28"/>
        <v>14597.251854960319</v>
      </c>
      <c r="AP28" s="56"/>
      <c r="AQ28" s="53">
        <f t="shared" si="29"/>
        <v>389523.23055434076</v>
      </c>
      <c r="AR28" s="59">
        <f t="shared" si="30"/>
        <v>785.7694456592435</v>
      </c>
      <c r="AS28" s="22">
        <f t="shared" si="31"/>
        <v>785.7694456592435</v>
      </c>
      <c r="AT28" s="47">
        <f t="shared" si="32"/>
        <v>2.0131983778474069E-3</v>
      </c>
      <c r="AU28" s="22">
        <f t="shared" si="33"/>
        <v>617433.62173163483</v>
      </c>
      <c r="AV28" s="56"/>
      <c r="AW28" s="53">
        <f t="shared" si="34"/>
        <v>388216.37293822662</v>
      </c>
      <c r="AX28" s="22">
        <f t="shared" si="35"/>
        <v>2092.6270617733826</v>
      </c>
      <c r="AY28" s="22">
        <f t="shared" si="36"/>
        <v>2092.6270617733826</v>
      </c>
      <c r="AZ28" s="47">
        <f t="shared" si="37"/>
        <v>5.3614624868332083E-3</v>
      </c>
      <c r="BA28" s="22">
        <f t="shared" si="38"/>
        <v>4379088.0196663002</v>
      </c>
      <c r="BB28" s="58"/>
    </row>
    <row r="29" spans="1:54" x14ac:dyDescent="0.2">
      <c r="A29" s="6">
        <v>44287</v>
      </c>
      <c r="B29" s="7">
        <v>415962</v>
      </c>
      <c r="C29" s="42">
        <v>415962</v>
      </c>
      <c r="D29" s="42"/>
      <c r="F29" s="58"/>
      <c r="G29" s="53">
        <f t="shared" si="39"/>
        <v>389021.17103043955</v>
      </c>
      <c r="H29" s="22">
        <f t="shared" si="0"/>
        <v>26940.828969560447</v>
      </c>
      <c r="I29" s="22">
        <f t="shared" si="1"/>
        <v>26940.828969560447</v>
      </c>
      <c r="J29" s="47">
        <f t="shared" si="2"/>
        <v>6.4767524364149717E-2</v>
      </c>
      <c r="K29" s="22">
        <f t="shared" si="3"/>
        <v>725808265.56710744</v>
      </c>
      <c r="L29" s="49"/>
      <c r="M29" s="53">
        <f t="shared" si="4"/>
        <v>389077.63915180642</v>
      </c>
      <c r="N29" s="50">
        <f t="shared" si="5"/>
        <v>26884.360848193581</v>
      </c>
      <c r="O29" s="51">
        <f t="shared" si="6"/>
        <v>26884.360848193581</v>
      </c>
      <c r="P29" s="52">
        <f t="shared" si="7"/>
        <v>6.4631771287265619E-2</v>
      </c>
      <c r="Q29" s="50">
        <f t="shared" si="8"/>
        <v>722768858.21588385</v>
      </c>
      <c r="R29" s="55"/>
      <c r="S29" s="53">
        <f t="shared" si="9"/>
        <v>389612.34290515888</v>
      </c>
      <c r="T29" s="22">
        <f t="shared" si="10"/>
        <v>26349.657094841124</v>
      </c>
      <c r="U29" s="22">
        <f t="shared" si="11"/>
        <v>26349.657094841124</v>
      </c>
      <c r="V29" s="47">
        <f t="shared" si="12"/>
        <v>6.3346308304222804E-2</v>
      </c>
      <c r="W29" s="22">
        <f t="shared" si="13"/>
        <v>694304429.01571119</v>
      </c>
      <c r="X29" s="56"/>
      <c r="Y29" s="53">
        <f t="shared" si="14"/>
        <v>389728.45242096577</v>
      </c>
      <c r="Z29" s="22">
        <f t="shared" si="15"/>
        <v>26233.547579034232</v>
      </c>
      <c r="AA29" s="22">
        <f t="shared" si="16"/>
        <v>26233.547579034232</v>
      </c>
      <c r="AB29" s="47">
        <f t="shared" si="17"/>
        <v>6.3067173393324946E-2</v>
      </c>
      <c r="AC29" s="22">
        <f t="shared" si="18"/>
        <v>688199018.58145285</v>
      </c>
      <c r="AD29" s="56"/>
      <c r="AE29" s="53">
        <f t="shared" si="19"/>
        <v>390290.01716299506</v>
      </c>
      <c r="AF29" s="22">
        <f t="shared" si="20"/>
        <v>25671.982837004936</v>
      </c>
      <c r="AG29" s="22">
        <f t="shared" si="21"/>
        <v>25671.982837004936</v>
      </c>
      <c r="AH29" s="47">
        <f t="shared" si="22"/>
        <v>6.1717134827231658E-2</v>
      </c>
      <c r="AI29" s="22">
        <f t="shared" si="23"/>
        <v>659050702.783476</v>
      </c>
      <c r="AJ29" s="56"/>
      <c r="AK29" s="53">
        <f t="shared" si="24"/>
        <v>390272.7542738113</v>
      </c>
      <c r="AL29" s="22">
        <f t="shared" si="25"/>
        <v>25689.245726188703</v>
      </c>
      <c r="AM29" s="22">
        <f t="shared" si="26"/>
        <v>25689.245726188703</v>
      </c>
      <c r="AN29" s="47">
        <f t="shared" si="27"/>
        <v>6.1758635947968092E-2</v>
      </c>
      <c r="AO29" s="22">
        <f t="shared" si="28"/>
        <v>659937345.98050451</v>
      </c>
      <c r="AP29" s="56"/>
      <c r="AQ29" s="53">
        <f t="shared" si="29"/>
        <v>390151.84611086815</v>
      </c>
      <c r="AR29" s="59">
        <f t="shared" si="30"/>
        <v>25810.153889131849</v>
      </c>
      <c r="AS29" s="22">
        <f t="shared" si="31"/>
        <v>25810.153889131849</v>
      </c>
      <c r="AT29" s="47">
        <f t="shared" si="32"/>
        <v>6.2049307122121367E-2</v>
      </c>
      <c r="AU29" s="22">
        <f t="shared" si="33"/>
        <v>666164043.7806679</v>
      </c>
      <c r="AV29" s="56"/>
      <c r="AW29" s="53">
        <f t="shared" si="34"/>
        <v>390099.73729382269</v>
      </c>
      <c r="AX29" s="22">
        <f t="shared" si="35"/>
        <v>25862.262706177309</v>
      </c>
      <c r="AY29" s="22">
        <f t="shared" si="36"/>
        <v>25862.262706177309</v>
      </c>
      <c r="AZ29" s="47">
        <f t="shared" si="37"/>
        <v>6.2174580144766373E-2</v>
      </c>
      <c r="BA29" s="22">
        <f t="shared" si="38"/>
        <v>668856632.28332973</v>
      </c>
      <c r="BB29" s="58"/>
    </row>
    <row r="30" spans="1:54" x14ac:dyDescent="0.2">
      <c r="A30" s="6">
        <v>44317</v>
      </c>
      <c r="B30" s="7">
        <v>379040</v>
      </c>
      <c r="C30" s="42">
        <v>379040</v>
      </c>
      <c r="D30" s="42"/>
      <c r="F30" s="58"/>
      <c r="G30" s="53">
        <f t="shared" si="39"/>
        <v>394409.33682435169</v>
      </c>
      <c r="H30" s="22">
        <f t="shared" si="0"/>
        <v>-15369.336824351689</v>
      </c>
      <c r="I30" s="22">
        <f t="shared" si="1"/>
        <v>15369.336824351689</v>
      </c>
      <c r="J30" s="47">
        <f t="shared" si="2"/>
        <v>4.0548060427268072E-2</v>
      </c>
      <c r="K30" s="22">
        <f t="shared" si="3"/>
        <v>236216514.42037284</v>
      </c>
      <c r="L30" s="49"/>
      <c r="M30" s="53">
        <f t="shared" si="4"/>
        <v>397142.94740626443</v>
      </c>
      <c r="N30" s="50">
        <f t="shared" si="5"/>
        <v>-18102.947406264429</v>
      </c>
      <c r="O30" s="51">
        <f t="shared" si="6"/>
        <v>18102.947406264429</v>
      </c>
      <c r="P30" s="52">
        <f t="shared" si="7"/>
        <v>4.7759992101795136E-2</v>
      </c>
      <c r="Q30" s="50">
        <f t="shared" si="8"/>
        <v>327716704.79397601</v>
      </c>
      <c r="R30" s="55"/>
      <c r="S30" s="53">
        <f t="shared" si="9"/>
        <v>400152.20574309537</v>
      </c>
      <c r="T30" s="22">
        <f t="shared" si="10"/>
        <v>-21112.205743095372</v>
      </c>
      <c r="U30" s="22">
        <f t="shared" si="11"/>
        <v>21112.205743095372</v>
      </c>
      <c r="V30" s="47">
        <f t="shared" si="12"/>
        <v>5.5699149807659804E-2</v>
      </c>
      <c r="W30" s="22">
        <f t="shared" si="13"/>
        <v>445725231.33878922</v>
      </c>
      <c r="X30" s="56"/>
      <c r="Y30" s="53">
        <f t="shared" si="14"/>
        <v>402787.17145257944</v>
      </c>
      <c r="Z30" s="22">
        <f t="shared" si="15"/>
        <v>-23747.171452579438</v>
      </c>
      <c r="AA30" s="22">
        <f t="shared" si="16"/>
        <v>23747.171452579438</v>
      </c>
      <c r="AB30" s="47">
        <f t="shared" si="17"/>
        <v>6.2650832240870188E-2</v>
      </c>
      <c r="AC30" s="22">
        <f t="shared" si="18"/>
        <v>563928151.99820375</v>
      </c>
      <c r="AD30" s="56"/>
      <c r="AE30" s="53">
        <f t="shared" si="19"/>
        <v>405693.20686519798</v>
      </c>
      <c r="AF30" s="22">
        <f t="shared" si="20"/>
        <v>-26653.206865197979</v>
      </c>
      <c r="AG30" s="22">
        <f t="shared" si="21"/>
        <v>26653.206865197979</v>
      </c>
      <c r="AH30" s="47">
        <f t="shared" si="22"/>
        <v>7.0317662687837637E-2</v>
      </c>
      <c r="AI30" s="22">
        <f t="shared" si="23"/>
        <v>710393436.19903672</v>
      </c>
      <c r="AJ30" s="56"/>
      <c r="AK30" s="53">
        <f t="shared" si="24"/>
        <v>408255.22628214338</v>
      </c>
      <c r="AL30" s="22">
        <f t="shared" si="25"/>
        <v>-29215.226282143383</v>
      </c>
      <c r="AM30" s="22">
        <f t="shared" si="26"/>
        <v>29215.226282143383</v>
      </c>
      <c r="AN30" s="47">
        <f t="shared" si="27"/>
        <v>7.7076895003544171E-2</v>
      </c>
      <c r="AO30" s="22">
        <f t="shared" si="28"/>
        <v>853529446.71684146</v>
      </c>
      <c r="AP30" s="56"/>
      <c r="AQ30" s="53">
        <f t="shared" si="29"/>
        <v>410799.96922217368</v>
      </c>
      <c r="AR30" s="59">
        <f t="shared" si="30"/>
        <v>-31759.969222173677</v>
      </c>
      <c r="AS30" s="22">
        <f t="shared" si="31"/>
        <v>31759.969222173677</v>
      </c>
      <c r="AT30" s="47">
        <f t="shared" si="32"/>
        <v>8.379054775795082E-2</v>
      </c>
      <c r="AU30" s="22">
        <f t="shared" si="33"/>
        <v>1008695644.9934192</v>
      </c>
      <c r="AV30" s="56"/>
      <c r="AW30" s="53">
        <f t="shared" si="34"/>
        <v>413375.77372938226</v>
      </c>
      <c r="AX30" s="22">
        <f t="shared" si="35"/>
        <v>-34335.773729382257</v>
      </c>
      <c r="AY30" s="22">
        <f t="shared" si="36"/>
        <v>34335.773729382257</v>
      </c>
      <c r="AZ30" s="47">
        <f t="shared" si="37"/>
        <v>9.0586148505124142E-2</v>
      </c>
      <c r="BA30" s="22">
        <f t="shared" si="38"/>
        <v>1178945357.5953367</v>
      </c>
      <c r="BB30" s="58"/>
    </row>
    <row r="31" spans="1:54" x14ac:dyDescent="0.2">
      <c r="A31" s="6">
        <v>44348</v>
      </c>
      <c r="B31" s="7">
        <v>375104</v>
      </c>
      <c r="C31" s="42">
        <v>375104</v>
      </c>
      <c r="D31" s="42"/>
      <c r="F31" s="58"/>
      <c r="G31" s="53">
        <f t="shared" si="39"/>
        <v>391335.46945948136</v>
      </c>
      <c r="H31" s="22">
        <f t="shared" si="0"/>
        <v>-16231.469459481363</v>
      </c>
      <c r="I31" s="22">
        <f t="shared" si="1"/>
        <v>16231.469459481363</v>
      </c>
      <c r="J31" s="47">
        <f t="shared" si="2"/>
        <v>4.3271917813410048E-2</v>
      </c>
      <c r="K31" s="22">
        <f t="shared" si="3"/>
        <v>263460600.81407622</v>
      </c>
      <c r="L31" s="49"/>
      <c r="M31" s="53">
        <f t="shared" si="4"/>
        <v>391712.06318438507</v>
      </c>
      <c r="N31" s="50">
        <f t="shared" si="5"/>
        <v>-16608.063184385072</v>
      </c>
      <c r="O31" s="51">
        <f t="shared" si="6"/>
        <v>16608.063184385072</v>
      </c>
      <c r="P31" s="52">
        <f t="shared" si="7"/>
        <v>4.4275889311724409E-2</v>
      </c>
      <c r="Q31" s="50">
        <f t="shared" si="8"/>
        <v>275827762.73652679</v>
      </c>
      <c r="R31" s="55"/>
      <c r="S31" s="53">
        <f t="shared" si="9"/>
        <v>391707.32344585721</v>
      </c>
      <c r="T31" s="22">
        <f t="shared" si="10"/>
        <v>-16603.323445857211</v>
      </c>
      <c r="U31" s="22">
        <f t="shared" si="11"/>
        <v>16603.323445857211</v>
      </c>
      <c r="V31" s="47">
        <f t="shared" si="12"/>
        <v>4.4263253513311542E-2</v>
      </c>
      <c r="W31" s="22">
        <f t="shared" si="13"/>
        <v>275670349.44775176</v>
      </c>
      <c r="X31" s="56"/>
      <c r="Y31" s="53">
        <f t="shared" si="14"/>
        <v>389596.10287154769</v>
      </c>
      <c r="Z31" s="22">
        <f t="shared" si="15"/>
        <v>-14492.102871547686</v>
      </c>
      <c r="AA31" s="22">
        <f t="shared" si="16"/>
        <v>14492.102871547686</v>
      </c>
      <c r="AB31" s="47">
        <f t="shared" si="17"/>
        <v>3.8634892913825727E-2</v>
      </c>
      <c r="AC31" s="22">
        <f t="shared" si="18"/>
        <v>210021045.63952067</v>
      </c>
      <c r="AD31" s="56"/>
      <c r="AE31" s="53">
        <f t="shared" si="19"/>
        <v>389701.2827460792</v>
      </c>
      <c r="AF31" s="22">
        <f t="shared" si="20"/>
        <v>-14597.282746079203</v>
      </c>
      <c r="AG31" s="22">
        <f t="shared" si="21"/>
        <v>14597.282746079203</v>
      </c>
      <c r="AH31" s="47">
        <f t="shared" si="22"/>
        <v>3.8915294814449337E-2</v>
      </c>
      <c r="AI31" s="22">
        <f t="shared" si="23"/>
        <v>213080663.56898162</v>
      </c>
      <c r="AJ31" s="56"/>
      <c r="AK31" s="53">
        <f t="shared" si="24"/>
        <v>387804.56788464304</v>
      </c>
      <c r="AL31" s="22">
        <f t="shared" si="25"/>
        <v>-12700.567884643038</v>
      </c>
      <c r="AM31" s="22">
        <f t="shared" si="26"/>
        <v>12700.567884643038</v>
      </c>
      <c r="AN31" s="47">
        <f t="shared" si="27"/>
        <v>3.3858790854384486E-2</v>
      </c>
      <c r="AO31" s="22">
        <f t="shared" si="28"/>
        <v>161304424.59242615</v>
      </c>
      <c r="AP31" s="56"/>
      <c r="AQ31" s="53">
        <f t="shared" si="29"/>
        <v>385391.99384443474</v>
      </c>
      <c r="AR31" s="59">
        <f t="shared" si="30"/>
        <v>-10287.993844434735</v>
      </c>
      <c r="AS31" s="22">
        <f t="shared" si="31"/>
        <v>10287.993844434735</v>
      </c>
      <c r="AT31" s="47">
        <f t="shared" si="32"/>
        <v>2.7427043818340342E-2</v>
      </c>
      <c r="AU31" s="22">
        <f t="shared" si="33"/>
        <v>105842817.34312701</v>
      </c>
      <c r="AV31" s="56"/>
      <c r="AW31" s="53">
        <f t="shared" si="34"/>
        <v>382473.57737293822</v>
      </c>
      <c r="AX31" s="22">
        <f t="shared" si="35"/>
        <v>-7369.5773729382199</v>
      </c>
      <c r="AY31" s="22">
        <f t="shared" si="36"/>
        <v>7369.5773729382199</v>
      </c>
      <c r="AZ31" s="47">
        <f t="shared" si="37"/>
        <v>1.9646757627053351E-2</v>
      </c>
      <c r="BA31" s="22">
        <f t="shared" si="38"/>
        <v>54310670.655722998</v>
      </c>
      <c r="BB31" s="58"/>
    </row>
    <row r="32" spans="1:54" x14ac:dyDescent="0.2">
      <c r="A32" s="6">
        <v>44378</v>
      </c>
      <c r="B32" s="7">
        <v>388840</v>
      </c>
      <c r="C32" s="42">
        <v>388840</v>
      </c>
      <c r="D32" s="42"/>
      <c r="F32" s="58"/>
      <c r="G32" s="53">
        <f t="shared" si="39"/>
        <v>388089.1755675851</v>
      </c>
      <c r="H32" s="22">
        <f t="shared" si="0"/>
        <v>750.82443241489818</v>
      </c>
      <c r="I32" s="22">
        <f t="shared" si="1"/>
        <v>750.82443241489818</v>
      </c>
      <c r="J32" s="47">
        <f t="shared" si="2"/>
        <v>1.9309341436449393E-3</v>
      </c>
      <c r="K32" s="22">
        <f t="shared" si="3"/>
        <v>563737.32831115404</v>
      </c>
      <c r="L32" s="49"/>
      <c r="M32" s="53">
        <f t="shared" si="4"/>
        <v>386729.64422906953</v>
      </c>
      <c r="N32" s="50">
        <f t="shared" si="5"/>
        <v>2110.3557709304732</v>
      </c>
      <c r="O32" s="51">
        <f t="shared" si="6"/>
        <v>2110.3557709304732</v>
      </c>
      <c r="P32" s="52">
        <f t="shared" si="7"/>
        <v>5.4273114158277782E-3</v>
      </c>
      <c r="Q32" s="50">
        <f t="shared" si="8"/>
        <v>4453601.4798995517</v>
      </c>
      <c r="R32" s="55"/>
      <c r="S32" s="53">
        <f t="shared" si="9"/>
        <v>385065.99406751432</v>
      </c>
      <c r="T32" s="22">
        <f t="shared" si="10"/>
        <v>3774.0059324856848</v>
      </c>
      <c r="U32" s="22">
        <f t="shared" si="11"/>
        <v>3774.0059324856848</v>
      </c>
      <c r="V32" s="47">
        <f t="shared" si="12"/>
        <v>9.7058068421090552E-3</v>
      </c>
      <c r="W32" s="22">
        <f t="shared" si="13"/>
        <v>14243120.778437143</v>
      </c>
      <c r="X32" s="56"/>
      <c r="Y32" s="53">
        <f t="shared" si="14"/>
        <v>383405.66172292863</v>
      </c>
      <c r="Z32" s="22">
        <f t="shared" si="15"/>
        <v>5434.3382770713652</v>
      </c>
      <c r="AA32" s="22">
        <f t="shared" si="16"/>
        <v>5434.3382770713652</v>
      </c>
      <c r="AB32" s="47">
        <f t="shared" si="17"/>
        <v>1.397576966637014E-2</v>
      </c>
      <c r="AC32" s="22">
        <f t="shared" si="18"/>
        <v>29532032.509642974</v>
      </c>
      <c r="AD32" s="56"/>
      <c r="AE32" s="53">
        <f t="shared" si="19"/>
        <v>380942.91309843166</v>
      </c>
      <c r="AF32" s="22">
        <f t="shared" si="20"/>
        <v>7897.086901568342</v>
      </c>
      <c r="AG32" s="22">
        <f t="shared" si="21"/>
        <v>7897.086901568342</v>
      </c>
      <c r="AH32" s="47">
        <f t="shared" si="22"/>
        <v>2.030934806493247E-2</v>
      </c>
      <c r="AI32" s="22">
        <f t="shared" si="23"/>
        <v>62363981.530922279</v>
      </c>
      <c r="AJ32" s="56"/>
      <c r="AK32" s="53">
        <f t="shared" si="24"/>
        <v>378914.17036539293</v>
      </c>
      <c r="AL32" s="22">
        <f t="shared" si="25"/>
        <v>9925.8296346070711</v>
      </c>
      <c r="AM32" s="22">
        <f t="shared" si="26"/>
        <v>9925.8296346070711</v>
      </c>
      <c r="AN32" s="47">
        <f t="shared" si="27"/>
        <v>2.5526770997343563E-2</v>
      </c>
      <c r="AO32" s="22">
        <f t="shared" si="28"/>
        <v>98522093.935243934</v>
      </c>
      <c r="AP32" s="56"/>
      <c r="AQ32" s="53">
        <f t="shared" si="29"/>
        <v>377161.59876888694</v>
      </c>
      <c r="AR32" s="59">
        <f t="shared" si="30"/>
        <v>11678.401231113065</v>
      </c>
      <c r="AS32" s="22">
        <f t="shared" si="31"/>
        <v>11678.401231113065</v>
      </c>
      <c r="AT32" s="47">
        <f t="shared" si="32"/>
        <v>3.0033950290898736E-2</v>
      </c>
      <c r="AU32" s="22">
        <f t="shared" si="33"/>
        <v>136385055.31486315</v>
      </c>
      <c r="AV32" s="56"/>
      <c r="AW32" s="53">
        <f t="shared" si="34"/>
        <v>375840.95773729385</v>
      </c>
      <c r="AX32" s="22">
        <f t="shared" si="35"/>
        <v>12999.042262706149</v>
      </c>
      <c r="AY32" s="22">
        <f t="shared" si="36"/>
        <v>12999.042262706149</v>
      </c>
      <c r="AZ32" s="47">
        <f t="shared" si="37"/>
        <v>3.3430311343241821E-2</v>
      </c>
      <c r="BA32" s="22">
        <f t="shared" si="38"/>
        <v>168975099.74762058</v>
      </c>
      <c r="BB32" s="58"/>
    </row>
    <row r="33" spans="1:54" x14ac:dyDescent="0.2">
      <c r="A33" s="6">
        <v>44409</v>
      </c>
      <c r="B33" s="7">
        <v>356962</v>
      </c>
      <c r="C33" s="42">
        <v>356962</v>
      </c>
      <c r="D33" s="42"/>
      <c r="F33" s="58"/>
      <c r="G33" s="53">
        <f t="shared" si="39"/>
        <v>388239.34045406809</v>
      </c>
      <c r="H33" s="22">
        <f t="shared" si="0"/>
        <v>-31277.340454068093</v>
      </c>
      <c r="I33" s="22">
        <f t="shared" si="1"/>
        <v>31277.340454068093</v>
      </c>
      <c r="J33" s="47">
        <f t="shared" si="2"/>
        <v>8.7620924507561287E-2</v>
      </c>
      <c r="K33" s="22">
        <f t="shared" si="3"/>
        <v>978272025.87968445</v>
      </c>
      <c r="L33" s="49"/>
      <c r="M33" s="53">
        <f t="shared" si="4"/>
        <v>387362.75096034864</v>
      </c>
      <c r="N33" s="50">
        <f t="shared" si="5"/>
        <v>-30400.75096034864</v>
      </c>
      <c r="O33" s="51">
        <f t="shared" si="6"/>
        <v>30400.75096034864</v>
      </c>
      <c r="P33" s="52">
        <f t="shared" si="7"/>
        <v>8.5165230361631317E-2</v>
      </c>
      <c r="Q33" s="50">
        <f t="shared" si="8"/>
        <v>924205658.95313871</v>
      </c>
      <c r="R33" s="55"/>
      <c r="S33" s="53">
        <f t="shared" si="9"/>
        <v>386575.59644050861</v>
      </c>
      <c r="T33" s="22">
        <f t="shared" si="10"/>
        <v>-29613.596440508612</v>
      </c>
      <c r="U33" s="22">
        <f t="shared" si="11"/>
        <v>29613.596440508612</v>
      </c>
      <c r="V33" s="47">
        <f t="shared" si="12"/>
        <v>8.2960081018451856E-2</v>
      </c>
      <c r="W33" s="22">
        <f t="shared" si="13"/>
        <v>876965094.14130437</v>
      </c>
      <c r="X33" s="56"/>
      <c r="Y33" s="53">
        <f t="shared" si="14"/>
        <v>386952.99703375716</v>
      </c>
      <c r="Z33" s="22">
        <f t="shared" si="15"/>
        <v>-29990.997033757158</v>
      </c>
      <c r="AA33" s="22">
        <f t="shared" si="16"/>
        <v>29990.997033757158</v>
      </c>
      <c r="AB33" s="47">
        <f t="shared" si="17"/>
        <v>8.4017338074520984E-2</v>
      </c>
      <c r="AC33" s="22">
        <f t="shared" si="18"/>
        <v>899459903.0788306</v>
      </c>
      <c r="AD33" s="56"/>
      <c r="AE33" s="53">
        <f t="shared" si="19"/>
        <v>385681.16523937264</v>
      </c>
      <c r="AF33" s="22">
        <f t="shared" si="20"/>
        <v>-28719.16523937264</v>
      </c>
      <c r="AG33" s="22">
        <f t="shared" si="21"/>
        <v>28719.16523937264</v>
      </c>
      <c r="AH33" s="47">
        <f t="shared" si="22"/>
        <v>8.0454404780824398E-2</v>
      </c>
      <c r="AI33" s="22">
        <f t="shared" si="23"/>
        <v>824790452.0463897</v>
      </c>
      <c r="AJ33" s="56"/>
      <c r="AK33" s="53">
        <f t="shared" si="24"/>
        <v>385862.25110961788</v>
      </c>
      <c r="AL33" s="22">
        <f t="shared" si="25"/>
        <v>-28900.251109617879</v>
      </c>
      <c r="AM33" s="22">
        <f t="shared" si="26"/>
        <v>28900.251109617879</v>
      </c>
      <c r="AN33" s="47">
        <f t="shared" si="27"/>
        <v>8.0961702112880021E-2</v>
      </c>
      <c r="AO33" s="22">
        <f t="shared" si="28"/>
        <v>835224514.19896948</v>
      </c>
      <c r="AP33" s="56"/>
      <c r="AQ33" s="53">
        <f t="shared" si="29"/>
        <v>386504.31975377735</v>
      </c>
      <c r="AR33" s="59">
        <f t="shared" si="30"/>
        <v>-29542.319753777352</v>
      </c>
      <c r="AS33" s="22">
        <f t="shared" si="31"/>
        <v>29542.319753777352</v>
      </c>
      <c r="AT33" s="47">
        <f t="shared" si="32"/>
        <v>8.2760405179759619E-2</v>
      </c>
      <c r="AU33" s="22">
        <f t="shared" si="33"/>
        <v>872748656.43442357</v>
      </c>
      <c r="AV33" s="56"/>
      <c r="AW33" s="53">
        <f t="shared" si="34"/>
        <v>387540.09577372938</v>
      </c>
      <c r="AX33" s="22">
        <f t="shared" si="35"/>
        <v>-30578.095773729379</v>
      </c>
      <c r="AY33" s="22">
        <f t="shared" si="36"/>
        <v>30578.095773729379</v>
      </c>
      <c r="AZ33" s="47">
        <f t="shared" si="37"/>
        <v>8.5662047427259427E-2</v>
      </c>
      <c r="BA33" s="22">
        <f t="shared" si="38"/>
        <v>935019941.14736652</v>
      </c>
      <c r="BB33" s="58"/>
    </row>
    <row r="34" spans="1:54" x14ac:dyDescent="0.2">
      <c r="A34" s="6">
        <v>44440</v>
      </c>
      <c r="B34" s="7">
        <v>363273</v>
      </c>
      <c r="C34" s="42">
        <v>363273</v>
      </c>
      <c r="D34" s="42"/>
      <c r="F34" s="58"/>
      <c r="G34" s="53">
        <f t="shared" si="39"/>
        <v>381983.87236325449</v>
      </c>
      <c r="H34" s="22">
        <f t="shared" si="0"/>
        <v>-18710.872363254486</v>
      </c>
      <c r="I34" s="22">
        <f t="shared" si="1"/>
        <v>18710.872363254486</v>
      </c>
      <c r="J34" s="47">
        <f t="shared" si="2"/>
        <v>5.1506366735910698E-2</v>
      </c>
      <c r="K34" s="22">
        <f t="shared" si="3"/>
        <v>350096744.59400052</v>
      </c>
      <c r="L34" s="49"/>
      <c r="M34" s="53">
        <f t="shared" si="4"/>
        <v>378242.52567224402</v>
      </c>
      <c r="N34" s="50">
        <f t="shared" si="5"/>
        <v>-14969.525672244024</v>
      </c>
      <c r="O34" s="51">
        <f t="shared" si="6"/>
        <v>14969.525672244024</v>
      </c>
      <c r="P34" s="52">
        <f t="shared" si="7"/>
        <v>4.1207372065207228E-2</v>
      </c>
      <c r="Q34" s="50">
        <f t="shared" si="8"/>
        <v>224086698.85197291</v>
      </c>
      <c r="R34" s="55"/>
      <c r="S34" s="53">
        <f t="shared" si="9"/>
        <v>374730.15786430519</v>
      </c>
      <c r="T34" s="22">
        <f t="shared" si="10"/>
        <v>-11457.157864305191</v>
      </c>
      <c r="U34" s="22">
        <f t="shared" si="11"/>
        <v>11457.157864305191</v>
      </c>
      <c r="V34" s="47">
        <f t="shared" si="12"/>
        <v>3.1538699171986879E-2</v>
      </c>
      <c r="W34" s="22">
        <f t="shared" si="13"/>
        <v>131266466.32761028</v>
      </c>
      <c r="X34" s="56"/>
      <c r="Y34" s="53">
        <f t="shared" si="14"/>
        <v>371768.79822025431</v>
      </c>
      <c r="Z34" s="22">
        <f t="shared" si="15"/>
        <v>-8495.7982202543062</v>
      </c>
      <c r="AA34" s="22">
        <f t="shared" si="16"/>
        <v>8495.7982202543062</v>
      </c>
      <c r="AB34" s="47">
        <f t="shared" si="17"/>
        <v>2.3386814379968524E-2</v>
      </c>
      <c r="AC34" s="22">
        <f t="shared" si="18"/>
        <v>72178587.399276242</v>
      </c>
      <c r="AD34" s="56"/>
      <c r="AE34" s="53">
        <f t="shared" si="19"/>
        <v>368449.66609574901</v>
      </c>
      <c r="AF34" s="22">
        <f t="shared" si="20"/>
        <v>-5176.6660957490094</v>
      </c>
      <c r="AG34" s="22">
        <f t="shared" si="21"/>
        <v>5176.6660957490094</v>
      </c>
      <c r="AH34" s="47">
        <f t="shared" si="22"/>
        <v>1.4250071146903319E-2</v>
      </c>
      <c r="AI34" s="22">
        <f t="shared" si="23"/>
        <v>26797871.866877291</v>
      </c>
      <c r="AJ34" s="56"/>
      <c r="AK34" s="53">
        <f t="shared" si="24"/>
        <v>365632.07533288538</v>
      </c>
      <c r="AL34" s="22">
        <f t="shared" si="25"/>
        <v>-2359.0753328853752</v>
      </c>
      <c r="AM34" s="22">
        <f t="shared" si="26"/>
        <v>2359.0753328853752</v>
      </c>
      <c r="AN34" s="47">
        <f t="shared" si="27"/>
        <v>6.4939462412163173E-3</v>
      </c>
      <c r="AO34" s="22">
        <f t="shared" si="28"/>
        <v>5565236.4262282439</v>
      </c>
      <c r="AP34" s="56"/>
      <c r="AQ34" s="53">
        <f t="shared" si="29"/>
        <v>362870.46395075548</v>
      </c>
      <c r="AR34" s="59">
        <f t="shared" si="30"/>
        <v>402.53604924451793</v>
      </c>
      <c r="AS34" s="22">
        <f t="shared" si="31"/>
        <v>402.53604924451793</v>
      </c>
      <c r="AT34" s="47">
        <f t="shared" si="32"/>
        <v>1.1080813857471321E-3</v>
      </c>
      <c r="AU34" s="22">
        <f t="shared" si="33"/>
        <v>162035.27094138495</v>
      </c>
      <c r="AV34" s="56"/>
      <c r="AW34" s="53">
        <f t="shared" si="34"/>
        <v>360019.80957737291</v>
      </c>
      <c r="AX34" s="22">
        <f t="shared" si="35"/>
        <v>3253.1904226270854</v>
      </c>
      <c r="AY34" s="22">
        <f t="shared" si="36"/>
        <v>3253.1904226270854</v>
      </c>
      <c r="AZ34" s="47">
        <f t="shared" si="37"/>
        <v>8.9552221679758352E-3</v>
      </c>
      <c r="BA34" s="22">
        <f t="shared" si="38"/>
        <v>10583247.925872594</v>
      </c>
      <c r="BB34" s="58"/>
    </row>
    <row r="35" spans="1:54" x14ac:dyDescent="0.2">
      <c r="A35" s="6">
        <v>44470</v>
      </c>
      <c r="B35" s="7">
        <v>357854</v>
      </c>
      <c r="C35" s="42">
        <v>357854</v>
      </c>
      <c r="D35" s="42"/>
      <c r="F35" s="58"/>
      <c r="G35" s="53">
        <f t="shared" si="39"/>
        <v>378241.69789060357</v>
      </c>
      <c r="H35" s="22">
        <f t="shared" si="0"/>
        <v>-20387.697890603566</v>
      </c>
      <c r="I35" s="22">
        <f t="shared" si="1"/>
        <v>20387.697890603566</v>
      </c>
      <c r="J35" s="47">
        <f t="shared" si="2"/>
        <v>5.6972111225817135E-2</v>
      </c>
      <c r="K35" s="22">
        <f t="shared" si="3"/>
        <v>415658225.27852106</v>
      </c>
      <c r="L35" s="49"/>
      <c r="M35" s="53">
        <f t="shared" si="4"/>
        <v>373751.66797057085</v>
      </c>
      <c r="N35" s="50">
        <f t="shared" si="5"/>
        <v>-15897.667970570852</v>
      </c>
      <c r="O35" s="51">
        <f t="shared" si="6"/>
        <v>15897.667970570852</v>
      </c>
      <c r="P35" s="52">
        <f t="shared" si="7"/>
        <v>4.4425011235226804E-2</v>
      </c>
      <c r="Q35" s="50">
        <f t="shared" si="8"/>
        <v>252735846.90251437</v>
      </c>
      <c r="R35" s="55"/>
      <c r="S35" s="53">
        <f t="shared" si="9"/>
        <v>370147.29471858311</v>
      </c>
      <c r="T35" s="22">
        <f t="shared" si="10"/>
        <v>-12293.294718583114</v>
      </c>
      <c r="U35" s="22">
        <f t="shared" si="11"/>
        <v>12293.294718583114</v>
      </c>
      <c r="V35" s="47">
        <f t="shared" si="12"/>
        <v>3.4352821873118965E-2</v>
      </c>
      <c r="W35" s="22">
        <f t="shared" si="13"/>
        <v>151125095.03794348</v>
      </c>
      <c r="X35" s="56"/>
      <c r="Y35" s="53">
        <f t="shared" si="14"/>
        <v>369001.5789321526</v>
      </c>
      <c r="Z35" s="22">
        <f t="shared" si="15"/>
        <v>-11147.578932152595</v>
      </c>
      <c r="AA35" s="22">
        <f t="shared" si="16"/>
        <v>11147.578932152595</v>
      </c>
      <c r="AB35" s="47">
        <f t="shared" si="17"/>
        <v>3.1151192755013483E-2</v>
      </c>
      <c r="AC35" s="22">
        <f t="shared" si="18"/>
        <v>124268516.04857239</v>
      </c>
      <c r="AD35" s="56"/>
      <c r="AE35" s="53">
        <f t="shared" si="19"/>
        <v>365343.66643829958</v>
      </c>
      <c r="AF35" s="22">
        <f t="shared" si="20"/>
        <v>-7489.6664382995805</v>
      </c>
      <c r="AG35" s="22">
        <f t="shared" si="21"/>
        <v>7489.6664382995805</v>
      </c>
      <c r="AH35" s="47">
        <f t="shared" si="22"/>
        <v>2.0929391423037274E-2</v>
      </c>
      <c r="AI35" s="22">
        <f t="shared" si="23"/>
        <v>56095103.356991127</v>
      </c>
      <c r="AJ35" s="56"/>
      <c r="AK35" s="53">
        <f t="shared" si="24"/>
        <v>363980.72259986564</v>
      </c>
      <c r="AL35" s="22">
        <f t="shared" si="25"/>
        <v>-6126.7225998656359</v>
      </c>
      <c r="AM35" s="22">
        <f t="shared" si="26"/>
        <v>6126.7225998656359</v>
      </c>
      <c r="AN35" s="47">
        <f t="shared" si="27"/>
        <v>1.7120732477115347E-2</v>
      </c>
      <c r="AO35" s="22">
        <f t="shared" si="28"/>
        <v>37536729.815704338</v>
      </c>
      <c r="AP35" s="56"/>
      <c r="AQ35" s="53">
        <f t="shared" si="29"/>
        <v>363192.4927901511</v>
      </c>
      <c r="AR35" s="59">
        <f t="shared" si="30"/>
        <v>-5338.4927901510964</v>
      </c>
      <c r="AS35" s="22">
        <f t="shared" si="31"/>
        <v>5338.4927901510964</v>
      </c>
      <c r="AT35" s="47">
        <f t="shared" si="32"/>
        <v>1.4918074941599357E-2</v>
      </c>
      <c r="AU35" s="22">
        <f t="shared" si="33"/>
        <v>28499505.27049524</v>
      </c>
      <c r="AV35" s="56"/>
      <c r="AW35" s="53">
        <f t="shared" si="34"/>
        <v>362947.68095773732</v>
      </c>
      <c r="AX35" s="22">
        <f t="shared" si="35"/>
        <v>-5093.6809577373206</v>
      </c>
      <c r="AY35" s="22">
        <f t="shared" si="36"/>
        <v>5093.6809577373206</v>
      </c>
      <c r="AZ35" s="47">
        <f t="shared" si="37"/>
        <v>1.4233964012522762E-2</v>
      </c>
      <c r="BA35" s="22">
        <f t="shared" si="38"/>
        <v>25945585.699215788</v>
      </c>
      <c r="BB35" s="58"/>
    </row>
    <row r="36" spans="1:54" x14ac:dyDescent="0.2">
      <c r="A36" s="6">
        <v>44501</v>
      </c>
      <c r="B36" s="7">
        <v>367430</v>
      </c>
      <c r="C36" s="42">
        <v>367430</v>
      </c>
      <c r="D36" s="42"/>
      <c r="F36" s="58"/>
      <c r="G36" s="53">
        <f t="shared" si="39"/>
        <v>374164.15831248288</v>
      </c>
      <c r="H36" s="22">
        <f t="shared" si="0"/>
        <v>-6734.1583124828758</v>
      </c>
      <c r="I36" s="22">
        <f t="shared" si="1"/>
        <v>6734.1583124828758</v>
      </c>
      <c r="J36" s="47">
        <f t="shared" si="2"/>
        <v>1.8327731302514427E-2</v>
      </c>
      <c r="K36" s="22">
        <f t="shared" si="3"/>
        <v>45348888.177582212</v>
      </c>
      <c r="L36" s="49"/>
      <c r="M36" s="53">
        <f t="shared" si="4"/>
        <v>368982.36757939955</v>
      </c>
      <c r="N36" s="50">
        <f t="shared" si="5"/>
        <v>-1552.3675793995499</v>
      </c>
      <c r="O36" s="51">
        <f t="shared" si="6"/>
        <v>1552.3675793995499</v>
      </c>
      <c r="P36" s="52">
        <f t="shared" si="7"/>
        <v>4.2249342171285682E-3</v>
      </c>
      <c r="Q36" s="50">
        <f t="shared" si="8"/>
        <v>2409845.1015708176</v>
      </c>
      <c r="R36" s="55"/>
      <c r="S36" s="53">
        <f t="shared" si="9"/>
        <v>365229.97683114989</v>
      </c>
      <c r="T36" s="22">
        <f t="shared" si="10"/>
        <v>2200.023168850108</v>
      </c>
      <c r="U36" s="22">
        <f t="shared" si="11"/>
        <v>2200.023168850108</v>
      </c>
      <c r="V36" s="47">
        <f t="shared" si="12"/>
        <v>5.9875980971888744E-3</v>
      </c>
      <c r="W36" s="22">
        <f t="shared" si="13"/>
        <v>4840101.9434772711</v>
      </c>
      <c r="X36" s="56"/>
      <c r="Y36" s="53">
        <f t="shared" si="14"/>
        <v>364000.64735929156</v>
      </c>
      <c r="Z36" s="22">
        <f t="shared" si="15"/>
        <v>3429.3526407084428</v>
      </c>
      <c r="AA36" s="22">
        <f t="shared" si="16"/>
        <v>3429.3526407084428</v>
      </c>
      <c r="AB36" s="47">
        <f t="shared" si="17"/>
        <v>9.3333495923262743E-3</v>
      </c>
      <c r="AC36" s="22">
        <f t="shared" si="18"/>
        <v>11760459.53433397</v>
      </c>
      <c r="AD36" s="56"/>
      <c r="AE36" s="53">
        <f t="shared" si="19"/>
        <v>360849.86657531984</v>
      </c>
      <c r="AF36" s="22">
        <f t="shared" si="20"/>
        <v>6580.1334246801562</v>
      </c>
      <c r="AG36" s="22">
        <f t="shared" si="21"/>
        <v>6580.1334246801562</v>
      </c>
      <c r="AH36" s="47">
        <f t="shared" si="22"/>
        <v>1.7908536114852235E-2</v>
      </c>
      <c r="AI36" s="22">
        <f t="shared" si="23"/>
        <v>43298155.886592999</v>
      </c>
      <c r="AJ36" s="56"/>
      <c r="AK36" s="53">
        <f t="shared" si="24"/>
        <v>359692.01677995967</v>
      </c>
      <c r="AL36" s="22">
        <f t="shared" si="25"/>
        <v>7737.9832200403325</v>
      </c>
      <c r="AM36" s="22">
        <f t="shared" si="26"/>
        <v>7737.9832200403325</v>
      </c>
      <c r="AN36" s="47">
        <f t="shared" si="27"/>
        <v>2.105974803374883E-2</v>
      </c>
      <c r="AO36" s="22">
        <f t="shared" si="28"/>
        <v>59876384.313625753</v>
      </c>
      <c r="AP36" s="56"/>
      <c r="AQ36" s="53">
        <f t="shared" si="29"/>
        <v>358921.69855803018</v>
      </c>
      <c r="AR36" s="59">
        <f t="shared" si="30"/>
        <v>8508.3014419698156</v>
      </c>
      <c r="AS36" s="22">
        <f t="shared" si="31"/>
        <v>8508.3014419698156</v>
      </c>
      <c r="AT36" s="47">
        <f t="shared" si="32"/>
        <v>2.3156251372968499E-2</v>
      </c>
      <c r="AU36" s="22">
        <f t="shared" si="33"/>
        <v>72391193.427425638</v>
      </c>
      <c r="AV36" s="56"/>
      <c r="AW36" s="53">
        <f t="shared" si="34"/>
        <v>358363.36809577374</v>
      </c>
      <c r="AX36" s="22">
        <f t="shared" si="35"/>
        <v>9066.6319042262621</v>
      </c>
      <c r="AY36" s="22">
        <f t="shared" si="36"/>
        <v>9066.6319042262621</v>
      </c>
      <c r="AZ36" s="47">
        <f t="shared" si="37"/>
        <v>2.4675807376170325E-2</v>
      </c>
      <c r="BA36" s="22">
        <f t="shared" si="38"/>
        <v>82203814.086733535</v>
      </c>
      <c r="BB36" s="58"/>
    </row>
    <row r="37" spans="1:54" x14ac:dyDescent="0.2">
      <c r="A37" s="6">
        <v>44531</v>
      </c>
      <c r="B37" s="7">
        <v>379770</v>
      </c>
      <c r="C37" s="42">
        <v>379770</v>
      </c>
      <c r="D37" s="42"/>
      <c r="F37" s="58"/>
      <c r="G37" s="53">
        <f t="shared" si="39"/>
        <v>372817.32664998632</v>
      </c>
      <c r="H37" s="22">
        <f t="shared" si="0"/>
        <v>6952.6733500136761</v>
      </c>
      <c r="I37" s="22">
        <f t="shared" si="1"/>
        <v>6952.6733500136761</v>
      </c>
      <c r="J37" s="47">
        <f t="shared" si="2"/>
        <v>1.8307589725396096E-2</v>
      </c>
      <c r="K37" s="22">
        <f t="shared" si="3"/>
        <v>48339666.711990394</v>
      </c>
      <c r="L37" s="49"/>
      <c r="M37" s="53">
        <f t="shared" si="4"/>
        <v>368516.65730557963</v>
      </c>
      <c r="N37" s="50">
        <f t="shared" si="5"/>
        <v>11253.342694420367</v>
      </c>
      <c r="O37" s="51">
        <f t="shared" si="6"/>
        <v>11253.342694420367</v>
      </c>
      <c r="P37" s="52">
        <f t="shared" si="7"/>
        <v>2.9631994876952807E-2</v>
      </c>
      <c r="Q37" s="50">
        <f t="shared" si="8"/>
        <v>126637721.79806426</v>
      </c>
      <c r="R37" s="55"/>
      <c r="S37" s="53">
        <f t="shared" si="9"/>
        <v>366109.98609868996</v>
      </c>
      <c r="T37" s="22">
        <f t="shared" si="10"/>
        <v>13660.013901310042</v>
      </c>
      <c r="U37" s="22">
        <f t="shared" si="11"/>
        <v>13660.013901310042</v>
      </c>
      <c r="V37" s="47">
        <f t="shared" si="12"/>
        <v>3.59691758203914E-2</v>
      </c>
      <c r="W37" s="22">
        <f t="shared" si="13"/>
        <v>186595979.78398359</v>
      </c>
      <c r="X37" s="56"/>
      <c r="Y37" s="53">
        <f t="shared" si="14"/>
        <v>366329.98841557495</v>
      </c>
      <c r="Z37" s="22">
        <f t="shared" si="15"/>
        <v>13440.011584425054</v>
      </c>
      <c r="AA37" s="22">
        <f t="shared" si="16"/>
        <v>13440.011584425054</v>
      </c>
      <c r="AB37" s="47">
        <f t="shared" si="17"/>
        <v>3.538987172347751E-2</v>
      </c>
      <c r="AC37" s="22">
        <f t="shared" si="18"/>
        <v>180633911.38947964</v>
      </c>
      <c r="AD37" s="56"/>
      <c r="AE37" s="53">
        <f t="shared" si="19"/>
        <v>364797.94663012796</v>
      </c>
      <c r="AF37" s="22">
        <f t="shared" si="20"/>
        <v>14972.053369872039</v>
      </c>
      <c r="AG37" s="22">
        <f t="shared" si="21"/>
        <v>14972.053369872039</v>
      </c>
      <c r="AH37" s="47">
        <f t="shared" si="22"/>
        <v>3.942400234318677E-2</v>
      </c>
      <c r="AI37" s="22">
        <f t="shared" si="23"/>
        <v>224162382.1102967</v>
      </c>
      <c r="AJ37" s="56"/>
      <c r="AK37" s="53">
        <f t="shared" si="24"/>
        <v>365108.6050339879</v>
      </c>
      <c r="AL37" s="22">
        <f t="shared" si="25"/>
        <v>14661.3949660121</v>
      </c>
      <c r="AM37" s="22">
        <f t="shared" si="26"/>
        <v>14661.3949660121</v>
      </c>
      <c r="AN37" s="47">
        <f t="shared" si="27"/>
        <v>3.860598511207336E-2</v>
      </c>
      <c r="AO37" s="22">
        <f t="shared" si="28"/>
        <v>214956502.34940493</v>
      </c>
      <c r="AP37" s="56"/>
      <c r="AQ37" s="53">
        <f t="shared" si="29"/>
        <v>365728.33971160604</v>
      </c>
      <c r="AR37" s="59">
        <f t="shared" si="30"/>
        <v>14041.660288393963</v>
      </c>
      <c r="AS37" s="22">
        <f t="shared" si="31"/>
        <v>14041.660288393963</v>
      </c>
      <c r="AT37" s="47">
        <f t="shared" si="32"/>
        <v>3.6974116671653796E-2</v>
      </c>
      <c r="AU37" s="22">
        <f t="shared" si="33"/>
        <v>197168223.65466005</v>
      </c>
      <c r="AV37" s="56"/>
      <c r="AW37" s="53">
        <f t="shared" si="34"/>
        <v>366523.33680957736</v>
      </c>
      <c r="AX37" s="22">
        <f t="shared" si="35"/>
        <v>13246.663190422638</v>
      </c>
      <c r="AY37" s="22">
        <f t="shared" si="36"/>
        <v>13246.663190422638</v>
      </c>
      <c r="AZ37" s="47">
        <f t="shared" si="37"/>
        <v>3.4880752008907071E-2</v>
      </c>
      <c r="BA37" s="22">
        <f t="shared" si="38"/>
        <v>175474085.68049806</v>
      </c>
      <c r="BB37" s="58"/>
    </row>
    <row r="38" spans="1:54" x14ac:dyDescent="0.2">
      <c r="A38" s="6">
        <v>44562</v>
      </c>
      <c r="B38" s="7">
        <v>369900</v>
      </c>
      <c r="C38" s="42">
        <v>369900</v>
      </c>
      <c r="D38" s="42"/>
      <c r="F38" s="58"/>
      <c r="G38" s="53">
        <f t="shared" si="39"/>
        <v>374207.86131998908</v>
      </c>
      <c r="H38" s="22">
        <f t="shared" si="0"/>
        <v>-4307.8613199890824</v>
      </c>
      <c r="I38" s="22">
        <f t="shared" si="1"/>
        <v>4307.8613199890824</v>
      </c>
      <c r="J38" s="47">
        <f t="shared" si="2"/>
        <v>1.1646016004295979E-2</v>
      </c>
      <c r="K38" s="22">
        <f t="shared" si="3"/>
        <v>18557669.152258079</v>
      </c>
      <c r="L38" s="49"/>
      <c r="M38" s="53">
        <f t="shared" si="4"/>
        <v>371892.66011390573</v>
      </c>
      <c r="N38" s="50">
        <f t="shared" si="5"/>
        <v>-1992.6601139057311</v>
      </c>
      <c r="O38" s="51">
        <f t="shared" si="6"/>
        <v>1992.6601139057311</v>
      </c>
      <c r="P38" s="52">
        <f t="shared" si="7"/>
        <v>5.3870238278067887E-3</v>
      </c>
      <c r="Q38" s="50">
        <f t="shared" si="8"/>
        <v>3970694.3295508013</v>
      </c>
      <c r="R38" s="55"/>
      <c r="S38" s="53">
        <f t="shared" si="9"/>
        <v>371573.99165921396</v>
      </c>
      <c r="T38" s="22">
        <f t="shared" si="10"/>
        <v>-1673.9916592139634</v>
      </c>
      <c r="U38" s="22">
        <f t="shared" si="11"/>
        <v>1673.9916592139634</v>
      </c>
      <c r="V38" s="47">
        <f t="shared" si="12"/>
        <v>4.5255248964962518E-3</v>
      </c>
      <c r="W38" s="22">
        <f t="shared" si="13"/>
        <v>2802248.0751179182</v>
      </c>
      <c r="X38" s="56"/>
      <c r="Y38" s="53">
        <f t="shared" si="14"/>
        <v>372939.99304934498</v>
      </c>
      <c r="Z38" s="22">
        <f t="shared" si="15"/>
        <v>-3039.9930493449792</v>
      </c>
      <c r="AA38" s="22">
        <f t="shared" si="16"/>
        <v>3039.9930493449792</v>
      </c>
      <c r="AB38" s="47">
        <f t="shared" si="17"/>
        <v>8.2184186248850481E-3</v>
      </c>
      <c r="AC38" s="22">
        <f t="shared" si="18"/>
        <v>9241557.7400657851</v>
      </c>
      <c r="AD38" s="56"/>
      <c r="AE38" s="53">
        <f t="shared" si="19"/>
        <v>373781.1786520512</v>
      </c>
      <c r="AF38" s="22">
        <f t="shared" si="20"/>
        <v>-3881.178652051196</v>
      </c>
      <c r="AG38" s="22">
        <f t="shared" si="21"/>
        <v>3881.178652051196</v>
      </c>
      <c r="AH38" s="47">
        <f t="shared" si="22"/>
        <v>1.0492507845502017E-2</v>
      </c>
      <c r="AI38" s="22">
        <f t="shared" si="23"/>
        <v>15063547.729137938</v>
      </c>
      <c r="AJ38" s="56"/>
      <c r="AK38" s="53">
        <f t="shared" si="24"/>
        <v>375371.58151019638</v>
      </c>
      <c r="AL38" s="22">
        <f t="shared" si="25"/>
        <v>-5471.5815101963817</v>
      </c>
      <c r="AM38" s="22">
        <f t="shared" si="26"/>
        <v>5471.5815101963817</v>
      </c>
      <c r="AN38" s="47">
        <f t="shared" si="27"/>
        <v>1.4792055988635798E-2</v>
      </c>
      <c r="AO38" s="22">
        <f t="shared" si="28"/>
        <v>29938204.222722918</v>
      </c>
      <c r="AP38" s="56"/>
      <c r="AQ38" s="53">
        <f t="shared" si="29"/>
        <v>376961.66794232116</v>
      </c>
      <c r="AR38" s="59">
        <f t="shared" si="30"/>
        <v>-7061.6679423211608</v>
      </c>
      <c r="AS38" s="22">
        <f t="shared" si="31"/>
        <v>7061.6679423211608</v>
      </c>
      <c r="AT38" s="47">
        <f t="shared" si="32"/>
        <v>1.9090748695109922E-2</v>
      </c>
      <c r="AU38" s="22">
        <f t="shared" si="33"/>
        <v>49867154.127606377</v>
      </c>
      <c r="AV38" s="56"/>
      <c r="AW38" s="53">
        <f t="shared" si="34"/>
        <v>378445.33368095773</v>
      </c>
      <c r="AX38" s="22">
        <f t="shared" si="35"/>
        <v>-8545.3336809577304</v>
      </c>
      <c r="AY38" s="22">
        <f t="shared" si="36"/>
        <v>8545.3336809577304</v>
      </c>
      <c r="AZ38" s="47">
        <f t="shared" si="37"/>
        <v>2.3101740148574561E-2</v>
      </c>
      <c r="BA38" s="22">
        <f t="shared" si="38"/>
        <v>73022727.71891059</v>
      </c>
      <c r="BB38" s="58"/>
    </row>
    <row r="39" spans="1:54" x14ac:dyDescent="0.2">
      <c r="A39" s="6">
        <v>44593</v>
      </c>
      <c r="B39" s="7">
        <v>371455</v>
      </c>
      <c r="C39" s="42">
        <v>371455</v>
      </c>
      <c r="D39" s="42"/>
      <c r="F39" s="58"/>
      <c r="G39" s="53">
        <f t="shared" si="39"/>
        <v>373346.28905599128</v>
      </c>
      <c r="H39" s="22">
        <f t="shared" si="0"/>
        <v>-1891.2890559912776</v>
      </c>
      <c r="I39" s="22">
        <f t="shared" si="1"/>
        <v>1891.2890559912776</v>
      </c>
      <c r="J39" s="47">
        <f t="shared" si="2"/>
        <v>5.091569789049219E-3</v>
      </c>
      <c r="K39" s="22">
        <f t="shared" si="3"/>
        <v>3576974.2933123778</v>
      </c>
      <c r="L39" s="49"/>
      <c r="M39" s="53">
        <f t="shared" si="4"/>
        <v>371294.86207973398</v>
      </c>
      <c r="N39" s="50">
        <f t="shared" si="5"/>
        <v>160.13792026601732</v>
      </c>
      <c r="O39" s="51">
        <f t="shared" si="6"/>
        <v>160.13792026601732</v>
      </c>
      <c r="P39" s="52">
        <f t="shared" si="7"/>
        <v>4.3110987943631749E-4</v>
      </c>
      <c r="Q39" s="50">
        <f t="shared" si="8"/>
        <v>25644.15350712532</v>
      </c>
      <c r="R39" s="55"/>
      <c r="S39" s="53">
        <f t="shared" si="9"/>
        <v>370904.39499552839</v>
      </c>
      <c r="T39" s="22">
        <f t="shared" si="10"/>
        <v>550.6050044716103</v>
      </c>
      <c r="U39" s="22">
        <f t="shared" si="11"/>
        <v>550.6050044716103</v>
      </c>
      <c r="V39" s="47">
        <f t="shared" si="12"/>
        <v>1.4822926181411215E-3</v>
      </c>
      <c r="W39" s="22">
        <f t="shared" si="13"/>
        <v>303165.87094918202</v>
      </c>
      <c r="X39" s="56"/>
      <c r="Y39" s="53">
        <f t="shared" si="14"/>
        <v>370736.99582960701</v>
      </c>
      <c r="Z39" s="22">
        <f t="shared" si="15"/>
        <v>718.00417039298918</v>
      </c>
      <c r="AA39" s="22">
        <f t="shared" si="16"/>
        <v>718.00417039298918</v>
      </c>
      <c r="AB39" s="47">
        <f t="shared" si="17"/>
        <v>1.9329506141874228E-3</v>
      </c>
      <c r="AC39" s="22">
        <f t="shared" si="18"/>
        <v>515529.98870172462</v>
      </c>
      <c r="AD39" s="56"/>
      <c r="AE39" s="53">
        <f t="shared" si="19"/>
        <v>371452.47146082052</v>
      </c>
      <c r="AF39" s="22">
        <f t="shared" si="20"/>
        <v>2.5285391794750467</v>
      </c>
      <c r="AG39" s="22">
        <f t="shared" si="21"/>
        <v>2.5285391794750467</v>
      </c>
      <c r="AH39" s="47">
        <f t="shared" si="22"/>
        <v>6.8071211303523892E-6</v>
      </c>
      <c r="AI39" s="22">
        <f t="shared" si="23"/>
        <v>6.3935103821403425</v>
      </c>
      <c r="AJ39" s="56"/>
      <c r="AK39" s="53">
        <f t="shared" si="24"/>
        <v>371541.47445305891</v>
      </c>
      <c r="AL39" s="22">
        <f t="shared" si="25"/>
        <v>-86.474453058908693</v>
      </c>
      <c r="AM39" s="22">
        <f t="shared" si="26"/>
        <v>86.474453058908693</v>
      </c>
      <c r="AN39" s="47">
        <f t="shared" si="27"/>
        <v>2.3279927059511568E-4</v>
      </c>
      <c r="AO39" s="22">
        <f t="shared" si="28"/>
        <v>7477.8310318374033</v>
      </c>
      <c r="AP39" s="56"/>
      <c r="AQ39" s="53">
        <f t="shared" si="29"/>
        <v>371312.33358846419</v>
      </c>
      <c r="AR39" s="59">
        <f t="shared" si="30"/>
        <v>142.6664115358144</v>
      </c>
      <c r="AS39" s="22">
        <f t="shared" si="31"/>
        <v>142.6664115358144</v>
      </c>
      <c r="AT39" s="47">
        <f t="shared" si="32"/>
        <v>3.840745488304489E-4</v>
      </c>
      <c r="AU39" s="22">
        <f t="shared" si="33"/>
        <v>20353.704980506358</v>
      </c>
      <c r="AV39" s="56"/>
      <c r="AW39" s="53">
        <f t="shared" si="34"/>
        <v>370754.53336809576</v>
      </c>
      <c r="AX39" s="22">
        <f t="shared" si="35"/>
        <v>700.46663190424442</v>
      </c>
      <c r="AY39" s="22">
        <f t="shared" si="36"/>
        <v>700.46663190424442</v>
      </c>
      <c r="AZ39" s="47">
        <f t="shared" si="37"/>
        <v>1.8857375238030029E-3</v>
      </c>
      <c r="BA39" s="22">
        <f t="shared" si="38"/>
        <v>490653.50241127628</v>
      </c>
      <c r="BB39" s="58"/>
    </row>
    <row r="40" spans="1:54" x14ac:dyDescent="0.2">
      <c r="A40" s="6">
        <v>44621</v>
      </c>
      <c r="B40" s="7">
        <v>388846</v>
      </c>
      <c r="C40" s="42">
        <v>388846</v>
      </c>
      <c r="D40" s="42"/>
      <c r="F40" s="58"/>
      <c r="G40" s="53">
        <f t="shared" si="39"/>
        <v>372968.03124479303</v>
      </c>
      <c r="H40" s="22">
        <f t="shared" si="0"/>
        <v>15877.968755206966</v>
      </c>
      <c r="I40" s="22">
        <f t="shared" si="1"/>
        <v>15877.968755206966</v>
      </c>
      <c r="J40" s="47">
        <f t="shared" si="2"/>
        <v>4.0833565872368409E-2</v>
      </c>
      <c r="K40" s="22">
        <f t="shared" si="3"/>
        <v>252109891.79132867</v>
      </c>
      <c r="L40" s="49"/>
      <c r="M40" s="53">
        <f t="shared" si="4"/>
        <v>371342.90345581376</v>
      </c>
      <c r="N40" s="50">
        <f t="shared" si="5"/>
        <v>17503.096544186235</v>
      </c>
      <c r="O40" s="51">
        <f t="shared" si="6"/>
        <v>17503.096544186235</v>
      </c>
      <c r="P40" s="52">
        <f t="shared" si="7"/>
        <v>4.5012926824980162E-2</v>
      </c>
      <c r="Q40" s="50">
        <f t="shared" si="8"/>
        <v>306358388.63510412</v>
      </c>
      <c r="R40" s="55"/>
      <c r="S40" s="53">
        <f t="shared" si="9"/>
        <v>371124.63699731702</v>
      </c>
      <c r="T40" s="22">
        <f t="shared" si="10"/>
        <v>17721.363002682978</v>
      </c>
      <c r="U40" s="22">
        <f t="shared" si="11"/>
        <v>17721.363002682978</v>
      </c>
      <c r="V40" s="47">
        <f t="shared" si="12"/>
        <v>4.5574245337956357E-2</v>
      </c>
      <c r="W40" s="22">
        <f t="shared" si="13"/>
        <v>314046706.67286104</v>
      </c>
      <c r="X40" s="56"/>
      <c r="Y40" s="53">
        <f t="shared" si="14"/>
        <v>371179.69749776419</v>
      </c>
      <c r="Z40" s="22">
        <f t="shared" si="15"/>
        <v>17666.302502235805</v>
      </c>
      <c r="AA40" s="22">
        <f t="shared" si="16"/>
        <v>17666.302502235805</v>
      </c>
      <c r="AB40" s="47">
        <f t="shared" si="17"/>
        <v>4.5432645577518617E-2</v>
      </c>
      <c r="AC40" s="22">
        <f t="shared" si="18"/>
        <v>312098244.10050309</v>
      </c>
      <c r="AD40" s="56"/>
      <c r="AE40" s="53">
        <f t="shared" si="19"/>
        <v>371453.98858432821</v>
      </c>
      <c r="AF40" s="22">
        <f t="shared" si="20"/>
        <v>17392.01141567179</v>
      </c>
      <c r="AG40" s="22">
        <f t="shared" si="21"/>
        <v>17392.01141567179</v>
      </c>
      <c r="AH40" s="47">
        <f t="shared" si="22"/>
        <v>4.4727247845346978E-2</v>
      </c>
      <c r="AI40" s="22">
        <f t="shared" si="23"/>
        <v>302482061.08285785</v>
      </c>
      <c r="AJ40" s="56"/>
      <c r="AK40" s="53">
        <f t="shared" si="24"/>
        <v>371480.94233591767</v>
      </c>
      <c r="AL40" s="22">
        <f t="shared" si="25"/>
        <v>17365.057664082327</v>
      </c>
      <c r="AM40" s="22">
        <f t="shared" si="26"/>
        <v>17365.057664082327</v>
      </c>
      <c r="AN40" s="47">
        <f t="shared" si="27"/>
        <v>4.4657930553695623E-2</v>
      </c>
      <c r="AO40" s="22">
        <f t="shared" si="28"/>
        <v>301545227.67690438</v>
      </c>
      <c r="AP40" s="56"/>
      <c r="AQ40" s="53">
        <f t="shared" si="29"/>
        <v>371426.46671769279</v>
      </c>
      <c r="AR40" s="59">
        <f t="shared" si="30"/>
        <v>17419.533282307209</v>
      </c>
      <c r="AS40" s="22">
        <f t="shared" si="31"/>
        <v>17419.533282307209</v>
      </c>
      <c r="AT40" s="47">
        <f t="shared" si="32"/>
        <v>4.4798026165389922E-2</v>
      </c>
      <c r="AU40" s="22">
        <f t="shared" si="33"/>
        <v>303440139.77340859</v>
      </c>
      <c r="AV40" s="56"/>
      <c r="AW40" s="53">
        <f t="shared" si="34"/>
        <v>371384.95333680959</v>
      </c>
      <c r="AX40" s="22">
        <f t="shared" si="35"/>
        <v>17461.046663190413</v>
      </c>
      <c r="AY40" s="22">
        <f t="shared" si="36"/>
        <v>17461.046663190413</v>
      </c>
      <c r="AZ40" s="47">
        <f t="shared" si="37"/>
        <v>4.4904786633244043E-2</v>
      </c>
      <c r="BA40" s="22">
        <f t="shared" si="38"/>
        <v>304888150.57411307</v>
      </c>
      <c r="BB40" s="58"/>
    </row>
    <row r="41" spans="1:54" x14ac:dyDescent="0.2">
      <c r="A41" s="6">
        <v>44652</v>
      </c>
      <c r="B41" s="7">
        <v>382643</v>
      </c>
      <c r="C41" s="42">
        <v>382643</v>
      </c>
      <c r="D41" s="42"/>
      <c r="F41" s="58"/>
      <c r="G41" s="53">
        <f t="shared" si="39"/>
        <v>376143.62499583443</v>
      </c>
      <c r="H41" s="22">
        <f t="shared" si="0"/>
        <v>6499.375004165573</v>
      </c>
      <c r="I41" s="22">
        <f t="shared" si="1"/>
        <v>6499.375004165573</v>
      </c>
      <c r="J41" s="47">
        <f t="shared" si="2"/>
        <v>1.6985479949105493E-2</v>
      </c>
      <c r="K41" s="22">
        <f t="shared" si="3"/>
        <v>42241875.444772243</v>
      </c>
      <c r="L41" s="49"/>
      <c r="M41" s="53">
        <f t="shared" si="4"/>
        <v>376593.8324190696</v>
      </c>
      <c r="N41" s="50">
        <f t="shared" si="5"/>
        <v>6049.1675809303997</v>
      </c>
      <c r="O41" s="51">
        <f t="shared" si="6"/>
        <v>6049.1675809303997</v>
      </c>
      <c r="P41" s="52">
        <f t="shared" si="7"/>
        <v>1.5808906947024772E-2</v>
      </c>
      <c r="Q41" s="50">
        <f t="shared" si="8"/>
        <v>36592428.422179341</v>
      </c>
      <c r="R41" s="55"/>
      <c r="S41" s="53">
        <f t="shared" si="9"/>
        <v>378213.18219839019</v>
      </c>
      <c r="T41" s="22">
        <f t="shared" si="10"/>
        <v>4429.81780160981</v>
      </c>
      <c r="U41" s="22">
        <f t="shared" si="11"/>
        <v>4429.81780160981</v>
      </c>
      <c r="V41" s="47">
        <f t="shared" si="12"/>
        <v>1.1576894916697313E-2</v>
      </c>
      <c r="W41" s="22">
        <f t="shared" si="13"/>
        <v>19623285.755459171</v>
      </c>
      <c r="X41" s="56"/>
      <c r="Y41" s="53">
        <f t="shared" si="14"/>
        <v>379985.31849865848</v>
      </c>
      <c r="Z41" s="22">
        <f t="shared" si="15"/>
        <v>2657.681501341518</v>
      </c>
      <c r="AA41" s="22">
        <f t="shared" si="16"/>
        <v>2657.681501341518</v>
      </c>
      <c r="AB41" s="47">
        <f t="shared" si="17"/>
        <v>6.9455902795595844E-3</v>
      </c>
      <c r="AC41" s="22">
        <f t="shared" si="18"/>
        <v>7063270.9625729052</v>
      </c>
      <c r="AD41" s="56"/>
      <c r="AE41" s="53">
        <f t="shared" si="19"/>
        <v>381889.19543373131</v>
      </c>
      <c r="AF41" s="22">
        <f t="shared" si="20"/>
        <v>753.80456626869272</v>
      </c>
      <c r="AG41" s="22">
        <f t="shared" si="21"/>
        <v>753.80456626869272</v>
      </c>
      <c r="AH41" s="47">
        <f t="shared" si="22"/>
        <v>1.9699943975682102E-3</v>
      </c>
      <c r="AI41" s="22">
        <f t="shared" si="23"/>
        <v>568221.32412753196</v>
      </c>
      <c r="AJ41" s="56"/>
      <c r="AK41" s="53">
        <f t="shared" si="24"/>
        <v>383636.48270077532</v>
      </c>
      <c r="AL41" s="22">
        <f t="shared" si="25"/>
        <v>-993.48270077531924</v>
      </c>
      <c r="AM41" s="22">
        <f t="shared" si="26"/>
        <v>993.48270077531924</v>
      </c>
      <c r="AN41" s="47">
        <f t="shared" si="27"/>
        <v>2.59636972524081E-3</v>
      </c>
      <c r="AO41" s="22">
        <f t="shared" si="28"/>
        <v>987007.87673982256</v>
      </c>
      <c r="AP41" s="56"/>
      <c r="AQ41" s="53">
        <f t="shared" si="29"/>
        <v>385362.09334353852</v>
      </c>
      <c r="AR41" s="59">
        <f t="shared" si="30"/>
        <v>-2719.0933435385232</v>
      </c>
      <c r="AS41" s="22">
        <f t="shared" si="31"/>
        <v>2719.0933435385232</v>
      </c>
      <c r="AT41" s="47">
        <f t="shared" si="32"/>
        <v>7.1060841137523048E-3</v>
      </c>
      <c r="AU41" s="22">
        <f t="shared" si="33"/>
        <v>7393468.610875505</v>
      </c>
      <c r="AV41" s="56"/>
      <c r="AW41" s="53">
        <f t="shared" si="34"/>
        <v>387099.89533368096</v>
      </c>
      <c r="AX41" s="22">
        <f t="shared" si="35"/>
        <v>-4456.8953336809645</v>
      </c>
      <c r="AY41" s="22">
        <f t="shared" si="36"/>
        <v>4456.8953336809645</v>
      </c>
      <c r="AZ41" s="47">
        <f t="shared" si="37"/>
        <v>1.1647659394477266E-2</v>
      </c>
      <c r="BA41" s="22">
        <f t="shared" si="38"/>
        <v>19863916.015387155</v>
      </c>
      <c r="BB41" s="58"/>
    </row>
    <row r="42" spans="1:54" x14ac:dyDescent="0.2">
      <c r="A42" s="6">
        <v>44682</v>
      </c>
      <c r="B42" s="7">
        <v>389195</v>
      </c>
      <c r="C42" s="42">
        <v>389195</v>
      </c>
      <c r="D42" s="42"/>
      <c r="F42" s="58"/>
      <c r="G42" s="53">
        <f t="shared" si="39"/>
        <v>377443.49999666761</v>
      </c>
      <c r="H42" s="22">
        <f t="shared" si="0"/>
        <v>11751.500003332389</v>
      </c>
      <c r="I42" s="22">
        <f t="shared" si="1"/>
        <v>11751.500003332389</v>
      </c>
      <c r="J42" s="47">
        <f t="shared" si="2"/>
        <v>3.0194375578649235E-2</v>
      </c>
      <c r="K42" s="22">
        <f t="shared" si="3"/>
        <v>138097752.32832113</v>
      </c>
      <c r="L42" s="49"/>
      <c r="M42" s="53">
        <f t="shared" si="4"/>
        <v>378408.58269334876</v>
      </c>
      <c r="N42" s="50">
        <f t="shared" si="5"/>
        <v>10786.417306651245</v>
      </c>
      <c r="O42" s="51">
        <f t="shared" si="6"/>
        <v>10786.417306651245</v>
      </c>
      <c r="P42" s="52">
        <f t="shared" si="7"/>
        <v>2.7714686228372011E-2</v>
      </c>
      <c r="Q42" s="50">
        <f t="shared" si="8"/>
        <v>116346798.31322549</v>
      </c>
      <c r="R42" s="55"/>
      <c r="S42" s="53">
        <f t="shared" si="9"/>
        <v>379985.10931903415</v>
      </c>
      <c r="T42" s="22">
        <f t="shared" si="10"/>
        <v>9209.8906809658511</v>
      </c>
      <c r="U42" s="22">
        <f t="shared" si="11"/>
        <v>9209.8906809658511</v>
      </c>
      <c r="V42" s="47">
        <f t="shared" si="12"/>
        <v>2.3663949128241244E-2</v>
      </c>
      <c r="W42" s="22">
        <f t="shared" si="13"/>
        <v>84822086.355341628</v>
      </c>
      <c r="X42" s="56"/>
      <c r="Y42" s="53">
        <f t="shared" si="14"/>
        <v>380428.09109919507</v>
      </c>
      <c r="Z42" s="22">
        <f t="shared" si="15"/>
        <v>8766.9089008049341</v>
      </c>
      <c r="AA42" s="22">
        <f t="shared" si="16"/>
        <v>8766.9089008049341</v>
      </c>
      <c r="AB42" s="47">
        <f t="shared" si="17"/>
        <v>2.2525749048176193E-2</v>
      </c>
      <c r="AC42" s="22">
        <f t="shared" si="18"/>
        <v>76858691.675012782</v>
      </c>
      <c r="AD42" s="56"/>
      <c r="AE42" s="53">
        <f t="shared" si="19"/>
        <v>382341.47817349248</v>
      </c>
      <c r="AF42" s="22">
        <f t="shared" si="20"/>
        <v>6853.5218265075237</v>
      </c>
      <c r="AG42" s="22">
        <f t="shared" si="21"/>
        <v>6853.5218265075237</v>
      </c>
      <c r="AH42" s="47">
        <f t="shared" si="22"/>
        <v>1.7609480662669159E-2</v>
      </c>
      <c r="AI42" s="22">
        <f t="shared" si="23"/>
        <v>46970761.426415026</v>
      </c>
      <c r="AJ42" s="56"/>
      <c r="AK42" s="53">
        <f t="shared" si="24"/>
        <v>382941.04481023259</v>
      </c>
      <c r="AL42" s="22">
        <f t="shared" si="25"/>
        <v>6253.95518976741</v>
      </c>
      <c r="AM42" s="22">
        <f t="shared" si="26"/>
        <v>6253.95518976741</v>
      </c>
      <c r="AN42" s="47">
        <f t="shared" si="27"/>
        <v>1.6068950499794215E-2</v>
      </c>
      <c r="AO42" s="22">
        <f t="shared" si="28"/>
        <v>39111955.515618719</v>
      </c>
      <c r="AP42" s="56"/>
      <c r="AQ42" s="53">
        <f t="shared" si="29"/>
        <v>383186.81866870774</v>
      </c>
      <c r="AR42" s="59">
        <f t="shared" si="30"/>
        <v>6008.1813312922604</v>
      </c>
      <c r="AS42" s="22">
        <f t="shared" si="31"/>
        <v>6008.1813312922604</v>
      </c>
      <c r="AT42" s="47">
        <f t="shared" si="32"/>
        <v>1.5437457653084598E-2</v>
      </c>
      <c r="AU42" s="22">
        <f t="shared" si="33"/>
        <v>36098242.909688838</v>
      </c>
      <c r="AV42" s="56"/>
      <c r="AW42" s="53">
        <f t="shared" si="34"/>
        <v>383088.6895333681</v>
      </c>
      <c r="AX42" s="22">
        <f t="shared" si="35"/>
        <v>6106.3104666318977</v>
      </c>
      <c r="AY42" s="22">
        <f t="shared" si="36"/>
        <v>6106.3104666318977</v>
      </c>
      <c r="AZ42" s="47">
        <f t="shared" si="37"/>
        <v>1.5689591250226488E-2</v>
      </c>
      <c r="BA42" s="22">
        <f t="shared" si="38"/>
        <v>37287027.514898263</v>
      </c>
      <c r="BB42" s="58"/>
    </row>
    <row r="43" spans="1:54" x14ac:dyDescent="0.2">
      <c r="A43" s="6">
        <v>44713</v>
      </c>
      <c r="B43" s="7">
        <v>371134</v>
      </c>
      <c r="C43" s="170"/>
      <c r="D43" s="170">
        <v>371134</v>
      </c>
      <c r="E43" s="170"/>
      <c r="F43" s="183"/>
      <c r="G43" s="171">
        <f>$E$2*C42+(1-$E$2)*G42</f>
        <v>379793.79999733408</v>
      </c>
      <c r="H43" s="172">
        <f>D43-G43</f>
        <v>-8659.7999973340775</v>
      </c>
      <c r="I43" s="172">
        <f t="shared" si="1"/>
        <v>8659.7999973340775</v>
      </c>
      <c r="J43" s="173">
        <f>I43/D43</f>
        <v>2.3333351289114113E-2</v>
      </c>
      <c r="K43" s="172">
        <f t="shared" si="3"/>
        <v>74992135.993827283</v>
      </c>
      <c r="L43" s="49"/>
      <c r="M43" s="171">
        <f t="shared" si="4"/>
        <v>381644.50788534409</v>
      </c>
      <c r="N43" s="174">
        <f>D43-M43</f>
        <v>-10510.507885344094</v>
      </c>
      <c r="O43" s="175">
        <f t="shared" si="6"/>
        <v>10510.507885344094</v>
      </c>
      <c r="P43" s="176">
        <f>O43/D43</f>
        <v>2.8319981153287207E-2</v>
      </c>
      <c r="Q43" s="174">
        <f t="shared" si="8"/>
        <v>110470776.00788037</v>
      </c>
      <c r="R43" s="55"/>
      <c r="S43" s="171">
        <f t="shared" si="9"/>
        <v>383669.06559142051</v>
      </c>
      <c r="T43" s="177">
        <f>D43-S43</f>
        <v>-12535.065591420513</v>
      </c>
      <c r="U43" s="177">
        <f t="shared" si="11"/>
        <v>12535.065591420513</v>
      </c>
      <c r="V43" s="178">
        <f>U43/D43</f>
        <v>3.3775039719940808E-2</v>
      </c>
      <c r="W43" s="177">
        <f t="shared" si="13"/>
        <v>157127869.3812145</v>
      </c>
      <c r="X43" s="56"/>
      <c r="Y43" s="171">
        <f t="shared" si="14"/>
        <v>384590.05465951707</v>
      </c>
      <c r="Z43" s="177">
        <f>D43-Y43</f>
        <v>-13456.054659517074</v>
      </c>
      <c r="AA43" s="177">
        <f t="shared" si="16"/>
        <v>13456.054659517074</v>
      </c>
      <c r="AB43" s="178">
        <f>AA43/D43</f>
        <v>3.6256593735731771E-2</v>
      </c>
      <c r="AC43" s="177">
        <f t="shared" si="18"/>
        <v>181065406.99991116</v>
      </c>
      <c r="AD43" s="56"/>
      <c r="AE43" s="171">
        <f t="shared" si="19"/>
        <v>386453.591269397</v>
      </c>
      <c r="AF43" s="177">
        <f>D43-AE43</f>
        <v>-15319.591269397002</v>
      </c>
      <c r="AG43" s="177">
        <f t="shared" si="21"/>
        <v>15319.591269397002</v>
      </c>
      <c r="AH43" s="178">
        <f>AG43/D43</f>
        <v>4.1277789880196918E-2</v>
      </c>
      <c r="AI43" s="177">
        <f t="shared" si="23"/>
        <v>234689876.66138485</v>
      </c>
      <c r="AJ43" s="56"/>
      <c r="AK43" s="171">
        <f t="shared" si="24"/>
        <v>387318.81344306981</v>
      </c>
      <c r="AL43" s="177">
        <f>D43-AK43</f>
        <v>-16184.813443069812</v>
      </c>
      <c r="AM43" s="177">
        <f t="shared" si="26"/>
        <v>16184.813443069812</v>
      </c>
      <c r="AN43" s="178">
        <f>AM43/D43</f>
        <v>4.3609083088776056E-2</v>
      </c>
      <c r="AO43" s="177">
        <f t="shared" si="28"/>
        <v>261948186.1869733</v>
      </c>
      <c r="AP43" s="56"/>
      <c r="AQ43" s="171">
        <f t="shared" si="29"/>
        <v>387993.36373374151</v>
      </c>
      <c r="AR43" s="179">
        <f>D43-AQ43</f>
        <v>-16859.363733741513</v>
      </c>
      <c r="AS43" s="177">
        <f t="shared" si="31"/>
        <v>16859.363733741513</v>
      </c>
      <c r="AT43" s="178">
        <f>AS43/D43</f>
        <v>4.5426621472949159E-2</v>
      </c>
      <c r="AU43" s="177">
        <f t="shared" si="33"/>
        <v>284238145.50659859</v>
      </c>
      <c r="AV43" s="56"/>
      <c r="AW43" s="171">
        <f t="shared" si="34"/>
        <v>388584.36895333679</v>
      </c>
      <c r="AX43" s="177">
        <f>D43-AW43</f>
        <v>-17450.368953336787</v>
      </c>
      <c r="AY43" s="177">
        <f t="shared" si="36"/>
        <v>17450.368953336787</v>
      </c>
      <c r="AZ43" s="178">
        <f>AY43/D43</f>
        <v>4.7019052291993692E-2</v>
      </c>
      <c r="BA43" s="177">
        <f t="shared" si="38"/>
        <v>304515376.60758042</v>
      </c>
      <c r="BB43" s="58"/>
    </row>
    <row r="44" spans="1:54" x14ac:dyDescent="0.2">
      <c r="A44" s="6">
        <v>44743</v>
      </c>
      <c r="B44" s="7">
        <v>366794</v>
      </c>
      <c r="C44" s="170"/>
      <c r="D44" s="170">
        <v>366794</v>
      </c>
      <c r="E44" s="170"/>
      <c r="F44" s="183"/>
      <c r="G44" s="171">
        <f>G43</f>
        <v>379793.79999733408</v>
      </c>
      <c r="H44" s="172">
        <f t="shared" ref="H44:H49" si="40">D44-G44</f>
        <v>-12999.799997334077</v>
      </c>
      <c r="I44" s="172">
        <f t="shared" si="1"/>
        <v>12999.799997334077</v>
      </c>
      <c r="J44" s="173">
        <f t="shared" ref="J44:J49" si="41">I44/D44</f>
        <v>3.5441692059668579E-2</v>
      </c>
      <c r="K44" s="172">
        <f t="shared" si="3"/>
        <v>168994799.97068709</v>
      </c>
      <c r="L44" s="49"/>
      <c r="M44" s="171">
        <f>M43</f>
        <v>381644.50788534409</v>
      </c>
      <c r="N44" s="174">
        <f t="shared" ref="N44:N49" si="42">D44-M44</f>
        <v>-14850.507885344094</v>
      </c>
      <c r="O44" s="175">
        <f t="shared" si="6"/>
        <v>14850.507885344094</v>
      </c>
      <c r="P44" s="176">
        <f t="shared" ref="P44:P49" si="43">O44/D44</f>
        <v>4.0487324998075468E-2</v>
      </c>
      <c r="Q44" s="174">
        <f t="shared" si="8"/>
        <v>220537584.45266712</v>
      </c>
      <c r="R44" s="55"/>
      <c r="S44" s="171">
        <f>S43</f>
        <v>383669.06559142051</v>
      </c>
      <c r="T44" s="177">
        <f t="shared" ref="T44:T49" si="44">D44-S44</f>
        <v>-16875.065591420513</v>
      </c>
      <c r="U44" s="177">
        <f t="shared" si="11"/>
        <v>16875.065591420513</v>
      </c>
      <c r="V44" s="178">
        <f t="shared" ref="V44:V49" si="45">U44/D44</f>
        <v>4.6006929206640547E-2</v>
      </c>
      <c r="W44" s="177">
        <f t="shared" si="13"/>
        <v>284767838.71474451</v>
      </c>
      <c r="X44" s="56"/>
      <c r="Y44" s="171">
        <f>Y43</f>
        <v>384590.05465951707</v>
      </c>
      <c r="Z44" s="177">
        <f t="shared" ref="Z44:Z49" si="46">D44-Y44</f>
        <v>-17796.054659517074</v>
      </c>
      <c r="AA44" s="177">
        <f t="shared" si="16"/>
        <v>17796.054659517074</v>
      </c>
      <c r="AB44" s="178">
        <f t="shared" ref="AB44:AB49" si="47">AA44/D44</f>
        <v>4.8517845601392266E-2</v>
      </c>
      <c r="AC44" s="177">
        <f t="shared" si="18"/>
        <v>316699561.4445194</v>
      </c>
      <c r="AD44" s="56"/>
      <c r="AE44" s="171">
        <f>AE43</f>
        <v>386453.591269397</v>
      </c>
      <c r="AF44" s="177">
        <f t="shared" ref="AF44:AF49" si="48">D44-AE44</f>
        <v>-19659.591269397002</v>
      </c>
      <c r="AG44" s="177">
        <f t="shared" si="21"/>
        <v>19659.591269397002</v>
      </c>
      <c r="AH44" s="178">
        <f t="shared" ref="AH44:AH49" si="49">AG44/D44</f>
        <v>5.3598453817120785E-2</v>
      </c>
      <c r="AI44" s="177">
        <f t="shared" si="23"/>
        <v>386499528.87975085</v>
      </c>
      <c r="AJ44" s="56"/>
      <c r="AK44" s="171">
        <f>AK43</f>
        <v>387318.81344306981</v>
      </c>
      <c r="AL44" s="177">
        <f t="shared" ref="AL44:AL49" si="50">D44-AK44</f>
        <v>-20524.813443069812</v>
      </c>
      <c r="AM44" s="177">
        <f t="shared" si="26"/>
        <v>20524.813443069812</v>
      </c>
      <c r="AN44" s="178">
        <f t="shared" ref="AN44:AN49" si="51">AM44/D44</f>
        <v>5.5957331480530795E-2</v>
      </c>
      <c r="AO44" s="177">
        <f t="shared" si="28"/>
        <v>421267966.87281924</v>
      </c>
      <c r="AP44" s="56"/>
      <c r="AQ44" s="171">
        <f>AQ43</f>
        <v>387993.36373374151</v>
      </c>
      <c r="AR44" s="179">
        <f t="shared" ref="AR44:AR49" si="52">D44-AQ44</f>
        <v>-21199.363733741513</v>
      </c>
      <c r="AS44" s="177">
        <f t="shared" si="31"/>
        <v>21199.363733741513</v>
      </c>
      <c r="AT44" s="178">
        <f t="shared" ref="AT44:AT49" si="53">AS44/D44</f>
        <v>5.7796375441641665E-2</v>
      </c>
      <c r="AU44" s="177">
        <f t="shared" si="33"/>
        <v>449413022.7154749</v>
      </c>
      <c r="AV44" s="56"/>
      <c r="AW44" s="171">
        <f>AW43</f>
        <v>388584.36895333679</v>
      </c>
      <c r="AX44" s="177">
        <f t="shared" ref="AX44:AX49" si="54">D44-AW44</f>
        <v>-21790.368953336787</v>
      </c>
      <c r="AY44" s="177">
        <f t="shared" si="36"/>
        <v>21790.368953336787</v>
      </c>
      <c r="AZ44" s="178">
        <f t="shared" ref="AZ44:AZ49" si="55">AY44/D44</f>
        <v>5.9407648307597143E-2</v>
      </c>
      <c r="BA44" s="177">
        <f t="shared" si="38"/>
        <v>474820179.12254375</v>
      </c>
      <c r="BB44" s="58"/>
    </row>
    <row r="45" spans="1:54" x14ac:dyDescent="0.2">
      <c r="A45" s="6">
        <v>44774</v>
      </c>
      <c r="B45" s="7">
        <v>368392</v>
      </c>
      <c r="C45" s="170"/>
      <c r="D45" s="170">
        <v>368392</v>
      </c>
      <c r="E45" s="170"/>
      <c r="F45" s="183"/>
      <c r="G45" s="171">
        <f t="shared" ref="G45:G49" si="56">G44</f>
        <v>379793.79999733408</v>
      </c>
      <c r="H45" s="172">
        <f t="shared" si="40"/>
        <v>-11401.799997334077</v>
      </c>
      <c r="I45" s="172">
        <f t="shared" si="1"/>
        <v>11401.799997334077</v>
      </c>
      <c r="J45" s="173">
        <f t="shared" si="41"/>
        <v>3.0950183492947939E-2</v>
      </c>
      <c r="K45" s="172">
        <f t="shared" si="3"/>
        <v>130001043.17920737</v>
      </c>
      <c r="L45" s="49"/>
      <c r="M45" s="171">
        <f t="shared" ref="M45:M49" si="57">M44</f>
        <v>381644.50788534409</v>
      </c>
      <c r="N45" s="174">
        <f t="shared" si="42"/>
        <v>-13252.507885344094</v>
      </c>
      <c r="O45" s="175">
        <f t="shared" si="6"/>
        <v>13252.507885344094</v>
      </c>
      <c r="P45" s="176">
        <f t="shared" si="43"/>
        <v>3.5973929632956453E-2</v>
      </c>
      <c r="Q45" s="174">
        <f t="shared" si="8"/>
        <v>175628965.25110739</v>
      </c>
      <c r="R45" s="55"/>
      <c r="S45" s="171">
        <f t="shared" ref="S45:S49" si="58">S44</f>
        <v>383669.06559142051</v>
      </c>
      <c r="T45" s="177">
        <f t="shared" si="44"/>
        <v>-15277.065591420513</v>
      </c>
      <c r="U45" s="177">
        <f t="shared" si="11"/>
        <v>15277.065591420513</v>
      </c>
      <c r="V45" s="178">
        <f t="shared" si="45"/>
        <v>4.1469591064465329E-2</v>
      </c>
      <c r="W45" s="177">
        <f t="shared" si="13"/>
        <v>233388733.08456457</v>
      </c>
      <c r="X45" s="56"/>
      <c r="Y45" s="171">
        <f t="shared" ref="Y45:Y49" si="59">Y44</f>
        <v>384590.05465951707</v>
      </c>
      <c r="Z45" s="177">
        <f t="shared" si="46"/>
        <v>-16198.054659517074</v>
      </c>
      <c r="AA45" s="177">
        <f t="shared" si="16"/>
        <v>16198.054659517074</v>
      </c>
      <c r="AB45" s="178">
        <f t="shared" si="47"/>
        <v>4.3969615679811384E-2</v>
      </c>
      <c r="AC45" s="177">
        <f t="shared" si="18"/>
        <v>262376974.7527028</v>
      </c>
      <c r="AD45" s="56"/>
      <c r="AE45" s="171">
        <f t="shared" ref="AE45:AE49" si="60">AE44</f>
        <v>386453.591269397</v>
      </c>
      <c r="AF45" s="177">
        <f t="shared" si="48"/>
        <v>-18061.591269397002</v>
      </c>
      <c r="AG45" s="177">
        <f t="shared" si="21"/>
        <v>18061.591269397002</v>
      </c>
      <c r="AH45" s="178">
        <f t="shared" si="49"/>
        <v>4.9028185382410591E-2</v>
      </c>
      <c r="AI45" s="177">
        <f t="shared" si="23"/>
        <v>326221079.18275803</v>
      </c>
      <c r="AJ45" s="56"/>
      <c r="AK45" s="171">
        <f t="shared" ref="AK45:AK49" si="61">AK44</f>
        <v>387318.81344306981</v>
      </c>
      <c r="AL45" s="177">
        <f t="shared" si="50"/>
        <v>-18926.813443069812</v>
      </c>
      <c r="AM45" s="177">
        <f t="shared" si="26"/>
        <v>18926.813443069812</v>
      </c>
      <c r="AN45" s="178">
        <f t="shared" si="51"/>
        <v>5.1376830775559219E-2</v>
      </c>
      <c r="AO45" s="177">
        <f t="shared" si="28"/>
        <v>358224267.10876817</v>
      </c>
      <c r="AP45" s="56"/>
      <c r="AQ45" s="171">
        <f t="shared" ref="AQ45:AQ49" si="62">AQ44</f>
        <v>387993.36373374151</v>
      </c>
      <c r="AR45" s="179">
        <f t="shared" si="52"/>
        <v>-19601.363733741513</v>
      </c>
      <c r="AS45" s="177">
        <f t="shared" si="31"/>
        <v>19601.363733741513</v>
      </c>
      <c r="AT45" s="178">
        <f t="shared" si="53"/>
        <v>5.3207897385777955E-2</v>
      </c>
      <c r="AU45" s="177">
        <f t="shared" si="33"/>
        <v>384213460.22243702</v>
      </c>
      <c r="AV45" s="56"/>
      <c r="AW45" s="171">
        <f t="shared" ref="AW45:AW49" si="63">AW44</f>
        <v>388584.36895333679</v>
      </c>
      <c r="AX45" s="177">
        <f t="shared" si="54"/>
        <v>-20192.368953336787</v>
      </c>
      <c r="AY45" s="177">
        <f t="shared" si="36"/>
        <v>20192.368953336787</v>
      </c>
      <c r="AZ45" s="178">
        <f t="shared" si="55"/>
        <v>5.4812180919609509E-2</v>
      </c>
      <c r="BA45" s="177">
        <f t="shared" si="38"/>
        <v>407731763.94767934</v>
      </c>
      <c r="BB45" s="58"/>
    </row>
    <row r="46" spans="1:54" x14ac:dyDescent="0.2">
      <c r="A46" s="6">
        <v>44805</v>
      </c>
      <c r="B46" s="7">
        <v>396193</v>
      </c>
      <c r="C46" s="170"/>
      <c r="D46" s="170">
        <v>396193</v>
      </c>
      <c r="E46" s="170"/>
      <c r="F46" s="183"/>
      <c r="G46" s="171">
        <f t="shared" si="56"/>
        <v>379793.79999733408</v>
      </c>
      <c r="H46" s="172">
        <f t="shared" si="40"/>
        <v>16399.200002665923</v>
      </c>
      <c r="I46" s="172">
        <f t="shared" si="1"/>
        <v>16399.200002665923</v>
      </c>
      <c r="J46" s="173">
        <f t="shared" si="41"/>
        <v>4.1391947870522507E-2</v>
      </c>
      <c r="K46" s="172">
        <f t="shared" si="3"/>
        <v>268933760.72743797</v>
      </c>
      <c r="L46" s="49"/>
      <c r="M46" s="171">
        <f t="shared" si="57"/>
        <v>381644.50788534409</v>
      </c>
      <c r="N46" s="174">
        <f t="shared" si="42"/>
        <v>14548.492114655906</v>
      </c>
      <c r="O46" s="175">
        <f t="shared" si="6"/>
        <v>14548.492114655906</v>
      </c>
      <c r="P46" s="176">
        <f t="shared" si="43"/>
        <v>3.6720719736734131E-2</v>
      </c>
      <c r="Q46" s="174">
        <f t="shared" si="8"/>
        <v>211658622.81020507</v>
      </c>
      <c r="R46" s="55"/>
      <c r="S46" s="171">
        <f t="shared" si="58"/>
        <v>383669.06559142051</v>
      </c>
      <c r="T46" s="177">
        <f t="shared" si="44"/>
        <v>12523.934408579487</v>
      </c>
      <c r="U46" s="177">
        <f t="shared" si="11"/>
        <v>12523.934408579487</v>
      </c>
      <c r="V46" s="178">
        <f t="shared" si="45"/>
        <v>3.1610690770860379E-2</v>
      </c>
      <c r="W46" s="177">
        <f t="shared" si="13"/>
        <v>156848933.07040122</v>
      </c>
      <c r="X46" s="56"/>
      <c r="Y46" s="171">
        <f t="shared" si="59"/>
        <v>384590.05465951707</v>
      </c>
      <c r="Z46" s="177">
        <f t="shared" si="46"/>
        <v>11602.945340482926</v>
      </c>
      <c r="AA46" s="177">
        <f t="shared" si="16"/>
        <v>11602.945340482926</v>
      </c>
      <c r="AB46" s="178">
        <f t="shared" si="47"/>
        <v>2.9286093748458267E-2</v>
      </c>
      <c r="AC46" s="177">
        <f t="shared" si="18"/>
        <v>134628340.57423443</v>
      </c>
      <c r="AD46" s="56"/>
      <c r="AE46" s="171">
        <f t="shared" si="60"/>
        <v>386453.591269397</v>
      </c>
      <c r="AF46" s="177">
        <f t="shared" si="48"/>
        <v>9739.4087306029978</v>
      </c>
      <c r="AG46" s="177">
        <f t="shared" si="21"/>
        <v>9739.4087306029978</v>
      </c>
      <c r="AH46" s="178">
        <f t="shared" si="49"/>
        <v>2.4582485633524564E-2</v>
      </c>
      <c r="AI46" s="177">
        <f t="shared" si="23"/>
        <v>94856082.421745896</v>
      </c>
      <c r="AJ46" s="56"/>
      <c r="AK46" s="171">
        <f t="shared" si="61"/>
        <v>387318.81344306981</v>
      </c>
      <c r="AL46" s="177">
        <f t="shared" si="50"/>
        <v>8874.1865569301881</v>
      </c>
      <c r="AM46" s="177">
        <f t="shared" si="26"/>
        <v>8874.1865569301881</v>
      </c>
      <c r="AN46" s="178">
        <f t="shared" si="51"/>
        <v>2.2398645500880096E-2</v>
      </c>
      <c r="AO46" s="177">
        <f t="shared" si="28"/>
        <v>78751187.047200471</v>
      </c>
      <c r="AP46" s="56"/>
      <c r="AQ46" s="171">
        <f t="shared" si="62"/>
        <v>387993.36373374151</v>
      </c>
      <c r="AR46" s="179">
        <f t="shared" si="52"/>
        <v>8199.636266258487</v>
      </c>
      <c r="AS46" s="177">
        <f t="shared" si="31"/>
        <v>8199.636266258487</v>
      </c>
      <c r="AT46" s="178">
        <f t="shared" si="53"/>
        <v>2.0696065468744997E-2</v>
      </c>
      <c r="AU46" s="177">
        <f t="shared" si="33"/>
        <v>67234034.898941427</v>
      </c>
      <c r="AV46" s="56"/>
      <c r="AW46" s="171">
        <f t="shared" si="63"/>
        <v>388584.36895333679</v>
      </c>
      <c r="AX46" s="177">
        <f t="shared" si="54"/>
        <v>7608.6310466632131</v>
      </c>
      <c r="AY46" s="177">
        <f t="shared" si="36"/>
        <v>7608.6310466632131</v>
      </c>
      <c r="AZ46" s="178">
        <f t="shared" si="55"/>
        <v>1.9204355065998675E-2</v>
      </c>
      <c r="BA46" s="177">
        <f t="shared" si="38"/>
        <v>57891266.404247344</v>
      </c>
      <c r="BB46" s="58"/>
    </row>
    <row r="47" spans="1:54" x14ac:dyDescent="0.2">
      <c r="A47" s="6">
        <v>44835</v>
      </c>
      <c r="B47" s="7">
        <v>374006</v>
      </c>
      <c r="C47" s="170"/>
      <c r="D47" s="170">
        <v>374006</v>
      </c>
      <c r="E47" s="170"/>
      <c r="F47" s="183"/>
      <c r="G47" s="171">
        <f t="shared" si="56"/>
        <v>379793.79999733408</v>
      </c>
      <c r="H47" s="172">
        <f t="shared" si="40"/>
        <v>-5787.7999973340775</v>
      </c>
      <c r="I47" s="172">
        <f t="shared" si="1"/>
        <v>5787.7999973340775</v>
      </c>
      <c r="J47" s="173">
        <f t="shared" si="41"/>
        <v>1.5475152797907192E-2</v>
      </c>
      <c r="K47" s="172">
        <f t="shared" si="3"/>
        <v>33498628.809140347</v>
      </c>
      <c r="L47" s="49"/>
      <c r="M47" s="171">
        <f t="shared" si="57"/>
        <v>381644.50788534409</v>
      </c>
      <c r="N47" s="174">
        <f t="shared" si="42"/>
        <v>-7638.5078853440937</v>
      </c>
      <c r="O47" s="175">
        <f t="shared" si="6"/>
        <v>7638.5078853440937</v>
      </c>
      <c r="P47" s="176">
        <f t="shared" si="43"/>
        <v>2.0423490225675776E-2</v>
      </c>
      <c r="Q47" s="174">
        <f t="shared" si="8"/>
        <v>58346802.714463897</v>
      </c>
      <c r="R47" s="55"/>
      <c r="S47" s="171">
        <f t="shared" si="58"/>
        <v>383669.06559142051</v>
      </c>
      <c r="T47" s="177">
        <f t="shared" si="44"/>
        <v>-9663.0655914205126</v>
      </c>
      <c r="U47" s="177">
        <f t="shared" si="11"/>
        <v>9663.0655914205126</v>
      </c>
      <c r="V47" s="178">
        <f t="shared" si="45"/>
        <v>2.5836659281991498E-2</v>
      </c>
      <c r="W47" s="177">
        <f t="shared" si="13"/>
        <v>93374836.624095067</v>
      </c>
      <c r="X47" s="56"/>
      <c r="Y47" s="171">
        <f t="shared" si="59"/>
        <v>384590.05465951707</v>
      </c>
      <c r="Z47" s="177">
        <f t="shared" si="46"/>
        <v>-10584.054659517074</v>
      </c>
      <c r="AA47" s="177">
        <f t="shared" si="16"/>
        <v>10584.054659517074</v>
      </c>
      <c r="AB47" s="178">
        <f t="shared" si="47"/>
        <v>2.8299157391905676E-2</v>
      </c>
      <c r="AC47" s="177">
        <f t="shared" si="18"/>
        <v>112022213.0356451</v>
      </c>
      <c r="AD47" s="56"/>
      <c r="AE47" s="171">
        <f t="shared" si="60"/>
        <v>386453.591269397</v>
      </c>
      <c r="AF47" s="177">
        <f t="shared" si="48"/>
        <v>-12447.591269397002</v>
      </c>
      <c r="AG47" s="177">
        <f t="shared" si="21"/>
        <v>12447.591269397002</v>
      </c>
      <c r="AH47" s="178">
        <f t="shared" si="49"/>
        <v>3.3281795664767418E-2</v>
      </c>
      <c r="AI47" s="177">
        <f t="shared" si="23"/>
        <v>154942528.40996847</v>
      </c>
      <c r="AJ47" s="56"/>
      <c r="AK47" s="171">
        <f t="shared" si="61"/>
        <v>387318.81344306981</v>
      </c>
      <c r="AL47" s="177">
        <f t="shared" si="50"/>
        <v>-13312.813443069812</v>
      </c>
      <c r="AM47" s="177">
        <f t="shared" si="26"/>
        <v>13312.813443069812</v>
      </c>
      <c r="AN47" s="178">
        <f t="shared" si="51"/>
        <v>3.5595186823392702E-2</v>
      </c>
      <c r="AO47" s="177">
        <f t="shared" si="28"/>
        <v>177231001.76998031</v>
      </c>
      <c r="AP47" s="56"/>
      <c r="AQ47" s="171">
        <f t="shared" si="62"/>
        <v>387993.36373374151</v>
      </c>
      <c r="AR47" s="179">
        <f t="shared" si="52"/>
        <v>-13987.363733741513</v>
      </c>
      <c r="AS47" s="177">
        <f t="shared" si="31"/>
        <v>13987.363733741513</v>
      </c>
      <c r="AT47" s="178">
        <f t="shared" si="53"/>
        <v>3.7398768291796156E-2</v>
      </c>
      <c r="AU47" s="177">
        <f t="shared" si="33"/>
        <v>195646344.21998733</v>
      </c>
      <c r="AV47" s="56"/>
      <c r="AW47" s="171">
        <f t="shared" si="63"/>
        <v>388584.36895333679</v>
      </c>
      <c r="AX47" s="177">
        <f t="shared" si="54"/>
        <v>-14578.368953336787</v>
      </c>
      <c r="AY47" s="177">
        <f t="shared" si="36"/>
        <v>14578.368953336787</v>
      </c>
      <c r="AZ47" s="178">
        <f t="shared" si="55"/>
        <v>3.8978970800834178E-2</v>
      </c>
      <c r="BA47" s="177">
        <f t="shared" si="38"/>
        <v>212528841.33961391</v>
      </c>
      <c r="BB47" s="58"/>
    </row>
    <row r="48" spans="1:54" x14ac:dyDescent="0.2">
      <c r="A48" s="6">
        <v>44866</v>
      </c>
      <c r="B48" s="7">
        <v>419541</v>
      </c>
      <c r="C48" s="170"/>
      <c r="D48" s="170">
        <v>419541</v>
      </c>
      <c r="E48" s="170"/>
      <c r="F48" s="183"/>
      <c r="G48" s="171">
        <f t="shared" si="56"/>
        <v>379793.79999733408</v>
      </c>
      <c r="H48" s="172">
        <f t="shared" si="40"/>
        <v>39747.200002665923</v>
      </c>
      <c r="I48" s="172">
        <f t="shared" si="1"/>
        <v>39747.200002665923</v>
      </c>
      <c r="J48" s="173">
        <f t="shared" si="41"/>
        <v>9.4739727470416299E-2</v>
      </c>
      <c r="K48" s="172">
        <f t="shared" si="3"/>
        <v>1579839908.0519259</v>
      </c>
      <c r="L48" s="49"/>
      <c r="M48" s="171">
        <f t="shared" si="57"/>
        <v>381644.50788534409</v>
      </c>
      <c r="N48" s="174">
        <f t="shared" si="42"/>
        <v>37896.492114655906</v>
      </c>
      <c r="O48" s="175">
        <f t="shared" si="6"/>
        <v>37896.492114655906</v>
      </c>
      <c r="P48" s="176">
        <f t="shared" si="43"/>
        <v>9.0328459232008093E-2</v>
      </c>
      <c r="Q48" s="174">
        <f t="shared" si="8"/>
        <v>1436144114.5961773</v>
      </c>
      <c r="R48" s="55"/>
      <c r="S48" s="171">
        <f t="shared" si="58"/>
        <v>383669.06559142051</v>
      </c>
      <c r="T48" s="177">
        <f t="shared" si="44"/>
        <v>35871.934408579487</v>
      </c>
      <c r="U48" s="177">
        <f t="shared" si="11"/>
        <v>35871.934408579487</v>
      </c>
      <c r="V48" s="178">
        <f t="shared" si="45"/>
        <v>8.550280999611358E-2</v>
      </c>
      <c r="W48" s="177">
        <f t="shared" si="13"/>
        <v>1286795678.213429</v>
      </c>
      <c r="X48" s="56"/>
      <c r="Y48" s="171">
        <f t="shared" si="59"/>
        <v>384590.05465951707</v>
      </c>
      <c r="Z48" s="177">
        <f t="shared" si="46"/>
        <v>34950.945340482926</v>
      </c>
      <c r="AA48" s="177">
        <f t="shared" si="16"/>
        <v>34950.945340482926</v>
      </c>
      <c r="AB48" s="178">
        <f t="shared" si="47"/>
        <v>8.3307579808607327E-2</v>
      </c>
      <c r="AC48" s="177">
        <f t="shared" si="18"/>
        <v>1221568580.1934252</v>
      </c>
      <c r="AD48" s="56"/>
      <c r="AE48" s="171">
        <f t="shared" si="60"/>
        <v>386453.591269397</v>
      </c>
      <c r="AF48" s="177">
        <f t="shared" si="48"/>
        <v>33087.408730602998</v>
      </c>
      <c r="AG48" s="177">
        <f t="shared" si="21"/>
        <v>33087.408730602998</v>
      </c>
      <c r="AH48" s="178">
        <f t="shared" si="49"/>
        <v>7.8865733576940031E-2</v>
      </c>
      <c r="AI48" s="177">
        <f t="shared" si="23"/>
        <v>1094776616.5059836</v>
      </c>
      <c r="AJ48" s="56"/>
      <c r="AK48" s="171">
        <f t="shared" si="61"/>
        <v>387318.81344306981</v>
      </c>
      <c r="AL48" s="177">
        <f t="shared" si="50"/>
        <v>32222.186556930188</v>
      </c>
      <c r="AM48" s="177">
        <f t="shared" si="26"/>
        <v>32222.186556930188</v>
      </c>
      <c r="AN48" s="178">
        <f t="shared" si="51"/>
        <v>7.6803426975981345E-2</v>
      </c>
      <c r="AO48" s="177">
        <f t="shared" si="28"/>
        <v>1038269306.5096126</v>
      </c>
      <c r="AP48" s="56"/>
      <c r="AQ48" s="171">
        <f t="shared" si="62"/>
        <v>387993.36373374151</v>
      </c>
      <c r="AR48" s="179">
        <f t="shared" si="52"/>
        <v>31547.636266258487</v>
      </c>
      <c r="AS48" s="177">
        <f t="shared" si="31"/>
        <v>31547.636266258487</v>
      </c>
      <c r="AT48" s="178">
        <f t="shared" si="53"/>
        <v>7.5195597727655911E-2</v>
      </c>
      <c r="AU48" s="177">
        <f t="shared" si="33"/>
        <v>995253353.98814774</v>
      </c>
      <c r="AV48" s="56"/>
      <c r="AW48" s="171">
        <f t="shared" si="63"/>
        <v>388584.36895333679</v>
      </c>
      <c r="AX48" s="177">
        <f t="shared" si="54"/>
        <v>30956.631046663213</v>
      </c>
      <c r="AY48" s="177">
        <f t="shared" si="36"/>
        <v>30956.631046663213</v>
      </c>
      <c r="AZ48" s="178">
        <f t="shared" si="55"/>
        <v>7.3786902940745275E-2</v>
      </c>
      <c r="BA48" s="177">
        <f t="shared" si="38"/>
        <v>958313005.75923276</v>
      </c>
      <c r="BB48" s="58"/>
    </row>
    <row r="49" spans="1:54" x14ac:dyDescent="0.2">
      <c r="A49" s="6">
        <v>44896</v>
      </c>
      <c r="B49" s="7">
        <v>428280</v>
      </c>
      <c r="C49" s="170"/>
      <c r="D49" s="170">
        <v>428280</v>
      </c>
      <c r="E49" s="170"/>
      <c r="F49" s="183"/>
      <c r="G49" s="171">
        <f t="shared" si="56"/>
        <v>379793.79999733408</v>
      </c>
      <c r="H49" s="172">
        <f t="shared" si="40"/>
        <v>48486.200002665923</v>
      </c>
      <c r="I49" s="172">
        <f t="shared" si="1"/>
        <v>48486.200002665923</v>
      </c>
      <c r="J49" s="173">
        <f t="shared" si="41"/>
        <v>0.11321145045919941</v>
      </c>
      <c r="K49" s="172">
        <f t="shared" si="3"/>
        <v>2350911590.6985211</v>
      </c>
      <c r="L49" s="49"/>
      <c r="M49" s="171">
        <f t="shared" si="57"/>
        <v>381644.50788534409</v>
      </c>
      <c r="N49" s="174">
        <f t="shared" si="42"/>
        <v>46635.492114655906</v>
      </c>
      <c r="O49" s="175">
        <f t="shared" si="6"/>
        <v>46635.492114655906</v>
      </c>
      <c r="P49" s="176">
        <f t="shared" si="43"/>
        <v>0.10889019359917788</v>
      </c>
      <c r="Q49" s="174">
        <f t="shared" si="8"/>
        <v>2174869124.7761331</v>
      </c>
      <c r="R49" s="55"/>
      <c r="S49" s="171">
        <f t="shared" si="58"/>
        <v>383669.06559142051</v>
      </c>
      <c r="T49" s="177">
        <f t="shared" si="44"/>
        <v>44610.934408579487</v>
      </c>
      <c r="U49" s="177">
        <f t="shared" si="11"/>
        <v>44610.934408579487</v>
      </c>
      <c r="V49" s="178">
        <f t="shared" si="45"/>
        <v>0.10416301113425676</v>
      </c>
      <c r="W49" s="177">
        <f t="shared" si="13"/>
        <v>1990135468.8065813</v>
      </c>
      <c r="X49" s="56"/>
      <c r="Y49" s="171">
        <f t="shared" si="59"/>
        <v>384590.05465951707</v>
      </c>
      <c r="Z49" s="177">
        <f t="shared" si="46"/>
        <v>43689.945340482926</v>
      </c>
      <c r="AA49" s="177">
        <f t="shared" si="16"/>
        <v>43689.945340482926</v>
      </c>
      <c r="AB49" s="178">
        <f t="shared" si="47"/>
        <v>0.10201257434501478</v>
      </c>
      <c r="AC49" s="177">
        <f t="shared" si="18"/>
        <v>1908811323.8543856</v>
      </c>
      <c r="AD49" s="56"/>
      <c r="AE49" s="171">
        <f t="shared" si="60"/>
        <v>386453.591269397</v>
      </c>
      <c r="AF49" s="177">
        <f t="shared" si="48"/>
        <v>41826.408730602998</v>
      </c>
      <c r="AG49" s="177">
        <f t="shared" si="21"/>
        <v>41826.408730602998</v>
      </c>
      <c r="AH49" s="178">
        <f t="shared" si="49"/>
        <v>9.7661363431873996E-2</v>
      </c>
      <c r="AI49" s="177">
        <f t="shared" si="23"/>
        <v>1749448467.2994628</v>
      </c>
      <c r="AJ49" s="56"/>
      <c r="AK49" s="171">
        <f t="shared" si="61"/>
        <v>387318.81344306981</v>
      </c>
      <c r="AL49" s="177">
        <f t="shared" si="50"/>
        <v>40961.186556930188</v>
      </c>
      <c r="AM49" s="177">
        <f t="shared" si="26"/>
        <v>40961.186556930188</v>
      </c>
      <c r="AN49" s="178">
        <f t="shared" si="51"/>
        <v>9.5641137939969617E-2</v>
      </c>
      <c r="AO49" s="177">
        <f t="shared" si="28"/>
        <v>1677818804.1516383</v>
      </c>
      <c r="AP49" s="56"/>
      <c r="AQ49" s="171">
        <f t="shared" si="62"/>
        <v>387993.36373374151</v>
      </c>
      <c r="AR49" s="179">
        <f t="shared" si="52"/>
        <v>40286.636266258487</v>
      </c>
      <c r="AS49" s="177">
        <f t="shared" si="31"/>
        <v>40286.636266258487</v>
      </c>
      <c r="AT49" s="178">
        <f t="shared" si="53"/>
        <v>9.4066116246984424E-2</v>
      </c>
      <c r="AU49" s="177">
        <f t="shared" si="33"/>
        <v>1623013061.6498137</v>
      </c>
      <c r="AV49" s="56"/>
      <c r="AW49" s="171">
        <f t="shared" si="63"/>
        <v>388584.36895333679</v>
      </c>
      <c r="AX49" s="177">
        <f t="shared" si="54"/>
        <v>39695.631046663213</v>
      </c>
      <c r="AY49" s="177">
        <f t="shared" si="36"/>
        <v>39695.631046663213</v>
      </c>
      <c r="AZ49" s="178">
        <f t="shared" si="55"/>
        <v>9.2686165701557896E-2</v>
      </c>
      <c r="BA49" s="177">
        <f t="shared" si="38"/>
        <v>1575743124.1928124</v>
      </c>
      <c r="BB49" s="58"/>
    </row>
    <row r="50" spans="1:54" x14ac:dyDescent="0.2">
      <c r="AW50" s="53"/>
    </row>
    <row r="52" spans="1:54" x14ac:dyDescent="0.2">
      <c r="A52" s="43" t="s">
        <v>82</v>
      </c>
      <c r="G52" s="167" t="s">
        <v>82</v>
      </c>
      <c r="H52" s="159"/>
      <c r="I52" s="159"/>
      <c r="J52"/>
      <c r="M52" s="169" t="s">
        <v>82</v>
      </c>
      <c r="N52" s="159"/>
      <c r="O52" s="159"/>
      <c r="P52"/>
      <c r="S52" s="169" t="s">
        <v>82</v>
      </c>
      <c r="T52" s="159"/>
      <c r="U52" s="159"/>
      <c r="V52"/>
      <c r="Y52" s="169" t="s">
        <v>82</v>
      </c>
      <c r="Z52" s="159"/>
      <c r="AA52" s="159"/>
      <c r="AB52"/>
      <c r="AE52" s="169" t="s">
        <v>82</v>
      </c>
      <c r="AF52" s="159"/>
      <c r="AG52" s="159"/>
      <c r="AH52"/>
      <c r="AK52" s="169" t="s">
        <v>82</v>
      </c>
      <c r="AL52" s="159"/>
      <c r="AM52" s="159"/>
      <c r="AN52"/>
      <c r="AQ52" s="169" t="s">
        <v>82</v>
      </c>
      <c r="AR52" s="159"/>
      <c r="AS52" s="159"/>
      <c r="AT52"/>
      <c r="AW52" s="169" t="s">
        <v>82</v>
      </c>
      <c r="AX52" s="159"/>
      <c r="AY52" s="159"/>
      <c r="AZ52"/>
    </row>
    <row r="53" spans="1:54" x14ac:dyDescent="0.2">
      <c r="A53" s="43" t="s">
        <v>84</v>
      </c>
      <c r="G53" s="167" t="s">
        <v>84</v>
      </c>
      <c r="H53" s="168">
        <f>AVERAGE(H3:H42)</f>
        <v>-818.98231740651977</v>
      </c>
      <c r="I53" s="159"/>
      <c r="J53"/>
      <c r="M53" s="169" t="s">
        <v>84</v>
      </c>
      <c r="N53" s="168">
        <f>AVERAGE(N3:N42)</f>
        <v>-391.76255427001308</v>
      </c>
      <c r="O53" s="159"/>
      <c r="P53"/>
      <c r="S53" s="169" t="s">
        <v>84</v>
      </c>
      <c r="T53" s="168">
        <f>AVERAGE(T3:T42)</f>
        <v>-167.2870590728111</v>
      </c>
      <c r="U53" s="159"/>
      <c r="V53"/>
      <c r="Y53" s="169" t="s">
        <v>84</v>
      </c>
      <c r="Z53" s="168">
        <f>AVERAGE(Z3:Z42)</f>
        <v>-127.53362646311435</v>
      </c>
      <c r="AA53" s="159"/>
      <c r="AB53"/>
      <c r="AE53" s="169" t="s">
        <v>84</v>
      </c>
      <c r="AF53" s="168">
        <f>AVERAGE(AF3:AF42)</f>
        <v>4.4971972004859708</v>
      </c>
      <c r="AG53" s="159"/>
      <c r="AH53"/>
      <c r="AK53" s="169" t="s">
        <v>84</v>
      </c>
      <c r="AL53" s="168">
        <f>AVERAGE(AL3:AL42)</f>
        <v>34.755532374442552</v>
      </c>
      <c r="AM53" s="159"/>
      <c r="AN53"/>
      <c r="AQ53" s="169" t="s">
        <v>84</v>
      </c>
      <c r="AR53" s="168">
        <f>AVERAGE(AR3:AR42)</f>
        <v>51.49078741113626</v>
      </c>
      <c r="AS53" s="159"/>
      <c r="AT53"/>
      <c r="AW53" s="169" t="s">
        <v>84</v>
      </c>
      <c r="AX53" s="168">
        <f>AVERAGE(AX3:AX42)</f>
        <v>62.186400465315089</v>
      </c>
      <c r="AY53" s="159"/>
      <c r="AZ53"/>
    </row>
    <row r="54" spans="1:54" x14ac:dyDescent="0.2">
      <c r="A54" s="43" t="s">
        <v>85</v>
      </c>
      <c r="G54" s="167" t="s">
        <v>85</v>
      </c>
      <c r="H54" s="168">
        <f>AVERAGE(I3:I42)</f>
        <v>17363.30282446073</v>
      </c>
      <c r="I54" s="159"/>
      <c r="J54"/>
      <c r="M54" s="169" t="s">
        <v>85</v>
      </c>
      <c r="N54" s="168">
        <f>AVERAGE(O3:O42)</f>
        <v>17320.843586493309</v>
      </c>
      <c r="O54" s="159"/>
      <c r="P54"/>
      <c r="S54" s="169" t="s">
        <v>85</v>
      </c>
      <c r="T54" s="168">
        <f>AVERAGE(U3:U42)</f>
        <v>17367.00534233787</v>
      </c>
      <c r="U54" s="159"/>
      <c r="V54"/>
      <c r="Y54" s="169" t="s">
        <v>85</v>
      </c>
      <c r="Z54" s="168">
        <f>AVERAGE(AA3:AA42)</f>
        <v>17507.364508599123</v>
      </c>
      <c r="AA54" s="159"/>
      <c r="AB54"/>
      <c r="AE54" s="169" t="s">
        <v>85</v>
      </c>
      <c r="AF54" s="168">
        <f>AVERAGE(AG3:AG42)</f>
        <v>18090.765655368537</v>
      </c>
      <c r="AG54" s="159"/>
      <c r="AH54"/>
      <c r="AK54" s="169" t="s">
        <v>85</v>
      </c>
      <c r="AL54" s="168">
        <f>AVERAGE(AM3:AM42)</f>
        <v>19142.616466065447</v>
      </c>
      <c r="AM54" s="159"/>
      <c r="AN54"/>
      <c r="AQ54" s="169" t="s">
        <v>85</v>
      </c>
      <c r="AR54" s="168">
        <f>AVERAGE(AS3:AS42)</f>
        <v>20361.877721765992</v>
      </c>
      <c r="AS54" s="159"/>
      <c r="AT54"/>
      <c r="AW54" s="169" t="s">
        <v>85</v>
      </c>
      <c r="AX54" s="168">
        <f>AVERAGE(AY3:AY42)</f>
        <v>21712.933024996521</v>
      </c>
      <c r="AY54" s="159"/>
      <c r="AZ54"/>
    </row>
    <row r="55" spans="1:54" x14ac:dyDescent="0.2">
      <c r="A55" s="43" t="s">
        <v>86</v>
      </c>
      <c r="G55" s="167" t="s">
        <v>86</v>
      </c>
      <c r="H55" s="168">
        <f>AVERAGE(J3:J42)</f>
        <v>4.4123047320132183E-2</v>
      </c>
      <c r="I55" s="159"/>
      <c r="J55"/>
      <c r="M55" s="169" t="s">
        <v>86</v>
      </c>
      <c r="N55" s="168">
        <f>AVERAGE(P3:P42)</f>
        <v>4.396910218460013E-2</v>
      </c>
      <c r="O55" s="159"/>
      <c r="P55"/>
      <c r="S55" s="169" t="s">
        <v>86</v>
      </c>
      <c r="T55" s="168">
        <f>AVERAGE(V3:V42)</f>
        <v>4.4078798082134635E-2</v>
      </c>
      <c r="U55" s="159"/>
      <c r="V55"/>
      <c r="Y55" s="169" t="s">
        <v>86</v>
      </c>
      <c r="Z55" s="168">
        <f>AVERAGE(AB3:AB42)</f>
        <v>4.4482367419341903E-2</v>
      </c>
      <c r="AA55" s="159"/>
      <c r="AB55"/>
      <c r="AE55" s="169" t="s">
        <v>86</v>
      </c>
      <c r="AF55" s="168">
        <f>AVERAGE(AH3:AH42)</f>
        <v>4.5957299108352979E-2</v>
      </c>
      <c r="AG55" s="159"/>
      <c r="AH55"/>
      <c r="AK55" s="169" t="s">
        <v>86</v>
      </c>
      <c r="AL55" s="168">
        <f>AVERAGE(AN3:AN42)</f>
        <v>4.8620493395688483E-2</v>
      </c>
      <c r="AM55" s="159"/>
      <c r="AN55"/>
      <c r="AQ55" s="169" t="s">
        <v>86</v>
      </c>
      <c r="AR55" s="168">
        <f>AVERAGE(AT3:AT42)</f>
        <v>5.1741598977389426E-2</v>
      </c>
      <c r="AS55" s="159"/>
      <c r="AT55"/>
      <c r="AW55" s="169" t="s">
        <v>86</v>
      </c>
      <c r="AX55" s="168">
        <f>AVERAGE(AZ3:AZ42)</f>
        <v>5.5241126575561871E-2</v>
      </c>
      <c r="AY55" s="159"/>
      <c r="AZ55"/>
    </row>
    <row r="56" spans="1:54" x14ac:dyDescent="0.2">
      <c r="A56" s="43" t="s">
        <v>87</v>
      </c>
      <c r="G56" s="167" t="s">
        <v>87</v>
      </c>
      <c r="H56" s="168">
        <f>AVERAGE(K3:K42)</f>
        <v>564858123.51722074</v>
      </c>
      <c r="I56" s="159"/>
      <c r="J56"/>
      <c r="M56" s="169" t="s">
        <v>87</v>
      </c>
      <c r="N56" s="168">
        <f>AVERAGE(Q3:Q42)</f>
        <v>586951801.12509918</v>
      </c>
      <c r="O56" s="159"/>
      <c r="P56"/>
      <c r="S56" s="169" t="s">
        <v>87</v>
      </c>
      <c r="T56" s="168">
        <f>AVERAGE(W3:W42)</f>
        <v>613015251.01449716</v>
      </c>
      <c r="U56" s="159"/>
      <c r="V56"/>
      <c r="Y56" s="169" t="s">
        <v>87</v>
      </c>
      <c r="Z56" s="168">
        <f>AVERAGE(AC3:AC42)</f>
        <v>631098772.748546</v>
      </c>
      <c r="AA56" s="159"/>
      <c r="AB56"/>
      <c r="AE56" s="169" t="s">
        <v>87</v>
      </c>
      <c r="AF56" s="168">
        <f>AVERAGE(AI3:AI42)</f>
        <v>681449791.20304561</v>
      </c>
      <c r="AG56" s="159"/>
      <c r="AH56"/>
      <c r="AK56" s="169" t="s">
        <v>87</v>
      </c>
      <c r="AL56" s="168">
        <f>AVERAGE(AO3:AO42)</f>
        <v>726189508.46381998</v>
      </c>
      <c r="AM56" s="159"/>
      <c r="AN56"/>
      <c r="AQ56" s="169" t="s">
        <v>87</v>
      </c>
      <c r="AR56" s="168">
        <f>AVERAGE(AU3:AU42)</f>
        <v>778643213.25088906</v>
      </c>
      <c r="AS56" s="159"/>
      <c r="AT56"/>
      <c r="AW56" s="169" t="s">
        <v>87</v>
      </c>
      <c r="AX56" s="168">
        <f>AVERAGE(BA3:BA42)</f>
        <v>838503693.86012423</v>
      </c>
      <c r="AY56" s="159"/>
      <c r="AZ56"/>
    </row>
    <row r="57" spans="1:54" x14ac:dyDescent="0.2">
      <c r="A57" s="43" t="s">
        <v>88</v>
      </c>
      <c r="G57" s="167" t="s">
        <v>88</v>
      </c>
      <c r="H57" s="168">
        <f>SQRT(H56)</f>
        <v>23766.744066388663</v>
      </c>
      <c r="I57" s="159"/>
      <c r="J57"/>
      <c r="M57" s="169" t="s">
        <v>88</v>
      </c>
      <c r="N57" s="168">
        <f>SQRT(N56)</f>
        <v>24227.088168517057</v>
      </c>
      <c r="O57" s="159"/>
      <c r="P57"/>
      <c r="S57" s="169" t="s">
        <v>88</v>
      </c>
      <c r="T57" s="168">
        <f>SQRT(T56)</f>
        <v>24759.144795701188</v>
      </c>
      <c r="U57" s="159"/>
      <c r="V57"/>
      <c r="Y57" s="169" t="s">
        <v>88</v>
      </c>
      <c r="Z57" s="168">
        <f>SQRT(Z56)</f>
        <v>25121.679337746235</v>
      </c>
      <c r="AA57" s="159"/>
      <c r="AB57"/>
      <c r="AE57" s="169" t="s">
        <v>88</v>
      </c>
      <c r="AF57" s="168">
        <f>SQRT(AF56)</f>
        <v>26104.593297024294</v>
      </c>
      <c r="AG57" s="159"/>
      <c r="AH57"/>
      <c r="AK57" s="169" t="s">
        <v>88</v>
      </c>
      <c r="AL57" s="168">
        <f>SQRT(AL56)</f>
        <v>26947.90360053672</v>
      </c>
      <c r="AM57" s="159"/>
      <c r="AN57"/>
      <c r="AQ57" s="169" t="s">
        <v>88</v>
      </c>
      <c r="AR57" s="168">
        <f>SQRT(AR56)</f>
        <v>27904.179135944658</v>
      </c>
      <c r="AS57" s="159"/>
      <c r="AT57"/>
      <c r="AW57" s="169" t="s">
        <v>88</v>
      </c>
      <c r="AX57" s="168">
        <f>SQRT(AX56)</f>
        <v>28956.928253185353</v>
      </c>
      <c r="AY57" s="159"/>
      <c r="AZ57"/>
    </row>
    <row r="58" spans="1:54" x14ac:dyDescent="0.2">
      <c r="G58" s="168"/>
      <c r="H58" s="159"/>
      <c r="I58" s="159"/>
      <c r="J58"/>
      <c r="M58" s="159"/>
      <c r="N58" s="159"/>
      <c r="O58" s="159"/>
      <c r="P58"/>
      <c r="S58" s="159"/>
      <c r="T58" s="159"/>
      <c r="U58" s="159"/>
      <c r="V58"/>
      <c r="Y58" s="159"/>
      <c r="Z58" s="159"/>
      <c r="AA58" s="159"/>
      <c r="AB58"/>
      <c r="AE58" s="159"/>
      <c r="AF58" s="159"/>
      <c r="AG58" s="159"/>
      <c r="AH58"/>
      <c r="AK58" s="159"/>
      <c r="AL58" s="159"/>
      <c r="AM58" s="159"/>
      <c r="AN58"/>
      <c r="AQ58" s="159"/>
      <c r="AR58" s="159"/>
      <c r="AS58" s="159"/>
      <c r="AT58"/>
      <c r="AW58" s="159"/>
      <c r="AX58" s="159"/>
      <c r="AY58" s="159"/>
      <c r="AZ58"/>
    </row>
    <row r="59" spans="1:54" x14ac:dyDescent="0.2">
      <c r="G59" s="168"/>
      <c r="H59" s="159"/>
      <c r="I59" s="159"/>
      <c r="J59"/>
      <c r="M59" s="159"/>
      <c r="N59" s="159"/>
      <c r="O59" s="159"/>
      <c r="P59"/>
      <c r="S59" s="159"/>
      <c r="T59" s="159"/>
      <c r="U59" s="159"/>
      <c r="V59"/>
      <c r="Y59" s="159"/>
      <c r="Z59" s="159"/>
      <c r="AA59" s="159"/>
      <c r="AB59"/>
      <c r="AE59" s="159"/>
      <c r="AF59" s="159"/>
      <c r="AG59" s="159"/>
      <c r="AH59"/>
      <c r="AK59" s="159"/>
      <c r="AL59" s="159"/>
      <c r="AM59" s="159"/>
      <c r="AN59"/>
      <c r="AQ59" s="159"/>
      <c r="AR59" s="159"/>
      <c r="AS59" s="159"/>
      <c r="AT59"/>
      <c r="AW59" s="159"/>
      <c r="AX59" s="159"/>
      <c r="AY59" s="159"/>
      <c r="AZ59"/>
    </row>
    <row r="60" spans="1:54" x14ac:dyDescent="0.2">
      <c r="G60" s="168"/>
      <c r="H60" s="159"/>
      <c r="I60" s="159"/>
      <c r="J60"/>
      <c r="M60" s="159"/>
      <c r="N60" s="168"/>
      <c r="O60" s="159"/>
      <c r="P60"/>
      <c r="S60" s="159"/>
      <c r="T60" s="159"/>
      <c r="U60" s="159"/>
      <c r="V60"/>
      <c r="Y60" s="159"/>
      <c r="Z60" s="159"/>
      <c r="AA60" s="159"/>
      <c r="AB60"/>
      <c r="AE60" s="159"/>
      <c r="AF60" s="159"/>
      <c r="AG60" s="159"/>
      <c r="AH60"/>
      <c r="AK60" s="159"/>
      <c r="AL60" s="159"/>
      <c r="AM60" s="159"/>
      <c r="AN60"/>
      <c r="AQ60" s="159"/>
      <c r="AR60" s="159"/>
      <c r="AS60" s="159"/>
      <c r="AT60"/>
      <c r="AW60" s="159"/>
      <c r="AX60" s="159"/>
      <c r="AY60" s="159"/>
      <c r="AZ60"/>
    </row>
    <row r="61" spans="1:54" x14ac:dyDescent="0.2">
      <c r="A61" s="43" t="s">
        <v>83</v>
      </c>
      <c r="G61" s="167" t="s">
        <v>83</v>
      </c>
      <c r="H61" s="159"/>
      <c r="I61" s="159"/>
      <c r="J61"/>
      <c r="M61" s="169" t="s">
        <v>83</v>
      </c>
      <c r="N61" s="159"/>
      <c r="O61" s="159"/>
      <c r="P61"/>
      <c r="S61" s="169" t="s">
        <v>83</v>
      </c>
      <c r="T61" s="159"/>
      <c r="U61" s="159"/>
      <c r="V61"/>
      <c r="Y61" s="169" t="s">
        <v>83</v>
      </c>
      <c r="Z61" s="159"/>
      <c r="AA61" s="159"/>
      <c r="AB61"/>
      <c r="AE61" s="169" t="s">
        <v>83</v>
      </c>
      <c r="AF61" s="159"/>
      <c r="AG61" s="159"/>
      <c r="AH61"/>
      <c r="AK61" s="169" t="s">
        <v>83</v>
      </c>
      <c r="AL61" s="159"/>
      <c r="AM61" s="159"/>
      <c r="AN61"/>
      <c r="AQ61" s="169" t="s">
        <v>83</v>
      </c>
      <c r="AR61" s="159"/>
      <c r="AS61" s="159"/>
      <c r="AT61"/>
      <c r="AW61" s="169" t="s">
        <v>83</v>
      </c>
      <c r="AX61" s="159"/>
      <c r="AY61" s="159"/>
      <c r="AZ61"/>
    </row>
    <row r="62" spans="1:54" x14ac:dyDescent="0.2">
      <c r="A62" s="43" t="s">
        <v>84</v>
      </c>
      <c r="G62" s="167" t="s">
        <v>84</v>
      </c>
      <c r="H62" s="168">
        <f>AVERAGE(H43:H49)</f>
        <v>9397.6285740944932</v>
      </c>
      <c r="I62" s="159"/>
      <c r="J62"/>
      <c r="M62" s="169" t="s">
        <v>84</v>
      </c>
      <c r="N62" s="168">
        <f>AVERAGE(N43:N49)</f>
        <v>7546.9206860844779</v>
      </c>
      <c r="O62" s="159"/>
      <c r="P62"/>
      <c r="S62" s="169" t="s">
        <v>84</v>
      </c>
      <c r="T62" s="168">
        <f>AVERAGE(T43:T49)</f>
        <v>5522.3629800080589</v>
      </c>
      <c r="U62" s="159"/>
      <c r="V62"/>
      <c r="Y62" s="169" t="s">
        <v>84</v>
      </c>
      <c r="Z62" s="168">
        <f>AVERAGE(Z43:Z49)</f>
        <v>4601.3739119114971</v>
      </c>
      <c r="AA62" s="159"/>
      <c r="AB62"/>
      <c r="AE62" s="169" t="s">
        <v>84</v>
      </c>
      <c r="AF62" s="168">
        <f>AVERAGE(AF43:AF49)</f>
        <v>2737.8373020315694</v>
      </c>
      <c r="AG62" s="159"/>
      <c r="AH62"/>
      <c r="AK62" s="169" t="s">
        <v>84</v>
      </c>
      <c r="AL62" s="168">
        <f>AVERAGE(AL43:AL49)</f>
        <v>1872.6151283587594</v>
      </c>
      <c r="AM62" s="159"/>
      <c r="AN62"/>
      <c r="AQ62" s="169" t="s">
        <v>84</v>
      </c>
      <c r="AR62" s="168">
        <f>AVERAGE(AR43:AR49)</f>
        <v>1198.0648376870583</v>
      </c>
      <c r="AS62" s="159"/>
      <c r="AT62"/>
      <c r="AW62" s="169" t="s">
        <v>84</v>
      </c>
      <c r="AX62" s="168">
        <f>AVERAGE(AX43:AX49)</f>
        <v>607.0596180917845</v>
      </c>
      <c r="AY62" s="159"/>
      <c r="AZ62"/>
    </row>
    <row r="63" spans="1:54" x14ac:dyDescent="0.2">
      <c r="A63" s="43" t="s">
        <v>85</v>
      </c>
      <c r="G63" s="167" t="s">
        <v>85</v>
      </c>
      <c r="H63" s="168">
        <f>AVERAGE(I43:I49)</f>
        <v>20497.399999619152</v>
      </c>
      <c r="I63" s="159"/>
      <c r="J63"/>
      <c r="M63" s="169" t="s">
        <v>85</v>
      </c>
      <c r="N63" s="168">
        <f>AVERAGE(O43:O49)</f>
        <v>20761.786840763441</v>
      </c>
      <c r="O63" s="159"/>
      <c r="P63"/>
      <c r="S63" s="169" t="s">
        <v>85</v>
      </c>
      <c r="T63" s="168">
        <f>AVERAGE(U43:U49)</f>
        <v>21051.00937020293</v>
      </c>
      <c r="U63" s="159"/>
      <c r="V63"/>
      <c r="Y63" s="169" t="s">
        <v>85</v>
      </c>
      <c r="Z63" s="168">
        <f>AVERAGE(AA43:AA49)</f>
        <v>21182.579237073867</v>
      </c>
      <c r="AA63" s="159"/>
      <c r="AB63"/>
      <c r="AE63" s="169" t="s">
        <v>85</v>
      </c>
      <c r="AF63" s="168">
        <f>AVERAGE(AG43:AG49)</f>
        <v>21448.798752770999</v>
      </c>
      <c r="AG63" s="159"/>
      <c r="AH63"/>
      <c r="AK63" s="169" t="s">
        <v>85</v>
      </c>
      <c r="AL63" s="168">
        <f>AVERAGE(AM43:AM49)</f>
        <v>21572.401920438544</v>
      </c>
      <c r="AM63" s="159"/>
      <c r="AN63"/>
      <c r="AQ63" s="169" t="s">
        <v>85</v>
      </c>
      <c r="AR63" s="168">
        <f>AVERAGE(AS43:AS49)</f>
        <v>21668.766247677358</v>
      </c>
      <c r="AS63" s="159"/>
      <c r="AT63"/>
      <c r="AW63" s="169" t="s">
        <v>85</v>
      </c>
      <c r="AX63" s="168">
        <f>AVERAGE(AY43:AY49)</f>
        <v>21753.195564762398</v>
      </c>
      <c r="AY63" s="159"/>
      <c r="AZ63"/>
    </row>
    <row r="64" spans="1:54" x14ac:dyDescent="0.2">
      <c r="A64" s="43" t="s">
        <v>86</v>
      </c>
      <c r="G64" s="167" t="s">
        <v>86</v>
      </c>
      <c r="H64" s="168">
        <f>AVERAGE(J43:J49)</f>
        <v>5.0649072205682287E-2</v>
      </c>
      <c r="I64" s="159"/>
      <c r="J64"/>
      <c r="M64" s="169" t="s">
        <v>86</v>
      </c>
      <c r="N64" s="168">
        <f>AVERAGE(P43:P49)</f>
        <v>5.1592014082559291E-2</v>
      </c>
      <c r="O64" s="159"/>
      <c r="P64"/>
      <c r="S64" s="169" t="s">
        <v>86</v>
      </c>
      <c r="T64" s="168">
        <f>AVERAGE(V43:V49)</f>
        <v>5.2623533024895551E-2</v>
      </c>
      <c r="U64" s="159"/>
      <c r="V64"/>
      <c r="Y64" s="169" t="s">
        <v>86</v>
      </c>
      <c r="Z64" s="168">
        <f>AVERAGE(AB43:AB49)</f>
        <v>5.3092780044417351E-2</v>
      </c>
      <c r="AA64" s="159"/>
      <c r="AB64"/>
      <c r="AE64" s="169" t="s">
        <v>86</v>
      </c>
      <c r="AF64" s="168">
        <f>AVERAGE(AH43:AH49)</f>
        <v>5.4042258198119184E-2</v>
      </c>
      <c r="AG64" s="159"/>
      <c r="AH64"/>
      <c r="AK64" s="169" t="s">
        <v>86</v>
      </c>
      <c r="AL64" s="168">
        <f>AVERAGE(AN43:AN49)</f>
        <v>5.4483091797869969E-2</v>
      </c>
      <c r="AM64" s="159"/>
      <c r="AN64"/>
      <c r="AQ64" s="169" t="s">
        <v>86</v>
      </c>
      <c r="AR64" s="168">
        <f>AVERAGE(AT43:AT49)</f>
        <v>5.4826777433650033E-2</v>
      </c>
      <c r="AS64" s="159"/>
      <c r="AT64"/>
      <c r="AW64" s="169" t="s">
        <v>86</v>
      </c>
      <c r="AX64" s="168">
        <f>AVERAGE(AZ43:AZ49)</f>
        <v>5.5127896575476627E-2</v>
      </c>
      <c r="AY64" s="159"/>
      <c r="AZ64"/>
    </row>
    <row r="65" spans="1:52" x14ac:dyDescent="0.2">
      <c r="A65" s="43" t="s">
        <v>87</v>
      </c>
      <c r="G65" s="167" t="s">
        <v>87</v>
      </c>
      <c r="H65" s="168">
        <f>AVERAGE(K43:K49)</f>
        <v>658167409.6329639</v>
      </c>
      <c r="I65" s="159"/>
      <c r="J65"/>
      <c r="M65" s="169" t="s">
        <v>87</v>
      </c>
      <c r="N65" s="168">
        <f>AVERAGE(Q43:Q49)</f>
        <v>626807998.65837646</v>
      </c>
      <c r="O65" s="159"/>
      <c r="P65"/>
      <c r="S65" s="169" t="s">
        <v>87</v>
      </c>
      <c r="T65" s="168">
        <f>AVERAGE(W43:W49)</f>
        <v>600348479.69929004</v>
      </c>
      <c r="U65" s="159"/>
      <c r="V65"/>
      <c r="Y65" s="169" t="s">
        <v>87</v>
      </c>
      <c r="Z65" s="168">
        <f>AVERAGE(AC43:AC49)</f>
        <v>591024628.6935463</v>
      </c>
      <c r="AA65" s="159"/>
      <c r="AB65"/>
      <c r="AE65" s="169" t="s">
        <v>87</v>
      </c>
      <c r="AF65" s="168">
        <f>AVERAGE(AI43:AI49)</f>
        <v>577347739.90872204</v>
      </c>
      <c r="AG65" s="159"/>
      <c r="AH65"/>
      <c r="AK65" s="169" t="s">
        <v>87</v>
      </c>
      <c r="AL65" s="168">
        <f>AVERAGE(AO43:AO49)</f>
        <v>573358674.23528469</v>
      </c>
      <c r="AM65" s="159"/>
      <c r="AN65"/>
      <c r="AQ65" s="169" t="s">
        <v>87</v>
      </c>
      <c r="AR65" s="168">
        <f>AVERAGE(AU43:AU49)</f>
        <v>571287346.17162871</v>
      </c>
      <c r="AS65" s="159"/>
      <c r="AT65"/>
      <c r="AW65" s="169" t="s">
        <v>87</v>
      </c>
      <c r="AX65" s="168">
        <f>AVERAGE(BA43:BA49)</f>
        <v>570220508.19624436</v>
      </c>
      <c r="AY65" s="159"/>
      <c r="AZ65"/>
    </row>
    <row r="66" spans="1:52" x14ac:dyDescent="0.2">
      <c r="A66" s="43" t="s">
        <v>88</v>
      </c>
      <c r="G66" s="167" t="s">
        <v>88</v>
      </c>
      <c r="H66" s="168">
        <f>SQRT(H65)</f>
        <v>25654.773622719105</v>
      </c>
      <c r="I66" s="159"/>
      <c r="J66"/>
      <c r="M66" s="169" t="s">
        <v>88</v>
      </c>
      <c r="N66" s="168">
        <f>SQRT(N65)</f>
        <v>25036.133860050686</v>
      </c>
      <c r="O66" s="159"/>
      <c r="P66"/>
      <c r="S66" s="169" t="s">
        <v>88</v>
      </c>
      <c r="T66" s="168">
        <f>SQRT(T65)</f>
        <v>24502.009707354417</v>
      </c>
      <c r="U66" s="159"/>
      <c r="V66"/>
      <c r="Y66" s="169" t="s">
        <v>88</v>
      </c>
      <c r="Z66" s="168">
        <f>SQRT(Z65)</f>
        <v>24310.998101549561</v>
      </c>
      <c r="AA66" s="159"/>
      <c r="AB66"/>
      <c r="AE66" s="169" t="s">
        <v>88</v>
      </c>
      <c r="AF66" s="168">
        <f>SQRT(AF65)</f>
        <v>24028.061509591698</v>
      </c>
      <c r="AG66" s="159"/>
      <c r="AH66"/>
      <c r="AK66" s="169" t="s">
        <v>88</v>
      </c>
      <c r="AL66" s="168">
        <f>SQRT(AL65)</f>
        <v>23944.909150700169</v>
      </c>
      <c r="AM66" s="159"/>
      <c r="AN66"/>
      <c r="AQ66" s="169" t="s">
        <v>88</v>
      </c>
      <c r="AR66" s="168">
        <f>SQRT(AR65)</f>
        <v>23901.61806597262</v>
      </c>
      <c r="AS66" s="159"/>
      <c r="AT66"/>
      <c r="AW66" s="169" t="s">
        <v>88</v>
      </c>
      <c r="AX66" s="168">
        <f>SQRT(AX65)</f>
        <v>23879.290362074087</v>
      </c>
      <c r="AY66" s="159"/>
      <c r="AZ66"/>
    </row>
    <row r="84" spans="7:10" x14ac:dyDescent="0.2">
      <c r="G84" s="43"/>
      <c r="H84"/>
      <c r="I84"/>
      <c r="J84"/>
    </row>
    <row r="85" spans="7:10" x14ac:dyDescent="0.2">
      <c r="G85" s="43"/>
      <c r="H85"/>
      <c r="I85"/>
      <c r="J85"/>
    </row>
  </sheetData>
  <scenarios current="0">
    <scenario name="1" count="1" user="Zahira Mohammed" comment="Created by Zahira Mohammed on 5/5/2024">
      <inputCells r="E5" val="0.5"/>
    </scenario>
    <scenario name="one" count="1" user="Zahira Mohammed" comment="Created by Zahira Mohammed on 5/5/2024">
      <inputCells r="E5" val="0.5"/>
    </scenario>
  </scenarios>
  <pageMargins left="0.7" right="0.7" top="0.75" bottom="0.75" header="0.3" footer="0.3"/>
  <ignoredErrors>
    <ignoredError sqref="H43" formula="1"/>
    <ignoredError sqref="M41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49D8-3EA1-4A49-87E0-B3D2262C9E8D}">
  <sheetPr codeName="Sheet8"/>
  <dimension ref="A1:U33"/>
  <sheetViews>
    <sheetView topLeftCell="D1" zoomScale="86" zoomScaleNormal="80" workbookViewId="0">
      <selection activeCell="N1" sqref="N1:U7"/>
    </sheetView>
  </sheetViews>
  <sheetFormatPr baseColWidth="10" defaultRowHeight="16" x14ac:dyDescent="0.2"/>
  <cols>
    <col min="3" max="3" width="41.83203125" customWidth="1"/>
    <col min="4" max="4" width="35.33203125" customWidth="1"/>
    <col min="5" max="5" width="12" customWidth="1"/>
    <col min="7" max="7" width="15.5" customWidth="1"/>
    <col min="10" max="10" width="13" customWidth="1"/>
    <col min="12" max="12" width="11.5" customWidth="1"/>
    <col min="13" max="13" width="12.1640625" customWidth="1"/>
    <col min="15" max="15" width="15.1640625" bestFit="1" customWidth="1"/>
  </cols>
  <sheetData>
    <row r="1" spans="1:21" ht="25" thickBot="1" x14ac:dyDescent="0.35">
      <c r="A1" s="164" t="s">
        <v>102</v>
      </c>
      <c r="B1" s="165"/>
      <c r="C1" s="165"/>
      <c r="F1" s="113"/>
      <c r="G1" s="114" t="s">
        <v>52</v>
      </c>
      <c r="H1" s="114" t="s">
        <v>53</v>
      </c>
      <c r="I1" s="114" t="s">
        <v>57</v>
      </c>
      <c r="J1" s="115"/>
      <c r="K1" s="115"/>
      <c r="L1" s="116"/>
      <c r="N1" s="141"/>
      <c r="O1" s="103" t="s">
        <v>52</v>
      </c>
      <c r="P1" s="103" t="s">
        <v>53</v>
      </c>
      <c r="Q1" s="103" t="s">
        <v>57</v>
      </c>
      <c r="R1" s="144"/>
      <c r="S1" s="144"/>
      <c r="T1" s="144"/>
      <c r="U1" s="145"/>
    </row>
    <row r="2" spans="1:21" ht="24" x14ac:dyDescent="0.3">
      <c r="A2" s="197" t="s">
        <v>37</v>
      </c>
      <c r="B2" s="197"/>
      <c r="C2" s="197"/>
      <c r="D2" s="197"/>
      <c r="F2" s="117" t="s">
        <v>54</v>
      </c>
      <c r="G2" s="118">
        <v>15</v>
      </c>
      <c r="H2" s="118">
        <v>23.5</v>
      </c>
      <c r="I2" s="118">
        <v>2000</v>
      </c>
      <c r="J2" s="119" t="s">
        <v>103</v>
      </c>
      <c r="K2" s="119" t="s">
        <v>106</v>
      </c>
      <c r="L2" s="120" t="s">
        <v>109</v>
      </c>
      <c r="N2" s="104" t="s">
        <v>54</v>
      </c>
      <c r="O2" s="105">
        <v>15</v>
      </c>
      <c r="P2" s="105">
        <v>23.5</v>
      </c>
      <c r="Q2" s="105">
        <v>2000</v>
      </c>
      <c r="R2" s="105">
        <v>2000</v>
      </c>
      <c r="S2" s="105">
        <v>0</v>
      </c>
      <c r="T2" s="105">
        <f>R2+S2</f>
        <v>2000</v>
      </c>
      <c r="U2" s="106"/>
    </row>
    <row r="3" spans="1:21" ht="24" x14ac:dyDescent="0.3">
      <c r="A3" s="197" t="s">
        <v>38</v>
      </c>
      <c r="B3" s="197"/>
      <c r="C3" s="197"/>
      <c r="D3" s="197"/>
      <c r="F3" s="117" t="s">
        <v>55</v>
      </c>
      <c r="G3" s="118">
        <v>21</v>
      </c>
      <c r="H3" s="118">
        <v>25.5</v>
      </c>
      <c r="I3" s="118">
        <v>930</v>
      </c>
      <c r="J3" s="118" t="s">
        <v>104</v>
      </c>
      <c r="K3" s="118" t="s">
        <v>107</v>
      </c>
      <c r="L3" s="120" t="s">
        <v>110</v>
      </c>
      <c r="N3" s="107" t="s">
        <v>55</v>
      </c>
      <c r="O3" s="108">
        <v>21</v>
      </c>
      <c r="P3" s="108">
        <v>25.5</v>
      </c>
      <c r="Q3" s="108">
        <v>930</v>
      </c>
      <c r="R3" s="108">
        <v>0</v>
      </c>
      <c r="S3" s="108">
        <v>930</v>
      </c>
      <c r="T3" s="108">
        <f t="shared" ref="T3:T4" si="0">R3+S3</f>
        <v>930</v>
      </c>
      <c r="U3" s="109"/>
    </row>
    <row r="4" spans="1:21" ht="25" thickBot="1" x14ac:dyDescent="0.35">
      <c r="A4" s="197" t="s">
        <v>39</v>
      </c>
      <c r="B4" s="197"/>
      <c r="C4" s="197"/>
      <c r="D4" s="197"/>
      <c r="F4" s="117" t="s">
        <v>56</v>
      </c>
      <c r="G4" s="118">
        <v>17</v>
      </c>
      <c r="H4" s="118">
        <v>22</v>
      </c>
      <c r="I4" s="118">
        <v>2200</v>
      </c>
      <c r="J4" s="118" t="s">
        <v>105</v>
      </c>
      <c r="K4" s="118" t="s">
        <v>108</v>
      </c>
      <c r="L4" s="120" t="s">
        <v>111</v>
      </c>
      <c r="N4" s="110" t="s">
        <v>56</v>
      </c>
      <c r="O4" s="111">
        <v>17</v>
      </c>
      <c r="P4" s="111">
        <v>22</v>
      </c>
      <c r="Q4" s="111">
        <v>2200</v>
      </c>
      <c r="R4" s="111">
        <v>500</v>
      </c>
      <c r="S4" s="111">
        <v>1700</v>
      </c>
      <c r="T4" s="111">
        <f t="shared" si="0"/>
        <v>2200</v>
      </c>
      <c r="U4" s="112"/>
    </row>
    <row r="5" spans="1:21" ht="24" x14ac:dyDescent="0.3">
      <c r="A5" s="197" t="s">
        <v>40</v>
      </c>
      <c r="B5" s="197"/>
      <c r="C5" s="197"/>
      <c r="D5" s="197"/>
      <c r="F5" s="121"/>
      <c r="G5" s="118"/>
      <c r="H5" s="118"/>
      <c r="I5" s="118"/>
      <c r="J5" s="118"/>
      <c r="K5" s="118"/>
      <c r="L5" s="120"/>
      <c r="N5" s="142"/>
      <c r="O5" s="108"/>
      <c r="P5" s="108"/>
      <c r="Q5" s="108"/>
      <c r="R5" s="108"/>
      <c r="S5" s="108"/>
      <c r="T5" s="108"/>
      <c r="U5" s="109"/>
    </row>
    <row r="6" spans="1:21" ht="24" x14ac:dyDescent="0.3">
      <c r="A6" s="197" t="s">
        <v>41</v>
      </c>
      <c r="B6" s="197"/>
      <c r="C6" s="197"/>
      <c r="D6" s="197"/>
      <c r="F6" s="117" t="s">
        <v>58</v>
      </c>
      <c r="G6" s="118">
        <v>2500</v>
      </c>
      <c r="H6" s="118">
        <v>3000</v>
      </c>
      <c r="I6" s="118"/>
      <c r="J6" s="125" t="s">
        <v>112</v>
      </c>
      <c r="K6" s="125" t="s">
        <v>113</v>
      </c>
      <c r="L6" s="126"/>
      <c r="N6" s="107" t="s">
        <v>58</v>
      </c>
      <c r="O6" s="108">
        <v>2500</v>
      </c>
      <c r="P6" s="108">
        <v>3000</v>
      </c>
      <c r="Q6" s="108"/>
      <c r="R6" s="108">
        <f>SUM(R2:R4)</f>
        <v>2500</v>
      </c>
      <c r="S6" s="108">
        <f>SUM(S2:S4)</f>
        <v>2630</v>
      </c>
      <c r="T6" s="108"/>
      <c r="U6" s="109"/>
    </row>
    <row r="7" spans="1:21" ht="25" thickBot="1" x14ac:dyDescent="0.35">
      <c r="A7" s="197" t="s">
        <v>42</v>
      </c>
      <c r="B7" s="197"/>
      <c r="C7" s="197"/>
      <c r="D7" s="197"/>
      <c r="F7" s="122"/>
      <c r="G7" s="123"/>
      <c r="H7" s="123"/>
      <c r="I7" s="123"/>
      <c r="J7" s="123"/>
      <c r="K7" s="123"/>
      <c r="L7" s="124"/>
      <c r="N7" s="143"/>
      <c r="O7" s="127">
        <f>SUMPRODUCT(O2:O4,R2:R4)+SUMPRODUCT(P2:P4,S2:S4)</f>
        <v>99615</v>
      </c>
      <c r="P7" s="111"/>
      <c r="Q7" s="111"/>
      <c r="R7" s="111"/>
      <c r="S7" s="111"/>
      <c r="T7" s="111"/>
      <c r="U7" s="112"/>
    </row>
    <row r="8" spans="1:21" ht="25" customHeight="1" x14ac:dyDescent="0.3">
      <c r="N8" s="101"/>
      <c r="O8" s="101"/>
      <c r="P8" s="101"/>
      <c r="Q8" s="101"/>
      <c r="R8" s="101"/>
      <c r="S8" s="101"/>
      <c r="T8" s="101"/>
      <c r="U8" s="101"/>
    </row>
    <row r="9" spans="1:21" ht="22" x14ac:dyDescent="0.3">
      <c r="N9" s="101"/>
      <c r="O9" s="101"/>
      <c r="P9" s="101"/>
      <c r="Q9" s="101"/>
      <c r="R9" s="101"/>
      <c r="S9" s="101"/>
      <c r="T9" s="101"/>
      <c r="U9" s="101"/>
    </row>
    <row r="10" spans="1:21" ht="24" x14ac:dyDescent="0.3">
      <c r="A10" s="164" t="s">
        <v>100</v>
      </c>
      <c r="B10" s="165"/>
      <c r="C10" s="165"/>
      <c r="D10" s="165"/>
    </row>
    <row r="11" spans="1:21" x14ac:dyDescent="0.2">
      <c r="A11" s="198"/>
      <c r="B11" s="198"/>
      <c r="C11" s="198"/>
      <c r="D11" s="198"/>
      <c r="E11" s="198"/>
      <c r="F11" s="198"/>
    </row>
    <row r="13" spans="1:21" ht="24" x14ac:dyDescent="0.3">
      <c r="A13" s="196" t="s">
        <v>51</v>
      </c>
      <c r="B13" s="196"/>
      <c r="C13" s="196"/>
      <c r="D13" s="196"/>
      <c r="E13" s="196"/>
    </row>
    <row r="15" spans="1:21" x14ac:dyDescent="0.2">
      <c r="D15" s="102"/>
    </row>
    <row r="16" spans="1:21" ht="24" x14ac:dyDescent="0.3">
      <c r="A16" s="193" t="s">
        <v>101</v>
      </c>
      <c r="B16" s="193"/>
      <c r="C16" s="193"/>
      <c r="M16" t="s">
        <v>52</v>
      </c>
      <c r="N16" t="s">
        <v>53</v>
      </c>
      <c r="O16" t="s">
        <v>57</v>
      </c>
    </row>
    <row r="17" spans="1:18" ht="24" x14ac:dyDescent="0.3">
      <c r="A17" s="194" t="s">
        <v>43</v>
      </c>
      <c r="B17" s="194"/>
      <c r="C17" s="194"/>
      <c r="D17" s="194"/>
      <c r="L17" t="s">
        <v>54</v>
      </c>
      <c r="M17">
        <v>15</v>
      </c>
      <c r="N17">
        <v>23.5</v>
      </c>
      <c r="O17">
        <v>2000</v>
      </c>
      <c r="P17">
        <v>2000</v>
      </c>
      <c r="Q17">
        <v>0</v>
      </c>
      <c r="R17">
        <v>2000</v>
      </c>
    </row>
    <row r="18" spans="1:18" ht="24" x14ac:dyDescent="0.3">
      <c r="A18" s="194" t="s">
        <v>44</v>
      </c>
      <c r="B18" s="194"/>
      <c r="C18" s="194"/>
      <c r="D18" s="194"/>
      <c r="L18" t="s">
        <v>55</v>
      </c>
      <c r="M18">
        <v>21</v>
      </c>
      <c r="N18">
        <v>25.5</v>
      </c>
      <c r="O18">
        <v>930</v>
      </c>
      <c r="P18">
        <v>0</v>
      </c>
      <c r="Q18">
        <v>930</v>
      </c>
      <c r="R18">
        <v>930</v>
      </c>
    </row>
    <row r="19" spans="1:18" x14ac:dyDescent="0.2">
      <c r="L19" t="s">
        <v>56</v>
      </c>
      <c r="M19">
        <v>17</v>
      </c>
      <c r="N19">
        <v>22</v>
      </c>
      <c r="O19">
        <v>2200</v>
      </c>
      <c r="P19">
        <v>500</v>
      </c>
      <c r="Q19">
        <v>1700</v>
      </c>
      <c r="R19">
        <v>2200</v>
      </c>
    </row>
    <row r="21" spans="1:18" ht="24" x14ac:dyDescent="0.3">
      <c r="A21" s="195" t="s">
        <v>45</v>
      </c>
      <c r="B21" s="195"/>
      <c r="C21" s="195"/>
      <c r="L21" t="s">
        <v>58</v>
      </c>
      <c r="M21">
        <v>2500</v>
      </c>
      <c r="N21">
        <v>3000</v>
      </c>
      <c r="P21">
        <v>2500</v>
      </c>
      <c r="Q21">
        <v>2630</v>
      </c>
    </row>
    <row r="22" spans="1:18" x14ac:dyDescent="0.2">
      <c r="M22">
        <v>99615</v>
      </c>
    </row>
    <row r="23" spans="1:18" ht="19" x14ac:dyDescent="0.25">
      <c r="A23" s="192" t="s">
        <v>46</v>
      </c>
      <c r="B23" s="192"/>
      <c r="C23" s="192"/>
    </row>
    <row r="24" spans="1:18" ht="19" x14ac:dyDescent="0.25">
      <c r="A24" s="192" t="s">
        <v>47</v>
      </c>
      <c r="B24" s="192"/>
      <c r="C24" s="192"/>
    </row>
    <row r="25" spans="1:18" ht="19" x14ac:dyDescent="0.25">
      <c r="A25" s="192" t="s">
        <v>48</v>
      </c>
      <c r="B25" s="192"/>
      <c r="C25" s="192"/>
    </row>
    <row r="27" spans="1:18" s="101" customFormat="1" ht="24" x14ac:dyDescent="0.3">
      <c r="A27" s="164" t="s">
        <v>49</v>
      </c>
      <c r="B27" s="166"/>
      <c r="C27" s="166"/>
    </row>
    <row r="28" spans="1:18" ht="19" x14ac:dyDescent="0.25">
      <c r="A28" s="192" t="s">
        <v>50</v>
      </c>
      <c r="B28" s="192"/>
      <c r="C28" s="192"/>
      <c r="F28" s="18"/>
      <c r="G28" s="18"/>
      <c r="H28" s="18"/>
    </row>
    <row r="29" spans="1:18" x14ac:dyDescent="0.2">
      <c r="E29" s="18"/>
    </row>
    <row r="30" spans="1:18" x14ac:dyDescent="0.2">
      <c r="E30" s="18"/>
    </row>
    <row r="31" spans="1:18" x14ac:dyDescent="0.2">
      <c r="E31" s="18"/>
    </row>
    <row r="33" spans="5:5" x14ac:dyDescent="0.2">
      <c r="E33" s="18"/>
    </row>
  </sheetData>
  <mergeCells count="16">
    <mergeCell ref="A13:E13"/>
    <mergeCell ref="A2:D2"/>
    <mergeCell ref="A3:D3"/>
    <mergeCell ref="A4:D4"/>
    <mergeCell ref="A5:D5"/>
    <mergeCell ref="A6:D6"/>
    <mergeCell ref="A7:D7"/>
    <mergeCell ref="A11:F11"/>
    <mergeCell ref="A25:C25"/>
    <mergeCell ref="A28:C28"/>
    <mergeCell ref="A16:C16"/>
    <mergeCell ref="A17:D17"/>
    <mergeCell ref="A18:D18"/>
    <mergeCell ref="A21:C21"/>
    <mergeCell ref="A23:C23"/>
    <mergeCell ref="A24:C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D608-9210-974D-B0BF-E29A8598D69E}">
  <sheetPr codeName="Sheet9"/>
  <dimension ref="A1:T16"/>
  <sheetViews>
    <sheetView topLeftCell="U3" zoomScale="70" zoomScaleNormal="70" workbookViewId="0">
      <selection activeCell="F24" sqref="F24"/>
    </sheetView>
  </sheetViews>
  <sheetFormatPr baseColWidth="10" defaultRowHeight="16" x14ac:dyDescent="0.2"/>
  <cols>
    <col min="1" max="1" width="17.6640625" customWidth="1"/>
    <col min="2" max="2" width="16" customWidth="1"/>
    <col min="4" max="4" width="12.6640625" customWidth="1"/>
    <col min="5" max="8" width="16.5" customWidth="1"/>
    <col min="10" max="10" width="17.1640625" customWidth="1"/>
    <col min="14" max="14" width="17.33203125" customWidth="1"/>
    <col min="15" max="15" width="19.1640625" customWidth="1"/>
    <col min="18" max="18" width="17" customWidth="1"/>
  </cols>
  <sheetData>
    <row r="1" spans="1:20" x14ac:dyDescent="0.2">
      <c r="C1" s="18"/>
      <c r="D1" s="18"/>
      <c r="E1" s="18"/>
      <c r="F1" s="18"/>
      <c r="G1" s="18"/>
      <c r="H1" s="18"/>
    </row>
    <row r="2" spans="1:20" ht="23" x14ac:dyDescent="0.25">
      <c r="A2" s="157" t="s">
        <v>114</v>
      </c>
      <c r="B2" s="158"/>
      <c r="C2" s="159"/>
      <c r="D2" s="159"/>
      <c r="E2" s="159"/>
      <c r="F2" s="159"/>
      <c r="G2" s="159"/>
    </row>
    <row r="3" spans="1:20" ht="24" x14ac:dyDescent="0.3">
      <c r="A3" s="134"/>
      <c r="B3" s="135"/>
      <c r="C3" s="130" t="s">
        <v>116</v>
      </c>
      <c r="D3" s="130" t="s">
        <v>117</v>
      </c>
      <c r="I3" s="162" t="s">
        <v>124</v>
      </c>
      <c r="J3" s="163"/>
      <c r="K3" s="61"/>
      <c r="L3" s="61"/>
      <c r="N3" s="162" t="s">
        <v>128</v>
      </c>
      <c r="O3" s="61"/>
      <c r="P3" s="61"/>
      <c r="Q3" s="61"/>
    </row>
    <row r="4" spans="1:20" ht="24" x14ac:dyDescent="0.3">
      <c r="A4" s="132" t="s">
        <v>118</v>
      </c>
      <c r="B4" s="133"/>
      <c r="C4" s="131">
        <v>500</v>
      </c>
      <c r="D4" s="131">
        <v>1000</v>
      </c>
      <c r="I4" s="137" t="s">
        <v>125</v>
      </c>
      <c r="J4" s="138"/>
      <c r="K4" s="61"/>
      <c r="L4" s="61"/>
      <c r="N4" s="137" t="s">
        <v>125</v>
      </c>
      <c r="O4" s="61"/>
      <c r="P4" s="61"/>
      <c r="Q4" s="61"/>
    </row>
    <row r="5" spans="1:20" ht="24" x14ac:dyDescent="0.3">
      <c r="A5" s="129" t="s">
        <v>119</v>
      </c>
      <c r="B5" s="131"/>
      <c r="C5" s="131">
        <v>0</v>
      </c>
      <c r="D5" s="131">
        <v>5000</v>
      </c>
      <c r="I5" s="61"/>
      <c r="J5" s="139" t="s">
        <v>58</v>
      </c>
      <c r="K5" s="61">
        <v>500</v>
      </c>
      <c r="L5" s="61"/>
      <c r="N5" s="61"/>
      <c r="O5" s="139" t="s">
        <v>58</v>
      </c>
      <c r="P5" s="61">
        <v>500</v>
      </c>
      <c r="Q5" s="61"/>
      <c r="T5" s="136"/>
    </row>
    <row r="6" spans="1:20" ht="24" x14ac:dyDescent="0.3">
      <c r="A6" s="128"/>
      <c r="B6" s="18"/>
      <c r="I6" s="61"/>
      <c r="J6" s="139" t="s">
        <v>126</v>
      </c>
      <c r="K6" s="61">
        <f>E14-(B9+B10+B11)</f>
        <v>30</v>
      </c>
      <c r="L6" s="61"/>
      <c r="N6" s="61"/>
      <c r="O6" s="139" t="s">
        <v>126</v>
      </c>
      <c r="P6" s="61">
        <f>E14-(B9+B10+B11)</f>
        <v>30</v>
      </c>
      <c r="Q6" s="61"/>
    </row>
    <row r="7" spans="1:20" ht="24" x14ac:dyDescent="0.3">
      <c r="A7" s="157" t="s">
        <v>115</v>
      </c>
      <c r="B7" s="159"/>
      <c r="C7" s="159"/>
      <c r="I7" s="61"/>
      <c r="J7" s="139" t="s">
        <v>57</v>
      </c>
      <c r="K7" s="61">
        <v>1000</v>
      </c>
      <c r="L7" s="61"/>
      <c r="N7" s="61"/>
      <c r="O7" s="139" t="s">
        <v>57</v>
      </c>
      <c r="P7" s="61">
        <v>500</v>
      </c>
      <c r="Q7" s="61"/>
    </row>
    <row r="8" spans="1:20" ht="24" x14ac:dyDescent="0.3">
      <c r="A8" s="129"/>
      <c r="B8" s="131" t="s">
        <v>123</v>
      </c>
      <c r="C8" s="131" t="s">
        <v>117</v>
      </c>
      <c r="I8" s="61"/>
      <c r="J8" s="139" t="s">
        <v>127</v>
      </c>
      <c r="K8" s="61">
        <f>K5*K6-C5</f>
        <v>15000</v>
      </c>
      <c r="L8" s="61"/>
      <c r="N8" s="61"/>
      <c r="O8" s="139" t="s">
        <v>127</v>
      </c>
      <c r="P8" s="61">
        <f>P7*P6-C5</f>
        <v>15000</v>
      </c>
      <c r="Q8" s="61"/>
    </row>
    <row r="9" spans="1:20" ht="23" x14ac:dyDescent="0.25">
      <c r="A9" s="129" t="s">
        <v>120</v>
      </c>
      <c r="B9" s="131">
        <v>60</v>
      </c>
      <c r="C9" s="131">
        <v>30</v>
      </c>
      <c r="I9" s="61"/>
      <c r="J9" s="61"/>
      <c r="K9" s="61"/>
      <c r="L9" s="61"/>
      <c r="N9" s="61"/>
      <c r="O9" s="61"/>
      <c r="P9" s="61"/>
      <c r="Q9" s="61"/>
    </row>
    <row r="10" spans="1:20" ht="24" x14ac:dyDescent="0.3">
      <c r="A10" s="129" t="s">
        <v>121</v>
      </c>
      <c r="B10" s="131">
        <v>40</v>
      </c>
      <c r="C10" s="131">
        <v>40</v>
      </c>
      <c r="I10" s="137" t="s">
        <v>130</v>
      </c>
      <c r="J10" s="61"/>
      <c r="K10" s="61"/>
      <c r="L10" s="61"/>
      <c r="N10" s="137" t="s">
        <v>129</v>
      </c>
      <c r="O10" s="61"/>
      <c r="P10" s="61"/>
      <c r="Q10" s="61"/>
    </row>
    <row r="11" spans="1:20" ht="24" x14ac:dyDescent="0.3">
      <c r="A11" s="129" t="s">
        <v>122</v>
      </c>
      <c r="B11" s="131">
        <v>20</v>
      </c>
      <c r="C11" s="131">
        <v>30</v>
      </c>
      <c r="I11" s="61"/>
      <c r="J11" s="139" t="s">
        <v>58</v>
      </c>
      <c r="K11" s="61">
        <v>1000</v>
      </c>
      <c r="L11" s="61"/>
      <c r="N11" s="61"/>
      <c r="O11" s="139" t="s">
        <v>58</v>
      </c>
      <c r="P11" s="61">
        <v>1000</v>
      </c>
      <c r="Q11" s="61"/>
    </row>
    <row r="12" spans="1:20" ht="22" x14ac:dyDescent="0.3">
      <c r="I12" s="61"/>
      <c r="J12" s="139" t="s">
        <v>126</v>
      </c>
      <c r="K12" s="61">
        <f>E14-(C9+C10+C11)</f>
        <v>50</v>
      </c>
      <c r="L12" s="61"/>
      <c r="N12" s="61"/>
      <c r="O12" s="139" t="s">
        <v>126</v>
      </c>
      <c r="P12" s="61">
        <f>E14-(C9+C10+C11)</f>
        <v>50</v>
      </c>
      <c r="Q12" s="61"/>
    </row>
    <row r="13" spans="1:20" ht="22" x14ac:dyDescent="0.3">
      <c r="I13" s="61"/>
      <c r="J13" s="139" t="s">
        <v>57</v>
      </c>
      <c r="K13" s="61">
        <v>1000</v>
      </c>
      <c r="L13" s="61"/>
      <c r="N13" s="61"/>
      <c r="O13" s="139" t="s">
        <v>57</v>
      </c>
      <c r="P13" s="61">
        <v>500</v>
      </c>
      <c r="Q13" s="61"/>
    </row>
    <row r="14" spans="1:20" ht="22" x14ac:dyDescent="0.3">
      <c r="A14" s="160" t="s">
        <v>131</v>
      </c>
      <c r="B14" s="161"/>
      <c r="C14" s="161"/>
      <c r="D14" s="161"/>
      <c r="E14" s="140">
        <v>150</v>
      </c>
      <c r="F14" s="146"/>
      <c r="G14" s="146"/>
      <c r="H14" s="146"/>
      <c r="I14" s="61"/>
      <c r="J14" s="139" t="s">
        <v>127</v>
      </c>
      <c r="K14" s="61">
        <f>K13*K12-D5</f>
        <v>45000</v>
      </c>
      <c r="L14" s="61"/>
      <c r="N14" s="61"/>
      <c r="O14" s="139" t="s">
        <v>127</v>
      </c>
      <c r="P14" s="61">
        <f>P13*P12-D5</f>
        <v>20000</v>
      </c>
      <c r="Q14" s="61"/>
    </row>
    <row r="15" spans="1:20" x14ac:dyDescent="0.2">
      <c r="I15" s="61"/>
      <c r="J15" s="61"/>
      <c r="K15" s="61"/>
      <c r="L15" s="61"/>
      <c r="N15" s="61"/>
      <c r="O15" s="61"/>
      <c r="P15" s="61"/>
      <c r="Q15" s="61"/>
    </row>
    <row r="16" spans="1:20" x14ac:dyDescent="0.2">
      <c r="I16" s="61"/>
      <c r="J16" s="61"/>
      <c r="K16" s="61"/>
      <c r="L16" s="61"/>
      <c r="N16" s="61"/>
      <c r="O16" s="61"/>
      <c r="P16" s="61"/>
      <c r="Q16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1 (a).Time Series</vt:lpstr>
      <vt:lpstr>(b).CMA-12</vt:lpstr>
      <vt:lpstr>(c).Detrended</vt:lpstr>
      <vt:lpstr>(d).Seasonal Matrix</vt:lpstr>
      <vt:lpstr>2(a). Forecasting</vt:lpstr>
      <vt:lpstr>2(b). SES</vt:lpstr>
      <vt:lpstr>3.Distribution Plan</vt:lpstr>
      <vt:lpstr>4. Decision Tree</vt:lpstr>
      <vt:lpstr>5. Simulation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Mohammed Chickmagalur (MSc Business Analytics FT)</dc:creator>
  <cp:lastModifiedBy>Zahira Mohammed Chickmagalur (MSc Business Analytics F</cp:lastModifiedBy>
  <dcterms:created xsi:type="dcterms:W3CDTF">2024-04-23T23:36:12Z</dcterms:created>
  <dcterms:modified xsi:type="dcterms:W3CDTF">2024-05-07T13:43:59Z</dcterms:modified>
</cp:coreProperties>
</file>