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filterPrivacy="1" hidePivotFieldList="1" defaultThemeVersion="124226"/>
  <xr:revisionPtr revIDLastSave="0" documentId="13_ncr:1_{0A110492-8630-4D49-8617-CECAFF9EC44A}" xr6:coauthVersionLast="47" xr6:coauthVersionMax="47" xr10:uidLastSave="{00000000-0000-0000-0000-000000000000}"/>
  <bookViews>
    <workbookView xWindow="-120" yWindow="-120" windowWidth="29040" windowHeight="15720" tabRatio="900" activeTab="37" xr2:uid="{00000000-000D-0000-FFFF-FFFF00000000}"/>
  </bookViews>
  <sheets>
    <sheet name="April- 2022" sheetId="8" r:id="rId1"/>
    <sheet name="May- 2022" sheetId="9" state="hidden" r:id="rId2"/>
    <sheet name="June- 2022" sheetId="4" state="hidden" r:id="rId3"/>
    <sheet name="July- 2022" sheetId="13" state="hidden" r:id="rId4"/>
    <sheet name="Aug- 2022" sheetId="14" state="hidden" r:id="rId5"/>
    <sheet name="Sept- 2022" sheetId="15" state="hidden" r:id="rId6"/>
    <sheet name="Oct- 2022" sheetId="16" state="hidden" r:id="rId7"/>
    <sheet name="Nov- 2022" sheetId="17" state="hidden" r:id="rId8"/>
    <sheet name="Dec- 2022" sheetId="18" state="hidden" r:id="rId9"/>
    <sheet name="Jan- 23" sheetId="22" state="hidden" r:id="rId10"/>
    <sheet name="Feb-23" sheetId="39" state="hidden" r:id="rId11"/>
    <sheet name="Mar- 23" sheetId="24" state="hidden" r:id="rId12"/>
    <sheet name="Apr- 23" sheetId="25" state="hidden" r:id="rId13"/>
    <sheet name="May- 23" sheetId="26" state="hidden" r:id="rId14"/>
    <sheet name="June-23" sheetId="40" state="hidden" r:id="rId15"/>
    <sheet name="Jun- 23" sheetId="27" state="hidden" r:id="rId16"/>
    <sheet name="Jul- 23" sheetId="28" state="hidden" r:id="rId17"/>
    <sheet name="Aug- 23" sheetId="29" state="hidden" r:id="rId18"/>
    <sheet name="Sep- 23" sheetId="30" state="hidden" r:id="rId19"/>
    <sheet name="Oct- 23" sheetId="31" r:id="rId20"/>
    <sheet name="Nov- 23" sheetId="32" r:id="rId21"/>
    <sheet name="Dec- 23" sheetId="33" r:id="rId22"/>
    <sheet name="Jan-24" sheetId="41" r:id="rId23"/>
    <sheet name="Feb-24" sheetId="42" r:id="rId24"/>
    <sheet name="Mar-24" sheetId="43" state="hidden" r:id="rId25"/>
    <sheet name="April-24" sheetId="44" state="hidden" r:id="rId26"/>
    <sheet name="May-24" sheetId="45" state="hidden" r:id="rId27"/>
    <sheet name="June-24" sheetId="46" state="hidden" r:id="rId28"/>
    <sheet name="July-24" sheetId="47" state="hidden" r:id="rId29"/>
    <sheet name="Aug-24" sheetId="48" state="hidden" r:id="rId30"/>
    <sheet name="Sept-24" sheetId="49" state="hidden" r:id="rId31"/>
    <sheet name="Oct-24" sheetId="50" state="hidden" r:id="rId32"/>
    <sheet name="Nov-24" sheetId="51" state="hidden" r:id="rId33"/>
    <sheet name="Dec-24" sheetId="52" state="hidden" r:id="rId34"/>
    <sheet name="Summury" sheetId="10" state="hidden" r:id="rId35"/>
    <sheet name="Pivot F" sheetId="38" state="hidden" r:id="rId36"/>
    <sheet name="Sheet16" sheetId="56" state="hidden" r:id="rId37"/>
    <sheet name="Dashboard Update" sheetId="55" r:id="rId38"/>
  </sheets>
  <definedNames>
    <definedName name="Raihan">Summury!$A$2:$G$77</definedName>
    <definedName name="Slicer_Months__Statistical_Time">#N/A</definedName>
    <definedName name="Slicer_Quarters__Statistical_Time">#N/A</definedName>
    <definedName name="Slicer_Years__Statistical_Time">#N/A</definedName>
    <definedName name="Table">Summury!$A$2:$G$77</definedName>
  </definedNames>
  <calcPr calcId="191028"/>
  <pivotCaches>
    <pivotCache cacheId="0" r:id="rId39"/>
    <pivotCache cacheId="1" r:id="rId40"/>
  </pivotCaches>
  <extLst>
    <ext xmlns:x14="http://schemas.microsoft.com/office/spreadsheetml/2009/9/main" uri="{BBE1A952-AA13-448e-AADC-164F8A28A991}">
      <x14:slicerCaches>
        <x14:slicerCache r:id="rId41"/>
        <x14:slicerCache r:id="rId42"/>
        <x14:slicerCache r:id="rId4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4" i="41" l="1"/>
  <c r="C34" i="31"/>
  <c r="C963" i="10"/>
  <c r="E963" i="10"/>
  <c r="F963" i="10"/>
  <c r="G963" i="10"/>
  <c r="C964" i="10"/>
  <c r="E964" i="10"/>
  <c r="F964" i="10"/>
  <c r="G964" i="10"/>
  <c r="C965" i="10"/>
  <c r="E965" i="10"/>
  <c r="F965" i="10"/>
  <c r="G965" i="10"/>
  <c r="C966" i="10"/>
  <c r="E966" i="10"/>
  <c r="F966" i="10"/>
  <c r="G966" i="10"/>
  <c r="C967" i="10"/>
  <c r="E967" i="10"/>
  <c r="F967" i="10"/>
  <c r="G967" i="10"/>
  <c r="C968" i="10"/>
  <c r="E968" i="10"/>
  <c r="F968" i="10"/>
  <c r="G968" i="10"/>
  <c r="C969" i="10"/>
  <c r="E969" i="10"/>
  <c r="F969" i="10"/>
  <c r="G969" i="10"/>
  <c r="C970" i="10"/>
  <c r="E970" i="10"/>
  <c r="F970" i="10"/>
  <c r="G970" i="10"/>
  <c r="C971" i="10"/>
  <c r="E971" i="10"/>
  <c r="F971" i="10"/>
  <c r="G971" i="10"/>
  <c r="C972" i="10"/>
  <c r="E972" i="10"/>
  <c r="F972" i="10"/>
  <c r="G972" i="10"/>
  <c r="C973" i="10"/>
  <c r="E973" i="10"/>
  <c r="F973" i="10"/>
  <c r="G973" i="10"/>
  <c r="C974" i="10"/>
  <c r="E974" i="10"/>
  <c r="F974" i="10"/>
  <c r="G974" i="10"/>
  <c r="C975" i="10"/>
  <c r="E975" i="10"/>
  <c r="F975" i="10"/>
  <c r="G975" i="10"/>
  <c r="C976" i="10"/>
  <c r="E976" i="10"/>
  <c r="F976" i="10"/>
  <c r="G976" i="10"/>
  <c r="C977" i="10"/>
  <c r="E977" i="10"/>
  <c r="F977" i="10"/>
  <c r="G977" i="10"/>
  <c r="C978" i="10"/>
  <c r="E978" i="10"/>
  <c r="F978" i="10"/>
  <c r="G978" i="10"/>
  <c r="C979" i="10"/>
  <c r="E979" i="10"/>
  <c r="F979" i="10"/>
  <c r="G979" i="10"/>
  <c r="C980" i="10"/>
  <c r="E980" i="10"/>
  <c r="F980" i="10"/>
  <c r="G980" i="10"/>
  <c r="C981" i="10"/>
  <c r="E981" i="10"/>
  <c r="F981" i="10"/>
  <c r="G981" i="10"/>
  <c r="C982" i="10"/>
  <c r="E982" i="10"/>
  <c r="F982" i="10"/>
  <c r="G982" i="10"/>
  <c r="C983" i="10"/>
  <c r="E983" i="10"/>
  <c r="F983" i="10"/>
  <c r="G983" i="10"/>
  <c r="C984" i="10"/>
  <c r="E984" i="10"/>
  <c r="F984" i="10"/>
  <c r="G984" i="10"/>
  <c r="C985" i="10"/>
  <c r="E985" i="10"/>
  <c r="F985" i="10"/>
  <c r="G985" i="10"/>
  <c r="C986" i="10"/>
  <c r="E986" i="10"/>
  <c r="F986" i="10"/>
  <c r="G986" i="10"/>
  <c r="C987" i="10"/>
  <c r="E987" i="10"/>
  <c r="F987" i="10"/>
  <c r="G987" i="10"/>
  <c r="C988" i="10"/>
  <c r="E988" i="10"/>
  <c r="F988" i="10"/>
  <c r="G988" i="10"/>
  <c r="C989" i="10"/>
  <c r="E989" i="10"/>
  <c r="F989" i="10"/>
  <c r="G989" i="10"/>
  <c r="C990" i="10"/>
  <c r="E990" i="10"/>
  <c r="F990" i="10"/>
  <c r="G990" i="10"/>
  <c r="C991" i="10"/>
  <c r="E991" i="10"/>
  <c r="F991" i="10"/>
  <c r="G991" i="10"/>
  <c r="C992" i="10"/>
  <c r="E992" i="10"/>
  <c r="F992" i="10"/>
  <c r="G992" i="10"/>
  <c r="G962" i="10"/>
  <c r="F962" i="10"/>
  <c r="E962" i="10"/>
  <c r="C962" i="10"/>
  <c r="C933" i="10"/>
  <c r="E933" i="10"/>
  <c r="F933" i="10"/>
  <c r="G933" i="10"/>
  <c r="C934" i="10"/>
  <c r="E934" i="10"/>
  <c r="F934" i="10"/>
  <c r="G934" i="10"/>
  <c r="C935" i="10"/>
  <c r="E935" i="10"/>
  <c r="F935" i="10"/>
  <c r="G935" i="10"/>
  <c r="C936" i="10"/>
  <c r="E936" i="10"/>
  <c r="F936" i="10"/>
  <c r="G936" i="10"/>
  <c r="C937" i="10"/>
  <c r="E937" i="10"/>
  <c r="F937" i="10"/>
  <c r="G937" i="10"/>
  <c r="C938" i="10"/>
  <c r="E938" i="10"/>
  <c r="F938" i="10"/>
  <c r="G938" i="10"/>
  <c r="C939" i="10"/>
  <c r="E939" i="10"/>
  <c r="F939" i="10"/>
  <c r="G939" i="10"/>
  <c r="C940" i="10"/>
  <c r="E940" i="10"/>
  <c r="F940" i="10"/>
  <c r="G940" i="10"/>
  <c r="C941" i="10"/>
  <c r="E941" i="10"/>
  <c r="F941" i="10"/>
  <c r="G941" i="10"/>
  <c r="C942" i="10"/>
  <c r="E942" i="10"/>
  <c r="F942" i="10"/>
  <c r="G942" i="10"/>
  <c r="C943" i="10"/>
  <c r="E943" i="10"/>
  <c r="F943" i="10"/>
  <c r="G943" i="10"/>
  <c r="C944" i="10"/>
  <c r="E944" i="10"/>
  <c r="F944" i="10"/>
  <c r="G944" i="10"/>
  <c r="C945" i="10"/>
  <c r="E945" i="10"/>
  <c r="F945" i="10"/>
  <c r="G945" i="10"/>
  <c r="C946" i="10"/>
  <c r="E946" i="10"/>
  <c r="F946" i="10"/>
  <c r="G946" i="10"/>
  <c r="C947" i="10"/>
  <c r="E947" i="10"/>
  <c r="F947" i="10"/>
  <c r="G947" i="10"/>
  <c r="C948" i="10"/>
  <c r="E948" i="10"/>
  <c r="F948" i="10"/>
  <c r="G948" i="10"/>
  <c r="C949" i="10"/>
  <c r="E949" i="10"/>
  <c r="F949" i="10"/>
  <c r="G949" i="10"/>
  <c r="C950" i="10"/>
  <c r="E950" i="10"/>
  <c r="F950" i="10"/>
  <c r="G950" i="10"/>
  <c r="C951" i="10"/>
  <c r="E951" i="10"/>
  <c r="F951" i="10"/>
  <c r="G951" i="10"/>
  <c r="C952" i="10"/>
  <c r="E952" i="10"/>
  <c r="F952" i="10"/>
  <c r="G952" i="10"/>
  <c r="C953" i="10"/>
  <c r="E953" i="10"/>
  <c r="F953" i="10"/>
  <c r="G953" i="10"/>
  <c r="C954" i="10"/>
  <c r="E954" i="10"/>
  <c r="F954" i="10"/>
  <c r="G954" i="10"/>
  <c r="C955" i="10"/>
  <c r="E955" i="10"/>
  <c r="F955" i="10"/>
  <c r="G955" i="10"/>
  <c r="C956" i="10"/>
  <c r="E956" i="10"/>
  <c r="F956" i="10"/>
  <c r="G956" i="10"/>
  <c r="C957" i="10"/>
  <c r="E957" i="10"/>
  <c r="F957" i="10"/>
  <c r="G957" i="10"/>
  <c r="C958" i="10"/>
  <c r="E958" i="10"/>
  <c r="F958" i="10"/>
  <c r="G958" i="10"/>
  <c r="C959" i="10"/>
  <c r="E959" i="10"/>
  <c r="F959" i="10"/>
  <c r="G959" i="10"/>
  <c r="C960" i="10"/>
  <c r="E960" i="10"/>
  <c r="F960" i="10"/>
  <c r="G960" i="10"/>
  <c r="C961" i="10"/>
  <c r="E961" i="10"/>
  <c r="F961" i="10"/>
  <c r="G961" i="10"/>
  <c r="G932" i="10"/>
  <c r="F932" i="10"/>
  <c r="E932" i="10"/>
  <c r="C932" i="10"/>
  <c r="C902" i="10"/>
  <c r="E902" i="10"/>
  <c r="F902" i="10"/>
  <c r="G902" i="10"/>
  <c r="C903" i="10"/>
  <c r="E903" i="10"/>
  <c r="F903" i="10"/>
  <c r="G903" i="10"/>
  <c r="C904" i="10"/>
  <c r="E904" i="10"/>
  <c r="F904" i="10"/>
  <c r="G904" i="10"/>
  <c r="C905" i="10"/>
  <c r="E905" i="10"/>
  <c r="F905" i="10"/>
  <c r="G905" i="10"/>
  <c r="C906" i="10"/>
  <c r="E906" i="10"/>
  <c r="F906" i="10"/>
  <c r="G906" i="10"/>
  <c r="C907" i="10"/>
  <c r="E907" i="10"/>
  <c r="F907" i="10"/>
  <c r="G907" i="10"/>
  <c r="C908" i="10"/>
  <c r="E908" i="10"/>
  <c r="F908" i="10"/>
  <c r="G908" i="10"/>
  <c r="C909" i="10"/>
  <c r="E909" i="10"/>
  <c r="F909" i="10"/>
  <c r="G909" i="10"/>
  <c r="C910" i="10"/>
  <c r="E910" i="10"/>
  <c r="F910" i="10"/>
  <c r="G910" i="10"/>
  <c r="C911" i="10"/>
  <c r="E911" i="10"/>
  <c r="F911" i="10"/>
  <c r="G911" i="10"/>
  <c r="C912" i="10"/>
  <c r="E912" i="10"/>
  <c r="F912" i="10"/>
  <c r="G912" i="10"/>
  <c r="C913" i="10"/>
  <c r="E913" i="10"/>
  <c r="F913" i="10"/>
  <c r="G913" i="10"/>
  <c r="C914" i="10"/>
  <c r="E914" i="10"/>
  <c r="F914" i="10"/>
  <c r="G914" i="10"/>
  <c r="C915" i="10"/>
  <c r="E915" i="10"/>
  <c r="F915" i="10"/>
  <c r="G915" i="10"/>
  <c r="C916" i="10"/>
  <c r="E916" i="10"/>
  <c r="F916" i="10"/>
  <c r="G916" i="10"/>
  <c r="C917" i="10"/>
  <c r="E917" i="10"/>
  <c r="F917" i="10"/>
  <c r="G917" i="10"/>
  <c r="C918" i="10"/>
  <c r="E918" i="10"/>
  <c r="F918" i="10"/>
  <c r="G918" i="10"/>
  <c r="C919" i="10"/>
  <c r="E919" i="10"/>
  <c r="F919" i="10"/>
  <c r="G919" i="10"/>
  <c r="C920" i="10"/>
  <c r="E920" i="10"/>
  <c r="F920" i="10"/>
  <c r="G920" i="10"/>
  <c r="C921" i="10"/>
  <c r="E921" i="10"/>
  <c r="F921" i="10"/>
  <c r="G921" i="10"/>
  <c r="C922" i="10"/>
  <c r="E922" i="10"/>
  <c r="F922" i="10"/>
  <c r="G922" i="10"/>
  <c r="C923" i="10"/>
  <c r="E923" i="10"/>
  <c r="F923" i="10"/>
  <c r="G923" i="10"/>
  <c r="C924" i="10"/>
  <c r="E924" i="10"/>
  <c r="F924" i="10"/>
  <c r="G924" i="10"/>
  <c r="C925" i="10"/>
  <c r="E925" i="10"/>
  <c r="F925" i="10"/>
  <c r="G925" i="10"/>
  <c r="C926" i="10"/>
  <c r="E926" i="10"/>
  <c r="F926" i="10"/>
  <c r="G926" i="10"/>
  <c r="C927" i="10"/>
  <c r="E927" i="10"/>
  <c r="F927" i="10"/>
  <c r="G927" i="10"/>
  <c r="C928" i="10"/>
  <c r="E928" i="10"/>
  <c r="F928" i="10"/>
  <c r="G928" i="10"/>
  <c r="C929" i="10"/>
  <c r="E929" i="10"/>
  <c r="F929" i="10"/>
  <c r="G929" i="10"/>
  <c r="C930" i="10"/>
  <c r="E930" i="10"/>
  <c r="F930" i="10"/>
  <c r="G930" i="10"/>
  <c r="C931" i="10"/>
  <c r="E931" i="10"/>
  <c r="F931" i="10"/>
  <c r="G931" i="10"/>
  <c r="G901" i="10"/>
  <c r="F901" i="10"/>
  <c r="E901" i="10"/>
  <c r="C901" i="10"/>
  <c r="C872" i="10"/>
  <c r="E872" i="10"/>
  <c r="F872" i="10"/>
  <c r="G872" i="10"/>
  <c r="C873" i="10"/>
  <c r="E873" i="10"/>
  <c r="F873" i="10"/>
  <c r="G873" i="10"/>
  <c r="C874" i="10"/>
  <c r="E874" i="10"/>
  <c r="F874" i="10"/>
  <c r="G874" i="10"/>
  <c r="C875" i="10"/>
  <c r="E875" i="10"/>
  <c r="F875" i="10"/>
  <c r="G875" i="10"/>
  <c r="C876" i="10"/>
  <c r="E876" i="10"/>
  <c r="F876" i="10"/>
  <c r="G876" i="10"/>
  <c r="C877" i="10"/>
  <c r="E877" i="10"/>
  <c r="F877" i="10"/>
  <c r="G877" i="10"/>
  <c r="C878" i="10"/>
  <c r="E878" i="10"/>
  <c r="F878" i="10"/>
  <c r="G878" i="10"/>
  <c r="C879" i="10"/>
  <c r="E879" i="10"/>
  <c r="F879" i="10"/>
  <c r="G879" i="10"/>
  <c r="C880" i="10"/>
  <c r="E880" i="10"/>
  <c r="F880" i="10"/>
  <c r="G880" i="10"/>
  <c r="C881" i="10"/>
  <c r="E881" i="10"/>
  <c r="F881" i="10"/>
  <c r="G881" i="10"/>
  <c r="C882" i="10"/>
  <c r="E882" i="10"/>
  <c r="F882" i="10"/>
  <c r="G882" i="10"/>
  <c r="C883" i="10"/>
  <c r="E883" i="10"/>
  <c r="F883" i="10"/>
  <c r="G883" i="10"/>
  <c r="C884" i="10"/>
  <c r="E884" i="10"/>
  <c r="F884" i="10"/>
  <c r="G884" i="10"/>
  <c r="C885" i="10"/>
  <c r="E885" i="10"/>
  <c r="F885" i="10"/>
  <c r="G885" i="10"/>
  <c r="C886" i="10"/>
  <c r="E886" i="10"/>
  <c r="F886" i="10"/>
  <c r="G886" i="10"/>
  <c r="C887" i="10"/>
  <c r="E887" i="10"/>
  <c r="F887" i="10"/>
  <c r="G887" i="10"/>
  <c r="C888" i="10"/>
  <c r="E888" i="10"/>
  <c r="F888" i="10"/>
  <c r="G888" i="10"/>
  <c r="C889" i="10"/>
  <c r="E889" i="10"/>
  <c r="F889" i="10"/>
  <c r="G889" i="10"/>
  <c r="C890" i="10"/>
  <c r="E890" i="10"/>
  <c r="F890" i="10"/>
  <c r="G890" i="10"/>
  <c r="C891" i="10"/>
  <c r="E891" i="10"/>
  <c r="F891" i="10"/>
  <c r="G891" i="10"/>
  <c r="C892" i="10"/>
  <c r="E892" i="10"/>
  <c r="F892" i="10"/>
  <c r="G892" i="10"/>
  <c r="C893" i="10"/>
  <c r="E893" i="10"/>
  <c r="F893" i="10"/>
  <c r="G893" i="10"/>
  <c r="C894" i="10"/>
  <c r="E894" i="10"/>
  <c r="F894" i="10"/>
  <c r="G894" i="10"/>
  <c r="C895" i="10"/>
  <c r="E895" i="10"/>
  <c r="F895" i="10"/>
  <c r="G895" i="10"/>
  <c r="C896" i="10"/>
  <c r="E896" i="10"/>
  <c r="F896" i="10"/>
  <c r="G896" i="10"/>
  <c r="C897" i="10"/>
  <c r="E897" i="10"/>
  <c r="F897" i="10"/>
  <c r="G897" i="10"/>
  <c r="C898" i="10"/>
  <c r="E898" i="10"/>
  <c r="F898" i="10"/>
  <c r="G898" i="10"/>
  <c r="C899" i="10"/>
  <c r="E899" i="10"/>
  <c r="F899" i="10"/>
  <c r="G899" i="10"/>
  <c r="C900" i="10"/>
  <c r="E900" i="10"/>
  <c r="F900" i="10"/>
  <c r="G900" i="10"/>
  <c r="G871" i="10"/>
  <c r="F871" i="10"/>
  <c r="E871" i="10"/>
  <c r="C871" i="10"/>
  <c r="C841" i="10"/>
  <c r="E841" i="10"/>
  <c r="F841" i="10"/>
  <c r="G841" i="10"/>
  <c r="C842" i="10"/>
  <c r="E842" i="10"/>
  <c r="F842" i="10"/>
  <c r="G842" i="10"/>
  <c r="C843" i="10"/>
  <c r="E843" i="10"/>
  <c r="F843" i="10"/>
  <c r="G843" i="10"/>
  <c r="C844" i="10"/>
  <c r="E844" i="10"/>
  <c r="F844" i="10"/>
  <c r="G844" i="10"/>
  <c r="C845" i="10"/>
  <c r="E845" i="10"/>
  <c r="F845" i="10"/>
  <c r="G845" i="10"/>
  <c r="C846" i="10"/>
  <c r="E846" i="10"/>
  <c r="F846" i="10"/>
  <c r="G846" i="10"/>
  <c r="C847" i="10"/>
  <c r="E847" i="10"/>
  <c r="F847" i="10"/>
  <c r="G847" i="10"/>
  <c r="C848" i="10"/>
  <c r="E848" i="10"/>
  <c r="F848" i="10"/>
  <c r="G848" i="10"/>
  <c r="C849" i="10"/>
  <c r="E849" i="10"/>
  <c r="F849" i="10"/>
  <c r="G849" i="10"/>
  <c r="C850" i="10"/>
  <c r="E850" i="10"/>
  <c r="F850" i="10"/>
  <c r="G850" i="10"/>
  <c r="C851" i="10"/>
  <c r="E851" i="10"/>
  <c r="F851" i="10"/>
  <c r="G851" i="10"/>
  <c r="C852" i="10"/>
  <c r="E852" i="10"/>
  <c r="F852" i="10"/>
  <c r="G852" i="10"/>
  <c r="C853" i="10"/>
  <c r="E853" i="10"/>
  <c r="F853" i="10"/>
  <c r="G853" i="10"/>
  <c r="C854" i="10"/>
  <c r="E854" i="10"/>
  <c r="F854" i="10"/>
  <c r="G854" i="10"/>
  <c r="C855" i="10"/>
  <c r="E855" i="10"/>
  <c r="F855" i="10"/>
  <c r="G855" i="10"/>
  <c r="C856" i="10"/>
  <c r="E856" i="10"/>
  <c r="F856" i="10"/>
  <c r="G856" i="10"/>
  <c r="C857" i="10"/>
  <c r="E857" i="10"/>
  <c r="F857" i="10"/>
  <c r="G857" i="10"/>
  <c r="C858" i="10"/>
  <c r="E858" i="10"/>
  <c r="F858" i="10"/>
  <c r="G858" i="10"/>
  <c r="C859" i="10"/>
  <c r="E859" i="10"/>
  <c r="F859" i="10"/>
  <c r="G859" i="10"/>
  <c r="C860" i="10"/>
  <c r="E860" i="10"/>
  <c r="F860" i="10"/>
  <c r="G860" i="10"/>
  <c r="C861" i="10"/>
  <c r="E861" i="10"/>
  <c r="F861" i="10"/>
  <c r="G861" i="10"/>
  <c r="C862" i="10"/>
  <c r="E862" i="10"/>
  <c r="F862" i="10"/>
  <c r="G862" i="10"/>
  <c r="C863" i="10"/>
  <c r="E863" i="10"/>
  <c r="F863" i="10"/>
  <c r="G863" i="10"/>
  <c r="C864" i="10"/>
  <c r="E864" i="10"/>
  <c r="F864" i="10"/>
  <c r="G864" i="10"/>
  <c r="C865" i="10"/>
  <c r="E865" i="10"/>
  <c r="F865" i="10"/>
  <c r="G865" i="10"/>
  <c r="C866" i="10"/>
  <c r="E866" i="10"/>
  <c r="F866" i="10"/>
  <c r="G866" i="10"/>
  <c r="C867" i="10"/>
  <c r="E867" i="10"/>
  <c r="F867" i="10"/>
  <c r="G867" i="10"/>
  <c r="C868" i="10"/>
  <c r="E868" i="10"/>
  <c r="F868" i="10"/>
  <c r="G868" i="10"/>
  <c r="C869" i="10"/>
  <c r="E869" i="10"/>
  <c r="F869" i="10"/>
  <c r="G869" i="10"/>
  <c r="C870" i="10"/>
  <c r="E870" i="10"/>
  <c r="F870" i="10"/>
  <c r="G870" i="10"/>
  <c r="G840" i="10"/>
  <c r="F840" i="10"/>
  <c r="E840" i="10"/>
  <c r="C840" i="10"/>
  <c r="C810" i="10"/>
  <c r="E810" i="10"/>
  <c r="F810" i="10"/>
  <c r="G810" i="10"/>
  <c r="C811" i="10"/>
  <c r="E811" i="10"/>
  <c r="F811" i="10"/>
  <c r="G811" i="10"/>
  <c r="C812" i="10"/>
  <c r="E812" i="10"/>
  <c r="F812" i="10"/>
  <c r="G812" i="10"/>
  <c r="C813" i="10"/>
  <c r="E813" i="10"/>
  <c r="F813" i="10"/>
  <c r="G813" i="10"/>
  <c r="C814" i="10"/>
  <c r="E814" i="10"/>
  <c r="F814" i="10"/>
  <c r="G814" i="10"/>
  <c r="C815" i="10"/>
  <c r="E815" i="10"/>
  <c r="F815" i="10"/>
  <c r="G815" i="10"/>
  <c r="C816" i="10"/>
  <c r="E816" i="10"/>
  <c r="F816" i="10"/>
  <c r="G816" i="10"/>
  <c r="C817" i="10"/>
  <c r="E817" i="10"/>
  <c r="F817" i="10"/>
  <c r="G817" i="10"/>
  <c r="C818" i="10"/>
  <c r="E818" i="10"/>
  <c r="F818" i="10"/>
  <c r="G818" i="10"/>
  <c r="C819" i="10"/>
  <c r="E819" i="10"/>
  <c r="F819" i="10"/>
  <c r="G819" i="10"/>
  <c r="C820" i="10"/>
  <c r="E820" i="10"/>
  <c r="F820" i="10"/>
  <c r="G820" i="10"/>
  <c r="C821" i="10"/>
  <c r="E821" i="10"/>
  <c r="F821" i="10"/>
  <c r="G821" i="10"/>
  <c r="C822" i="10"/>
  <c r="E822" i="10"/>
  <c r="F822" i="10"/>
  <c r="G822" i="10"/>
  <c r="C823" i="10"/>
  <c r="E823" i="10"/>
  <c r="F823" i="10"/>
  <c r="G823" i="10"/>
  <c r="C824" i="10"/>
  <c r="E824" i="10"/>
  <c r="F824" i="10"/>
  <c r="G824" i="10"/>
  <c r="C825" i="10"/>
  <c r="E825" i="10"/>
  <c r="F825" i="10"/>
  <c r="G825" i="10"/>
  <c r="C826" i="10"/>
  <c r="E826" i="10"/>
  <c r="F826" i="10"/>
  <c r="G826" i="10"/>
  <c r="C827" i="10"/>
  <c r="E827" i="10"/>
  <c r="F827" i="10"/>
  <c r="G827" i="10"/>
  <c r="C828" i="10"/>
  <c r="E828" i="10"/>
  <c r="F828" i="10"/>
  <c r="G828" i="10"/>
  <c r="C829" i="10"/>
  <c r="E829" i="10"/>
  <c r="F829" i="10"/>
  <c r="G829" i="10"/>
  <c r="C830" i="10"/>
  <c r="E830" i="10"/>
  <c r="F830" i="10"/>
  <c r="G830" i="10"/>
  <c r="C831" i="10"/>
  <c r="E831" i="10"/>
  <c r="F831" i="10"/>
  <c r="G831" i="10"/>
  <c r="C832" i="10"/>
  <c r="E832" i="10"/>
  <c r="F832" i="10"/>
  <c r="G832" i="10"/>
  <c r="C833" i="10"/>
  <c r="E833" i="10"/>
  <c r="F833" i="10"/>
  <c r="G833" i="10"/>
  <c r="C834" i="10"/>
  <c r="E834" i="10"/>
  <c r="F834" i="10"/>
  <c r="G834" i="10"/>
  <c r="C835" i="10"/>
  <c r="E835" i="10"/>
  <c r="F835" i="10"/>
  <c r="G835" i="10"/>
  <c r="C836" i="10"/>
  <c r="E836" i="10"/>
  <c r="F836" i="10"/>
  <c r="G836" i="10"/>
  <c r="C837" i="10"/>
  <c r="E837" i="10"/>
  <c r="F837" i="10"/>
  <c r="G837" i="10"/>
  <c r="C838" i="10"/>
  <c r="E838" i="10"/>
  <c r="F838" i="10"/>
  <c r="G838" i="10"/>
  <c r="C839" i="10"/>
  <c r="E839" i="10"/>
  <c r="F839" i="10"/>
  <c r="G839" i="10"/>
  <c r="G809" i="10"/>
  <c r="F809" i="10"/>
  <c r="E809" i="10"/>
  <c r="C809" i="10"/>
  <c r="B17" i="56"/>
  <c r="B12" i="56"/>
  <c r="B7" i="56"/>
  <c r="B1" i="56"/>
  <c r="B19" i="56" l="1"/>
  <c r="B14" i="56"/>
  <c r="B9" i="56"/>
  <c r="B2" i="56"/>
  <c r="B4" i="56" s="1"/>
  <c r="C780" i="10"/>
  <c r="E780" i="10"/>
  <c r="F780" i="10"/>
  <c r="G780" i="10"/>
  <c r="C781" i="10"/>
  <c r="E781" i="10"/>
  <c r="F781" i="10"/>
  <c r="G781" i="10"/>
  <c r="C782" i="10"/>
  <c r="E782" i="10"/>
  <c r="F782" i="10"/>
  <c r="G782" i="10"/>
  <c r="C783" i="10"/>
  <c r="E783" i="10"/>
  <c r="F783" i="10"/>
  <c r="G783" i="10"/>
  <c r="C784" i="10"/>
  <c r="E784" i="10"/>
  <c r="F784" i="10"/>
  <c r="G784" i="10"/>
  <c r="C785" i="10"/>
  <c r="E785" i="10"/>
  <c r="F785" i="10"/>
  <c r="G785" i="10"/>
  <c r="C786" i="10"/>
  <c r="E786" i="10"/>
  <c r="F786" i="10"/>
  <c r="G786" i="10"/>
  <c r="C787" i="10"/>
  <c r="E787" i="10"/>
  <c r="F787" i="10"/>
  <c r="G787" i="10"/>
  <c r="C788" i="10"/>
  <c r="E788" i="10"/>
  <c r="F788" i="10"/>
  <c r="G788" i="10"/>
  <c r="C789" i="10"/>
  <c r="E789" i="10"/>
  <c r="F789" i="10"/>
  <c r="G789" i="10"/>
  <c r="C790" i="10"/>
  <c r="E790" i="10"/>
  <c r="F790" i="10"/>
  <c r="G790" i="10"/>
  <c r="C791" i="10"/>
  <c r="E791" i="10"/>
  <c r="F791" i="10"/>
  <c r="G791" i="10"/>
  <c r="C792" i="10"/>
  <c r="E792" i="10"/>
  <c r="F792" i="10"/>
  <c r="G792" i="10"/>
  <c r="C793" i="10"/>
  <c r="E793" i="10"/>
  <c r="F793" i="10"/>
  <c r="G793" i="10"/>
  <c r="C794" i="10"/>
  <c r="E794" i="10"/>
  <c r="F794" i="10"/>
  <c r="G794" i="10"/>
  <c r="C795" i="10"/>
  <c r="E795" i="10"/>
  <c r="F795" i="10"/>
  <c r="G795" i="10"/>
  <c r="C796" i="10"/>
  <c r="E796" i="10"/>
  <c r="F796" i="10"/>
  <c r="G796" i="10"/>
  <c r="C797" i="10"/>
  <c r="E797" i="10"/>
  <c r="F797" i="10"/>
  <c r="G797" i="10"/>
  <c r="C798" i="10"/>
  <c r="E798" i="10"/>
  <c r="F798" i="10"/>
  <c r="G798" i="10"/>
  <c r="C799" i="10"/>
  <c r="E799" i="10"/>
  <c r="F799" i="10"/>
  <c r="G799" i="10"/>
  <c r="C800" i="10"/>
  <c r="E800" i="10"/>
  <c r="F800" i="10"/>
  <c r="G800" i="10"/>
  <c r="C801" i="10"/>
  <c r="E801" i="10"/>
  <c r="F801" i="10"/>
  <c r="G801" i="10"/>
  <c r="C802" i="10"/>
  <c r="E802" i="10"/>
  <c r="F802" i="10"/>
  <c r="G802" i="10"/>
  <c r="C803" i="10"/>
  <c r="E803" i="10"/>
  <c r="F803" i="10"/>
  <c r="G803" i="10"/>
  <c r="C804" i="10"/>
  <c r="E804" i="10"/>
  <c r="F804" i="10"/>
  <c r="G804" i="10"/>
  <c r="C805" i="10"/>
  <c r="E805" i="10"/>
  <c r="F805" i="10"/>
  <c r="G805" i="10"/>
  <c r="C806" i="10"/>
  <c r="E806" i="10"/>
  <c r="F806" i="10"/>
  <c r="G806" i="10"/>
  <c r="C807" i="10"/>
  <c r="E807" i="10"/>
  <c r="F807" i="10"/>
  <c r="G807" i="10"/>
  <c r="C808" i="10"/>
  <c r="E808" i="10"/>
  <c r="F808" i="10"/>
  <c r="G808" i="10"/>
  <c r="G779" i="10"/>
  <c r="F779" i="10"/>
  <c r="E779" i="10"/>
  <c r="C779" i="10"/>
  <c r="C749" i="10"/>
  <c r="E749" i="10"/>
  <c r="F749" i="10"/>
  <c r="G749" i="10"/>
  <c r="C750" i="10"/>
  <c r="E750" i="10"/>
  <c r="F750" i="10"/>
  <c r="G750" i="10"/>
  <c r="C751" i="10"/>
  <c r="E751" i="10"/>
  <c r="F751" i="10"/>
  <c r="G751" i="10"/>
  <c r="C752" i="10"/>
  <c r="E752" i="10"/>
  <c r="F752" i="10"/>
  <c r="G752" i="10"/>
  <c r="C753" i="10"/>
  <c r="E753" i="10"/>
  <c r="F753" i="10"/>
  <c r="G753" i="10"/>
  <c r="C754" i="10"/>
  <c r="E754" i="10"/>
  <c r="F754" i="10"/>
  <c r="G754" i="10"/>
  <c r="C755" i="10"/>
  <c r="E755" i="10"/>
  <c r="F755" i="10"/>
  <c r="G755" i="10"/>
  <c r="C756" i="10"/>
  <c r="E756" i="10"/>
  <c r="F756" i="10"/>
  <c r="G756" i="10"/>
  <c r="C757" i="10"/>
  <c r="E757" i="10"/>
  <c r="F757" i="10"/>
  <c r="G757" i="10"/>
  <c r="C758" i="10"/>
  <c r="E758" i="10"/>
  <c r="F758" i="10"/>
  <c r="G758" i="10"/>
  <c r="C759" i="10"/>
  <c r="E759" i="10"/>
  <c r="F759" i="10"/>
  <c r="G759" i="10"/>
  <c r="C760" i="10"/>
  <c r="E760" i="10"/>
  <c r="F760" i="10"/>
  <c r="G760" i="10"/>
  <c r="C761" i="10"/>
  <c r="E761" i="10"/>
  <c r="F761" i="10"/>
  <c r="G761" i="10"/>
  <c r="C762" i="10"/>
  <c r="E762" i="10"/>
  <c r="F762" i="10"/>
  <c r="G762" i="10"/>
  <c r="C763" i="10"/>
  <c r="E763" i="10"/>
  <c r="F763" i="10"/>
  <c r="G763" i="10"/>
  <c r="C764" i="10"/>
  <c r="E764" i="10"/>
  <c r="F764" i="10"/>
  <c r="G764" i="10"/>
  <c r="C765" i="10"/>
  <c r="E765" i="10"/>
  <c r="F765" i="10"/>
  <c r="G765" i="10"/>
  <c r="C766" i="10"/>
  <c r="E766" i="10"/>
  <c r="F766" i="10"/>
  <c r="G766" i="10"/>
  <c r="C767" i="10"/>
  <c r="E767" i="10"/>
  <c r="F767" i="10"/>
  <c r="G767" i="10"/>
  <c r="C768" i="10"/>
  <c r="E768" i="10"/>
  <c r="F768" i="10"/>
  <c r="G768" i="10"/>
  <c r="C769" i="10"/>
  <c r="E769" i="10"/>
  <c r="F769" i="10"/>
  <c r="G769" i="10"/>
  <c r="C770" i="10"/>
  <c r="E770" i="10"/>
  <c r="F770" i="10"/>
  <c r="G770" i="10"/>
  <c r="C771" i="10"/>
  <c r="E771" i="10"/>
  <c r="F771" i="10"/>
  <c r="G771" i="10"/>
  <c r="C772" i="10"/>
  <c r="E772" i="10"/>
  <c r="F772" i="10"/>
  <c r="G772" i="10"/>
  <c r="C773" i="10"/>
  <c r="E773" i="10"/>
  <c r="F773" i="10"/>
  <c r="G773" i="10"/>
  <c r="C774" i="10"/>
  <c r="E774" i="10"/>
  <c r="F774" i="10"/>
  <c r="G774" i="10"/>
  <c r="C775" i="10"/>
  <c r="E775" i="10"/>
  <c r="F775" i="10"/>
  <c r="G775" i="10"/>
  <c r="C776" i="10"/>
  <c r="E776" i="10"/>
  <c r="F776" i="10"/>
  <c r="G776" i="10"/>
  <c r="C777" i="10"/>
  <c r="E777" i="10"/>
  <c r="F777" i="10"/>
  <c r="G777" i="10"/>
  <c r="C778" i="10"/>
  <c r="E778" i="10"/>
  <c r="F778" i="10"/>
  <c r="G778" i="10"/>
  <c r="G748" i="10"/>
  <c r="F748" i="10"/>
  <c r="E748" i="10"/>
  <c r="C748" i="10"/>
  <c r="C719" i="10"/>
  <c r="E719" i="10"/>
  <c r="F719" i="10"/>
  <c r="G719" i="10"/>
  <c r="C720" i="10"/>
  <c r="E720" i="10"/>
  <c r="F720" i="10"/>
  <c r="G720" i="10"/>
  <c r="C721" i="10"/>
  <c r="E721" i="10"/>
  <c r="F721" i="10"/>
  <c r="G721" i="10"/>
  <c r="C722" i="10"/>
  <c r="E722" i="10"/>
  <c r="F722" i="10"/>
  <c r="G722" i="10"/>
  <c r="C723" i="10"/>
  <c r="E723" i="10"/>
  <c r="F723" i="10"/>
  <c r="G723" i="10"/>
  <c r="C724" i="10"/>
  <c r="E724" i="10"/>
  <c r="F724" i="10"/>
  <c r="G724" i="10"/>
  <c r="C725" i="10"/>
  <c r="E725" i="10"/>
  <c r="F725" i="10"/>
  <c r="G725" i="10"/>
  <c r="C726" i="10"/>
  <c r="E726" i="10"/>
  <c r="F726" i="10"/>
  <c r="G726" i="10"/>
  <c r="C727" i="10"/>
  <c r="E727" i="10"/>
  <c r="F727" i="10"/>
  <c r="G727" i="10"/>
  <c r="C728" i="10"/>
  <c r="E728" i="10"/>
  <c r="F728" i="10"/>
  <c r="G728" i="10"/>
  <c r="C729" i="10"/>
  <c r="E729" i="10"/>
  <c r="F729" i="10"/>
  <c r="G729" i="10"/>
  <c r="C730" i="10"/>
  <c r="E730" i="10"/>
  <c r="F730" i="10"/>
  <c r="G730" i="10"/>
  <c r="C731" i="10"/>
  <c r="E731" i="10"/>
  <c r="F731" i="10"/>
  <c r="G731" i="10"/>
  <c r="C732" i="10"/>
  <c r="E732" i="10"/>
  <c r="F732" i="10"/>
  <c r="G732" i="10"/>
  <c r="C733" i="10"/>
  <c r="E733" i="10"/>
  <c r="F733" i="10"/>
  <c r="G733" i="10"/>
  <c r="C734" i="10"/>
  <c r="E734" i="10"/>
  <c r="F734" i="10"/>
  <c r="G734" i="10"/>
  <c r="C735" i="10"/>
  <c r="E735" i="10"/>
  <c r="F735" i="10"/>
  <c r="G735" i="10"/>
  <c r="C736" i="10"/>
  <c r="E736" i="10"/>
  <c r="F736" i="10"/>
  <c r="G736" i="10"/>
  <c r="C737" i="10"/>
  <c r="E737" i="10"/>
  <c r="F737" i="10"/>
  <c r="G737" i="10"/>
  <c r="C738" i="10"/>
  <c r="E738" i="10"/>
  <c r="F738" i="10"/>
  <c r="G738" i="10"/>
  <c r="C739" i="10"/>
  <c r="E739" i="10"/>
  <c r="F739" i="10"/>
  <c r="G739" i="10"/>
  <c r="C740" i="10"/>
  <c r="E740" i="10"/>
  <c r="F740" i="10"/>
  <c r="G740" i="10"/>
  <c r="C741" i="10"/>
  <c r="E741" i="10"/>
  <c r="F741" i="10"/>
  <c r="G741" i="10"/>
  <c r="C742" i="10"/>
  <c r="E742" i="10"/>
  <c r="F742" i="10"/>
  <c r="G742" i="10"/>
  <c r="C743" i="10"/>
  <c r="E743" i="10"/>
  <c r="F743" i="10"/>
  <c r="G743" i="10"/>
  <c r="C744" i="10"/>
  <c r="E744" i="10"/>
  <c r="F744" i="10"/>
  <c r="G744" i="10"/>
  <c r="C745" i="10"/>
  <c r="E745" i="10"/>
  <c r="F745" i="10"/>
  <c r="G745" i="10"/>
  <c r="C746" i="10"/>
  <c r="E746" i="10"/>
  <c r="F746" i="10"/>
  <c r="G746" i="10"/>
  <c r="C747" i="10"/>
  <c r="E747" i="10"/>
  <c r="F747" i="10"/>
  <c r="G747" i="10"/>
  <c r="G718" i="10"/>
  <c r="F718" i="10"/>
  <c r="E718" i="10"/>
  <c r="C718" i="10"/>
  <c r="C688" i="10"/>
  <c r="E688" i="10"/>
  <c r="F688" i="10"/>
  <c r="G688" i="10"/>
  <c r="C689" i="10"/>
  <c r="E689" i="10"/>
  <c r="F689" i="10"/>
  <c r="G689" i="10"/>
  <c r="C690" i="10"/>
  <c r="E690" i="10"/>
  <c r="F690" i="10"/>
  <c r="G690" i="10"/>
  <c r="C691" i="10"/>
  <c r="E691" i="10"/>
  <c r="F691" i="10"/>
  <c r="G691" i="10"/>
  <c r="C692" i="10"/>
  <c r="E692" i="10"/>
  <c r="F692" i="10"/>
  <c r="G692" i="10"/>
  <c r="C693" i="10"/>
  <c r="E693" i="10"/>
  <c r="F693" i="10"/>
  <c r="G693" i="10"/>
  <c r="C694" i="10"/>
  <c r="E694" i="10"/>
  <c r="F694" i="10"/>
  <c r="G694" i="10"/>
  <c r="C695" i="10"/>
  <c r="E695" i="10"/>
  <c r="F695" i="10"/>
  <c r="G695" i="10"/>
  <c r="C696" i="10"/>
  <c r="E696" i="10"/>
  <c r="F696" i="10"/>
  <c r="G696" i="10"/>
  <c r="C697" i="10"/>
  <c r="E697" i="10"/>
  <c r="F697" i="10"/>
  <c r="G697" i="10"/>
  <c r="C698" i="10"/>
  <c r="E698" i="10"/>
  <c r="F698" i="10"/>
  <c r="G698" i="10"/>
  <c r="C699" i="10"/>
  <c r="E699" i="10"/>
  <c r="F699" i="10"/>
  <c r="G699" i="10"/>
  <c r="C700" i="10"/>
  <c r="E700" i="10"/>
  <c r="F700" i="10"/>
  <c r="G700" i="10"/>
  <c r="C701" i="10"/>
  <c r="E701" i="10"/>
  <c r="F701" i="10"/>
  <c r="G701" i="10"/>
  <c r="C702" i="10"/>
  <c r="E702" i="10"/>
  <c r="F702" i="10"/>
  <c r="G702" i="10"/>
  <c r="C703" i="10"/>
  <c r="E703" i="10"/>
  <c r="F703" i="10"/>
  <c r="G703" i="10"/>
  <c r="C704" i="10"/>
  <c r="E704" i="10"/>
  <c r="F704" i="10"/>
  <c r="G704" i="10"/>
  <c r="C705" i="10"/>
  <c r="E705" i="10"/>
  <c r="F705" i="10"/>
  <c r="G705" i="10"/>
  <c r="C706" i="10"/>
  <c r="E706" i="10"/>
  <c r="F706" i="10"/>
  <c r="G706" i="10"/>
  <c r="C707" i="10"/>
  <c r="E707" i="10"/>
  <c r="F707" i="10"/>
  <c r="G707" i="10"/>
  <c r="C708" i="10"/>
  <c r="E708" i="10"/>
  <c r="F708" i="10"/>
  <c r="G708" i="10"/>
  <c r="C709" i="10"/>
  <c r="E709" i="10"/>
  <c r="F709" i="10"/>
  <c r="G709" i="10"/>
  <c r="C710" i="10"/>
  <c r="E710" i="10"/>
  <c r="F710" i="10"/>
  <c r="G710" i="10"/>
  <c r="C711" i="10"/>
  <c r="E711" i="10"/>
  <c r="F711" i="10"/>
  <c r="G711" i="10"/>
  <c r="C712" i="10"/>
  <c r="E712" i="10"/>
  <c r="F712" i="10"/>
  <c r="G712" i="10"/>
  <c r="C713" i="10"/>
  <c r="E713" i="10"/>
  <c r="F713" i="10"/>
  <c r="G713" i="10"/>
  <c r="C714" i="10"/>
  <c r="E714" i="10"/>
  <c r="F714" i="10"/>
  <c r="G714" i="10"/>
  <c r="C715" i="10"/>
  <c r="E715" i="10"/>
  <c r="F715" i="10"/>
  <c r="G715" i="10"/>
  <c r="C716" i="10"/>
  <c r="E716" i="10"/>
  <c r="F716" i="10"/>
  <c r="G716" i="10"/>
  <c r="C717" i="10"/>
  <c r="E717" i="10"/>
  <c r="F717" i="10"/>
  <c r="G717" i="10"/>
  <c r="G687" i="10"/>
  <c r="F687" i="10"/>
  <c r="E687" i="10"/>
  <c r="C687" i="10"/>
  <c r="C659" i="10"/>
  <c r="F659" i="10"/>
  <c r="C660" i="10"/>
  <c r="F660" i="10"/>
  <c r="C661" i="10"/>
  <c r="F661" i="10"/>
  <c r="C662" i="10"/>
  <c r="F662" i="10"/>
  <c r="C663" i="10"/>
  <c r="E663" i="10"/>
  <c r="F663" i="10"/>
  <c r="G663" i="10"/>
  <c r="C664" i="10"/>
  <c r="E664" i="10"/>
  <c r="F664" i="10"/>
  <c r="G664" i="10"/>
  <c r="C665" i="10"/>
  <c r="E665" i="10"/>
  <c r="F665" i="10"/>
  <c r="G665" i="10"/>
  <c r="C666" i="10"/>
  <c r="E666" i="10"/>
  <c r="F666" i="10"/>
  <c r="G666" i="10"/>
  <c r="C667" i="10"/>
  <c r="E667" i="10"/>
  <c r="F667" i="10"/>
  <c r="G667" i="10"/>
  <c r="C668" i="10"/>
  <c r="E668" i="10"/>
  <c r="F668" i="10"/>
  <c r="G668" i="10"/>
  <c r="C669" i="10"/>
  <c r="E669" i="10"/>
  <c r="F669" i="10"/>
  <c r="G669" i="10"/>
  <c r="C670" i="10"/>
  <c r="E670" i="10"/>
  <c r="F670" i="10"/>
  <c r="G670" i="10"/>
  <c r="C671" i="10"/>
  <c r="E671" i="10"/>
  <c r="F671" i="10"/>
  <c r="G671" i="10"/>
  <c r="C672" i="10"/>
  <c r="E672" i="10"/>
  <c r="F672" i="10"/>
  <c r="G672" i="10"/>
  <c r="C673" i="10"/>
  <c r="E673" i="10"/>
  <c r="F673" i="10"/>
  <c r="G673" i="10"/>
  <c r="C674" i="10"/>
  <c r="E674" i="10"/>
  <c r="F674" i="10"/>
  <c r="G674" i="10"/>
  <c r="C675" i="10"/>
  <c r="E675" i="10"/>
  <c r="F675" i="10"/>
  <c r="G675" i="10"/>
  <c r="C676" i="10"/>
  <c r="E676" i="10"/>
  <c r="F676" i="10"/>
  <c r="G676" i="10"/>
  <c r="C677" i="10"/>
  <c r="E677" i="10"/>
  <c r="F677" i="10"/>
  <c r="G677" i="10"/>
  <c r="C678" i="10"/>
  <c r="E678" i="10"/>
  <c r="F678" i="10"/>
  <c r="G678" i="10"/>
  <c r="C679" i="10"/>
  <c r="E679" i="10"/>
  <c r="F679" i="10"/>
  <c r="G679" i="10"/>
  <c r="C680" i="10"/>
  <c r="E680" i="10"/>
  <c r="F680" i="10"/>
  <c r="G680" i="10"/>
  <c r="C681" i="10"/>
  <c r="E681" i="10"/>
  <c r="F681" i="10"/>
  <c r="G681" i="10"/>
  <c r="C682" i="10"/>
  <c r="E682" i="10"/>
  <c r="F682" i="10"/>
  <c r="G682" i="10"/>
  <c r="C683" i="10"/>
  <c r="E683" i="10"/>
  <c r="F683" i="10"/>
  <c r="G683" i="10"/>
  <c r="C684" i="10"/>
  <c r="E684" i="10"/>
  <c r="F684" i="10"/>
  <c r="G684" i="10"/>
  <c r="C685" i="10"/>
  <c r="E685" i="10"/>
  <c r="F685" i="10"/>
  <c r="G685" i="10"/>
  <c r="C686" i="10"/>
  <c r="E686" i="10"/>
  <c r="F686" i="10"/>
  <c r="G686" i="10"/>
  <c r="F658" i="10"/>
  <c r="C658"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27" i="10"/>
  <c r="E632" i="10"/>
  <c r="E633" i="10"/>
  <c r="E634"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27" i="10"/>
  <c r="G33" i="52"/>
  <c r="E33" i="52"/>
  <c r="F34" i="52"/>
  <c r="C34" i="52"/>
  <c r="E32" i="52"/>
  <c r="G31" i="52"/>
  <c r="E31" i="52"/>
  <c r="E30" i="52"/>
  <c r="E29" i="52"/>
  <c r="E28" i="52"/>
  <c r="E27" i="52"/>
  <c r="G26" i="52"/>
  <c r="E26" i="52"/>
  <c r="E25" i="52"/>
  <c r="E24" i="52"/>
  <c r="G23" i="52"/>
  <c r="E23" i="52"/>
  <c r="E22" i="52"/>
  <c r="E21" i="52"/>
  <c r="E20" i="52"/>
  <c r="E19" i="52"/>
  <c r="G18" i="52"/>
  <c r="E18" i="52"/>
  <c r="E17" i="52"/>
  <c r="E16" i="52"/>
  <c r="G15" i="52"/>
  <c r="E15" i="52"/>
  <c r="E14" i="52"/>
  <c r="E13" i="52"/>
  <c r="E12" i="52"/>
  <c r="E11" i="52"/>
  <c r="G10" i="52"/>
  <c r="E10" i="52"/>
  <c r="E9" i="52"/>
  <c r="E8" i="52"/>
  <c r="G7" i="52"/>
  <c r="E7" i="52"/>
  <c r="E6" i="52"/>
  <c r="E5" i="52"/>
  <c r="J4" i="52"/>
  <c r="G28" i="52" s="1"/>
  <c r="E4" i="52"/>
  <c r="E34" i="52" s="1"/>
  <c r="E3" i="52"/>
  <c r="F34" i="51"/>
  <c r="C34" i="51"/>
  <c r="G32" i="51"/>
  <c r="E32" i="51"/>
  <c r="E31" i="51"/>
  <c r="E30" i="51"/>
  <c r="E29" i="51"/>
  <c r="E28" i="51"/>
  <c r="G27" i="51"/>
  <c r="E27" i="51"/>
  <c r="E26" i="51"/>
  <c r="E25" i="51"/>
  <c r="G24" i="51"/>
  <c r="E24" i="51"/>
  <c r="E23" i="51"/>
  <c r="E22" i="51"/>
  <c r="E21" i="51"/>
  <c r="E20" i="51"/>
  <c r="G19" i="51"/>
  <c r="E19" i="51"/>
  <c r="E18" i="51"/>
  <c r="E17" i="51"/>
  <c r="G16" i="51"/>
  <c r="E16" i="51"/>
  <c r="E15" i="51"/>
  <c r="E14" i="51"/>
  <c r="E13" i="51"/>
  <c r="E12" i="51"/>
  <c r="G11" i="51"/>
  <c r="E11" i="51"/>
  <c r="E10" i="51"/>
  <c r="E9" i="51"/>
  <c r="G8" i="51"/>
  <c r="E8" i="51"/>
  <c r="E7" i="51"/>
  <c r="E6" i="51"/>
  <c r="E5" i="51"/>
  <c r="J4" i="51"/>
  <c r="G29" i="51" s="1"/>
  <c r="E4" i="51"/>
  <c r="G3" i="51"/>
  <c r="E3" i="51"/>
  <c r="E34" i="51" s="1"/>
  <c r="G33" i="50"/>
  <c r="E33" i="50"/>
  <c r="F34" i="50"/>
  <c r="C34" i="50"/>
  <c r="E32" i="50"/>
  <c r="G31" i="50"/>
  <c r="E31" i="50"/>
  <c r="E30" i="50"/>
  <c r="G29" i="50"/>
  <c r="E29" i="50"/>
  <c r="E28" i="50"/>
  <c r="E27" i="50"/>
  <c r="E26" i="50"/>
  <c r="E25" i="50"/>
  <c r="E24" i="50"/>
  <c r="G23" i="50"/>
  <c r="E23" i="50"/>
  <c r="E22" i="50"/>
  <c r="G21" i="50"/>
  <c r="E21" i="50"/>
  <c r="E20" i="50"/>
  <c r="E19" i="50"/>
  <c r="E18" i="50"/>
  <c r="E17" i="50"/>
  <c r="E16" i="50"/>
  <c r="G15" i="50"/>
  <c r="E15" i="50"/>
  <c r="E14" i="50"/>
  <c r="G13" i="50"/>
  <c r="E13" i="50"/>
  <c r="E12" i="50"/>
  <c r="E11" i="50"/>
  <c r="E10" i="50"/>
  <c r="E9" i="50"/>
  <c r="E8" i="50"/>
  <c r="G7" i="50"/>
  <c r="E7" i="50"/>
  <c r="E6" i="50"/>
  <c r="G5" i="50"/>
  <c r="E5" i="50"/>
  <c r="J4" i="50"/>
  <c r="G28" i="50" s="1"/>
  <c r="E4" i="50"/>
  <c r="E3" i="50"/>
  <c r="E34" i="50" s="1"/>
  <c r="F34" i="49"/>
  <c r="C34" i="49"/>
  <c r="G32" i="49"/>
  <c r="E32" i="49"/>
  <c r="E31" i="49"/>
  <c r="G30" i="49"/>
  <c r="E30" i="49"/>
  <c r="G29" i="49"/>
  <c r="E29" i="49"/>
  <c r="E28" i="49"/>
  <c r="E27" i="49"/>
  <c r="G26" i="49"/>
  <c r="E26" i="49"/>
  <c r="G25" i="49"/>
  <c r="E25" i="49"/>
  <c r="G24" i="49"/>
  <c r="E24" i="49"/>
  <c r="E23" i="49"/>
  <c r="G22" i="49"/>
  <c r="E22" i="49"/>
  <c r="G21" i="49"/>
  <c r="E21" i="49"/>
  <c r="E20" i="49"/>
  <c r="E19" i="49"/>
  <c r="G18" i="49"/>
  <c r="E18" i="49"/>
  <c r="G17" i="49"/>
  <c r="E17" i="49"/>
  <c r="G16" i="49"/>
  <c r="E16" i="49"/>
  <c r="E15" i="49"/>
  <c r="G14" i="49"/>
  <c r="E14" i="49"/>
  <c r="G13" i="49"/>
  <c r="E13" i="49"/>
  <c r="E12" i="49"/>
  <c r="E11" i="49"/>
  <c r="G10" i="49"/>
  <c r="E10" i="49"/>
  <c r="G9" i="49"/>
  <c r="E9" i="49"/>
  <c r="G8" i="49"/>
  <c r="E8" i="49"/>
  <c r="E7" i="49"/>
  <c r="G6" i="49"/>
  <c r="E6" i="49"/>
  <c r="G5" i="49"/>
  <c r="E5" i="49"/>
  <c r="J4" i="49"/>
  <c r="G31" i="49" s="1"/>
  <c r="G4" i="49"/>
  <c r="E4" i="49"/>
  <c r="G3" i="49"/>
  <c r="E3" i="49"/>
  <c r="E34" i="49" s="1"/>
  <c r="F34" i="48"/>
  <c r="C34" i="48"/>
  <c r="E33" i="48"/>
  <c r="G32" i="48"/>
  <c r="E32" i="48"/>
  <c r="E31" i="48"/>
  <c r="G30" i="48"/>
  <c r="E30" i="48"/>
  <c r="E29" i="48"/>
  <c r="E28" i="48"/>
  <c r="G27" i="48"/>
  <c r="E27" i="48"/>
  <c r="E26" i="48"/>
  <c r="E25" i="48"/>
  <c r="G24" i="48"/>
  <c r="E24" i="48"/>
  <c r="E23" i="48"/>
  <c r="G22" i="48"/>
  <c r="E22" i="48"/>
  <c r="E21" i="48"/>
  <c r="E20" i="48"/>
  <c r="G19" i="48"/>
  <c r="E19" i="48"/>
  <c r="E18" i="48"/>
  <c r="E17" i="48"/>
  <c r="G16" i="48"/>
  <c r="E16" i="48"/>
  <c r="E15" i="48"/>
  <c r="G14" i="48"/>
  <c r="E14" i="48"/>
  <c r="E13" i="48"/>
  <c r="E12" i="48"/>
  <c r="G11" i="48"/>
  <c r="E11" i="48"/>
  <c r="E10" i="48"/>
  <c r="E9" i="48"/>
  <c r="G8" i="48"/>
  <c r="E8" i="48"/>
  <c r="E7" i="48"/>
  <c r="G6" i="48"/>
  <c r="E6" i="48"/>
  <c r="E5" i="48"/>
  <c r="J4" i="48"/>
  <c r="G29" i="48" s="1"/>
  <c r="E4" i="48"/>
  <c r="G3" i="48"/>
  <c r="E3" i="48"/>
  <c r="E34" i="48" s="1"/>
  <c r="G33" i="47"/>
  <c r="E33" i="47"/>
  <c r="F34" i="47"/>
  <c r="C34" i="47"/>
  <c r="E32" i="47"/>
  <c r="G31" i="47"/>
  <c r="E31" i="47"/>
  <c r="E30" i="47"/>
  <c r="E29" i="47"/>
  <c r="E28" i="47"/>
  <c r="E27" i="47"/>
  <c r="E26" i="47"/>
  <c r="E25" i="47"/>
  <c r="E24" i="47"/>
  <c r="G23" i="47"/>
  <c r="E23" i="47"/>
  <c r="E22" i="47"/>
  <c r="E21" i="47"/>
  <c r="E20" i="47"/>
  <c r="E19" i="47"/>
  <c r="E18" i="47"/>
  <c r="E17" i="47"/>
  <c r="E16" i="47"/>
  <c r="G15" i="47"/>
  <c r="E15" i="47"/>
  <c r="E14" i="47"/>
  <c r="E13" i="47"/>
  <c r="E12" i="47"/>
  <c r="E11" i="47"/>
  <c r="E10" i="47"/>
  <c r="E9" i="47"/>
  <c r="E8" i="47"/>
  <c r="G7" i="47"/>
  <c r="E7" i="47"/>
  <c r="E6" i="47"/>
  <c r="E5" i="47"/>
  <c r="J4" i="47"/>
  <c r="G28" i="47" s="1"/>
  <c r="E4" i="47"/>
  <c r="E3" i="47"/>
  <c r="F34" i="46"/>
  <c r="C34" i="46"/>
  <c r="G32" i="46"/>
  <c r="E32" i="46"/>
  <c r="G31" i="46"/>
  <c r="E31" i="46"/>
  <c r="E30" i="46"/>
  <c r="G29" i="46"/>
  <c r="E29" i="46"/>
  <c r="E28" i="46"/>
  <c r="E27" i="46"/>
  <c r="E26" i="46"/>
  <c r="E25" i="46"/>
  <c r="G24" i="46"/>
  <c r="E24" i="46"/>
  <c r="G23" i="46"/>
  <c r="E23" i="46"/>
  <c r="E22" i="46"/>
  <c r="G21" i="46"/>
  <c r="E21" i="46"/>
  <c r="E20" i="46"/>
  <c r="E19" i="46"/>
  <c r="E18" i="46"/>
  <c r="E17" i="46"/>
  <c r="G16" i="46"/>
  <c r="E16" i="46"/>
  <c r="G15" i="46"/>
  <c r="E15" i="46"/>
  <c r="E14" i="46"/>
  <c r="G13" i="46"/>
  <c r="E13" i="46"/>
  <c r="E12" i="46"/>
  <c r="E11" i="46"/>
  <c r="E10" i="46"/>
  <c r="E9" i="46"/>
  <c r="G8" i="46"/>
  <c r="E8" i="46"/>
  <c r="G7" i="46"/>
  <c r="E7" i="46"/>
  <c r="E6" i="46"/>
  <c r="G5" i="46"/>
  <c r="E5" i="46"/>
  <c r="J4" i="46"/>
  <c r="G26" i="46" s="1"/>
  <c r="E4" i="46"/>
  <c r="G3" i="46"/>
  <c r="E3" i="46"/>
  <c r="E34" i="46" s="1"/>
  <c r="G33" i="45"/>
  <c r="E33" i="45"/>
  <c r="F34" i="45"/>
  <c r="C34" i="45"/>
  <c r="E32" i="45"/>
  <c r="G31" i="45"/>
  <c r="E31" i="45"/>
  <c r="G30" i="45"/>
  <c r="E30" i="45"/>
  <c r="E29" i="45"/>
  <c r="E28" i="45"/>
  <c r="E27" i="45"/>
  <c r="E26" i="45"/>
  <c r="G25" i="45"/>
  <c r="E25" i="45"/>
  <c r="E24" i="45"/>
  <c r="G23" i="45"/>
  <c r="E23" i="45"/>
  <c r="G22" i="45"/>
  <c r="E22" i="45"/>
  <c r="E21" i="45"/>
  <c r="E20" i="45"/>
  <c r="E19" i="45"/>
  <c r="E18" i="45"/>
  <c r="G17" i="45"/>
  <c r="E17" i="45"/>
  <c r="E16" i="45"/>
  <c r="G15" i="45"/>
  <c r="E15" i="45"/>
  <c r="G14" i="45"/>
  <c r="E14" i="45"/>
  <c r="E13" i="45"/>
  <c r="E12" i="45"/>
  <c r="E11" i="45"/>
  <c r="E10" i="45"/>
  <c r="G9" i="45"/>
  <c r="E9" i="45"/>
  <c r="E8" i="45"/>
  <c r="G7" i="45"/>
  <c r="E7" i="45"/>
  <c r="G6" i="45"/>
  <c r="E6" i="45"/>
  <c r="E5" i="45"/>
  <c r="J4" i="45"/>
  <c r="G28" i="45" s="1"/>
  <c r="G4" i="45"/>
  <c r="E4" i="45"/>
  <c r="E34" i="45" s="1"/>
  <c r="E3" i="45"/>
  <c r="F34" i="44"/>
  <c r="C34" i="44"/>
  <c r="G32" i="44"/>
  <c r="E32" i="44"/>
  <c r="E31" i="44"/>
  <c r="E30" i="44"/>
  <c r="E29" i="44"/>
  <c r="E28" i="44"/>
  <c r="G27" i="44"/>
  <c r="E27" i="44"/>
  <c r="E26" i="44"/>
  <c r="E25" i="44"/>
  <c r="G24" i="44"/>
  <c r="E24" i="44"/>
  <c r="E23" i="44"/>
  <c r="E22" i="44"/>
  <c r="E21" i="44"/>
  <c r="E20" i="44"/>
  <c r="G19" i="44"/>
  <c r="E19" i="44"/>
  <c r="E18" i="44"/>
  <c r="E17" i="44"/>
  <c r="G16" i="44"/>
  <c r="E16" i="44"/>
  <c r="E15" i="44"/>
  <c r="E14" i="44"/>
  <c r="E13" i="44"/>
  <c r="E12" i="44"/>
  <c r="G11" i="44"/>
  <c r="E11" i="44"/>
  <c r="E10" i="44"/>
  <c r="E9" i="44"/>
  <c r="G8" i="44"/>
  <c r="E8" i="44"/>
  <c r="E7" i="44"/>
  <c r="E6" i="44"/>
  <c r="E5" i="44"/>
  <c r="J4" i="44"/>
  <c r="G29" i="44" s="1"/>
  <c r="E4" i="44"/>
  <c r="G3" i="44"/>
  <c r="E3" i="44"/>
  <c r="E34" i="44" s="1"/>
  <c r="G32" i="43"/>
  <c r="G33" i="43"/>
  <c r="E32" i="43"/>
  <c r="E33" i="43"/>
  <c r="F34" i="43"/>
  <c r="C34" i="43"/>
  <c r="E31" i="43"/>
  <c r="G30" i="43"/>
  <c r="E30" i="43"/>
  <c r="E29" i="43"/>
  <c r="E28" i="43"/>
  <c r="E27" i="43"/>
  <c r="E26" i="43"/>
  <c r="E25" i="43"/>
  <c r="E24" i="43"/>
  <c r="E23" i="43"/>
  <c r="G22" i="43"/>
  <c r="E22" i="43"/>
  <c r="E21" i="43"/>
  <c r="E20" i="43"/>
  <c r="E19" i="43"/>
  <c r="E18" i="43"/>
  <c r="E17" i="43"/>
  <c r="E16" i="43"/>
  <c r="E15" i="43"/>
  <c r="G14" i="43"/>
  <c r="E14" i="43"/>
  <c r="E13" i="43"/>
  <c r="E12" i="43"/>
  <c r="E11" i="43"/>
  <c r="E10" i="43"/>
  <c r="E9" i="43"/>
  <c r="E8" i="43"/>
  <c r="E7" i="43"/>
  <c r="G6" i="43"/>
  <c r="E6" i="43"/>
  <c r="E5" i="43"/>
  <c r="J4" i="43"/>
  <c r="G27" i="43" s="1"/>
  <c r="E4" i="43"/>
  <c r="E3" i="43"/>
  <c r="E34" i="43" s="1"/>
  <c r="J4" i="42"/>
  <c r="G28" i="42" s="1"/>
  <c r="F34" i="42"/>
  <c r="C34" i="42"/>
  <c r="E31" i="42"/>
  <c r="E30" i="42"/>
  <c r="E29" i="42"/>
  <c r="E28" i="42"/>
  <c r="E27" i="42"/>
  <c r="E26" i="42"/>
  <c r="E25" i="42"/>
  <c r="E24" i="42"/>
  <c r="E23" i="42"/>
  <c r="E22" i="42"/>
  <c r="E21" i="42"/>
  <c r="E20" i="42"/>
  <c r="E19" i="42"/>
  <c r="E18" i="42"/>
  <c r="E17" i="42"/>
  <c r="E16" i="42"/>
  <c r="E15" i="42"/>
  <c r="E14" i="42"/>
  <c r="E13" i="42"/>
  <c r="E12" i="42"/>
  <c r="E11" i="42"/>
  <c r="E10" i="42"/>
  <c r="E9" i="42"/>
  <c r="E8" i="42"/>
  <c r="E7" i="42"/>
  <c r="E662" i="10" s="1"/>
  <c r="E6" i="42"/>
  <c r="E661" i="10" s="1"/>
  <c r="E5" i="42"/>
  <c r="E660" i="10" s="1"/>
  <c r="E4" i="42"/>
  <c r="E659" i="10" s="1"/>
  <c r="E3" i="42"/>
  <c r="F34" i="41"/>
  <c r="E33" i="41"/>
  <c r="E657" i="10" s="1"/>
  <c r="G32" i="41"/>
  <c r="E32" i="41"/>
  <c r="E656" i="10" s="1"/>
  <c r="E31" i="41"/>
  <c r="E655" i="10" s="1"/>
  <c r="G30" i="41"/>
  <c r="E30" i="41"/>
  <c r="E654" i="10" s="1"/>
  <c r="E29" i="41"/>
  <c r="E653" i="10" s="1"/>
  <c r="E28" i="41"/>
  <c r="E652" i="10" s="1"/>
  <c r="E27" i="41"/>
  <c r="E651" i="10" s="1"/>
  <c r="E26" i="41"/>
  <c r="E650" i="10" s="1"/>
  <c r="E25" i="41"/>
  <c r="E649" i="10" s="1"/>
  <c r="G24" i="41"/>
  <c r="E24" i="41"/>
  <c r="E648" i="10" s="1"/>
  <c r="E23" i="41"/>
  <c r="E647" i="10" s="1"/>
  <c r="G22" i="41"/>
  <c r="E22" i="41"/>
  <c r="E646" i="10" s="1"/>
  <c r="E21" i="41"/>
  <c r="E645" i="10" s="1"/>
  <c r="E20" i="41"/>
  <c r="E644" i="10" s="1"/>
  <c r="E19" i="41"/>
  <c r="E643" i="10" s="1"/>
  <c r="E18" i="41"/>
  <c r="E642" i="10" s="1"/>
  <c r="E17" i="41"/>
  <c r="E641" i="10" s="1"/>
  <c r="G16" i="41"/>
  <c r="E16" i="41"/>
  <c r="E640" i="10" s="1"/>
  <c r="E15" i="41"/>
  <c r="E639" i="10" s="1"/>
  <c r="G14" i="41"/>
  <c r="E14" i="41"/>
  <c r="E638" i="10" s="1"/>
  <c r="E13" i="41"/>
  <c r="E637" i="10" s="1"/>
  <c r="E12" i="41"/>
  <c r="E636" i="10" s="1"/>
  <c r="E11" i="41"/>
  <c r="E635" i="10" s="1"/>
  <c r="E10" i="41"/>
  <c r="E9" i="41"/>
  <c r="G8" i="41"/>
  <c r="E8" i="41"/>
  <c r="E7" i="41"/>
  <c r="E631" i="10" s="1"/>
  <c r="G6" i="41"/>
  <c r="E6" i="41"/>
  <c r="E630" i="10" s="1"/>
  <c r="E5" i="41"/>
  <c r="E629" i="10" s="1"/>
  <c r="G29" i="41"/>
  <c r="E4" i="41"/>
  <c r="E628" i="10" s="1"/>
  <c r="G3" i="41"/>
  <c r="E3" i="41"/>
  <c r="E627" i="10" s="1"/>
  <c r="B626" i="10"/>
  <c r="C34" i="33"/>
  <c r="E7" i="32"/>
  <c r="F18" i="29"/>
  <c r="C18" i="29"/>
  <c r="G445"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43" i="10"/>
  <c r="E444" i="10"/>
  <c r="E445" i="10"/>
  <c r="E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4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13" i="10"/>
  <c r="F34" i="40"/>
  <c r="C34" i="40"/>
  <c r="E33" i="40"/>
  <c r="E32" i="40"/>
  <c r="E31" i="40"/>
  <c r="E30" i="40"/>
  <c r="E29" i="40"/>
  <c r="E28" i="40"/>
  <c r="E27" i="40"/>
  <c r="E26" i="40"/>
  <c r="E25" i="40"/>
  <c r="E24" i="40"/>
  <c r="E23" i="40"/>
  <c r="E22" i="40"/>
  <c r="E21" i="40"/>
  <c r="E20" i="40"/>
  <c r="E19" i="40"/>
  <c r="E18" i="40"/>
  <c r="E17" i="40"/>
  <c r="E16" i="40"/>
  <c r="E15" i="40"/>
  <c r="E14" i="40"/>
  <c r="E13" i="40"/>
  <c r="E12" i="40"/>
  <c r="E11" i="40"/>
  <c r="E10" i="40"/>
  <c r="E9" i="40"/>
  <c r="E8" i="40"/>
  <c r="E7" i="40"/>
  <c r="E6" i="40"/>
  <c r="E5" i="40"/>
  <c r="J4" i="40"/>
  <c r="G4" i="40" s="1"/>
  <c r="G414" i="10" s="1"/>
  <c r="E4" i="40"/>
  <c r="E3" i="40"/>
  <c r="D3" i="40"/>
  <c r="D4" i="40" s="1"/>
  <c r="D5" i="40" s="1"/>
  <c r="D6" i="40" s="1"/>
  <c r="D7" i="40" s="1"/>
  <c r="D8" i="40" s="1"/>
  <c r="D9" i="40" s="1"/>
  <c r="D10" i="40" s="1"/>
  <c r="D11" i="40" s="1"/>
  <c r="D12" i="40" s="1"/>
  <c r="D13" i="40" s="1"/>
  <c r="D14" i="40" s="1"/>
  <c r="D15" i="40" s="1"/>
  <c r="D16" i="40" s="1"/>
  <c r="D17" i="40" s="1"/>
  <c r="D18" i="40" s="1"/>
  <c r="D19" i="40" s="1"/>
  <c r="D20" i="40" s="1"/>
  <c r="D21" i="40" s="1"/>
  <c r="D22" i="40" s="1"/>
  <c r="D23" i="40" s="1"/>
  <c r="D24" i="40" s="1"/>
  <c r="D25" i="40" s="1"/>
  <c r="D26" i="40" s="1"/>
  <c r="D27" i="40" s="1"/>
  <c r="D28" i="40" s="1"/>
  <c r="D29" i="40" s="1"/>
  <c r="D30" i="40" s="1"/>
  <c r="D31" i="40" s="1"/>
  <c r="D32" i="40" s="1"/>
  <c r="D33" i="40" s="1"/>
  <c r="E33" i="33"/>
  <c r="E626" i="10" s="1"/>
  <c r="E32" i="33"/>
  <c r="E31" i="33"/>
  <c r="E30" i="33"/>
  <c r="E29" i="33"/>
  <c r="E28" i="33"/>
  <c r="E27" i="33"/>
  <c r="E620" i="10" s="1"/>
  <c r="E26" i="33"/>
  <c r="E619" i="10" s="1"/>
  <c r="E25" i="33"/>
  <c r="E618" i="10" s="1"/>
  <c r="E24" i="33"/>
  <c r="E23" i="33"/>
  <c r="E22" i="33"/>
  <c r="E21" i="33"/>
  <c r="E20" i="33"/>
  <c r="E19" i="33"/>
  <c r="E612" i="10" s="1"/>
  <c r="E18" i="33"/>
  <c r="E611" i="10" s="1"/>
  <c r="E17" i="33"/>
  <c r="E610" i="10" s="1"/>
  <c r="E16" i="33"/>
  <c r="E15" i="33"/>
  <c r="E14" i="33"/>
  <c r="E13" i="33"/>
  <c r="E12" i="33"/>
  <c r="E11" i="33"/>
  <c r="E604" i="10" s="1"/>
  <c r="E10" i="33"/>
  <c r="E603" i="10" s="1"/>
  <c r="E9" i="33"/>
  <c r="E602" i="10" s="1"/>
  <c r="E8" i="33"/>
  <c r="E7" i="33"/>
  <c r="E6" i="33"/>
  <c r="E5" i="33"/>
  <c r="E4" i="33"/>
  <c r="E3" i="33"/>
  <c r="E596" i="10" s="1"/>
  <c r="E32" i="32"/>
  <c r="E31" i="32"/>
  <c r="E30" i="32"/>
  <c r="E29" i="32"/>
  <c r="E28" i="32"/>
  <c r="E27" i="32"/>
  <c r="E26" i="32"/>
  <c r="E25" i="32"/>
  <c r="E24" i="32"/>
  <c r="E23" i="32"/>
  <c r="E22" i="32"/>
  <c r="E21" i="32"/>
  <c r="E20" i="32"/>
  <c r="E19" i="32"/>
  <c r="E18" i="32"/>
  <c r="E581" i="10" s="1"/>
  <c r="E17" i="32"/>
  <c r="E16" i="32"/>
  <c r="E15" i="32"/>
  <c r="E14" i="32"/>
  <c r="E13" i="32"/>
  <c r="E12" i="32"/>
  <c r="E11" i="32"/>
  <c r="E10" i="32"/>
  <c r="E9" i="32"/>
  <c r="E8" i="32"/>
  <c r="E6" i="32"/>
  <c r="E5" i="32"/>
  <c r="E4" i="32"/>
  <c r="E3" i="32"/>
  <c r="E33" i="31"/>
  <c r="E32" i="31"/>
  <c r="E31" i="31"/>
  <c r="E30" i="31"/>
  <c r="E29" i="31"/>
  <c r="E28" i="31"/>
  <c r="E27" i="31"/>
  <c r="E26" i="31"/>
  <c r="E558" i="10" s="1"/>
  <c r="E25" i="31"/>
  <c r="E24" i="31"/>
  <c r="E23" i="31"/>
  <c r="E22" i="31"/>
  <c r="E21" i="31"/>
  <c r="E20" i="31"/>
  <c r="E19" i="31"/>
  <c r="E18" i="31"/>
  <c r="E550" i="10" s="1"/>
  <c r="E17" i="31"/>
  <c r="E16" i="31"/>
  <c r="E15" i="31"/>
  <c r="E14" i="31"/>
  <c r="E13" i="31"/>
  <c r="E12" i="31"/>
  <c r="E11" i="31"/>
  <c r="E10" i="31"/>
  <c r="E9" i="31"/>
  <c r="E8" i="31"/>
  <c r="E7" i="31"/>
  <c r="E6" i="31"/>
  <c r="E5" i="31"/>
  <c r="E4" i="31"/>
  <c r="E3" i="31"/>
  <c r="E33" i="30"/>
  <c r="E32" i="30"/>
  <c r="E31" i="30"/>
  <c r="E30" i="30"/>
  <c r="E29" i="30"/>
  <c r="E28" i="30"/>
  <c r="E27" i="30"/>
  <c r="E26" i="30"/>
  <c r="E528" i="10" s="1"/>
  <c r="E25" i="30"/>
  <c r="E24" i="30"/>
  <c r="E23" i="30"/>
  <c r="E22" i="30"/>
  <c r="E21" i="30"/>
  <c r="E20" i="30"/>
  <c r="E19" i="30"/>
  <c r="E18" i="30"/>
  <c r="E520" i="10" s="1"/>
  <c r="E17" i="30"/>
  <c r="E16" i="30"/>
  <c r="E518" i="10" s="1"/>
  <c r="E15" i="30"/>
  <c r="E14" i="30"/>
  <c r="E13" i="30"/>
  <c r="E12" i="30"/>
  <c r="E514" i="10" s="1"/>
  <c r="E11" i="30"/>
  <c r="E10" i="30"/>
  <c r="E9" i="30"/>
  <c r="E8" i="30"/>
  <c r="E510" i="10" s="1"/>
  <c r="E7" i="30"/>
  <c r="E6" i="30"/>
  <c r="E5" i="30"/>
  <c r="E4" i="30"/>
  <c r="E506" i="10" s="1"/>
  <c r="E3" i="30"/>
  <c r="E33" i="29"/>
  <c r="E32" i="29"/>
  <c r="E31" i="29"/>
  <c r="E30" i="29"/>
  <c r="E29" i="29"/>
  <c r="E28" i="29"/>
  <c r="E27" i="29"/>
  <c r="E498" i="10" s="1"/>
  <c r="E26" i="29"/>
  <c r="E497" i="10" s="1"/>
  <c r="E25" i="29"/>
  <c r="E24" i="29"/>
  <c r="E23" i="29"/>
  <c r="E22" i="29"/>
  <c r="E21" i="29"/>
  <c r="E20" i="29"/>
  <c r="E19" i="29"/>
  <c r="E490" i="10" s="1"/>
  <c r="E18" i="29"/>
  <c r="E489" i="10" s="1"/>
  <c r="E17" i="29"/>
  <c r="E16" i="29"/>
  <c r="E15" i="29"/>
  <c r="E14" i="29"/>
  <c r="E13" i="29"/>
  <c r="E12" i="29"/>
  <c r="E11" i="29"/>
  <c r="E482" i="10" s="1"/>
  <c r="E10" i="29"/>
  <c r="E9" i="29"/>
  <c r="E8" i="29"/>
  <c r="E7" i="29"/>
  <c r="E6" i="29"/>
  <c r="E5" i="29"/>
  <c r="E4" i="29"/>
  <c r="E3" i="29"/>
  <c r="E474" i="10" s="1"/>
  <c r="E33" i="28"/>
  <c r="E473" i="10" s="1"/>
  <c r="E32" i="28"/>
  <c r="E472" i="10" s="1"/>
  <c r="E31" i="28"/>
  <c r="E471" i="10" s="1"/>
  <c r="E30" i="28"/>
  <c r="E470" i="10" s="1"/>
  <c r="E29" i="28"/>
  <c r="E469" i="10" s="1"/>
  <c r="E28" i="28"/>
  <c r="E468" i="10" s="1"/>
  <c r="E27" i="28"/>
  <c r="E467" i="10" s="1"/>
  <c r="E26" i="28"/>
  <c r="E466" i="10" s="1"/>
  <c r="E25" i="28"/>
  <c r="E465" i="10" s="1"/>
  <c r="E24" i="28"/>
  <c r="E464" i="10" s="1"/>
  <c r="E23" i="28"/>
  <c r="E463" i="10" s="1"/>
  <c r="E22" i="28"/>
  <c r="E462" i="10" s="1"/>
  <c r="E21" i="28"/>
  <c r="E461" i="10" s="1"/>
  <c r="E20" i="28"/>
  <c r="E460" i="10" s="1"/>
  <c r="E19" i="28"/>
  <c r="E459" i="10" s="1"/>
  <c r="E18" i="28"/>
  <c r="E458" i="10" s="1"/>
  <c r="E17" i="28"/>
  <c r="E457" i="10" s="1"/>
  <c r="E16" i="28"/>
  <c r="E456" i="10" s="1"/>
  <c r="E15" i="28"/>
  <c r="E455" i="10" s="1"/>
  <c r="E14" i="28"/>
  <c r="E454" i="10" s="1"/>
  <c r="E13" i="28"/>
  <c r="E453" i="10" s="1"/>
  <c r="E12" i="28"/>
  <c r="E452" i="10" s="1"/>
  <c r="E11" i="28"/>
  <c r="E451" i="10" s="1"/>
  <c r="E10" i="28"/>
  <c r="E450" i="10" s="1"/>
  <c r="E9" i="28"/>
  <c r="E449" i="10" s="1"/>
  <c r="E8" i="28"/>
  <c r="E448" i="10" s="1"/>
  <c r="E7" i="28"/>
  <c r="E447" i="10" s="1"/>
  <c r="E6" i="28"/>
  <c r="E446" i="10" s="1"/>
  <c r="E5" i="28"/>
  <c r="E4" i="28"/>
  <c r="E3" i="28"/>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E33" i="26"/>
  <c r="E32" i="26"/>
  <c r="E31" i="26"/>
  <c r="E30" i="26"/>
  <c r="E29" i="26"/>
  <c r="E28" i="26"/>
  <c r="E27" i="26"/>
  <c r="E406" i="10" s="1"/>
  <c r="E26" i="26"/>
  <c r="E25" i="26"/>
  <c r="E24" i="26"/>
  <c r="E403" i="10" s="1"/>
  <c r="E23" i="26"/>
  <c r="E22" i="26"/>
  <c r="E21" i="26"/>
  <c r="E20" i="26"/>
  <c r="E399" i="10" s="1"/>
  <c r="E19" i="26"/>
  <c r="E398" i="10" s="1"/>
  <c r="E18" i="26"/>
  <c r="E17" i="26"/>
  <c r="E16" i="26"/>
  <c r="E395" i="10" s="1"/>
  <c r="E15" i="26"/>
  <c r="E14" i="26"/>
  <c r="E13" i="26"/>
  <c r="E12" i="26"/>
  <c r="E391" i="10" s="1"/>
  <c r="E11" i="26"/>
  <c r="E390" i="10" s="1"/>
  <c r="E10" i="26"/>
  <c r="E9" i="26"/>
  <c r="E8" i="26"/>
  <c r="E387" i="10" s="1"/>
  <c r="E7" i="26"/>
  <c r="E6" i="26"/>
  <c r="E5" i="26"/>
  <c r="E4" i="26"/>
  <c r="E383" i="10" s="1"/>
  <c r="E3" i="26"/>
  <c r="E33" i="25"/>
  <c r="E32" i="25"/>
  <c r="E31" i="25"/>
  <c r="E30" i="25"/>
  <c r="E29" i="25"/>
  <c r="E378" i="10" s="1"/>
  <c r="E28" i="25"/>
  <c r="E27" i="25"/>
  <c r="E26" i="25"/>
  <c r="E25" i="25"/>
  <c r="E24" i="25"/>
  <c r="E23" i="25"/>
  <c r="E22" i="25"/>
  <c r="E21" i="25"/>
  <c r="E370" i="10" s="1"/>
  <c r="E20" i="25"/>
  <c r="E19" i="25"/>
  <c r="E18" i="25"/>
  <c r="E17" i="25"/>
  <c r="E16" i="25"/>
  <c r="E15" i="25"/>
  <c r="E14" i="25"/>
  <c r="E13" i="25"/>
  <c r="E362" i="10" s="1"/>
  <c r="E12" i="25"/>
  <c r="E11" i="25"/>
  <c r="E10" i="25"/>
  <c r="E9" i="25"/>
  <c r="E8" i="25"/>
  <c r="E7" i="25"/>
  <c r="E6" i="25"/>
  <c r="E5" i="25"/>
  <c r="E354" i="10" s="1"/>
  <c r="E4" i="25"/>
  <c r="E3" i="25"/>
  <c r="E33" i="24"/>
  <c r="E32" i="24"/>
  <c r="E350" i="10" s="1"/>
  <c r="E31" i="24"/>
  <c r="E30" i="24"/>
  <c r="E29" i="24"/>
  <c r="E28" i="24"/>
  <c r="E346" i="10" s="1"/>
  <c r="E27" i="24"/>
  <c r="E26" i="24"/>
  <c r="E344" i="10" s="1"/>
  <c r="E25" i="24"/>
  <c r="E24" i="24"/>
  <c r="E342" i="10" s="1"/>
  <c r="E23" i="24"/>
  <c r="E22" i="24"/>
  <c r="E21" i="24"/>
  <c r="E20" i="24"/>
  <c r="E338" i="10" s="1"/>
  <c r="E19" i="24"/>
  <c r="E18" i="24"/>
  <c r="E336" i="10" s="1"/>
  <c r="E17" i="24"/>
  <c r="E16" i="24"/>
  <c r="E334" i="10" s="1"/>
  <c r="E15" i="24"/>
  <c r="E14" i="24"/>
  <c r="E13" i="24"/>
  <c r="E12" i="24"/>
  <c r="E330" i="10" s="1"/>
  <c r="E11" i="24"/>
  <c r="E10" i="24"/>
  <c r="E328" i="10" s="1"/>
  <c r="E9" i="24"/>
  <c r="E8" i="24"/>
  <c r="E326" i="10" s="1"/>
  <c r="E7" i="24"/>
  <c r="E6" i="24"/>
  <c r="E5" i="24"/>
  <c r="E4" i="24"/>
  <c r="E322" i="10" s="1"/>
  <c r="E3" i="24"/>
  <c r="E33" i="39"/>
  <c r="E32" i="39"/>
  <c r="E31" i="39"/>
  <c r="E30" i="39"/>
  <c r="E29" i="39"/>
  <c r="E28" i="39"/>
  <c r="E318" i="10" s="1"/>
  <c r="E27" i="39"/>
  <c r="E26" i="39"/>
  <c r="E25" i="39"/>
  <c r="E315" i="10" s="1"/>
  <c r="E24" i="39"/>
  <c r="E314" i="10" s="1"/>
  <c r="E23" i="39"/>
  <c r="E22" i="39"/>
  <c r="E21" i="39"/>
  <c r="E20" i="39"/>
  <c r="E310" i="10" s="1"/>
  <c r="E19" i="39"/>
  <c r="E18" i="39"/>
  <c r="E17" i="39"/>
  <c r="E307" i="10" s="1"/>
  <c r="E16" i="39"/>
  <c r="E306" i="10" s="1"/>
  <c r="E15" i="39"/>
  <c r="E14" i="39"/>
  <c r="E13" i="39"/>
  <c r="E12" i="39"/>
  <c r="E302" i="10" s="1"/>
  <c r="E11" i="39"/>
  <c r="E10" i="39"/>
  <c r="E9" i="39"/>
  <c r="E299" i="10" s="1"/>
  <c r="E8" i="39"/>
  <c r="E298" i="10" s="1"/>
  <c r="E7" i="39"/>
  <c r="E6" i="39"/>
  <c r="E5" i="39"/>
  <c r="E4" i="39"/>
  <c r="E294" i="10" s="1"/>
  <c r="E3" i="39"/>
  <c r="E3" i="22"/>
  <c r="E4" i="22"/>
  <c r="E263" i="10" s="1"/>
  <c r="E5" i="22"/>
  <c r="E264" i="10" s="1"/>
  <c r="E6" i="22"/>
  <c r="E7" i="22"/>
  <c r="E8" i="22"/>
  <c r="E9" i="22"/>
  <c r="E10" i="22"/>
  <c r="E11" i="22"/>
  <c r="E12" i="22"/>
  <c r="E271" i="10" s="1"/>
  <c r="E13" i="22"/>
  <c r="E272" i="10" s="1"/>
  <c r="E14" i="22"/>
  <c r="E15" i="22"/>
  <c r="E16" i="22"/>
  <c r="E17" i="22"/>
  <c r="E18" i="22"/>
  <c r="E19" i="22"/>
  <c r="E20" i="22"/>
  <c r="E279" i="10" s="1"/>
  <c r="E21" i="22"/>
  <c r="E280" i="10" s="1"/>
  <c r="E22" i="22"/>
  <c r="E23" i="22"/>
  <c r="E24" i="22"/>
  <c r="E25" i="22"/>
  <c r="E26" i="22"/>
  <c r="E27" i="22"/>
  <c r="E28" i="22"/>
  <c r="E287" i="10" s="1"/>
  <c r="E29" i="22"/>
  <c r="E288" i="10" s="1"/>
  <c r="E30" i="22"/>
  <c r="E31" i="22"/>
  <c r="E32" i="22"/>
  <c r="E33" i="22"/>
  <c r="G300" i="10"/>
  <c r="G305" i="10"/>
  <c r="G308" i="10"/>
  <c r="G313" i="10"/>
  <c r="G316" i="10"/>
  <c r="G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293" i="10"/>
  <c r="E295" i="10"/>
  <c r="E296" i="10"/>
  <c r="E297" i="10"/>
  <c r="E300" i="10"/>
  <c r="E301" i="10"/>
  <c r="E303" i="10"/>
  <c r="E304" i="10"/>
  <c r="E305" i="10"/>
  <c r="E308" i="10"/>
  <c r="E309" i="10"/>
  <c r="E311" i="10"/>
  <c r="E312" i="10"/>
  <c r="E313" i="10"/>
  <c r="E316" i="10"/>
  <c r="E317" i="10"/>
  <c r="E319" i="10"/>
  <c r="E320" i="10"/>
  <c r="E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D3" i="24"/>
  <c r="B293" i="10"/>
  <c r="D3" i="39"/>
  <c r="J4" i="33"/>
  <c r="G16" i="33" s="1"/>
  <c r="G609" i="10" s="1"/>
  <c r="J4" i="32"/>
  <c r="G5" i="32" s="1"/>
  <c r="G568" i="10" s="1"/>
  <c r="J4" i="31"/>
  <c r="G8" i="31" s="1"/>
  <c r="G540" i="10" s="1"/>
  <c r="J4" i="30"/>
  <c r="G8" i="30" s="1"/>
  <c r="G510" i="10" s="1"/>
  <c r="J4" i="29"/>
  <c r="G9" i="29" s="1"/>
  <c r="G480" i="10" s="1"/>
  <c r="J4" i="28"/>
  <c r="G8" i="28" s="1"/>
  <c r="G448" i="10" s="1"/>
  <c r="J4" i="27"/>
  <c r="G7" i="27" s="1"/>
  <c r="J4" i="26"/>
  <c r="G10" i="26" s="1"/>
  <c r="G389" i="10" s="1"/>
  <c r="J4" i="25"/>
  <c r="G6" i="25" s="1"/>
  <c r="G355" i="10" s="1"/>
  <c r="J4" i="24"/>
  <c r="G9" i="24" s="1"/>
  <c r="G327" i="10" s="1"/>
  <c r="J4" i="39"/>
  <c r="G6" i="39" s="1"/>
  <c r="G296" i="10" s="1"/>
  <c r="G15" i="33"/>
  <c r="G608" i="10" s="1"/>
  <c r="G23" i="33"/>
  <c r="G616" i="10" s="1"/>
  <c r="G31" i="33"/>
  <c r="G624" i="10" s="1"/>
  <c r="G4" i="33"/>
  <c r="G597" i="10" s="1"/>
  <c r="G4" i="32"/>
  <c r="G567" i="10" s="1"/>
  <c r="G8" i="32"/>
  <c r="G571" i="10" s="1"/>
  <c r="G12" i="32"/>
  <c r="G575" i="10" s="1"/>
  <c r="G16" i="32"/>
  <c r="G579" i="10" s="1"/>
  <c r="G19" i="32"/>
  <c r="G582" i="10" s="1"/>
  <c r="G20" i="32"/>
  <c r="G24" i="32"/>
  <c r="G587" i="10" s="1"/>
  <c r="G27" i="32"/>
  <c r="G590" i="10" s="1"/>
  <c r="G28" i="32"/>
  <c r="G591" i="10" s="1"/>
  <c r="G32" i="32"/>
  <c r="G595" i="10" s="1"/>
  <c r="G4" i="31"/>
  <c r="G536" i="10" s="1"/>
  <c r="G6" i="31"/>
  <c r="G538" i="10" s="1"/>
  <c r="G7" i="31"/>
  <c r="G539" i="10" s="1"/>
  <c r="G10" i="31"/>
  <c r="G542" i="10" s="1"/>
  <c r="G12" i="31"/>
  <c r="G14" i="31"/>
  <c r="G546" i="10" s="1"/>
  <c r="G15" i="31"/>
  <c r="G547" i="10" s="1"/>
  <c r="G18" i="31"/>
  <c r="G550" i="10" s="1"/>
  <c r="G20" i="31"/>
  <c r="G552" i="10" s="1"/>
  <c r="G22" i="31"/>
  <c r="G554" i="10" s="1"/>
  <c r="G23" i="31"/>
  <c r="G555" i="10" s="1"/>
  <c r="G26" i="31"/>
  <c r="G558" i="10" s="1"/>
  <c r="G28" i="31"/>
  <c r="G560" i="10" s="1"/>
  <c r="G30" i="31"/>
  <c r="G562" i="10" s="1"/>
  <c r="G31" i="31"/>
  <c r="G3" i="31"/>
  <c r="G535" i="10" s="1"/>
  <c r="G25" i="30"/>
  <c r="G527" i="10" s="1"/>
  <c r="G13" i="29"/>
  <c r="G484" i="10" s="1"/>
  <c r="G14" i="29"/>
  <c r="G485" i="10" s="1"/>
  <c r="G24" i="29"/>
  <c r="G495" i="10" s="1"/>
  <c r="G28" i="29"/>
  <c r="G499" i="10" s="1"/>
  <c r="G30" i="29"/>
  <c r="G501" i="10" s="1"/>
  <c r="G5" i="28"/>
  <c r="G6" i="28"/>
  <c r="G446" i="10" s="1"/>
  <c r="G7" i="28"/>
  <c r="G447" i="10" s="1"/>
  <c r="G10" i="28"/>
  <c r="G450" i="10" s="1"/>
  <c r="G11" i="28"/>
  <c r="G451" i="10" s="1"/>
  <c r="G13" i="28"/>
  <c r="G453" i="10" s="1"/>
  <c r="G14" i="28"/>
  <c r="G454" i="10" s="1"/>
  <c r="G15" i="28"/>
  <c r="G455" i="10" s="1"/>
  <c r="G17" i="28"/>
  <c r="G457" i="10" s="1"/>
  <c r="G18" i="28"/>
  <c r="G458" i="10" s="1"/>
  <c r="G19" i="28"/>
  <c r="G459" i="10" s="1"/>
  <c r="G21" i="28"/>
  <c r="G461" i="10" s="1"/>
  <c r="G22" i="28"/>
  <c r="G462" i="10" s="1"/>
  <c r="G23" i="28"/>
  <c r="G463" i="10" s="1"/>
  <c r="G25" i="28"/>
  <c r="G465" i="10" s="1"/>
  <c r="G26" i="28"/>
  <c r="G466" i="10" s="1"/>
  <c r="G27" i="28"/>
  <c r="G467" i="10" s="1"/>
  <c r="G29" i="28"/>
  <c r="G469" i="10" s="1"/>
  <c r="G30" i="28"/>
  <c r="G470" i="10" s="1"/>
  <c r="G31" i="28"/>
  <c r="G471" i="10" s="1"/>
  <c r="G33" i="28"/>
  <c r="G473" i="10" s="1"/>
  <c r="G3" i="28"/>
  <c r="G443" i="10" s="1"/>
  <c r="G20" i="27"/>
  <c r="G24" i="27"/>
  <c r="G32" i="27"/>
  <c r="G7" i="26"/>
  <c r="G386" i="10" s="1"/>
  <c r="G11" i="26"/>
  <c r="G390" i="10" s="1"/>
  <c r="G15" i="26"/>
  <c r="G394" i="10" s="1"/>
  <c r="G19" i="26"/>
  <c r="G398" i="10" s="1"/>
  <c r="G23" i="26"/>
  <c r="G402" i="10" s="1"/>
  <c r="G27" i="26"/>
  <c r="G406" i="10" s="1"/>
  <c r="G31" i="26"/>
  <c r="G410" i="10" s="1"/>
  <c r="G5" i="25"/>
  <c r="G354" i="10" s="1"/>
  <c r="G9" i="25"/>
  <c r="G358" i="10" s="1"/>
  <c r="G13" i="25"/>
  <c r="G362" i="10" s="1"/>
  <c r="G17" i="25"/>
  <c r="G366" i="10" s="1"/>
  <c r="G21" i="25"/>
  <c r="G370" i="10" s="1"/>
  <c r="G24" i="25"/>
  <c r="G373" i="10" s="1"/>
  <c r="G25" i="25"/>
  <c r="G374" i="10" s="1"/>
  <c r="G28" i="25"/>
  <c r="G29" i="25"/>
  <c r="G378" i="10" s="1"/>
  <c r="G32" i="25"/>
  <c r="G381" i="10" s="1"/>
  <c r="G33" i="25"/>
  <c r="G6" i="24"/>
  <c r="G7" i="24"/>
  <c r="G8" i="24"/>
  <c r="G326" i="10" s="1"/>
  <c r="G10" i="24"/>
  <c r="G328" i="10" s="1"/>
  <c r="G11" i="24"/>
  <c r="G329" i="10" s="1"/>
  <c r="G14" i="24"/>
  <c r="G332" i="10" s="1"/>
  <c r="G15" i="24"/>
  <c r="G16" i="24"/>
  <c r="G334" i="10" s="1"/>
  <c r="G18" i="24"/>
  <c r="G336" i="10" s="1"/>
  <c r="G19" i="24"/>
  <c r="G337" i="10" s="1"/>
  <c r="G22" i="24"/>
  <c r="G340" i="10" s="1"/>
  <c r="G23" i="24"/>
  <c r="G341" i="10" s="1"/>
  <c r="G24" i="24"/>
  <c r="G342" i="10" s="1"/>
  <c r="G26" i="24"/>
  <c r="G344" i="10" s="1"/>
  <c r="G27" i="24"/>
  <c r="G345" i="10" s="1"/>
  <c r="G30" i="24"/>
  <c r="G348" i="10" s="1"/>
  <c r="G31" i="24"/>
  <c r="G349" i="10" s="1"/>
  <c r="G32" i="24"/>
  <c r="G350" i="10" s="1"/>
  <c r="G3" i="24"/>
  <c r="G321" i="10" s="1"/>
  <c r="G4" i="39"/>
  <c r="G294" i="10" s="1"/>
  <c r="G5" i="39"/>
  <c r="G295" i="10" s="1"/>
  <c r="G8" i="39"/>
  <c r="G298" i="10" s="1"/>
  <c r="G9" i="39"/>
  <c r="G299" i="10" s="1"/>
  <c r="G10" i="39"/>
  <c r="G11" i="39"/>
  <c r="G301" i="10" s="1"/>
  <c r="G12" i="39"/>
  <c r="G302" i="10" s="1"/>
  <c r="G13" i="39"/>
  <c r="G303" i="10" s="1"/>
  <c r="G14" i="39"/>
  <c r="G304" i="10" s="1"/>
  <c r="G15" i="39"/>
  <c r="G16" i="39"/>
  <c r="G306" i="10" s="1"/>
  <c r="G17" i="39"/>
  <c r="G307" i="10" s="1"/>
  <c r="G18" i="39"/>
  <c r="G19" i="39"/>
  <c r="G309" i="10" s="1"/>
  <c r="G20" i="39"/>
  <c r="G310" i="10" s="1"/>
  <c r="G21" i="39"/>
  <c r="G311" i="10" s="1"/>
  <c r="G22" i="39"/>
  <c r="G312" i="10" s="1"/>
  <c r="G23" i="39"/>
  <c r="G24" i="39"/>
  <c r="G314" i="10" s="1"/>
  <c r="G25" i="39"/>
  <c r="G315" i="10" s="1"/>
  <c r="G26" i="39"/>
  <c r="G27" i="39"/>
  <c r="G317" i="10" s="1"/>
  <c r="G28" i="39"/>
  <c r="G318" i="10" s="1"/>
  <c r="G29" i="39"/>
  <c r="G319" i="10" s="1"/>
  <c r="G30" i="39"/>
  <c r="G320" i="10" s="1"/>
  <c r="G3" i="39"/>
  <c r="F34" i="39"/>
  <c r="C34" i="39"/>
  <c r="D4" i="39"/>
  <c r="D5" i="39" s="1"/>
  <c r="D6" i="39" s="1"/>
  <c r="D7" i="39" s="1"/>
  <c r="D8" i="39" s="1"/>
  <c r="D9" i="39" s="1"/>
  <c r="D10" i="39" s="1"/>
  <c r="D11" i="39" s="1"/>
  <c r="D12" i="39" s="1"/>
  <c r="D13" i="39" s="1"/>
  <c r="D14" i="39" s="1"/>
  <c r="D15" i="39" s="1"/>
  <c r="D16" i="39" s="1"/>
  <c r="D17" i="39" s="1"/>
  <c r="D18" i="39" s="1"/>
  <c r="D19" i="39" s="1"/>
  <c r="D20" i="39" s="1"/>
  <c r="D21" i="39" s="1"/>
  <c r="D22" i="39" s="1"/>
  <c r="D23" i="39" s="1"/>
  <c r="D24" i="39" s="1"/>
  <c r="D25" i="39" s="1"/>
  <c r="D26" i="39" s="1"/>
  <c r="D27" i="39" s="1"/>
  <c r="D28" i="39" s="1"/>
  <c r="D29" i="39" s="1"/>
  <c r="D30" i="39" s="1"/>
  <c r="D6" i="22"/>
  <c r="D3" i="22"/>
  <c r="B597" i="10"/>
  <c r="C597" i="10"/>
  <c r="E597" i="10"/>
  <c r="F597" i="10"/>
  <c r="B598" i="10"/>
  <c r="C598" i="10"/>
  <c r="E598" i="10"/>
  <c r="F598" i="10"/>
  <c r="B599" i="10"/>
  <c r="C599" i="10"/>
  <c r="E599" i="10"/>
  <c r="F599" i="10"/>
  <c r="B600" i="10"/>
  <c r="C600" i="10"/>
  <c r="E600" i="10"/>
  <c r="F600" i="10"/>
  <c r="B601" i="10"/>
  <c r="C601" i="10"/>
  <c r="E601" i="10"/>
  <c r="F601" i="10"/>
  <c r="B602" i="10"/>
  <c r="C602" i="10"/>
  <c r="F602" i="10"/>
  <c r="B603" i="10"/>
  <c r="C603" i="10"/>
  <c r="F603" i="10"/>
  <c r="B604" i="10"/>
  <c r="C604" i="10"/>
  <c r="F604" i="10"/>
  <c r="B605" i="10"/>
  <c r="C605" i="10"/>
  <c r="E605" i="10"/>
  <c r="F605" i="10"/>
  <c r="B606" i="10"/>
  <c r="C606" i="10"/>
  <c r="E606" i="10"/>
  <c r="F606" i="10"/>
  <c r="B607" i="10"/>
  <c r="C607" i="10"/>
  <c r="E607" i="10"/>
  <c r="F607" i="10"/>
  <c r="B608" i="10"/>
  <c r="C608" i="10"/>
  <c r="E608" i="10"/>
  <c r="F608" i="10"/>
  <c r="B609" i="10"/>
  <c r="C609" i="10"/>
  <c r="E609" i="10"/>
  <c r="F609" i="10"/>
  <c r="B610" i="10"/>
  <c r="C610" i="10"/>
  <c r="F610" i="10"/>
  <c r="B611" i="10"/>
  <c r="C611" i="10"/>
  <c r="F611" i="10"/>
  <c r="B612" i="10"/>
  <c r="C612" i="10"/>
  <c r="F612" i="10"/>
  <c r="B613" i="10"/>
  <c r="C613" i="10"/>
  <c r="E613" i="10"/>
  <c r="F613" i="10"/>
  <c r="B614" i="10"/>
  <c r="C614" i="10"/>
  <c r="E614" i="10"/>
  <c r="F614" i="10"/>
  <c r="B615" i="10"/>
  <c r="C615" i="10"/>
  <c r="E615" i="10"/>
  <c r="F615" i="10"/>
  <c r="B616" i="10"/>
  <c r="C616" i="10"/>
  <c r="E616" i="10"/>
  <c r="F616" i="10"/>
  <c r="B617" i="10"/>
  <c r="C617" i="10"/>
  <c r="E617" i="10"/>
  <c r="F617" i="10"/>
  <c r="B618" i="10"/>
  <c r="C618" i="10"/>
  <c r="F618" i="10"/>
  <c r="B619" i="10"/>
  <c r="C619" i="10"/>
  <c r="F619" i="10"/>
  <c r="B620" i="10"/>
  <c r="C620" i="10"/>
  <c r="F620" i="10"/>
  <c r="B621" i="10"/>
  <c r="C621" i="10"/>
  <c r="E621" i="10"/>
  <c r="F621" i="10"/>
  <c r="B622" i="10"/>
  <c r="C622" i="10"/>
  <c r="E622" i="10"/>
  <c r="F622" i="10"/>
  <c r="B623" i="10"/>
  <c r="C623" i="10"/>
  <c r="E623" i="10"/>
  <c r="F623" i="10"/>
  <c r="B624" i="10"/>
  <c r="C624" i="10"/>
  <c r="E624" i="10"/>
  <c r="F624" i="10"/>
  <c r="B625" i="10"/>
  <c r="C625" i="10"/>
  <c r="E625" i="10"/>
  <c r="F625" i="10"/>
  <c r="C626" i="10"/>
  <c r="F626" i="10"/>
  <c r="F596" i="10"/>
  <c r="C596" i="10"/>
  <c r="B596" i="10"/>
  <c r="B567" i="10"/>
  <c r="C567" i="10"/>
  <c r="E567" i="10"/>
  <c r="F567" i="10"/>
  <c r="B568" i="10"/>
  <c r="C568" i="10"/>
  <c r="E568" i="10"/>
  <c r="F568" i="10"/>
  <c r="B569" i="10"/>
  <c r="C569" i="10"/>
  <c r="E569" i="10"/>
  <c r="F569" i="10"/>
  <c r="B570" i="10"/>
  <c r="C570" i="10"/>
  <c r="E570" i="10"/>
  <c r="F570" i="10"/>
  <c r="B571" i="10"/>
  <c r="C571" i="10"/>
  <c r="E571" i="10"/>
  <c r="F571" i="10"/>
  <c r="B572" i="10"/>
  <c r="C572" i="10"/>
  <c r="E572" i="10"/>
  <c r="F572" i="10"/>
  <c r="B573" i="10"/>
  <c r="C573" i="10"/>
  <c r="F573" i="10"/>
  <c r="B574" i="10"/>
  <c r="C574" i="10"/>
  <c r="E574" i="10"/>
  <c r="F574" i="10"/>
  <c r="B575" i="10"/>
  <c r="C575" i="10"/>
  <c r="E575" i="10"/>
  <c r="F575" i="10"/>
  <c r="B576" i="10"/>
  <c r="C576" i="10"/>
  <c r="E576" i="10"/>
  <c r="F576" i="10"/>
  <c r="B577" i="10"/>
  <c r="C577" i="10"/>
  <c r="E577" i="10"/>
  <c r="F577" i="10"/>
  <c r="B578" i="10"/>
  <c r="C578" i="10"/>
  <c r="E578" i="10"/>
  <c r="F578" i="10"/>
  <c r="B579" i="10"/>
  <c r="C579" i="10"/>
  <c r="E579" i="10"/>
  <c r="F579" i="10"/>
  <c r="B580" i="10"/>
  <c r="C580" i="10"/>
  <c r="E580" i="10"/>
  <c r="F580" i="10"/>
  <c r="B581" i="10"/>
  <c r="C581" i="10"/>
  <c r="F581" i="10"/>
  <c r="B582" i="10"/>
  <c r="C582" i="10"/>
  <c r="E582" i="10"/>
  <c r="F582" i="10"/>
  <c r="B583" i="10"/>
  <c r="C583" i="10"/>
  <c r="E583" i="10"/>
  <c r="F583" i="10"/>
  <c r="G583" i="10"/>
  <c r="B584" i="10"/>
  <c r="C584" i="10"/>
  <c r="E584" i="10"/>
  <c r="F584" i="10"/>
  <c r="B585" i="10"/>
  <c r="C585" i="10"/>
  <c r="E585" i="10"/>
  <c r="F585" i="10"/>
  <c r="B586" i="10"/>
  <c r="C586" i="10"/>
  <c r="E586" i="10"/>
  <c r="F586" i="10"/>
  <c r="B587" i="10"/>
  <c r="C587" i="10"/>
  <c r="E587" i="10"/>
  <c r="F587" i="10"/>
  <c r="B588" i="10"/>
  <c r="C588" i="10"/>
  <c r="E588" i="10"/>
  <c r="F588" i="10"/>
  <c r="B589" i="10"/>
  <c r="C589" i="10"/>
  <c r="E589" i="10"/>
  <c r="F589" i="10"/>
  <c r="B590" i="10"/>
  <c r="C590" i="10"/>
  <c r="E590" i="10"/>
  <c r="F590" i="10"/>
  <c r="B591" i="10"/>
  <c r="C591" i="10"/>
  <c r="E591" i="10"/>
  <c r="F591" i="10"/>
  <c r="B592" i="10"/>
  <c r="C592" i="10"/>
  <c r="E592" i="10"/>
  <c r="F592" i="10"/>
  <c r="B593" i="10"/>
  <c r="C593" i="10"/>
  <c r="E593" i="10"/>
  <c r="F593" i="10"/>
  <c r="B594" i="10"/>
  <c r="C594" i="10"/>
  <c r="E594" i="10"/>
  <c r="F594" i="10"/>
  <c r="B595" i="10"/>
  <c r="C595" i="10"/>
  <c r="E595" i="10"/>
  <c r="F595" i="10"/>
  <c r="F566" i="10"/>
  <c r="E566" i="10"/>
  <c r="C566" i="10"/>
  <c r="B566" i="10"/>
  <c r="B536" i="10"/>
  <c r="C536" i="10"/>
  <c r="E536" i="10"/>
  <c r="F536" i="10"/>
  <c r="B537" i="10"/>
  <c r="C537" i="10"/>
  <c r="E537" i="10"/>
  <c r="F537" i="10"/>
  <c r="B538" i="10"/>
  <c r="C538" i="10"/>
  <c r="E538" i="10"/>
  <c r="F538" i="10"/>
  <c r="B539" i="10"/>
  <c r="C539" i="10"/>
  <c r="E539" i="10"/>
  <c r="F539" i="10"/>
  <c r="B540" i="10"/>
  <c r="C540" i="10"/>
  <c r="E540" i="10"/>
  <c r="F540" i="10"/>
  <c r="B541" i="10"/>
  <c r="C541" i="10"/>
  <c r="E541" i="10"/>
  <c r="F541" i="10"/>
  <c r="B542" i="10"/>
  <c r="C542" i="10"/>
  <c r="F542" i="10"/>
  <c r="B543" i="10"/>
  <c r="C543" i="10"/>
  <c r="E543" i="10"/>
  <c r="F543" i="10"/>
  <c r="B544" i="10"/>
  <c r="C544" i="10"/>
  <c r="E544" i="10"/>
  <c r="F544" i="10"/>
  <c r="G544" i="10"/>
  <c r="B545" i="10"/>
  <c r="C545" i="10"/>
  <c r="E545" i="10"/>
  <c r="F545" i="10"/>
  <c r="B546" i="10"/>
  <c r="C546" i="10"/>
  <c r="E546" i="10"/>
  <c r="F546" i="10"/>
  <c r="B547" i="10"/>
  <c r="C547" i="10"/>
  <c r="E547" i="10"/>
  <c r="F547" i="10"/>
  <c r="B548" i="10"/>
  <c r="C548" i="10"/>
  <c r="E548" i="10"/>
  <c r="F548" i="10"/>
  <c r="B549" i="10"/>
  <c r="C549" i="10"/>
  <c r="E549" i="10"/>
  <c r="F549" i="10"/>
  <c r="B550" i="10"/>
  <c r="C550" i="10"/>
  <c r="F550" i="10"/>
  <c r="B551" i="10"/>
  <c r="C551" i="10"/>
  <c r="E551" i="10"/>
  <c r="F551" i="10"/>
  <c r="B552" i="10"/>
  <c r="C552" i="10"/>
  <c r="E552" i="10"/>
  <c r="F552" i="10"/>
  <c r="B553" i="10"/>
  <c r="C553" i="10"/>
  <c r="E553" i="10"/>
  <c r="F553" i="10"/>
  <c r="B554" i="10"/>
  <c r="C554" i="10"/>
  <c r="E554" i="10"/>
  <c r="F554" i="10"/>
  <c r="B555" i="10"/>
  <c r="C555" i="10"/>
  <c r="E555" i="10"/>
  <c r="F555" i="10"/>
  <c r="B556" i="10"/>
  <c r="C556" i="10"/>
  <c r="E556" i="10"/>
  <c r="F556" i="10"/>
  <c r="B557" i="10"/>
  <c r="C557" i="10"/>
  <c r="E557" i="10"/>
  <c r="F557" i="10"/>
  <c r="B558" i="10"/>
  <c r="C558" i="10"/>
  <c r="F558" i="10"/>
  <c r="B559" i="10"/>
  <c r="C559" i="10"/>
  <c r="E559" i="10"/>
  <c r="F559" i="10"/>
  <c r="B560" i="10"/>
  <c r="C560" i="10"/>
  <c r="E560" i="10"/>
  <c r="F560" i="10"/>
  <c r="B561" i="10"/>
  <c r="C561" i="10"/>
  <c r="E561" i="10"/>
  <c r="F561" i="10"/>
  <c r="B562" i="10"/>
  <c r="C562" i="10"/>
  <c r="E562" i="10"/>
  <c r="F562" i="10"/>
  <c r="B563" i="10"/>
  <c r="C563" i="10"/>
  <c r="E563" i="10"/>
  <c r="F563" i="10"/>
  <c r="G563" i="10"/>
  <c r="B564" i="10"/>
  <c r="C564" i="10"/>
  <c r="E564" i="10"/>
  <c r="F564" i="10"/>
  <c r="B565" i="10"/>
  <c r="C565" i="10"/>
  <c r="E565" i="10"/>
  <c r="F565" i="10"/>
  <c r="F535" i="10"/>
  <c r="E535" i="10"/>
  <c r="C535" i="10"/>
  <c r="B535" i="10"/>
  <c r="B506" i="10"/>
  <c r="C506" i="10"/>
  <c r="F506" i="10"/>
  <c r="B507" i="10"/>
  <c r="C507" i="10"/>
  <c r="E507" i="10"/>
  <c r="F507" i="10"/>
  <c r="B508" i="10"/>
  <c r="C508" i="10"/>
  <c r="E508" i="10"/>
  <c r="F508" i="10"/>
  <c r="B509" i="10"/>
  <c r="C509" i="10"/>
  <c r="E509" i="10"/>
  <c r="F509" i="10"/>
  <c r="B510" i="10"/>
  <c r="C510" i="10"/>
  <c r="F510" i="10"/>
  <c r="B511" i="10"/>
  <c r="C511" i="10"/>
  <c r="E511" i="10"/>
  <c r="F511" i="10"/>
  <c r="B512" i="10"/>
  <c r="C512" i="10"/>
  <c r="F512" i="10"/>
  <c r="B513" i="10"/>
  <c r="C513" i="10"/>
  <c r="E513" i="10"/>
  <c r="F513" i="10"/>
  <c r="B514" i="10"/>
  <c r="C514" i="10"/>
  <c r="F514" i="10"/>
  <c r="B515" i="10"/>
  <c r="C515" i="10"/>
  <c r="E515" i="10"/>
  <c r="F515" i="10"/>
  <c r="B516" i="10"/>
  <c r="C516" i="10"/>
  <c r="E516" i="10"/>
  <c r="F516" i="10"/>
  <c r="B517" i="10"/>
  <c r="C517" i="10"/>
  <c r="E517" i="10"/>
  <c r="F517" i="10"/>
  <c r="B518" i="10"/>
  <c r="C518" i="10"/>
  <c r="F518" i="10"/>
  <c r="B519" i="10"/>
  <c r="C519" i="10"/>
  <c r="E519" i="10"/>
  <c r="F519" i="10"/>
  <c r="B520" i="10"/>
  <c r="C520" i="10"/>
  <c r="F520" i="10"/>
  <c r="B521" i="10"/>
  <c r="C521" i="10"/>
  <c r="E521" i="10"/>
  <c r="F521" i="10"/>
  <c r="B522" i="10"/>
  <c r="C522" i="10"/>
  <c r="E522" i="10"/>
  <c r="F522" i="10"/>
  <c r="B523" i="10"/>
  <c r="C523" i="10"/>
  <c r="E523" i="10"/>
  <c r="F523" i="10"/>
  <c r="B524" i="10"/>
  <c r="C524" i="10"/>
  <c r="E524" i="10"/>
  <c r="F524" i="10"/>
  <c r="B525" i="10"/>
  <c r="C525" i="10"/>
  <c r="E525" i="10"/>
  <c r="F525" i="10"/>
  <c r="B526" i="10"/>
  <c r="C526" i="10"/>
  <c r="E526" i="10"/>
  <c r="F526" i="10"/>
  <c r="B527" i="10"/>
  <c r="C527" i="10"/>
  <c r="E527" i="10"/>
  <c r="F527" i="10"/>
  <c r="B528" i="10"/>
  <c r="C528" i="10"/>
  <c r="F528" i="10"/>
  <c r="B529" i="10"/>
  <c r="C529" i="10"/>
  <c r="E529" i="10"/>
  <c r="F529" i="10"/>
  <c r="B530" i="10"/>
  <c r="C530" i="10"/>
  <c r="E530" i="10"/>
  <c r="F530" i="10"/>
  <c r="B531" i="10"/>
  <c r="C531" i="10"/>
  <c r="E531" i="10"/>
  <c r="F531" i="10"/>
  <c r="B532" i="10"/>
  <c r="C532" i="10"/>
  <c r="E532" i="10"/>
  <c r="F532" i="10"/>
  <c r="B533" i="10"/>
  <c r="C533" i="10"/>
  <c r="E533" i="10"/>
  <c r="F533" i="10"/>
  <c r="B534" i="10"/>
  <c r="C534" i="10"/>
  <c r="E534" i="10"/>
  <c r="F534" i="10"/>
  <c r="F505" i="10"/>
  <c r="E505" i="10"/>
  <c r="C505" i="10"/>
  <c r="B505" i="10"/>
  <c r="B475" i="10"/>
  <c r="C475" i="10"/>
  <c r="E475" i="10"/>
  <c r="F475" i="10"/>
  <c r="B476" i="10"/>
  <c r="C476" i="10"/>
  <c r="E476" i="10"/>
  <c r="F476" i="10"/>
  <c r="B477" i="10"/>
  <c r="C477" i="10"/>
  <c r="E477" i="10"/>
  <c r="F477" i="10"/>
  <c r="B478" i="10"/>
  <c r="C478" i="10"/>
  <c r="E478" i="10"/>
  <c r="F478" i="10"/>
  <c r="B479" i="10"/>
  <c r="C479" i="10"/>
  <c r="E479" i="10"/>
  <c r="F479" i="10"/>
  <c r="B480" i="10"/>
  <c r="C480" i="10"/>
  <c r="E480" i="10"/>
  <c r="F480" i="10"/>
  <c r="B481" i="10"/>
  <c r="C481" i="10"/>
  <c r="E481" i="10"/>
  <c r="F481" i="10"/>
  <c r="B482" i="10"/>
  <c r="C482" i="10"/>
  <c r="F482" i="10"/>
  <c r="B483" i="10"/>
  <c r="C483" i="10"/>
  <c r="E483" i="10"/>
  <c r="F483" i="10"/>
  <c r="B484" i="10"/>
  <c r="C484" i="10"/>
  <c r="E484" i="10"/>
  <c r="F484" i="10"/>
  <c r="B485" i="10"/>
  <c r="C485" i="10"/>
  <c r="E485" i="10"/>
  <c r="F485" i="10"/>
  <c r="B486" i="10"/>
  <c r="C486" i="10"/>
  <c r="E486" i="10"/>
  <c r="F486" i="10"/>
  <c r="B487" i="10"/>
  <c r="C487" i="10"/>
  <c r="E487" i="10"/>
  <c r="F487" i="10"/>
  <c r="B488" i="10"/>
  <c r="C488" i="10"/>
  <c r="E488" i="10"/>
  <c r="F488" i="10"/>
  <c r="B489" i="10"/>
  <c r="C489" i="10"/>
  <c r="F489" i="10"/>
  <c r="B490" i="10"/>
  <c r="C490" i="10"/>
  <c r="F490" i="10"/>
  <c r="B491" i="10"/>
  <c r="C491" i="10"/>
  <c r="E491" i="10"/>
  <c r="F491" i="10"/>
  <c r="B492" i="10"/>
  <c r="C492" i="10"/>
  <c r="E492" i="10"/>
  <c r="F492" i="10"/>
  <c r="B493" i="10"/>
  <c r="C493" i="10"/>
  <c r="E493" i="10"/>
  <c r="F493" i="10"/>
  <c r="B494" i="10"/>
  <c r="C494" i="10"/>
  <c r="E494" i="10"/>
  <c r="F494" i="10"/>
  <c r="B495" i="10"/>
  <c r="C495" i="10"/>
  <c r="E495" i="10"/>
  <c r="F495" i="10"/>
  <c r="B496" i="10"/>
  <c r="C496" i="10"/>
  <c r="E496" i="10"/>
  <c r="F496" i="10"/>
  <c r="B497" i="10"/>
  <c r="C497" i="10"/>
  <c r="F497" i="10"/>
  <c r="B498" i="10"/>
  <c r="C498" i="10"/>
  <c r="F498" i="10"/>
  <c r="B499" i="10"/>
  <c r="C499" i="10"/>
  <c r="E499" i="10"/>
  <c r="F499" i="10"/>
  <c r="B500" i="10"/>
  <c r="C500" i="10"/>
  <c r="E500" i="10"/>
  <c r="F500" i="10"/>
  <c r="B501" i="10"/>
  <c r="C501" i="10"/>
  <c r="E501" i="10"/>
  <c r="F501" i="10"/>
  <c r="B502" i="10"/>
  <c r="C502" i="10"/>
  <c r="E502" i="10"/>
  <c r="F502" i="10"/>
  <c r="B503" i="10"/>
  <c r="C503" i="10"/>
  <c r="E503" i="10"/>
  <c r="F503" i="10"/>
  <c r="B504" i="10"/>
  <c r="C504" i="10"/>
  <c r="E504" i="10"/>
  <c r="F504" i="10"/>
  <c r="F474" i="10"/>
  <c r="C474" i="10"/>
  <c r="B474"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4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13" i="10"/>
  <c r="B383" i="10"/>
  <c r="C383" i="10"/>
  <c r="F383" i="10"/>
  <c r="B384" i="10"/>
  <c r="C384" i="10"/>
  <c r="E384" i="10"/>
  <c r="F384" i="10"/>
  <c r="B385" i="10"/>
  <c r="C385" i="10"/>
  <c r="E385" i="10"/>
  <c r="F385" i="10"/>
  <c r="B386" i="10"/>
  <c r="C386" i="10"/>
  <c r="E386" i="10"/>
  <c r="F386" i="10"/>
  <c r="B387" i="10"/>
  <c r="C387" i="10"/>
  <c r="F387" i="10"/>
  <c r="B388" i="10"/>
  <c r="C388" i="10"/>
  <c r="E388" i="10"/>
  <c r="F388" i="10"/>
  <c r="B389" i="10"/>
  <c r="C389" i="10"/>
  <c r="E389" i="10"/>
  <c r="F389" i="10"/>
  <c r="B390" i="10"/>
  <c r="C390" i="10"/>
  <c r="F390" i="10"/>
  <c r="B391" i="10"/>
  <c r="C391" i="10"/>
  <c r="F391" i="10"/>
  <c r="B392" i="10"/>
  <c r="C392" i="10"/>
  <c r="E392" i="10"/>
  <c r="F392" i="10"/>
  <c r="B393" i="10"/>
  <c r="C393" i="10"/>
  <c r="E393" i="10"/>
  <c r="F393" i="10"/>
  <c r="B394" i="10"/>
  <c r="C394" i="10"/>
  <c r="E394" i="10"/>
  <c r="F394" i="10"/>
  <c r="B395" i="10"/>
  <c r="C395" i="10"/>
  <c r="F395" i="10"/>
  <c r="B396" i="10"/>
  <c r="C396" i="10"/>
  <c r="E396" i="10"/>
  <c r="F396" i="10"/>
  <c r="B397" i="10"/>
  <c r="C397" i="10"/>
  <c r="E397" i="10"/>
  <c r="F397" i="10"/>
  <c r="B398" i="10"/>
  <c r="C398" i="10"/>
  <c r="F398" i="10"/>
  <c r="B399" i="10"/>
  <c r="C399" i="10"/>
  <c r="F399" i="10"/>
  <c r="B400" i="10"/>
  <c r="C400" i="10"/>
  <c r="E400" i="10"/>
  <c r="F400" i="10"/>
  <c r="B401" i="10"/>
  <c r="C401" i="10"/>
  <c r="E401" i="10"/>
  <c r="F401" i="10"/>
  <c r="B402" i="10"/>
  <c r="C402" i="10"/>
  <c r="E402" i="10"/>
  <c r="F402" i="10"/>
  <c r="B403" i="10"/>
  <c r="C403" i="10"/>
  <c r="F403" i="10"/>
  <c r="B404" i="10"/>
  <c r="C404" i="10"/>
  <c r="E404" i="10"/>
  <c r="F404" i="10"/>
  <c r="B405" i="10"/>
  <c r="C405" i="10"/>
  <c r="E405" i="10"/>
  <c r="F405" i="10"/>
  <c r="B406" i="10"/>
  <c r="C406" i="10"/>
  <c r="F406" i="10"/>
  <c r="B407" i="10"/>
  <c r="C407" i="10"/>
  <c r="E407" i="10"/>
  <c r="F407" i="10"/>
  <c r="B408" i="10"/>
  <c r="C408" i="10"/>
  <c r="E408" i="10"/>
  <c r="F408" i="10"/>
  <c r="B409" i="10"/>
  <c r="C409" i="10"/>
  <c r="E409" i="10"/>
  <c r="F409" i="10"/>
  <c r="B410" i="10"/>
  <c r="C410" i="10"/>
  <c r="E410" i="10"/>
  <c r="F410" i="10"/>
  <c r="B411" i="10"/>
  <c r="C411" i="10"/>
  <c r="E411" i="10"/>
  <c r="F411" i="10"/>
  <c r="B412" i="10"/>
  <c r="C412" i="10"/>
  <c r="E412" i="10"/>
  <c r="F412" i="10"/>
  <c r="F382" i="10"/>
  <c r="E382" i="10"/>
  <c r="C382" i="10"/>
  <c r="B382" i="10"/>
  <c r="G377"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52" i="10"/>
  <c r="E353" i="10"/>
  <c r="E355" i="10"/>
  <c r="E356" i="10"/>
  <c r="E357" i="10"/>
  <c r="E358" i="10"/>
  <c r="E359" i="10"/>
  <c r="E360" i="10"/>
  <c r="E361" i="10"/>
  <c r="E363" i="10"/>
  <c r="E364" i="10"/>
  <c r="E365" i="10"/>
  <c r="E366" i="10"/>
  <c r="E367" i="10"/>
  <c r="E368" i="10"/>
  <c r="E369" i="10"/>
  <c r="E371" i="10"/>
  <c r="E372" i="10"/>
  <c r="E373" i="10"/>
  <c r="E374" i="10"/>
  <c r="E375" i="10"/>
  <c r="E376" i="10"/>
  <c r="E377" i="10"/>
  <c r="E379" i="10"/>
  <c r="E380" i="10"/>
  <c r="E381" i="10"/>
  <c r="E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52" i="10"/>
  <c r="G324" i="10"/>
  <c r="G325" i="10"/>
  <c r="G333"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21" i="10"/>
  <c r="E323" i="10"/>
  <c r="E324" i="10"/>
  <c r="E325" i="10"/>
  <c r="E327" i="10"/>
  <c r="E329" i="10"/>
  <c r="E331" i="10"/>
  <c r="E332" i="10"/>
  <c r="E333" i="10"/>
  <c r="E335" i="10"/>
  <c r="E337" i="10"/>
  <c r="E339" i="10"/>
  <c r="E340" i="10"/>
  <c r="E341" i="10"/>
  <c r="E343" i="10"/>
  <c r="E345" i="10"/>
  <c r="E347" i="10"/>
  <c r="E348" i="10"/>
  <c r="E349" i="10"/>
  <c r="E351" i="10"/>
  <c r="E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21"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62" i="10"/>
  <c r="E265" i="10"/>
  <c r="E266" i="10"/>
  <c r="E267" i="10"/>
  <c r="E268" i="10"/>
  <c r="E269" i="10"/>
  <c r="E270" i="10"/>
  <c r="E273" i="10"/>
  <c r="E274" i="10"/>
  <c r="E275" i="10"/>
  <c r="E276" i="10"/>
  <c r="E277" i="10"/>
  <c r="E278" i="10"/>
  <c r="E281" i="10"/>
  <c r="E282" i="10"/>
  <c r="E283" i="10"/>
  <c r="E284" i="10"/>
  <c r="E285" i="10"/>
  <c r="E286" i="10"/>
  <c r="E289" i="10"/>
  <c r="E290" i="10"/>
  <c r="E291" i="10"/>
  <c r="E292" i="10"/>
  <c r="E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62" i="10"/>
  <c r="F34" i="33"/>
  <c r="F33" i="32"/>
  <c r="C33" i="32"/>
  <c r="F34" i="31"/>
  <c r="F34" i="30"/>
  <c r="C34" i="30"/>
  <c r="F34" i="29"/>
  <c r="C34" i="29"/>
  <c r="F34" i="28"/>
  <c r="E34" i="28"/>
  <c r="C34" i="28"/>
  <c r="F34" i="27"/>
  <c r="E34" i="27"/>
  <c r="C34" i="27"/>
  <c r="F34" i="26"/>
  <c r="E34" i="26"/>
  <c r="C34" i="26"/>
  <c r="F34" i="25"/>
  <c r="C34" i="25"/>
  <c r="F34" i="24"/>
  <c r="E34" i="24"/>
  <c r="C34" i="24"/>
  <c r="G31" i="22"/>
  <c r="G290" i="10" s="1"/>
  <c r="F34" i="22"/>
  <c r="C34" i="22"/>
  <c r="D4" i="18"/>
  <c r="D5" i="18" s="1"/>
  <c r="D6" i="18" s="1"/>
  <c r="D7" i="18" s="1"/>
  <c r="D8" i="18" s="1"/>
  <c r="D9" i="18" s="1"/>
  <c r="D10" i="18" s="1"/>
  <c r="D11" i="18" s="1"/>
  <c r="D12" i="18" s="1"/>
  <c r="D13" i="18" s="1"/>
  <c r="D14" i="18" s="1"/>
  <c r="D15" i="18" s="1"/>
  <c r="D16" i="18" s="1"/>
  <c r="D17" i="18" s="1"/>
  <c r="D18" i="18" s="1"/>
  <c r="D19" i="18" s="1"/>
  <c r="D20" i="18" s="1"/>
  <c r="D21" i="18" s="1"/>
  <c r="D22" i="18" s="1"/>
  <c r="D23" i="18" s="1"/>
  <c r="D24" i="18" s="1"/>
  <c r="D25" i="18" s="1"/>
  <c r="D26" i="18" s="1"/>
  <c r="D27" i="18" s="1"/>
  <c r="D28" i="18" s="1"/>
  <c r="D29" i="18" s="1"/>
  <c r="D30" i="18" s="1"/>
  <c r="D31" i="18" s="1"/>
  <c r="D32" i="18" s="1"/>
  <c r="D33" i="18" s="1"/>
  <c r="E34" i="42" l="1"/>
  <c r="E658" i="10"/>
  <c r="G5" i="52"/>
  <c r="G13" i="52"/>
  <c r="G21" i="52"/>
  <c r="G29" i="52"/>
  <c r="G3" i="52"/>
  <c r="G8" i="52"/>
  <c r="G16" i="52"/>
  <c r="G24" i="52"/>
  <c r="G32" i="52"/>
  <c r="G11" i="52"/>
  <c r="G19" i="52"/>
  <c r="G27" i="52"/>
  <c r="G6" i="52"/>
  <c r="G14" i="52"/>
  <c r="G22" i="52"/>
  <c r="G30" i="52"/>
  <c r="G4" i="52"/>
  <c r="G9" i="52"/>
  <c r="G17" i="52"/>
  <c r="G25" i="52"/>
  <c r="G12" i="52"/>
  <c r="G20" i="52"/>
  <c r="G6" i="51"/>
  <c r="G14" i="51"/>
  <c r="G22" i="51"/>
  <c r="G30" i="51"/>
  <c r="G4" i="51"/>
  <c r="G9" i="51"/>
  <c r="G17" i="51"/>
  <c r="G25" i="51"/>
  <c r="G12" i="51"/>
  <c r="G20" i="51"/>
  <c r="G28" i="51"/>
  <c r="G7" i="51"/>
  <c r="G15" i="51"/>
  <c r="G23" i="51"/>
  <c r="G31" i="51"/>
  <c r="G10" i="51"/>
  <c r="G18" i="51"/>
  <c r="G26" i="51"/>
  <c r="G5" i="51"/>
  <c r="G34" i="51" s="1"/>
  <c r="G13" i="51"/>
  <c r="G21" i="51"/>
  <c r="G10" i="50"/>
  <c r="G18" i="50"/>
  <c r="G26" i="50"/>
  <c r="G3" i="50"/>
  <c r="G8" i="50"/>
  <c r="G16" i="50"/>
  <c r="G24" i="50"/>
  <c r="G32" i="50"/>
  <c r="G11" i="50"/>
  <c r="G19" i="50"/>
  <c r="G27" i="50"/>
  <c r="G6" i="50"/>
  <c r="G14" i="50"/>
  <c r="G22" i="50"/>
  <c r="G30" i="50"/>
  <c r="G4" i="50"/>
  <c r="G9" i="50"/>
  <c r="G17" i="50"/>
  <c r="G25" i="50"/>
  <c r="G12" i="50"/>
  <c r="G20" i="50"/>
  <c r="G34" i="49"/>
  <c r="G11" i="49"/>
  <c r="G19" i="49"/>
  <c r="G27" i="49"/>
  <c r="G12" i="49"/>
  <c r="G20" i="49"/>
  <c r="G28" i="49"/>
  <c r="G7" i="49"/>
  <c r="G15" i="49"/>
  <c r="G23" i="49"/>
  <c r="G4" i="48"/>
  <c r="G9" i="48"/>
  <c r="G17" i="48"/>
  <c r="G25" i="48"/>
  <c r="G33" i="48"/>
  <c r="G12" i="48"/>
  <c r="G20" i="48"/>
  <c r="G28" i="48"/>
  <c r="G7" i="48"/>
  <c r="G15" i="48"/>
  <c r="G23" i="48"/>
  <c r="G31" i="48"/>
  <c r="G10" i="48"/>
  <c r="G18" i="48"/>
  <c r="G26" i="48"/>
  <c r="G5" i="48"/>
  <c r="G34" i="48" s="1"/>
  <c r="G13" i="48"/>
  <c r="G21" i="48"/>
  <c r="E34" i="47"/>
  <c r="G10" i="47"/>
  <c r="G18" i="47"/>
  <c r="G26" i="47"/>
  <c r="G5" i="47"/>
  <c r="G13" i="47"/>
  <c r="G21" i="47"/>
  <c r="G29" i="47"/>
  <c r="G3" i="47"/>
  <c r="G8" i="47"/>
  <c r="G16" i="47"/>
  <c r="G24" i="47"/>
  <c r="G32" i="47"/>
  <c r="G11" i="47"/>
  <c r="G19" i="47"/>
  <c r="G27" i="47"/>
  <c r="G6" i="47"/>
  <c r="G14" i="47"/>
  <c r="G22" i="47"/>
  <c r="G30" i="47"/>
  <c r="G4" i="47"/>
  <c r="G9" i="47"/>
  <c r="G17" i="47"/>
  <c r="G25" i="47"/>
  <c r="G12" i="47"/>
  <c r="G20" i="47"/>
  <c r="G11" i="46"/>
  <c r="G19" i="46"/>
  <c r="G27" i="46"/>
  <c r="G6" i="46"/>
  <c r="G14" i="46"/>
  <c r="G22" i="46"/>
  <c r="G30" i="46"/>
  <c r="G4" i="46"/>
  <c r="G34" i="46" s="1"/>
  <c r="G9" i="46"/>
  <c r="G17" i="46"/>
  <c r="G25" i="46"/>
  <c r="G12" i="46"/>
  <c r="G20" i="46"/>
  <c r="G28" i="46"/>
  <c r="G10" i="46"/>
  <c r="G18" i="46"/>
  <c r="G10" i="45"/>
  <c r="G18" i="45"/>
  <c r="G26" i="45"/>
  <c r="G5" i="45"/>
  <c r="G13" i="45"/>
  <c r="G21" i="45"/>
  <c r="G29" i="45"/>
  <c r="G3" i="45"/>
  <c r="G8" i="45"/>
  <c r="G16" i="45"/>
  <c r="G24" i="45"/>
  <c r="G32" i="45"/>
  <c r="G11" i="45"/>
  <c r="G19" i="45"/>
  <c r="G27" i="45"/>
  <c r="G12" i="45"/>
  <c r="G20" i="45"/>
  <c r="G6" i="44"/>
  <c r="G14" i="44"/>
  <c r="G22" i="44"/>
  <c r="G30" i="44"/>
  <c r="G4" i="44"/>
  <c r="G34" i="44" s="1"/>
  <c r="G9" i="44"/>
  <c r="G17" i="44"/>
  <c r="G25" i="44"/>
  <c r="G12" i="44"/>
  <c r="G20" i="44"/>
  <c r="G28" i="44"/>
  <c r="G7" i="44"/>
  <c r="G15" i="44"/>
  <c r="G23" i="44"/>
  <c r="G31" i="44"/>
  <c r="G10" i="44"/>
  <c r="G18" i="44"/>
  <c r="G26" i="44"/>
  <c r="G5" i="44"/>
  <c r="G13" i="44"/>
  <c r="G21" i="44"/>
  <c r="G4" i="43"/>
  <c r="G9" i="43"/>
  <c r="G17" i="43"/>
  <c r="G25" i="43"/>
  <c r="G7" i="43"/>
  <c r="G15" i="43"/>
  <c r="G23" i="43"/>
  <c r="G31" i="43"/>
  <c r="G10" i="43"/>
  <c r="G18" i="43"/>
  <c r="G26" i="43"/>
  <c r="G12" i="43"/>
  <c r="G28" i="43"/>
  <c r="G5" i="43"/>
  <c r="G13" i="43"/>
  <c r="G21" i="43"/>
  <c r="G29" i="43"/>
  <c r="G3" i="43"/>
  <c r="G8" i="43"/>
  <c r="G16" i="43"/>
  <c r="G24" i="43"/>
  <c r="G20" i="43"/>
  <c r="G11" i="43"/>
  <c r="G19" i="43"/>
  <c r="G5" i="42"/>
  <c r="G660" i="10" s="1"/>
  <c r="G9" i="42"/>
  <c r="G13" i="42"/>
  <c r="G17" i="42"/>
  <c r="G21" i="42"/>
  <c r="G25" i="42"/>
  <c r="G29" i="42"/>
  <c r="G6" i="42"/>
  <c r="G661" i="10" s="1"/>
  <c r="G10" i="42"/>
  <c r="G14" i="42"/>
  <c r="G18" i="42"/>
  <c r="G22" i="42"/>
  <c r="G26" i="42"/>
  <c r="G30" i="42"/>
  <c r="G3" i="42"/>
  <c r="G658" i="10" s="1"/>
  <c r="G7" i="42"/>
  <c r="G662" i="10" s="1"/>
  <c r="G11" i="42"/>
  <c r="G15" i="42"/>
  <c r="G19" i="42"/>
  <c r="G23" i="42"/>
  <c r="G27" i="42"/>
  <c r="G31" i="42"/>
  <c r="G4" i="42"/>
  <c r="G659" i="10" s="1"/>
  <c r="G8" i="42"/>
  <c r="G12" i="42"/>
  <c r="G16" i="42"/>
  <c r="G20" i="42"/>
  <c r="G24" i="42"/>
  <c r="E34" i="41"/>
  <c r="G11" i="41"/>
  <c r="G19" i="41"/>
  <c r="G27" i="41"/>
  <c r="G4" i="41"/>
  <c r="G9" i="41"/>
  <c r="G17" i="41"/>
  <c r="G25" i="41"/>
  <c r="G33" i="41"/>
  <c r="G12" i="41"/>
  <c r="G20" i="41"/>
  <c r="G28" i="41"/>
  <c r="G7" i="41"/>
  <c r="G15" i="41"/>
  <c r="G23" i="41"/>
  <c r="G31" i="41"/>
  <c r="G10" i="41"/>
  <c r="G18" i="41"/>
  <c r="G26" i="41"/>
  <c r="G5" i="41"/>
  <c r="G13" i="41"/>
  <c r="G21" i="41"/>
  <c r="E33" i="32"/>
  <c r="E34" i="31"/>
  <c r="E34" i="30"/>
  <c r="G16" i="27"/>
  <c r="G23" i="29"/>
  <c r="G494" i="10" s="1"/>
  <c r="G12" i="29"/>
  <c r="G483" i="10" s="1"/>
  <c r="G17" i="30"/>
  <c r="G519" i="10" s="1"/>
  <c r="G12" i="27"/>
  <c r="G22" i="29"/>
  <c r="G493" i="10" s="1"/>
  <c r="G8" i="29"/>
  <c r="G479" i="10" s="1"/>
  <c r="G9" i="30"/>
  <c r="G511" i="10" s="1"/>
  <c r="G3" i="40"/>
  <c r="G413" i="10" s="1"/>
  <c r="G8" i="27"/>
  <c r="G32" i="29"/>
  <c r="G503" i="10" s="1"/>
  <c r="G21" i="29"/>
  <c r="G492" i="10" s="1"/>
  <c r="G7" i="29"/>
  <c r="G478" i="10" s="1"/>
  <c r="G4" i="27"/>
  <c r="G31" i="29"/>
  <c r="G502" i="10" s="1"/>
  <c r="G20" i="29"/>
  <c r="G491" i="10" s="1"/>
  <c r="G6" i="29"/>
  <c r="G477" i="10" s="1"/>
  <c r="G16" i="29"/>
  <c r="G487" i="10" s="1"/>
  <c r="G5" i="29"/>
  <c r="G476" i="10" s="1"/>
  <c r="G28" i="27"/>
  <c r="G29" i="29"/>
  <c r="G500" i="10" s="1"/>
  <c r="G15" i="29"/>
  <c r="G486" i="10" s="1"/>
  <c r="G4" i="29"/>
  <c r="G475" i="10" s="1"/>
  <c r="G3" i="30"/>
  <c r="G505" i="10" s="1"/>
  <c r="E34" i="40"/>
  <c r="G33" i="40"/>
  <c r="G32" i="40"/>
  <c r="G442" i="10" s="1"/>
  <c r="G31" i="40"/>
  <c r="G441" i="10" s="1"/>
  <c r="G30" i="40"/>
  <c r="G440" i="10" s="1"/>
  <c r="G29" i="40"/>
  <c r="G439" i="10" s="1"/>
  <c r="G28" i="40"/>
  <c r="G438" i="10" s="1"/>
  <c r="G27" i="40"/>
  <c r="G437" i="10" s="1"/>
  <c r="G26" i="40"/>
  <c r="G436" i="10" s="1"/>
  <c r="G25" i="40"/>
  <c r="G435" i="10" s="1"/>
  <c r="G24" i="40"/>
  <c r="G434" i="10" s="1"/>
  <c r="G23" i="40"/>
  <c r="G433" i="10" s="1"/>
  <c r="G22" i="40"/>
  <c r="G432" i="10" s="1"/>
  <c r="G21" i="40"/>
  <c r="G431" i="10" s="1"/>
  <c r="G20" i="40"/>
  <c r="G430" i="10" s="1"/>
  <c r="G19" i="40"/>
  <c r="G429" i="10" s="1"/>
  <c r="G18" i="40"/>
  <c r="G428" i="10" s="1"/>
  <c r="G17" i="40"/>
  <c r="G427" i="10" s="1"/>
  <c r="G16" i="40"/>
  <c r="G426" i="10" s="1"/>
  <c r="G15" i="40"/>
  <c r="G425" i="10" s="1"/>
  <c r="G14" i="40"/>
  <c r="G424" i="10" s="1"/>
  <c r="G13" i="40"/>
  <c r="G423" i="10" s="1"/>
  <c r="G12" i="40"/>
  <c r="G422" i="10" s="1"/>
  <c r="G11" i="40"/>
  <c r="G421" i="10" s="1"/>
  <c r="G10" i="40"/>
  <c r="G420" i="10" s="1"/>
  <c r="G9" i="40"/>
  <c r="G419" i="10" s="1"/>
  <c r="G8" i="40"/>
  <c r="G418" i="10" s="1"/>
  <c r="G7" i="40"/>
  <c r="G417" i="10" s="1"/>
  <c r="G6" i="40"/>
  <c r="G416" i="10" s="1"/>
  <c r="G5" i="40"/>
  <c r="G415" i="10" s="1"/>
  <c r="E34" i="33"/>
  <c r="E573" i="10"/>
  <c r="E542" i="10"/>
  <c r="E512" i="10"/>
  <c r="E34" i="29"/>
  <c r="E34" i="25"/>
  <c r="E34" i="39"/>
  <c r="E34" i="22"/>
  <c r="G8" i="33"/>
  <c r="G601" i="10" s="1"/>
  <c r="G29" i="33"/>
  <c r="G622" i="10" s="1"/>
  <c r="G21" i="33"/>
  <c r="G614" i="10" s="1"/>
  <c r="G13" i="33"/>
  <c r="G606" i="10" s="1"/>
  <c r="G7" i="33"/>
  <c r="G600" i="10" s="1"/>
  <c r="G28" i="33"/>
  <c r="G621" i="10" s="1"/>
  <c r="G20" i="33"/>
  <c r="G613" i="10" s="1"/>
  <c r="G12" i="33"/>
  <c r="G605" i="10" s="1"/>
  <c r="G14" i="33"/>
  <c r="G607" i="10" s="1"/>
  <c r="G6" i="33"/>
  <c r="G599" i="10" s="1"/>
  <c r="G27" i="33"/>
  <c r="G620" i="10" s="1"/>
  <c r="G19" i="33"/>
  <c r="G612" i="10" s="1"/>
  <c r="G11" i="33"/>
  <c r="G604" i="10" s="1"/>
  <c r="G30" i="33"/>
  <c r="G623" i="10" s="1"/>
  <c r="G5" i="33"/>
  <c r="G598" i="10" s="1"/>
  <c r="G26" i="33"/>
  <c r="G619" i="10" s="1"/>
  <c r="G18" i="33"/>
  <c r="G611" i="10" s="1"/>
  <c r="G10" i="33"/>
  <c r="G603" i="10" s="1"/>
  <c r="G22" i="33"/>
  <c r="G615" i="10" s="1"/>
  <c r="G33" i="33"/>
  <c r="G626" i="10" s="1"/>
  <c r="G25" i="33"/>
  <c r="G618" i="10" s="1"/>
  <c r="G17" i="33"/>
  <c r="G610" i="10" s="1"/>
  <c r="G9" i="33"/>
  <c r="G602" i="10" s="1"/>
  <c r="G3" i="33"/>
  <c r="G596" i="10" s="1"/>
  <c r="G32" i="33"/>
  <c r="G625" i="10" s="1"/>
  <c r="G24" i="33"/>
  <c r="G617" i="10" s="1"/>
  <c r="G11" i="32"/>
  <c r="G574" i="10" s="1"/>
  <c r="G26" i="32"/>
  <c r="G589" i="10" s="1"/>
  <c r="G18" i="32"/>
  <c r="G581" i="10" s="1"/>
  <c r="G10" i="32"/>
  <c r="G573" i="10" s="1"/>
  <c r="G3" i="32"/>
  <c r="G566" i="10" s="1"/>
  <c r="G25" i="32"/>
  <c r="G588" i="10" s="1"/>
  <c r="G17" i="32"/>
  <c r="G580" i="10" s="1"/>
  <c r="G9" i="32"/>
  <c r="G572" i="10" s="1"/>
  <c r="G30" i="32"/>
  <c r="G593" i="10" s="1"/>
  <c r="G22" i="32"/>
  <c r="G585" i="10" s="1"/>
  <c r="G14" i="32"/>
  <c r="G577" i="10" s="1"/>
  <c r="G6" i="32"/>
  <c r="G569" i="10" s="1"/>
  <c r="G31" i="32"/>
  <c r="G594" i="10" s="1"/>
  <c r="G23" i="32"/>
  <c r="G586" i="10" s="1"/>
  <c r="G15" i="32"/>
  <c r="G578" i="10" s="1"/>
  <c r="G7" i="32"/>
  <c r="G570" i="10" s="1"/>
  <c r="G29" i="32"/>
  <c r="G592" i="10" s="1"/>
  <c r="G21" i="32"/>
  <c r="G584" i="10" s="1"/>
  <c r="G13" i="32"/>
  <c r="G576" i="10" s="1"/>
  <c r="G29" i="31"/>
  <c r="G561" i="10" s="1"/>
  <c r="G21" i="31"/>
  <c r="G553" i="10" s="1"/>
  <c r="G13" i="31"/>
  <c r="G545" i="10" s="1"/>
  <c r="G5" i="31"/>
  <c r="G537" i="10" s="1"/>
  <c r="G27" i="31"/>
  <c r="G559" i="10" s="1"/>
  <c r="G19" i="31"/>
  <c r="G551" i="10" s="1"/>
  <c r="G11" i="31"/>
  <c r="G543" i="10" s="1"/>
  <c r="G33" i="31"/>
  <c r="G565" i="10" s="1"/>
  <c r="G25" i="31"/>
  <c r="G557" i="10" s="1"/>
  <c r="G17" i="31"/>
  <c r="G549" i="10" s="1"/>
  <c r="G9" i="31"/>
  <c r="G541" i="10" s="1"/>
  <c r="G32" i="31"/>
  <c r="G564" i="10" s="1"/>
  <c r="G24" i="31"/>
  <c r="G556" i="10" s="1"/>
  <c r="G16" i="31"/>
  <c r="G548" i="10" s="1"/>
  <c r="G32" i="30"/>
  <c r="G534" i="10" s="1"/>
  <c r="G31" i="30"/>
  <c r="G533" i="10" s="1"/>
  <c r="G23" i="30"/>
  <c r="G525" i="10" s="1"/>
  <c r="G15" i="30"/>
  <c r="G517" i="10" s="1"/>
  <c r="G7" i="30"/>
  <c r="G509" i="10" s="1"/>
  <c r="G16" i="30"/>
  <c r="G518" i="10" s="1"/>
  <c r="G30" i="30"/>
  <c r="G532" i="10" s="1"/>
  <c r="G22" i="30"/>
  <c r="G524" i="10" s="1"/>
  <c r="G14" i="30"/>
  <c r="G516" i="10" s="1"/>
  <c r="G6" i="30"/>
  <c r="G508" i="10" s="1"/>
  <c r="G29" i="30"/>
  <c r="G531" i="10" s="1"/>
  <c r="G21" i="30"/>
  <c r="G523" i="10" s="1"/>
  <c r="G13" i="30"/>
  <c r="G515" i="10" s="1"/>
  <c r="G5" i="30"/>
  <c r="G507" i="10" s="1"/>
  <c r="G28" i="30"/>
  <c r="G530" i="10" s="1"/>
  <c r="G20" i="30"/>
  <c r="G522" i="10" s="1"/>
  <c r="G12" i="30"/>
  <c r="G514" i="10" s="1"/>
  <c r="G4" i="30"/>
  <c r="G506" i="10" s="1"/>
  <c r="G27" i="30"/>
  <c r="G529" i="10" s="1"/>
  <c r="G19" i="30"/>
  <c r="G521" i="10" s="1"/>
  <c r="G11" i="30"/>
  <c r="G513" i="10" s="1"/>
  <c r="G26" i="30"/>
  <c r="G528" i="10" s="1"/>
  <c r="G18" i="30"/>
  <c r="G520" i="10" s="1"/>
  <c r="G10" i="30"/>
  <c r="G512" i="10" s="1"/>
  <c r="G24" i="30"/>
  <c r="G526" i="10" s="1"/>
  <c r="G3" i="29"/>
  <c r="G474" i="10" s="1"/>
  <c r="G26" i="29"/>
  <c r="G497" i="10" s="1"/>
  <c r="G18" i="29"/>
  <c r="G489" i="10" s="1"/>
  <c r="G10" i="29"/>
  <c r="G481" i="10" s="1"/>
  <c r="G27" i="29"/>
  <c r="G498" i="10" s="1"/>
  <c r="G19" i="29"/>
  <c r="G490" i="10" s="1"/>
  <c r="G11" i="29"/>
  <c r="G482" i="10" s="1"/>
  <c r="G33" i="29"/>
  <c r="G504" i="10" s="1"/>
  <c r="G25" i="29"/>
  <c r="G496" i="10" s="1"/>
  <c r="G17" i="29"/>
  <c r="G488" i="10" s="1"/>
  <c r="G28" i="28"/>
  <c r="G468" i="10" s="1"/>
  <c r="G20" i="28"/>
  <c r="G460" i="10" s="1"/>
  <c r="G12" i="28"/>
  <c r="G452" i="10" s="1"/>
  <c r="G4" i="28"/>
  <c r="G444" i="10" s="1"/>
  <c r="G9" i="28"/>
  <c r="G449" i="10" s="1"/>
  <c r="G32" i="28"/>
  <c r="G472" i="10" s="1"/>
  <c r="G24" i="28"/>
  <c r="G464" i="10" s="1"/>
  <c r="G16" i="28"/>
  <c r="G456" i="10" s="1"/>
  <c r="G30" i="27"/>
  <c r="G22" i="27"/>
  <c r="G14" i="27"/>
  <c r="G6" i="27"/>
  <c r="G29" i="27"/>
  <c r="G21" i="27"/>
  <c r="G13" i="27"/>
  <c r="G5" i="27"/>
  <c r="G27" i="27"/>
  <c r="G19" i="27"/>
  <c r="G11" i="27"/>
  <c r="G26" i="27"/>
  <c r="G18" i="27"/>
  <c r="G10" i="27"/>
  <c r="G3" i="27"/>
  <c r="G25" i="27"/>
  <c r="G17" i="27"/>
  <c r="G9" i="27"/>
  <c r="G31" i="27"/>
  <c r="G23" i="27"/>
  <c r="G15" i="27"/>
  <c r="G33" i="26"/>
  <c r="G412" i="10" s="1"/>
  <c r="G25" i="26"/>
  <c r="G404" i="10" s="1"/>
  <c r="G17" i="26"/>
  <c r="G396" i="10" s="1"/>
  <c r="G9" i="26"/>
  <c r="G388" i="10" s="1"/>
  <c r="G18" i="26"/>
  <c r="G397" i="10" s="1"/>
  <c r="G32" i="26"/>
  <c r="G411" i="10" s="1"/>
  <c r="G24" i="26"/>
  <c r="G403" i="10" s="1"/>
  <c r="G16" i="26"/>
  <c r="G395" i="10" s="1"/>
  <c r="G8" i="26"/>
  <c r="G387" i="10" s="1"/>
  <c r="G30" i="26"/>
  <c r="G409" i="10" s="1"/>
  <c r="G6" i="26"/>
  <c r="G385" i="10" s="1"/>
  <c r="G22" i="26"/>
  <c r="G401" i="10" s="1"/>
  <c r="G29" i="26"/>
  <c r="G408" i="10" s="1"/>
  <c r="G21" i="26"/>
  <c r="G400" i="10" s="1"/>
  <c r="G13" i="26"/>
  <c r="G392" i="10" s="1"/>
  <c r="G5" i="26"/>
  <c r="G384" i="10" s="1"/>
  <c r="G14" i="26"/>
  <c r="G393" i="10" s="1"/>
  <c r="G28" i="26"/>
  <c r="G407" i="10" s="1"/>
  <c r="G20" i="26"/>
  <c r="G399" i="10" s="1"/>
  <c r="G12" i="26"/>
  <c r="G391" i="10" s="1"/>
  <c r="G4" i="26"/>
  <c r="G383" i="10" s="1"/>
  <c r="G3" i="26"/>
  <c r="G382" i="10" s="1"/>
  <c r="G26" i="26"/>
  <c r="G405" i="10" s="1"/>
  <c r="G27" i="25"/>
  <c r="G376" i="10" s="1"/>
  <c r="G19" i="25"/>
  <c r="G368" i="10" s="1"/>
  <c r="G11" i="25"/>
  <c r="G360" i="10" s="1"/>
  <c r="G20" i="25"/>
  <c r="G369" i="10" s="1"/>
  <c r="G12" i="25"/>
  <c r="G361" i="10" s="1"/>
  <c r="G4" i="25"/>
  <c r="G353" i="10" s="1"/>
  <c r="G3" i="25"/>
  <c r="G352" i="10" s="1"/>
  <c r="G26" i="25"/>
  <c r="G375" i="10" s="1"/>
  <c r="G18" i="25"/>
  <c r="G367" i="10" s="1"/>
  <c r="G10" i="25"/>
  <c r="G359" i="10" s="1"/>
  <c r="G16" i="25"/>
  <c r="G365" i="10" s="1"/>
  <c r="G31" i="25"/>
  <c r="G380" i="10" s="1"/>
  <c r="G23" i="25"/>
  <c r="G372" i="10" s="1"/>
  <c r="G15" i="25"/>
  <c r="G364" i="10" s="1"/>
  <c r="G7" i="25"/>
  <c r="G356" i="10" s="1"/>
  <c r="G8" i="25"/>
  <c r="G357" i="10" s="1"/>
  <c r="G30" i="25"/>
  <c r="G379" i="10" s="1"/>
  <c r="G22" i="25"/>
  <c r="G371" i="10" s="1"/>
  <c r="G14" i="25"/>
  <c r="G363" i="10" s="1"/>
  <c r="G29" i="24"/>
  <c r="G347" i="10" s="1"/>
  <c r="G21" i="24"/>
  <c r="G339" i="10" s="1"/>
  <c r="G13" i="24"/>
  <c r="G331" i="10" s="1"/>
  <c r="G5" i="24"/>
  <c r="G323" i="10" s="1"/>
  <c r="G28" i="24"/>
  <c r="G346" i="10" s="1"/>
  <c r="G20" i="24"/>
  <c r="G338" i="10" s="1"/>
  <c r="G12" i="24"/>
  <c r="G330" i="10" s="1"/>
  <c r="G4" i="24"/>
  <c r="G322" i="10" s="1"/>
  <c r="G33" i="24"/>
  <c r="G351" i="10" s="1"/>
  <c r="G25" i="24"/>
  <c r="G343" i="10" s="1"/>
  <c r="G17" i="24"/>
  <c r="G335" i="10" s="1"/>
  <c r="G7" i="39"/>
  <c r="D4" i="22"/>
  <c r="D262" i="10"/>
  <c r="G4" i="22"/>
  <c r="G263" i="10" s="1"/>
  <c r="G7" i="22"/>
  <c r="G266" i="10" s="1"/>
  <c r="G3" i="22"/>
  <c r="G262" i="10" s="1"/>
  <c r="G11" i="22"/>
  <c r="G270" i="10" s="1"/>
  <c r="G29" i="22"/>
  <c r="G288" i="10" s="1"/>
  <c r="G8" i="22"/>
  <c r="G267" i="10" s="1"/>
  <c r="G12" i="22"/>
  <c r="G271" i="10" s="1"/>
  <c r="G16" i="22"/>
  <c r="G275" i="10" s="1"/>
  <c r="G20" i="22"/>
  <c r="G279" i="10" s="1"/>
  <c r="G24" i="22"/>
  <c r="G283" i="10" s="1"/>
  <c r="G28" i="22"/>
  <c r="G287" i="10" s="1"/>
  <c r="G32" i="22"/>
  <c r="G291" i="10" s="1"/>
  <c r="G5" i="22"/>
  <c r="G264" i="10" s="1"/>
  <c r="G9" i="22"/>
  <c r="G268" i="10" s="1"/>
  <c r="G13" i="22"/>
  <c r="G272" i="10" s="1"/>
  <c r="G17" i="22"/>
  <c r="G276" i="10" s="1"/>
  <c r="G21" i="22"/>
  <c r="G280" i="10" s="1"/>
  <c r="G25" i="22"/>
  <c r="G284" i="10" s="1"/>
  <c r="G33" i="22"/>
  <c r="G292" i="10" s="1"/>
  <c r="G6" i="22"/>
  <c r="G265" i="10" s="1"/>
  <c r="G10" i="22"/>
  <c r="G269" i="10" s="1"/>
  <c r="G14" i="22"/>
  <c r="G273" i="10" s="1"/>
  <c r="G18" i="22"/>
  <c r="G277" i="10" s="1"/>
  <c r="G22" i="22"/>
  <c r="G281" i="10" s="1"/>
  <c r="G26" i="22"/>
  <c r="G285" i="10" s="1"/>
  <c r="G30" i="22"/>
  <c r="G289" i="10" s="1"/>
  <c r="G15" i="22"/>
  <c r="G274" i="10" s="1"/>
  <c r="G19" i="22"/>
  <c r="G278" i="10" s="1"/>
  <c r="G23" i="22"/>
  <c r="G282" i="10" s="1"/>
  <c r="G27" i="22"/>
  <c r="G286" i="10" s="1"/>
  <c r="D4" i="17"/>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G627" i="10" l="1" a="1"/>
  <c r="G627" i="10" s="1"/>
  <c r="G34" i="52"/>
  <c r="G34" i="50"/>
  <c r="G34" i="47"/>
  <c r="G34" i="45"/>
  <c r="G34" i="43"/>
  <c r="G34" i="42"/>
  <c r="G34" i="41"/>
  <c r="G34" i="39"/>
  <c r="G297" i="10"/>
  <c r="G34" i="40"/>
  <c r="G34" i="33"/>
  <c r="G34" i="30"/>
  <c r="G34" i="29"/>
  <c r="G34" i="28"/>
  <c r="G34" i="26"/>
  <c r="G34" i="25"/>
  <c r="D263" i="10"/>
  <c r="D5" i="22"/>
  <c r="D264" i="10"/>
  <c r="G33" i="32"/>
  <c r="G34" i="31"/>
  <c r="G34" i="27"/>
  <c r="G34" i="24"/>
  <c r="G34" i="22"/>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170" i="10"/>
  <c r="D4" i="16"/>
  <c r="D5" i="16" s="1"/>
  <c r="D6" i="16" s="1"/>
  <c r="D7" i="16" s="1"/>
  <c r="D8" i="16" s="1"/>
  <c r="D9" i="16" s="1"/>
  <c r="D10" i="16" s="1"/>
  <c r="D11" i="16" s="1"/>
  <c r="D12" i="16" s="1"/>
  <c r="D13" i="16" s="1"/>
  <c r="D14" i="16" s="1"/>
  <c r="D15" i="16" s="1"/>
  <c r="D16" i="16" s="1"/>
  <c r="D17" i="16" s="1"/>
  <c r="D18" i="16" s="1"/>
  <c r="D19" i="16" s="1"/>
  <c r="D20" i="16" s="1"/>
  <c r="D21" i="16" s="1"/>
  <c r="D22" i="16" s="1"/>
  <c r="D23" i="16" s="1"/>
  <c r="D24" i="16" s="1"/>
  <c r="D25" i="16" s="1"/>
  <c r="D26" i="16" s="1"/>
  <c r="D27" i="16" s="1"/>
  <c r="D28" i="16" s="1"/>
  <c r="D29" i="16" s="1"/>
  <c r="D30" i="16" s="1"/>
  <c r="D31" i="16" s="1"/>
  <c r="D32" i="16" s="1"/>
  <c r="D33" i="16" s="1"/>
  <c r="D7" i="22" l="1"/>
  <c r="D4" i="15"/>
  <c r="D5" i="15" s="1"/>
  <c r="D6" i="15" s="1"/>
  <c r="D7" i="15" s="1"/>
  <c r="D8" i="15" s="1"/>
  <c r="D9" i="15" s="1"/>
  <c r="D10" i="15" s="1"/>
  <c r="D11" i="15" s="1"/>
  <c r="D12" i="15" s="1"/>
  <c r="D13" i="15" s="1"/>
  <c r="D14" i="15" s="1"/>
  <c r="D15" i="15" s="1"/>
  <c r="D16" i="15" s="1"/>
  <c r="D17" i="15" s="1"/>
  <c r="D18" i="15" s="1"/>
  <c r="D19" i="15" s="1"/>
  <c r="D20" i="15" s="1"/>
  <c r="D21" i="15" s="1"/>
  <c r="D22" i="15" s="1"/>
  <c r="D23" i="15" s="1"/>
  <c r="D24" i="15" s="1"/>
  <c r="D25" i="15" s="1"/>
  <c r="D26" i="15" s="1"/>
  <c r="D27" i="15" s="1"/>
  <c r="D28" i="15" s="1"/>
  <c r="D29" i="15" s="1"/>
  <c r="D30" i="15" s="1"/>
  <c r="D31" i="15" s="1"/>
  <c r="D32" i="15" s="1"/>
  <c r="D265" i="10" l="1"/>
  <c r="D8" i="22"/>
  <c r="D266" i="10"/>
  <c r="G48" i="10"/>
  <c r="D9" i="22" l="1"/>
  <c r="D267" i="10"/>
  <c r="J4" i="9"/>
  <c r="G14" i="9" s="1"/>
  <c r="G5" i="8"/>
  <c r="G28" i="9"/>
  <c r="G31" i="9"/>
  <c r="C118" i="10"/>
  <c r="C119" i="10"/>
  <c r="G119" i="10" s="1"/>
  <c r="C120" i="10"/>
  <c r="G120" i="10" s="1"/>
  <c r="C121" i="10"/>
  <c r="G121" i="10" s="1"/>
  <c r="C122" i="10"/>
  <c r="G122" i="10" s="1"/>
  <c r="C123" i="10"/>
  <c r="G123" i="10" s="1"/>
  <c r="C124" i="10"/>
  <c r="G124" i="10" s="1"/>
  <c r="C125" i="10"/>
  <c r="G125" i="10" s="1"/>
  <c r="C126" i="10"/>
  <c r="G126" i="10" s="1"/>
  <c r="C127" i="10"/>
  <c r="G127" i="10" s="1"/>
  <c r="C128" i="10"/>
  <c r="G128" i="10" s="1"/>
  <c r="C129" i="10"/>
  <c r="G129" i="10" s="1"/>
  <c r="C130" i="10"/>
  <c r="G130" i="10" s="1"/>
  <c r="C131" i="10"/>
  <c r="G131" i="10" s="1"/>
  <c r="C132" i="10"/>
  <c r="G132" i="10" s="1"/>
  <c r="C133" i="10"/>
  <c r="G133" i="10" s="1"/>
  <c r="C134" i="10"/>
  <c r="G134" i="10" s="1"/>
  <c r="C135" i="10"/>
  <c r="G135" i="10" s="1"/>
  <c r="C136" i="10"/>
  <c r="G136" i="10" s="1"/>
  <c r="C137" i="10"/>
  <c r="G137" i="10" s="1"/>
  <c r="C138" i="10"/>
  <c r="G138" i="10" s="1"/>
  <c r="C139" i="10"/>
  <c r="G139" i="10" s="1"/>
  <c r="C110" i="10"/>
  <c r="G110" i="10" s="1"/>
  <c r="C111" i="10"/>
  <c r="G111" i="10" s="1"/>
  <c r="C112" i="10"/>
  <c r="G112" i="10" s="1"/>
  <c r="C113" i="10"/>
  <c r="G113" i="10" s="1"/>
  <c r="C114" i="10"/>
  <c r="G114" i="10" s="1"/>
  <c r="C115" i="10"/>
  <c r="G115" i="10" s="1"/>
  <c r="C116" i="10"/>
  <c r="G116" i="10" s="1"/>
  <c r="C117" i="10"/>
  <c r="G117" i="10" s="1"/>
  <c r="D10" i="22" l="1"/>
  <c r="D268" i="10"/>
  <c r="G25" i="9"/>
  <c r="G21" i="9"/>
  <c r="G20" i="9"/>
  <c r="G17" i="9"/>
  <c r="G13" i="9"/>
  <c r="G12" i="9"/>
  <c r="G118" i="10"/>
  <c r="G27" i="9"/>
  <c r="G19" i="9"/>
  <c r="G11" i="9"/>
  <c r="J5" i="4"/>
  <c r="G19" i="4" s="1"/>
  <c r="G26" i="9"/>
  <c r="G18" i="9"/>
  <c r="G10" i="9"/>
  <c r="G9" i="9"/>
  <c r="G24" i="9"/>
  <c r="G16" i="9"/>
  <c r="G33" i="9"/>
  <c r="G23" i="9"/>
  <c r="G15" i="9"/>
  <c r="G32" i="9"/>
  <c r="G22" i="9"/>
  <c r="G8" i="4"/>
  <c r="G14" i="4"/>
  <c r="G12" i="4"/>
  <c r="G18" i="4"/>
  <c r="G24" i="4"/>
  <c r="G17" i="4"/>
  <c r="G29" i="4"/>
  <c r="G16" i="4"/>
  <c r="G22" i="4"/>
  <c r="G10" i="8"/>
  <c r="G9" i="8"/>
  <c r="G4" i="8"/>
  <c r="G8" i="8"/>
  <c r="G11" i="8"/>
  <c r="G15" i="8"/>
  <c r="G7" i="8"/>
  <c r="G14" i="8"/>
  <c r="G6" i="8"/>
  <c r="G12" i="8"/>
  <c r="G13" i="8"/>
  <c r="D9" i="14"/>
  <c r="D10" i="14" s="1"/>
  <c r="D11" i="14" s="1"/>
  <c r="D12" i="14" s="1"/>
  <c r="D13" i="14" s="1"/>
  <c r="D14" i="14" s="1"/>
  <c r="D15" i="14" s="1"/>
  <c r="D16" i="14" s="1"/>
  <c r="D17" i="14" s="1"/>
  <c r="D18" i="14" s="1"/>
  <c r="D19" i="14" s="1"/>
  <c r="D20" i="14" s="1"/>
  <c r="D21" i="14" s="1"/>
  <c r="D22" i="14" s="1"/>
  <c r="D23" i="14" s="1"/>
  <c r="D24" i="14" s="1"/>
  <c r="D25" i="14" s="1"/>
  <c r="D26" i="14" s="1"/>
  <c r="D27" i="14" s="1"/>
  <c r="D28" i="14" s="1"/>
  <c r="D29" i="14" s="1"/>
  <c r="D30" i="14" s="1"/>
  <c r="D31" i="14" s="1"/>
  <c r="D32" i="14" s="1"/>
  <c r="D33" i="14" s="1"/>
  <c r="D8" i="14"/>
  <c r="D7" i="14"/>
  <c r="D11" i="22" l="1"/>
  <c r="D269" i="10"/>
  <c r="G10" i="4"/>
  <c r="G6" i="4"/>
  <c r="G32" i="4"/>
  <c r="G23" i="4"/>
  <c r="G20" i="4"/>
  <c r="G11" i="4"/>
  <c r="G27" i="4"/>
  <c r="K4" i="13"/>
  <c r="G33" i="13" s="1"/>
  <c r="G7" i="4"/>
  <c r="G30" i="4"/>
  <c r="G28" i="4"/>
  <c r="G15" i="4"/>
  <c r="G13" i="4"/>
  <c r="G9" i="4"/>
  <c r="G5" i="4"/>
  <c r="G31" i="4"/>
  <c r="G21" i="4"/>
  <c r="G25" i="4"/>
  <c r="G26" i="4"/>
  <c r="G30" i="13"/>
  <c r="G18" i="13"/>
  <c r="G10" i="13"/>
  <c r="J4" i="14"/>
  <c r="G24" i="13"/>
  <c r="G6" i="13"/>
  <c r="G19" i="13"/>
  <c r="G13" i="13"/>
  <c r="G14" i="13"/>
  <c r="G26" i="13"/>
  <c r="G21" i="13"/>
  <c r="G15" i="13"/>
  <c r="G16" i="13"/>
  <c r="G28" i="13"/>
  <c r="G23" i="13"/>
  <c r="G11" i="13"/>
  <c r="G32" i="13"/>
  <c r="L19" i="10"/>
  <c r="L20" i="10"/>
  <c r="L21" i="10"/>
  <c r="L22" i="10"/>
  <c r="L23" i="10"/>
  <c r="L18" i="10"/>
  <c r="K19" i="10"/>
  <c r="K20" i="10"/>
  <c r="K21" i="10"/>
  <c r="K22" i="10"/>
  <c r="K23" i="10"/>
  <c r="K18" i="10"/>
  <c r="D12" i="22" l="1"/>
  <c r="D270" i="10"/>
  <c r="G4" i="13"/>
  <c r="G8" i="13"/>
  <c r="G12" i="13"/>
  <c r="G29" i="13"/>
  <c r="G22" i="13"/>
  <c r="G20" i="13"/>
  <c r="G5" i="13"/>
  <c r="G27" i="13"/>
  <c r="G31" i="13"/>
  <c r="G17" i="13"/>
  <c r="G3" i="13"/>
  <c r="G9" i="13"/>
  <c r="G7" i="13"/>
  <c r="G25" i="13"/>
  <c r="G23" i="14"/>
  <c r="J4" i="15"/>
  <c r="G21" i="14"/>
  <c r="G8" i="14"/>
  <c r="G31" i="14"/>
  <c r="G16" i="14"/>
  <c r="G5" i="14"/>
  <c r="G33" i="14"/>
  <c r="G19" i="14"/>
  <c r="G6" i="14"/>
  <c r="G29" i="14"/>
  <c r="G20" i="14"/>
  <c r="G4" i="14"/>
  <c r="G28" i="14"/>
  <c r="G14" i="14"/>
  <c r="G25" i="14"/>
  <c r="G9" i="14"/>
  <c r="G26" i="14"/>
  <c r="G10" i="14"/>
  <c r="G22" i="14"/>
  <c r="G13" i="14"/>
  <c r="G15" i="14"/>
  <c r="G11" i="14"/>
  <c r="G27" i="14"/>
  <c r="G17" i="14"/>
  <c r="G32" i="14"/>
  <c r="G24" i="14"/>
  <c r="G3" i="14"/>
  <c r="G30" i="14"/>
  <c r="G12" i="14"/>
  <c r="G18" i="14"/>
  <c r="G7" i="14"/>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3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01"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17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40"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09" i="10"/>
  <c r="C232" i="10"/>
  <c r="G232" i="10" s="1"/>
  <c r="C233" i="10"/>
  <c r="G233" i="10" s="1"/>
  <c r="C234" i="10"/>
  <c r="G234" i="10" s="1"/>
  <c r="C235" i="10"/>
  <c r="G235" i="10" s="1"/>
  <c r="C236" i="10"/>
  <c r="G236" i="10" s="1"/>
  <c r="C237" i="10"/>
  <c r="G237" i="10" s="1"/>
  <c r="C238" i="10"/>
  <c r="G238" i="10" s="1"/>
  <c r="C239" i="10"/>
  <c r="G239" i="10" s="1"/>
  <c r="C240" i="10"/>
  <c r="G240" i="10" s="1"/>
  <c r="C241" i="10"/>
  <c r="G241" i="10" s="1"/>
  <c r="C242" i="10"/>
  <c r="G242" i="10" s="1"/>
  <c r="C243" i="10"/>
  <c r="G243" i="10" s="1"/>
  <c r="C244" i="10"/>
  <c r="G244" i="10" s="1"/>
  <c r="C245" i="10"/>
  <c r="G245" i="10" s="1"/>
  <c r="C246" i="10"/>
  <c r="G246" i="10" s="1"/>
  <c r="C247" i="10"/>
  <c r="G247" i="10" s="1"/>
  <c r="C248" i="10"/>
  <c r="G248" i="10" s="1"/>
  <c r="C249" i="10"/>
  <c r="G249" i="10" s="1"/>
  <c r="C250" i="10"/>
  <c r="G250" i="10" s="1"/>
  <c r="C251" i="10"/>
  <c r="C252" i="10"/>
  <c r="G252" i="10" s="1"/>
  <c r="C253" i="10"/>
  <c r="G253" i="10" s="1"/>
  <c r="C254" i="10"/>
  <c r="G254" i="10" s="1"/>
  <c r="C255" i="10"/>
  <c r="G255" i="10" s="1"/>
  <c r="C256" i="10"/>
  <c r="G256" i="10" s="1"/>
  <c r="C257" i="10"/>
  <c r="G257" i="10" s="1"/>
  <c r="C258" i="10"/>
  <c r="G258" i="10" s="1"/>
  <c r="C259" i="10"/>
  <c r="G259" i="10" s="1"/>
  <c r="C260" i="10"/>
  <c r="G260" i="10" s="1"/>
  <c r="C261" i="10"/>
  <c r="G261" i="10" s="1"/>
  <c r="C231" i="10"/>
  <c r="G231" i="10" s="1"/>
  <c r="C202" i="10"/>
  <c r="G202" i="10" s="1"/>
  <c r="C203" i="10"/>
  <c r="G203" i="10" s="1"/>
  <c r="C204" i="10"/>
  <c r="G204" i="10" s="1"/>
  <c r="C205" i="10"/>
  <c r="G205" i="10" s="1"/>
  <c r="C206" i="10"/>
  <c r="G206" i="10" s="1"/>
  <c r="C207" i="10"/>
  <c r="G207" i="10" s="1"/>
  <c r="C208" i="10"/>
  <c r="G208" i="10" s="1"/>
  <c r="C209" i="10"/>
  <c r="G209" i="10" s="1"/>
  <c r="C210" i="10"/>
  <c r="G210" i="10" s="1"/>
  <c r="C211" i="10"/>
  <c r="G211" i="10" s="1"/>
  <c r="C212" i="10"/>
  <c r="G212" i="10" s="1"/>
  <c r="C213" i="10"/>
  <c r="G213" i="10" s="1"/>
  <c r="C214" i="10"/>
  <c r="G214" i="10" s="1"/>
  <c r="C215" i="10"/>
  <c r="G215" i="10" s="1"/>
  <c r="C216" i="10"/>
  <c r="G216" i="10" s="1"/>
  <c r="C217" i="10"/>
  <c r="G217" i="10" s="1"/>
  <c r="C218" i="10"/>
  <c r="G218" i="10" s="1"/>
  <c r="C219" i="10"/>
  <c r="G219" i="10" s="1"/>
  <c r="C220" i="10"/>
  <c r="G220" i="10" s="1"/>
  <c r="C221" i="10"/>
  <c r="G221" i="10" s="1"/>
  <c r="C222" i="10"/>
  <c r="G222" i="10" s="1"/>
  <c r="C223" i="10"/>
  <c r="G223" i="10" s="1"/>
  <c r="C224" i="10"/>
  <c r="G224" i="10" s="1"/>
  <c r="C225" i="10"/>
  <c r="G225" i="10" s="1"/>
  <c r="C226" i="10"/>
  <c r="G226" i="10" s="1"/>
  <c r="C227" i="10"/>
  <c r="G227" i="10" s="1"/>
  <c r="C228" i="10"/>
  <c r="G228" i="10" s="1"/>
  <c r="C229" i="10"/>
  <c r="G229" i="10" s="1"/>
  <c r="C230" i="10"/>
  <c r="G230" i="10" s="1"/>
  <c r="C201" i="10"/>
  <c r="G201" i="10" s="1"/>
  <c r="C171" i="10"/>
  <c r="G171" i="10" s="1"/>
  <c r="C172" i="10"/>
  <c r="G172" i="10" s="1"/>
  <c r="C173" i="10"/>
  <c r="G173" i="10" s="1"/>
  <c r="C174" i="10"/>
  <c r="G174" i="10" s="1"/>
  <c r="C175" i="10"/>
  <c r="G175" i="10" s="1"/>
  <c r="C176" i="10"/>
  <c r="G176" i="10" s="1"/>
  <c r="C177" i="10"/>
  <c r="G177" i="10" s="1"/>
  <c r="C178" i="10"/>
  <c r="G178" i="10" s="1"/>
  <c r="C179" i="10"/>
  <c r="G179" i="10" s="1"/>
  <c r="C180" i="10"/>
  <c r="G180" i="10" s="1"/>
  <c r="C181" i="10"/>
  <c r="G181" i="10" s="1"/>
  <c r="C182" i="10"/>
  <c r="G182" i="10" s="1"/>
  <c r="C183" i="10"/>
  <c r="G183" i="10" s="1"/>
  <c r="C184" i="10"/>
  <c r="G184" i="10" s="1"/>
  <c r="C185" i="10"/>
  <c r="G185" i="10" s="1"/>
  <c r="C186" i="10"/>
  <c r="G186" i="10" s="1"/>
  <c r="C187" i="10"/>
  <c r="G187" i="10" s="1"/>
  <c r="C188" i="10"/>
  <c r="G188" i="10" s="1"/>
  <c r="C189" i="10"/>
  <c r="G189" i="10" s="1"/>
  <c r="C190" i="10"/>
  <c r="G190" i="10" s="1"/>
  <c r="C191" i="10"/>
  <c r="G191" i="10" s="1"/>
  <c r="C192" i="10"/>
  <c r="G192" i="10" s="1"/>
  <c r="C193" i="10"/>
  <c r="G193" i="10" s="1"/>
  <c r="C194" i="10"/>
  <c r="G194" i="10" s="1"/>
  <c r="C195" i="10"/>
  <c r="G195" i="10" s="1"/>
  <c r="C196" i="10"/>
  <c r="G196" i="10" s="1"/>
  <c r="C197" i="10"/>
  <c r="G197" i="10" s="1"/>
  <c r="C198" i="10"/>
  <c r="G198" i="10" s="1"/>
  <c r="C199" i="10"/>
  <c r="G199" i="10" s="1"/>
  <c r="C200" i="10"/>
  <c r="G200" i="10" s="1"/>
  <c r="C170" i="10"/>
  <c r="G170" i="10" s="1"/>
  <c r="C141" i="10"/>
  <c r="G141" i="10" s="1"/>
  <c r="C142" i="10"/>
  <c r="G142" i="10" s="1"/>
  <c r="C143" i="10"/>
  <c r="G143" i="10" s="1"/>
  <c r="C144" i="10"/>
  <c r="G144" i="10" s="1"/>
  <c r="C145" i="10"/>
  <c r="G145" i="10" s="1"/>
  <c r="C146" i="10"/>
  <c r="G146" i="10" s="1"/>
  <c r="C147" i="10"/>
  <c r="G147" i="10" s="1"/>
  <c r="C148" i="10"/>
  <c r="G148" i="10" s="1"/>
  <c r="C149" i="10"/>
  <c r="G149" i="10" s="1"/>
  <c r="C150" i="10"/>
  <c r="G150" i="10" s="1"/>
  <c r="C151" i="10"/>
  <c r="G151" i="10" s="1"/>
  <c r="C152" i="10"/>
  <c r="G152" i="10" s="1"/>
  <c r="C153" i="10"/>
  <c r="G153" i="10" s="1"/>
  <c r="C154" i="10"/>
  <c r="G154" i="10" s="1"/>
  <c r="C155" i="10"/>
  <c r="G155" i="10" s="1"/>
  <c r="C156" i="10"/>
  <c r="G156" i="10" s="1"/>
  <c r="C157" i="10"/>
  <c r="G157" i="10" s="1"/>
  <c r="C158" i="10"/>
  <c r="G158" i="10" s="1"/>
  <c r="C159" i="10"/>
  <c r="G159" i="10" s="1"/>
  <c r="C160" i="10"/>
  <c r="G160" i="10" s="1"/>
  <c r="C161" i="10"/>
  <c r="G161" i="10" s="1"/>
  <c r="C162" i="10"/>
  <c r="G162" i="10" s="1"/>
  <c r="C163" i="10"/>
  <c r="G163" i="10" s="1"/>
  <c r="C164" i="10"/>
  <c r="G164" i="10" s="1"/>
  <c r="C165" i="10"/>
  <c r="G165" i="10" s="1"/>
  <c r="C166" i="10"/>
  <c r="G166" i="10" s="1"/>
  <c r="C167" i="10"/>
  <c r="G167" i="10" s="1"/>
  <c r="C168" i="10"/>
  <c r="G168" i="10" s="1"/>
  <c r="C169" i="10"/>
  <c r="G169" i="10" s="1"/>
  <c r="C140" i="10"/>
  <c r="C109" i="10"/>
  <c r="G109" i="10" s="1"/>
  <c r="C79" i="10"/>
  <c r="G79" i="10" s="1"/>
  <c r="C80" i="10"/>
  <c r="G80" i="10" s="1"/>
  <c r="C81" i="10"/>
  <c r="G81" i="10" s="1"/>
  <c r="C82" i="10"/>
  <c r="G82" i="10" s="1"/>
  <c r="C83" i="10"/>
  <c r="G83" i="10" s="1"/>
  <c r="C84" i="10"/>
  <c r="G84" i="10" s="1"/>
  <c r="C85" i="10"/>
  <c r="G85" i="10" s="1"/>
  <c r="C86" i="10"/>
  <c r="G86" i="10" s="1"/>
  <c r="C87" i="10"/>
  <c r="G87" i="10" s="1"/>
  <c r="C88" i="10"/>
  <c r="G88" i="10" s="1"/>
  <c r="C89" i="10"/>
  <c r="G89" i="10" s="1"/>
  <c r="C90" i="10"/>
  <c r="G90" i="10" s="1"/>
  <c r="C91" i="10"/>
  <c r="G91" i="10" s="1"/>
  <c r="C92" i="10"/>
  <c r="G92" i="10" s="1"/>
  <c r="C93" i="10"/>
  <c r="G93" i="10" s="1"/>
  <c r="C94" i="10"/>
  <c r="G94" i="10" s="1"/>
  <c r="C95" i="10"/>
  <c r="G95" i="10" s="1"/>
  <c r="C96" i="10"/>
  <c r="G96" i="10" s="1"/>
  <c r="C97" i="10"/>
  <c r="G97" i="10" s="1"/>
  <c r="C98" i="10"/>
  <c r="G98" i="10" s="1"/>
  <c r="C99" i="10"/>
  <c r="G99" i="10" s="1"/>
  <c r="C100" i="10"/>
  <c r="G100" i="10" s="1"/>
  <c r="C101" i="10"/>
  <c r="G101" i="10" s="1"/>
  <c r="C102" i="10"/>
  <c r="G102" i="10" s="1"/>
  <c r="C103" i="10"/>
  <c r="G103" i="10" s="1"/>
  <c r="C104" i="10"/>
  <c r="G104" i="10" s="1"/>
  <c r="C105" i="10"/>
  <c r="G105" i="10" s="1"/>
  <c r="C106" i="10"/>
  <c r="G106" i="10" s="1"/>
  <c r="C107" i="10"/>
  <c r="G107" i="10" s="1"/>
  <c r="C108" i="10"/>
  <c r="G108" i="10" s="1"/>
  <c r="F34" i="18"/>
  <c r="E34" i="18"/>
  <c r="D34" i="18"/>
  <c r="C34" i="18"/>
  <c r="F34" i="17"/>
  <c r="E34" i="17"/>
  <c r="D34" i="17"/>
  <c r="C34" i="17"/>
  <c r="F34" i="16"/>
  <c r="E34" i="16"/>
  <c r="D34" i="16"/>
  <c r="C34" i="16"/>
  <c r="F34" i="15"/>
  <c r="E34" i="15"/>
  <c r="D34" i="15"/>
  <c r="C34" i="15"/>
  <c r="F34" i="14"/>
  <c r="E34" i="14"/>
  <c r="D34" i="14"/>
  <c r="C34" i="14"/>
  <c r="D13" i="22" l="1"/>
  <c r="D271" i="10"/>
  <c r="G251" i="10"/>
  <c r="G140" i="10"/>
  <c r="G9" i="15"/>
  <c r="G17" i="15"/>
  <c r="G25" i="15"/>
  <c r="G3" i="15"/>
  <c r="G10" i="15"/>
  <c r="G18" i="15"/>
  <c r="G26" i="15"/>
  <c r="G11" i="15"/>
  <c r="G19" i="15"/>
  <c r="G27" i="15"/>
  <c r="G4" i="15"/>
  <c r="G12" i="15"/>
  <c r="G20" i="15"/>
  <c r="G28" i="15"/>
  <c r="G5" i="15"/>
  <c r="G13" i="15"/>
  <c r="G21" i="15"/>
  <c r="G29" i="15"/>
  <c r="G6" i="15"/>
  <c r="G14" i="15"/>
  <c r="G22" i="15"/>
  <c r="G30" i="15"/>
  <c r="G7" i="15"/>
  <c r="G15" i="15"/>
  <c r="G23" i="15"/>
  <c r="G31" i="15"/>
  <c r="J4" i="16"/>
  <c r="G8" i="15"/>
  <c r="G16" i="15"/>
  <c r="G24" i="15"/>
  <c r="G32" i="15"/>
  <c r="G34" i="14"/>
  <c r="E79" i="10"/>
  <c r="F79" i="10"/>
  <c r="E80" i="10"/>
  <c r="F80" i="10"/>
  <c r="E81" i="10"/>
  <c r="F81" i="10"/>
  <c r="E82" i="10"/>
  <c r="F82" i="10"/>
  <c r="E83" i="10"/>
  <c r="F83" i="10"/>
  <c r="E84" i="10"/>
  <c r="F84" i="10"/>
  <c r="E85" i="10"/>
  <c r="F85" i="10"/>
  <c r="E86" i="10"/>
  <c r="F86" i="10"/>
  <c r="E87" i="10"/>
  <c r="F87" i="10"/>
  <c r="E88" i="10"/>
  <c r="F88" i="10"/>
  <c r="E89" i="10"/>
  <c r="F89" i="10"/>
  <c r="E90" i="10"/>
  <c r="F90" i="10"/>
  <c r="E91" i="10"/>
  <c r="F91" i="10"/>
  <c r="E92" i="10"/>
  <c r="F92" i="10"/>
  <c r="E93" i="10"/>
  <c r="F93" i="10"/>
  <c r="E94" i="10"/>
  <c r="F94" i="10"/>
  <c r="E95" i="10"/>
  <c r="F95" i="10"/>
  <c r="E96" i="10"/>
  <c r="F96" i="10"/>
  <c r="E97" i="10"/>
  <c r="F97" i="10"/>
  <c r="E98" i="10"/>
  <c r="F98" i="10"/>
  <c r="E99" i="10"/>
  <c r="F99" i="10"/>
  <c r="E100" i="10"/>
  <c r="F100" i="10"/>
  <c r="E101" i="10"/>
  <c r="F101" i="10"/>
  <c r="E102" i="10"/>
  <c r="F102" i="10"/>
  <c r="E103" i="10"/>
  <c r="F103" i="10"/>
  <c r="E104" i="10"/>
  <c r="F104" i="10"/>
  <c r="E105" i="10"/>
  <c r="F105" i="10"/>
  <c r="E106" i="10"/>
  <c r="F106" i="10"/>
  <c r="E107" i="10"/>
  <c r="F107" i="10"/>
  <c r="E108" i="10"/>
  <c r="F108" i="10"/>
  <c r="F78" i="10"/>
  <c r="E78" i="10"/>
  <c r="F34" i="13"/>
  <c r="E34" i="13"/>
  <c r="D34" i="13"/>
  <c r="C34" i="13"/>
  <c r="E62" i="10"/>
  <c r="E63" i="10"/>
  <c r="E64" i="10"/>
  <c r="E65" i="10"/>
  <c r="E66" i="10"/>
  <c r="E67" i="10"/>
  <c r="E68" i="10"/>
  <c r="E69" i="10"/>
  <c r="E70" i="10"/>
  <c r="E71" i="10"/>
  <c r="E72" i="10"/>
  <c r="E73" i="10"/>
  <c r="E74" i="10"/>
  <c r="E75" i="10"/>
  <c r="E76" i="10"/>
  <c r="E77" i="10"/>
  <c r="C78" i="10"/>
  <c r="G78" i="10" s="1"/>
  <c r="D14" i="22" l="1"/>
  <c r="D272" i="10"/>
  <c r="G5" i="16"/>
  <c r="G18" i="16"/>
  <c r="G31" i="16"/>
  <c r="G19" i="16"/>
  <c r="G32" i="16"/>
  <c r="G4" i="16"/>
  <c r="G20" i="16"/>
  <c r="G3" i="16"/>
  <c r="G8" i="16"/>
  <c r="G23" i="16"/>
  <c r="G10" i="16"/>
  <c r="G24" i="16"/>
  <c r="G11" i="16"/>
  <c r="G26" i="16"/>
  <c r="J4" i="17"/>
  <c r="G12" i="16"/>
  <c r="G27" i="16"/>
  <c r="G16" i="16"/>
  <c r="G28" i="16"/>
  <c r="G30" i="16"/>
  <c r="G22" i="16"/>
  <c r="G33" i="16"/>
  <c r="G14" i="16"/>
  <c r="G17" i="16"/>
  <c r="G7" i="16"/>
  <c r="G25" i="16"/>
  <c r="G6" i="16"/>
  <c r="G29" i="16"/>
  <c r="G9" i="16"/>
  <c r="G21" i="16"/>
  <c r="G15" i="16"/>
  <c r="G13" i="16"/>
  <c r="G34" i="15"/>
  <c r="G34" i="13"/>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C49" i="10"/>
  <c r="G49" i="10" s="1"/>
  <c r="C50" i="10"/>
  <c r="G50" i="10" s="1"/>
  <c r="C51" i="10"/>
  <c r="G51" i="10" s="1"/>
  <c r="C52" i="10"/>
  <c r="G52" i="10" s="1"/>
  <c r="C53" i="10"/>
  <c r="G53" i="10" s="1"/>
  <c r="C54" i="10"/>
  <c r="G54" i="10" s="1"/>
  <c r="C55" i="10"/>
  <c r="G55" i="10" s="1"/>
  <c r="C56" i="10"/>
  <c r="G56" i="10" s="1"/>
  <c r="C57" i="10"/>
  <c r="G57" i="10" s="1"/>
  <c r="C58" i="10"/>
  <c r="G58" i="10" s="1"/>
  <c r="C59" i="10"/>
  <c r="G59" i="10" s="1"/>
  <c r="C60" i="10"/>
  <c r="G60" i="10" s="1"/>
  <c r="C61" i="10"/>
  <c r="G61" i="10" s="1"/>
  <c r="C62" i="10"/>
  <c r="G62" i="10" s="1"/>
  <c r="C63" i="10"/>
  <c r="G63" i="10" s="1"/>
  <c r="C64" i="10"/>
  <c r="G64" i="10" s="1"/>
  <c r="C65" i="10"/>
  <c r="G65" i="10" s="1"/>
  <c r="C66" i="10"/>
  <c r="G66" i="10" s="1"/>
  <c r="C67" i="10"/>
  <c r="G67" i="10" s="1"/>
  <c r="C68" i="10"/>
  <c r="G68" i="10" s="1"/>
  <c r="C69" i="10"/>
  <c r="G69" i="10" s="1"/>
  <c r="C70" i="10"/>
  <c r="G70" i="10" s="1"/>
  <c r="C71" i="10"/>
  <c r="G71" i="10" s="1"/>
  <c r="C72" i="10"/>
  <c r="G72" i="10" s="1"/>
  <c r="C73" i="10"/>
  <c r="G73" i="10" s="1"/>
  <c r="C74" i="10"/>
  <c r="G74" i="10" s="1"/>
  <c r="C75" i="10"/>
  <c r="G75" i="10" s="1"/>
  <c r="C76" i="10"/>
  <c r="G76" i="10" s="1"/>
  <c r="C77" i="10"/>
  <c r="G77" i="10" s="1"/>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17" i="10"/>
  <c r="F4" i="10"/>
  <c r="F5" i="10"/>
  <c r="F6" i="10"/>
  <c r="F7" i="10"/>
  <c r="F8" i="10"/>
  <c r="F9" i="10"/>
  <c r="F10" i="10"/>
  <c r="F11" i="10"/>
  <c r="F12" i="10"/>
  <c r="F13" i="10"/>
  <c r="F14" i="10"/>
  <c r="F15" i="10"/>
  <c r="F16" i="10"/>
  <c r="F3" i="10"/>
  <c r="E33" i="4"/>
  <c r="F33" i="4"/>
  <c r="D33" i="4"/>
  <c r="C33" i="4"/>
  <c r="C43" i="10"/>
  <c r="G43" i="10" s="1"/>
  <c r="C44" i="10"/>
  <c r="G44" i="10" s="1"/>
  <c r="C45" i="10"/>
  <c r="G45" i="10" s="1"/>
  <c r="C46" i="10"/>
  <c r="G46" i="10" s="1"/>
  <c r="C47" i="10"/>
  <c r="G47" i="10" s="1"/>
  <c r="C23" i="10"/>
  <c r="G23" i="10" s="1"/>
  <c r="C24" i="10"/>
  <c r="G24" i="10" s="1"/>
  <c r="C25" i="10"/>
  <c r="G25" i="10" s="1"/>
  <c r="C26" i="10"/>
  <c r="G26" i="10" s="1"/>
  <c r="C27" i="10"/>
  <c r="G27" i="10" s="1"/>
  <c r="C28" i="10"/>
  <c r="G28" i="10" s="1"/>
  <c r="C29" i="10"/>
  <c r="G29" i="10" s="1"/>
  <c r="C30" i="10"/>
  <c r="G30" i="10" s="1"/>
  <c r="C31" i="10"/>
  <c r="G31" i="10" s="1"/>
  <c r="C32" i="10"/>
  <c r="G32" i="10" s="1"/>
  <c r="C33" i="10"/>
  <c r="G33" i="10" s="1"/>
  <c r="C34" i="10"/>
  <c r="G34" i="10" s="1"/>
  <c r="C35" i="10"/>
  <c r="G35" i="10" s="1"/>
  <c r="C36" i="10"/>
  <c r="G36" i="10" s="1"/>
  <c r="C37" i="10"/>
  <c r="G37" i="10" s="1"/>
  <c r="C38" i="10"/>
  <c r="G38" i="10" s="1"/>
  <c r="C39" i="10"/>
  <c r="G39" i="10" s="1"/>
  <c r="C40" i="10"/>
  <c r="G40" i="10" s="1"/>
  <c r="C41" i="10"/>
  <c r="G41" i="10" s="1"/>
  <c r="C42" i="10"/>
  <c r="G42" i="10" s="1"/>
  <c r="C18" i="10"/>
  <c r="G18" i="10" s="1"/>
  <c r="C19" i="10"/>
  <c r="G19" i="10" s="1"/>
  <c r="C20" i="10"/>
  <c r="G20" i="10" s="1"/>
  <c r="C21" i="10"/>
  <c r="G21" i="10" s="1"/>
  <c r="C22" i="10"/>
  <c r="G22" i="10" s="1"/>
  <c r="C17" i="10"/>
  <c r="G17" i="10" s="1"/>
  <c r="C15" i="10"/>
  <c r="G15" i="10" s="1"/>
  <c r="C16" i="10"/>
  <c r="G16" i="10" s="1"/>
  <c r="C4" i="10"/>
  <c r="G4" i="10" s="1"/>
  <c r="C5" i="10"/>
  <c r="G5" i="10" s="1"/>
  <c r="C6" i="10"/>
  <c r="G6" i="10" s="1"/>
  <c r="C7" i="10"/>
  <c r="G7" i="10" s="1"/>
  <c r="C8" i="10"/>
  <c r="G8" i="10" s="1"/>
  <c r="C9" i="10"/>
  <c r="G9" i="10" s="1"/>
  <c r="C10" i="10"/>
  <c r="G10" i="10" s="1"/>
  <c r="C11" i="10"/>
  <c r="G11" i="10" s="1"/>
  <c r="C12" i="10"/>
  <c r="G12" i="10" s="1"/>
  <c r="C13" i="10"/>
  <c r="G13" i="10" s="1"/>
  <c r="C14" i="10"/>
  <c r="G14" i="10" s="1"/>
  <c r="C3" i="10"/>
  <c r="B49" i="10"/>
  <c r="E50" i="10"/>
  <c r="E51" i="10"/>
  <c r="E52" i="10"/>
  <c r="E53" i="10"/>
  <c r="E54" i="10"/>
  <c r="E55" i="10"/>
  <c r="E56" i="10"/>
  <c r="E57" i="10"/>
  <c r="E58" i="10"/>
  <c r="E59" i="10"/>
  <c r="E60" i="10"/>
  <c r="E61" i="10"/>
  <c r="E49"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17" i="10"/>
  <c r="E4" i="10"/>
  <c r="E5" i="10"/>
  <c r="E6" i="10"/>
  <c r="E7" i="10"/>
  <c r="E8" i="10"/>
  <c r="E9" i="10"/>
  <c r="E10" i="10"/>
  <c r="E11" i="10"/>
  <c r="E12" i="10"/>
  <c r="E13" i="10"/>
  <c r="E14" i="10"/>
  <c r="E15" i="10"/>
  <c r="E16" i="10"/>
  <c r="E3" i="10"/>
  <c r="C1359" i="10" l="1"/>
  <c r="F1359" i="10"/>
  <c r="E1359" i="10"/>
  <c r="D15" i="22"/>
  <c r="D273" i="10"/>
  <c r="D3" i="10"/>
  <c r="D4" i="10" s="1"/>
  <c r="D5" i="10" s="1"/>
  <c r="D6" i="10" s="1"/>
  <c r="D7" i="10" s="1"/>
  <c r="D8" i="10" s="1"/>
  <c r="D9" i="10" s="1"/>
  <c r="D10" i="10" s="1"/>
  <c r="D11" i="10" s="1"/>
  <c r="D12" i="10" s="1"/>
  <c r="D13" i="10" s="1"/>
  <c r="D14" i="10" s="1"/>
  <c r="D15" i="10" s="1"/>
  <c r="D16" i="10" s="1"/>
  <c r="D17" i="10" s="1"/>
  <c r="D18" i="10" s="1"/>
  <c r="D19" i="10" s="1"/>
  <c r="D20" i="10" s="1"/>
  <c r="D21" i="10" s="1"/>
  <c r="D22" i="10" s="1"/>
  <c r="D23" i="10" s="1"/>
  <c r="D24" i="10" s="1"/>
  <c r="D25" i="10" s="1"/>
  <c r="D26" i="10" s="1"/>
  <c r="D27" i="10" s="1"/>
  <c r="D28" i="10" s="1"/>
  <c r="D29" i="10" s="1"/>
  <c r="D30" i="10" s="1"/>
  <c r="D31" i="10" s="1"/>
  <c r="D32" i="10" s="1"/>
  <c r="D33" i="10" s="1"/>
  <c r="D34" i="10" s="1"/>
  <c r="D35" i="10" s="1"/>
  <c r="D36" i="10" s="1"/>
  <c r="D37" i="10" s="1"/>
  <c r="D38" i="10" s="1"/>
  <c r="D39" i="10" s="1"/>
  <c r="D40" i="10" s="1"/>
  <c r="D41" i="10" s="1"/>
  <c r="D42" i="10" s="1"/>
  <c r="D43" i="10" s="1"/>
  <c r="D44" i="10" s="1"/>
  <c r="D45" i="10" s="1"/>
  <c r="D46" i="10" s="1"/>
  <c r="D47" i="10" s="1"/>
  <c r="D48" i="10" s="1"/>
  <c r="D49" i="10" s="1"/>
  <c r="G3" i="10"/>
  <c r="G1359" i="10" s="1"/>
  <c r="G34" i="16"/>
  <c r="G9" i="17"/>
  <c r="J4" i="18"/>
  <c r="G7" i="17"/>
  <c r="G16" i="17"/>
  <c r="G20" i="17"/>
  <c r="G13" i="17"/>
  <c r="G25" i="17"/>
  <c r="G8" i="17"/>
  <c r="G12" i="17"/>
  <c r="G3" i="17"/>
  <c r="G17" i="17"/>
  <c r="G28" i="17"/>
  <c r="G30" i="17"/>
  <c r="G4" i="17"/>
  <c r="G26" i="17"/>
  <c r="G27" i="17"/>
  <c r="G22" i="17"/>
  <c r="G21" i="17"/>
  <c r="G18" i="17"/>
  <c r="G31" i="17"/>
  <c r="G14" i="17"/>
  <c r="G10" i="17"/>
  <c r="G32" i="17"/>
  <c r="G23" i="17"/>
  <c r="G6" i="17"/>
  <c r="G19" i="17"/>
  <c r="G24" i="17"/>
  <c r="G15" i="17"/>
  <c r="G29" i="17"/>
  <c r="G11" i="17"/>
  <c r="G5" i="17"/>
  <c r="G33" i="17"/>
  <c r="B3" i="10"/>
  <c r="B4" i="10" s="1"/>
  <c r="B5" i="10" s="1"/>
  <c r="B6" i="10" s="1"/>
  <c r="B7" i="10" s="1"/>
  <c r="B8" i="10" s="1"/>
  <c r="B9" i="10" s="1"/>
  <c r="B10" i="10" s="1"/>
  <c r="B11" i="10" s="1"/>
  <c r="B12" i="10" s="1"/>
  <c r="B13" i="10" s="1"/>
  <c r="B14" i="10" s="1"/>
  <c r="B15" i="10" s="1"/>
  <c r="B16" i="10" s="1"/>
  <c r="B17" i="10" s="1"/>
  <c r="B18" i="10" s="1"/>
  <c r="B19" i="10" s="1"/>
  <c r="B20" i="10" s="1"/>
  <c r="B21" i="10" s="1"/>
  <c r="B22" i="10" s="1"/>
  <c r="B23" i="10" s="1"/>
  <c r="B24" i="10" s="1"/>
  <c r="B25" i="10" s="1"/>
  <c r="B26" i="10" s="1"/>
  <c r="B27" i="10" s="1"/>
  <c r="B28" i="10" s="1"/>
  <c r="B29" i="10" s="1"/>
  <c r="B30" i="10" s="1"/>
  <c r="B31" i="10" s="1"/>
  <c r="B32" i="10" s="1"/>
  <c r="B33" i="10" s="1"/>
  <c r="B34" i="10" s="1"/>
  <c r="B35" i="10" s="1"/>
  <c r="B36" i="10" s="1"/>
  <c r="B37" i="10" s="1"/>
  <c r="B38" i="10" s="1"/>
  <c r="B39" i="10" s="1"/>
  <c r="B40" i="10" s="1"/>
  <c r="B41" i="10" s="1"/>
  <c r="B42" i="10" s="1"/>
  <c r="B43" i="10" s="1"/>
  <c r="B44" i="10" s="1"/>
  <c r="B45" i="10" s="1"/>
  <c r="B46" i="10" s="1"/>
  <c r="B47" i="10" s="1"/>
  <c r="B50" i="10" s="1"/>
  <c r="B51" i="10" s="1"/>
  <c r="B52" i="10" s="1"/>
  <c r="B53" i="10" s="1"/>
  <c r="B54" i="10" s="1"/>
  <c r="B55" i="10" s="1"/>
  <c r="B56" i="10" s="1"/>
  <c r="B57" i="10" s="1"/>
  <c r="B58" i="10" s="1"/>
  <c r="B59" i="10" s="1"/>
  <c r="B60" i="10" s="1"/>
  <c r="B61" i="10" s="1"/>
  <c r="B62" i="10" s="1"/>
  <c r="B63" i="10" s="1"/>
  <c r="B64" i="10" s="1"/>
  <c r="B65" i="10" s="1"/>
  <c r="B66" i="10" s="1"/>
  <c r="B67" i="10" s="1"/>
  <c r="B68" i="10" s="1"/>
  <c r="B69" i="10" s="1"/>
  <c r="B70" i="10" s="1"/>
  <c r="B71" i="10" s="1"/>
  <c r="B72" i="10" s="1"/>
  <c r="B73" i="10" s="1"/>
  <c r="B74" i="10" s="1"/>
  <c r="B75" i="10" s="1"/>
  <c r="B76" i="10" s="1"/>
  <c r="B77" i="10" s="1"/>
  <c r="B78" i="10" s="1"/>
  <c r="B79" i="10" s="1"/>
  <c r="B80" i="10" s="1"/>
  <c r="B81" i="10" s="1"/>
  <c r="B82" i="10" s="1"/>
  <c r="B83" i="10" s="1"/>
  <c r="B84" i="10" s="1"/>
  <c r="B85" i="10" s="1"/>
  <c r="B86" i="10" s="1"/>
  <c r="B87" i="10" s="1"/>
  <c r="B88" i="10" s="1"/>
  <c r="B89" i="10" s="1"/>
  <c r="B90" i="10" s="1"/>
  <c r="B91" i="10" s="1"/>
  <c r="B92" i="10" s="1"/>
  <c r="B93" i="10" s="1"/>
  <c r="B94" i="10" s="1"/>
  <c r="B95" i="10" s="1"/>
  <c r="B96" i="10" s="1"/>
  <c r="B97" i="10" s="1"/>
  <c r="B98" i="10" s="1"/>
  <c r="B99" i="10" s="1"/>
  <c r="B100" i="10" s="1"/>
  <c r="B101" i="10" s="1"/>
  <c r="B102" i="10" s="1"/>
  <c r="B103" i="10" s="1"/>
  <c r="B104" i="10" s="1"/>
  <c r="B105" i="10" s="1"/>
  <c r="B106" i="10" s="1"/>
  <c r="B107" i="10" s="1"/>
  <c r="B108" i="10" s="1"/>
  <c r="B109" i="10" s="1"/>
  <c r="B110" i="10" s="1"/>
  <c r="B111" i="10" s="1"/>
  <c r="B112" i="10" s="1"/>
  <c r="B113" i="10" s="1"/>
  <c r="B114" i="10" s="1"/>
  <c r="B115" i="10" s="1"/>
  <c r="B116" i="10" s="1"/>
  <c r="B117" i="10" s="1"/>
  <c r="B118" i="10" s="1"/>
  <c r="B119" i="10" s="1"/>
  <c r="B120" i="10" s="1"/>
  <c r="B121" i="10" s="1"/>
  <c r="B122" i="10" s="1"/>
  <c r="B123" i="10" s="1"/>
  <c r="B124" i="10" s="1"/>
  <c r="B125" i="10" s="1"/>
  <c r="B126" i="10" s="1"/>
  <c r="B127" i="10" s="1"/>
  <c r="B128" i="10" s="1"/>
  <c r="B129" i="10" s="1"/>
  <c r="B130" i="10" s="1"/>
  <c r="B131" i="10" s="1"/>
  <c r="B132" i="10" s="1"/>
  <c r="B133" i="10" s="1"/>
  <c r="B134" i="10" s="1"/>
  <c r="B135" i="10" s="1"/>
  <c r="B136" i="10" s="1"/>
  <c r="B137" i="10" s="1"/>
  <c r="B138" i="10" s="1"/>
  <c r="B139" i="10" s="1"/>
  <c r="B140" i="10" s="1"/>
  <c r="B141" i="10" s="1"/>
  <c r="B142" i="10" s="1"/>
  <c r="B143" i="10" s="1"/>
  <c r="B144" i="10" s="1"/>
  <c r="B145" i="10" s="1"/>
  <c r="B146" i="10" s="1"/>
  <c r="B147" i="10" s="1"/>
  <c r="B148" i="10" s="1"/>
  <c r="B149" i="10" s="1"/>
  <c r="B150" i="10" s="1"/>
  <c r="B151" i="10" s="1"/>
  <c r="B152" i="10" s="1"/>
  <c r="B153" i="10" s="1"/>
  <c r="B154" i="10" s="1"/>
  <c r="B155" i="10" s="1"/>
  <c r="B156" i="10" s="1"/>
  <c r="B157" i="10" s="1"/>
  <c r="B158" i="10" s="1"/>
  <c r="B159" i="10" s="1"/>
  <c r="B160" i="10" s="1"/>
  <c r="B161" i="10" s="1"/>
  <c r="B162" i="10" s="1"/>
  <c r="B163" i="10" s="1"/>
  <c r="B164" i="10" s="1"/>
  <c r="B165" i="10" s="1"/>
  <c r="B166" i="10" s="1"/>
  <c r="B167" i="10" s="1"/>
  <c r="B168" i="10" s="1"/>
  <c r="B169" i="10" s="1"/>
  <c r="B170" i="10" s="1"/>
  <c r="B171" i="10" s="1"/>
  <c r="B172" i="10" s="1"/>
  <c r="B173" i="10" s="1"/>
  <c r="B174" i="10" s="1"/>
  <c r="B175" i="10" s="1"/>
  <c r="B176" i="10" s="1"/>
  <c r="B177" i="10" s="1"/>
  <c r="B178" i="10" s="1"/>
  <c r="B179" i="10" s="1"/>
  <c r="B180" i="10" s="1"/>
  <c r="B181" i="10" s="1"/>
  <c r="B182" i="10" s="1"/>
  <c r="B183" i="10" s="1"/>
  <c r="B184" i="10" s="1"/>
  <c r="B185" i="10" s="1"/>
  <c r="B186" i="10" s="1"/>
  <c r="B187" i="10" s="1"/>
  <c r="B188" i="10" s="1"/>
  <c r="B189" i="10" s="1"/>
  <c r="B190" i="10" s="1"/>
  <c r="B191" i="10" s="1"/>
  <c r="B192" i="10" s="1"/>
  <c r="B193" i="10" s="1"/>
  <c r="B194" i="10" s="1"/>
  <c r="B195" i="10" s="1"/>
  <c r="B196" i="10" s="1"/>
  <c r="B197" i="10" s="1"/>
  <c r="B198" i="10" s="1"/>
  <c r="B199" i="10" s="1"/>
  <c r="B200" i="10" s="1"/>
  <c r="B201" i="10" s="1"/>
  <c r="B202" i="10" s="1"/>
  <c r="B203" i="10" s="1"/>
  <c r="B204" i="10" s="1"/>
  <c r="B205" i="10" s="1"/>
  <c r="B206" i="10" s="1"/>
  <c r="B207" i="10" s="1"/>
  <c r="B208" i="10" s="1"/>
  <c r="B209" i="10" s="1"/>
  <c r="B210" i="10" s="1"/>
  <c r="B211" i="10" s="1"/>
  <c r="B212" i="10" s="1"/>
  <c r="B213" i="10" s="1"/>
  <c r="B214" i="10" s="1"/>
  <c r="B215" i="10" s="1"/>
  <c r="B216" i="10" s="1"/>
  <c r="B217" i="10" s="1"/>
  <c r="B218" i="10" s="1"/>
  <c r="B219" i="10" s="1"/>
  <c r="B220" i="10" s="1"/>
  <c r="B221" i="10" s="1"/>
  <c r="B222" i="10" s="1"/>
  <c r="B223" i="10" s="1"/>
  <c r="B224" i="10" s="1"/>
  <c r="B225" i="10" s="1"/>
  <c r="B226" i="10" s="1"/>
  <c r="B227" i="10" s="1"/>
  <c r="B228" i="10" s="1"/>
  <c r="B229" i="10" s="1"/>
  <c r="B230" i="10" s="1"/>
  <c r="B231" i="10" s="1"/>
  <c r="B232" i="10" s="1"/>
  <c r="B233" i="10" s="1"/>
  <c r="B234" i="10" s="1"/>
  <c r="B235" i="10" s="1"/>
  <c r="B236" i="10" s="1"/>
  <c r="B237" i="10" s="1"/>
  <c r="B238" i="10" s="1"/>
  <c r="B239" i="10" s="1"/>
  <c r="B240" i="10" s="1"/>
  <c r="B241" i="10" s="1"/>
  <c r="B242" i="10" s="1"/>
  <c r="B243" i="10" s="1"/>
  <c r="B244" i="10" s="1"/>
  <c r="B245" i="10" s="1"/>
  <c r="B246" i="10" s="1"/>
  <c r="B247" i="10" s="1"/>
  <c r="B248" i="10" s="1"/>
  <c r="B249" i="10" s="1"/>
  <c r="B250" i="10" s="1"/>
  <c r="B251" i="10" s="1"/>
  <c r="B252" i="10" s="1"/>
  <c r="B253" i="10" s="1"/>
  <c r="B254" i="10" s="1"/>
  <c r="B255" i="10" s="1"/>
  <c r="B256" i="10" s="1"/>
  <c r="B257" i="10" s="1"/>
  <c r="B258" i="10" s="1"/>
  <c r="B259" i="10" s="1"/>
  <c r="B260" i="10" s="1"/>
  <c r="B261" i="10" s="1"/>
  <c r="D16" i="22" l="1"/>
  <c r="D274" i="10"/>
  <c r="G34" i="17"/>
  <c r="G9" i="18"/>
  <c r="G17" i="18"/>
  <c r="G25" i="18"/>
  <c r="G33" i="18"/>
  <c r="G10" i="18"/>
  <c r="G18" i="18"/>
  <c r="G26" i="18"/>
  <c r="G3" i="18"/>
  <c r="G11" i="18"/>
  <c r="G19" i="18"/>
  <c r="G27" i="18"/>
  <c r="G4" i="18"/>
  <c r="G12" i="18"/>
  <c r="G20" i="18"/>
  <c r="G28" i="18"/>
  <c r="G5" i="18"/>
  <c r="G13" i="18"/>
  <c r="G21" i="18"/>
  <c r="G29" i="18"/>
  <c r="G6" i="18"/>
  <c r="G14" i="18"/>
  <c r="G22" i="18"/>
  <c r="G30" i="18"/>
  <c r="G7" i="18"/>
  <c r="G15" i="18"/>
  <c r="G23" i="18"/>
  <c r="G31" i="18"/>
  <c r="G8" i="18"/>
  <c r="G16" i="18"/>
  <c r="G24" i="18"/>
  <c r="G32" i="18"/>
  <c r="D50" i="10"/>
  <c r="D51" i="10" s="1"/>
  <c r="D52" i="10" s="1"/>
  <c r="D53" i="10" s="1"/>
  <c r="D54" i="10" s="1"/>
  <c r="D55" i="10" s="1"/>
  <c r="D56" i="10" s="1"/>
  <c r="D57" i="10" s="1"/>
  <c r="D58" i="10" s="1"/>
  <c r="D59" i="10" s="1"/>
  <c r="D60" i="10" s="1"/>
  <c r="D61" i="10" s="1"/>
  <c r="D62" i="10" s="1"/>
  <c r="D63" i="10" s="1"/>
  <c r="D64" i="10" s="1"/>
  <c r="D65" i="10" s="1"/>
  <c r="D66" i="10" s="1"/>
  <c r="D67" i="10" s="1"/>
  <c r="D68" i="10" s="1"/>
  <c r="D69" i="10" s="1"/>
  <c r="D70" i="10" s="1"/>
  <c r="D71" i="10" s="1"/>
  <c r="D72" i="10" s="1"/>
  <c r="D73" i="10" s="1"/>
  <c r="D74" i="10" s="1"/>
  <c r="D75" i="10" s="1"/>
  <c r="D76" i="10" s="1"/>
  <c r="D77" i="10" s="1"/>
  <c r="D78" i="10" s="1"/>
  <c r="D79" i="10" s="1"/>
  <c r="D80" i="10" s="1"/>
  <c r="D81" i="10" s="1"/>
  <c r="D82" i="10" s="1"/>
  <c r="D83" i="10" s="1"/>
  <c r="D84" i="10" s="1"/>
  <c r="D85" i="10" s="1"/>
  <c r="D86" i="10" s="1"/>
  <c r="D87" i="10" s="1"/>
  <c r="D88" i="10" s="1"/>
  <c r="D89" i="10" s="1"/>
  <c r="D90" i="10" s="1"/>
  <c r="D91" i="10" s="1"/>
  <c r="D92" i="10" s="1"/>
  <c r="D93" i="10" s="1"/>
  <c r="D94" i="10" s="1"/>
  <c r="D95" i="10" s="1"/>
  <c r="D96" i="10" s="1"/>
  <c r="D97" i="10" s="1"/>
  <c r="D98" i="10" s="1"/>
  <c r="D99" i="10" s="1"/>
  <c r="D100" i="10" s="1"/>
  <c r="D101" i="10" s="1"/>
  <c r="D102" i="10" s="1"/>
  <c r="D103" i="10" s="1"/>
  <c r="D104" i="10" s="1"/>
  <c r="D105" i="10" s="1"/>
  <c r="D106" i="10" s="1"/>
  <c r="D107" i="10" s="1"/>
  <c r="D108" i="10" s="1"/>
  <c r="D109" i="10" s="1"/>
  <c r="D110" i="10" s="1"/>
  <c r="D111" i="10" s="1"/>
  <c r="D112" i="10" s="1"/>
  <c r="D113" i="10" s="1"/>
  <c r="D114" i="10" s="1"/>
  <c r="D115" i="10" s="1"/>
  <c r="D116" i="10" s="1"/>
  <c r="D117" i="10" s="1"/>
  <c r="D118" i="10" s="1"/>
  <c r="D119" i="10" s="1"/>
  <c r="D120" i="10" s="1"/>
  <c r="D121" i="10" s="1"/>
  <c r="D122" i="10" s="1"/>
  <c r="D123" i="10" s="1"/>
  <c r="D124" i="10" s="1"/>
  <c r="D125" i="10" s="1"/>
  <c r="D126" i="10" s="1"/>
  <c r="D127" i="10" s="1"/>
  <c r="D128" i="10" s="1"/>
  <c r="D129" i="10" s="1"/>
  <c r="D130" i="10" s="1"/>
  <c r="D131" i="10" s="1"/>
  <c r="D132" i="10" s="1"/>
  <c r="D133" i="10" s="1"/>
  <c r="D134" i="10" s="1"/>
  <c r="D135" i="10" s="1"/>
  <c r="D136" i="10" s="1"/>
  <c r="D137" i="10" s="1"/>
  <c r="D138" i="10" s="1"/>
  <c r="D139" i="10" s="1"/>
  <c r="D140" i="10" s="1"/>
  <c r="D141" i="10" s="1"/>
  <c r="D142" i="10" s="1"/>
  <c r="D143" i="10" s="1"/>
  <c r="D144" i="10" s="1"/>
  <c r="D145" i="10" s="1"/>
  <c r="D146" i="10" s="1"/>
  <c r="D147" i="10" s="1"/>
  <c r="D148" i="10" s="1"/>
  <c r="D149" i="10" s="1"/>
  <c r="D150" i="10" s="1"/>
  <c r="D151" i="10" s="1"/>
  <c r="D152" i="10" s="1"/>
  <c r="D153" i="10" s="1"/>
  <c r="D154" i="10" s="1"/>
  <c r="D155" i="10" s="1"/>
  <c r="D156" i="10" s="1"/>
  <c r="D157" i="10" s="1"/>
  <c r="D158" i="10" s="1"/>
  <c r="D159" i="10" s="1"/>
  <c r="D160" i="10" s="1"/>
  <c r="D161" i="10" s="1"/>
  <c r="D162" i="10" s="1"/>
  <c r="D163" i="10" s="1"/>
  <c r="D164" i="10" s="1"/>
  <c r="D165" i="10" s="1"/>
  <c r="D166" i="10" s="1"/>
  <c r="D167" i="10" s="1"/>
  <c r="D168" i="10" s="1"/>
  <c r="D169" i="10" s="1"/>
  <c r="D170" i="10" s="1"/>
  <c r="D171" i="10" s="1"/>
  <c r="D172" i="10" s="1"/>
  <c r="D173" i="10" s="1"/>
  <c r="D174" i="10" s="1"/>
  <c r="D175" i="10" s="1"/>
  <c r="D176" i="10" s="1"/>
  <c r="D177" i="10" s="1"/>
  <c r="D178" i="10" s="1"/>
  <c r="D179" i="10" s="1"/>
  <c r="D180" i="10" s="1"/>
  <c r="D181" i="10" s="1"/>
  <c r="D182" i="10" s="1"/>
  <c r="D183" i="10" s="1"/>
  <c r="D184" i="10" s="1"/>
  <c r="D185" i="10" s="1"/>
  <c r="D186" i="10" s="1"/>
  <c r="D187" i="10" s="1"/>
  <c r="D188" i="10" s="1"/>
  <c r="D189" i="10" s="1"/>
  <c r="D190" i="10" s="1"/>
  <c r="D191" i="10" s="1"/>
  <c r="D192" i="10" s="1"/>
  <c r="D193" i="10" s="1"/>
  <c r="D194" i="10" s="1"/>
  <c r="D195" i="10" s="1"/>
  <c r="D196" i="10" s="1"/>
  <c r="D197" i="10" s="1"/>
  <c r="D198" i="10" s="1"/>
  <c r="D199" i="10" s="1"/>
  <c r="D200" i="10" s="1"/>
  <c r="D201" i="10" s="1"/>
  <c r="D202" i="10" s="1"/>
  <c r="D203" i="10" s="1"/>
  <c r="D204" i="10" s="1"/>
  <c r="D205" i="10" s="1"/>
  <c r="D206" i="10" s="1"/>
  <c r="D207" i="10" s="1"/>
  <c r="D208" i="10" s="1"/>
  <c r="D209" i="10" s="1"/>
  <c r="D210" i="10" s="1"/>
  <c r="D211" i="10" s="1"/>
  <c r="D212" i="10" s="1"/>
  <c r="D213" i="10" s="1"/>
  <c r="D214" i="10" s="1"/>
  <c r="D215" i="10" s="1"/>
  <c r="D216" i="10" s="1"/>
  <c r="D217" i="10" s="1"/>
  <c r="D218" i="10" s="1"/>
  <c r="D219" i="10" s="1"/>
  <c r="D220" i="10" s="1"/>
  <c r="D221" i="10" s="1"/>
  <c r="D222" i="10" s="1"/>
  <c r="D223" i="10" s="1"/>
  <c r="D224" i="10" s="1"/>
  <c r="D225" i="10" s="1"/>
  <c r="D226" i="10" s="1"/>
  <c r="D227" i="10" s="1"/>
  <c r="D228" i="10" s="1"/>
  <c r="D229" i="10" s="1"/>
  <c r="D230" i="10" s="1"/>
  <c r="D231" i="10" s="1"/>
  <c r="D232" i="10" s="1"/>
  <c r="D233" i="10" s="1"/>
  <c r="D234" i="10" s="1"/>
  <c r="D235" i="10" s="1"/>
  <c r="D236" i="10" s="1"/>
  <c r="D237" i="10" s="1"/>
  <c r="D238" i="10" s="1"/>
  <c r="D239" i="10" s="1"/>
  <c r="D240" i="10" s="1"/>
  <c r="D241" i="10" s="1"/>
  <c r="D242" i="10" s="1"/>
  <c r="D243" i="10" s="1"/>
  <c r="D244" i="10" s="1"/>
  <c r="D245" i="10" s="1"/>
  <c r="D246" i="10" s="1"/>
  <c r="D247" i="10" s="1"/>
  <c r="D248" i="10" s="1"/>
  <c r="D249" i="10" s="1"/>
  <c r="D250" i="10" s="1"/>
  <c r="D251" i="10" s="1"/>
  <c r="D252" i="10" s="1"/>
  <c r="D253" i="10" s="1"/>
  <c r="D254" i="10" s="1"/>
  <c r="D255" i="10" s="1"/>
  <c r="D256" i="10" s="1"/>
  <c r="D257" i="10" s="1"/>
  <c r="D258" i="10" s="1"/>
  <c r="D259" i="10" s="1"/>
  <c r="D260" i="10" s="1"/>
  <c r="D261" i="10" s="1"/>
  <c r="D34" i="9"/>
  <c r="E34" i="9"/>
  <c r="F34" i="9"/>
  <c r="G34" i="9"/>
  <c r="D18" i="8"/>
  <c r="E18" i="8"/>
  <c r="F18" i="8"/>
  <c r="G18" i="8"/>
  <c r="C34" i="9"/>
  <c r="C18" i="8"/>
  <c r="D17" i="22" l="1"/>
  <c r="D275" i="10"/>
  <c r="G34" i="18"/>
  <c r="G33" i="4"/>
  <c r="D18" i="22" l="1"/>
  <c r="D276" i="10"/>
  <c r="D19" i="22" l="1"/>
  <c r="D277" i="10"/>
  <c r="D20" i="22" l="1"/>
  <c r="D278" i="10"/>
  <c r="D21" i="22" l="1"/>
  <c r="D279" i="10"/>
  <c r="D22" i="22" l="1"/>
  <c r="D280" i="10"/>
  <c r="D23" i="22" l="1"/>
  <c r="D281" i="10"/>
  <c r="D24" i="22" l="1"/>
  <c r="D282" i="10"/>
  <c r="D25" i="22" l="1"/>
  <c r="D283" i="10"/>
  <c r="D26" i="22" l="1"/>
  <c r="D284" i="10"/>
  <c r="D27" i="22" l="1"/>
  <c r="D285" i="10"/>
  <c r="D28" i="22" l="1"/>
  <c r="D286" i="10"/>
  <c r="D29" i="22" l="1"/>
  <c r="D287" i="10"/>
  <c r="D30" i="22" l="1"/>
  <c r="D288" i="10"/>
  <c r="D31" i="22" l="1"/>
  <c r="D289" i="10"/>
  <c r="D32" i="22" l="1"/>
  <c r="D290" i="10"/>
  <c r="D33" i="22" l="1"/>
  <c r="D291" i="10"/>
  <c r="D292" i="10" l="1"/>
  <c r="D321" i="10" l="1"/>
  <c r="D4" i="24"/>
  <c r="D5" i="24" l="1"/>
  <c r="D322" i="10"/>
  <c r="D6" i="24" l="1"/>
  <c r="D323" i="10"/>
  <c r="D7" i="24" l="1"/>
  <c r="D324" i="10"/>
  <c r="D8" i="24" l="1"/>
  <c r="D325" i="10"/>
  <c r="D9" i="24" l="1"/>
  <c r="D326" i="10"/>
  <c r="D10" i="24" l="1"/>
  <c r="D327" i="10"/>
  <c r="D11" i="24" l="1"/>
  <c r="D328" i="10"/>
  <c r="D12" i="24" l="1"/>
  <c r="D329" i="10"/>
  <c r="D13" i="24" l="1"/>
  <c r="D330" i="10"/>
  <c r="D14" i="24" l="1"/>
  <c r="D331" i="10"/>
  <c r="D15" i="24" l="1"/>
  <c r="D332" i="10"/>
  <c r="D16" i="24" l="1"/>
  <c r="D333" i="10"/>
  <c r="D17" i="24" l="1"/>
  <c r="D334" i="10"/>
  <c r="D18" i="24" l="1"/>
  <c r="D335" i="10"/>
  <c r="D19" i="24" l="1"/>
  <c r="D336" i="10"/>
  <c r="D20" i="24" l="1"/>
  <c r="D337" i="10"/>
  <c r="D21" i="24" l="1"/>
  <c r="D338" i="10"/>
  <c r="D22" i="24" l="1"/>
  <c r="D339" i="10"/>
  <c r="D23" i="24" l="1"/>
  <c r="D340" i="10"/>
  <c r="D24" i="24" l="1"/>
  <c r="D341" i="10"/>
  <c r="D25" i="24" l="1"/>
  <c r="D342" i="10"/>
  <c r="D26" i="24" l="1"/>
  <c r="D343" i="10"/>
  <c r="D27" i="24" l="1"/>
  <c r="D344" i="10"/>
  <c r="D28" i="24" l="1"/>
  <c r="D345" i="10"/>
  <c r="D29" i="24" l="1"/>
  <c r="D346" i="10"/>
  <c r="D30" i="24" l="1"/>
  <c r="D347" i="10"/>
  <c r="D31" i="24" l="1"/>
  <c r="D348" i="10"/>
  <c r="D32" i="24" l="1"/>
  <c r="D349" i="10"/>
  <c r="D33" i="24" l="1"/>
  <c r="D350" i="10"/>
  <c r="D351" i="10" l="1"/>
  <c r="D3" i="25"/>
  <c r="D4" i="25" l="1"/>
  <c r="D352" i="10"/>
  <c r="D5" i="25" l="1"/>
  <c r="D353" i="10"/>
  <c r="D6" i="25" l="1"/>
  <c r="D354" i="10"/>
  <c r="D7" i="25" l="1"/>
  <c r="D355" i="10"/>
  <c r="D8" i="25" l="1"/>
  <c r="D356" i="10"/>
  <c r="D9" i="25" l="1"/>
  <c r="D357" i="10"/>
  <c r="D10" i="25" l="1"/>
  <c r="D358" i="10"/>
  <c r="D11" i="25" l="1"/>
  <c r="D359" i="10"/>
  <c r="D12" i="25" l="1"/>
  <c r="D360" i="10"/>
  <c r="D13" i="25" l="1"/>
  <c r="D361" i="10"/>
  <c r="D14" i="25" l="1"/>
  <c r="D362" i="10"/>
  <c r="D15" i="25" l="1"/>
  <c r="D363" i="10"/>
  <c r="D16" i="25" l="1"/>
  <c r="D364" i="10"/>
  <c r="D17" i="25" l="1"/>
  <c r="D365" i="10"/>
  <c r="D18" i="25" l="1"/>
  <c r="D366" i="10"/>
  <c r="D19" i="25" l="1"/>
  <c r="D367" i="10"/>
  <c r="D20" i="25" l="1"/>
  <c r="D368" i="10"/>
  <c r="D21" i="25" l="1"/>
  <c r="D369" i="10"/>
  <c r="D22" i="25" l="1"/>
  <c r="D370" i="10"/>
  <c r="D23" i="25" l="1"/>
  <c r="D371" i="10"/>
  <c r="D24" i="25" l="1"/>
  <c r="D372" i="10"/>
  <c r="D25" i="25" l="1"/>
  <c r="D373" i="10"/>
  <c r="D26" i="25" l="1"/>
  <c r="D374" i="10"/>
  <c r="D27" i="25" l="1"/>
  <c r="D375" i="10"/>
  <c r="D28" i="25" l="1"/>
  <c r="D376" i="10"/>
  <c r="D29" i="25" l="1"/>
  <c r="D377" i="10"/>
  <c r="D30" i="25" l="1"/>
  <c r="D378" i="10"/>
  <c r="D31" i="25" l="1"/>
  <c r="D379" i="10"/>
  <c r="D32" i="25" l="1"/>
  <c r="D380" i="10"/>
  <c r="D381" i="10" l="1"/>
  <c r="D3" i="26"/>
  <c r="D382" i="10" l="1"/>
  <c r="D4" i="26"/>
  <c r="D5" i="26" l="1"/>
  <c r="D383" i="10"/>
  <c r="D6" i="26" l="1"/>
  <c r="D384" i="10"/>
  <c r="D7" i="26" l="1"/>
  <c r="D385" i="10"/>
  <c r="D8" i="26" l="1"/>
  <c r="D386" i="10"/>
  <c r="D9" i="26" l="1"/>
  <c r="D387" i="10"/>
  <c r="D10" i="26" l="1"/>
  <c r="D388" i="10"/>
  <c r="D11" i="26" l="1"/>
  <c r="D389" i="10"/>
  <c r="D12" i="26" l="1"/>
  <c r="D390" i="10"/>
  <c r="D13" i="26" l="1"/>
  <c r="D391" i="10"/>
  <c r="D14" i="26" l="1"/>
  <c r="D392" i="10"/>
  <c r="D15" i="26" l="1"/>
  <c r="D393" i="10"/>
  <c r="D16" i="26" l="1"/>
  <c r="D394" i="10"/>
  <c r="D17" i="26" l="1"/>
  <c r="D395" i="10"/>
  <c r="D18" i="26" l="1"/>
  <c r="D396" i="10"/>
  <c r="D19" i="26" l="1"/>
  <c r="D397" i="10"/>
  <c r="D20" i="26" l="1"/>
  <c r="D398" i="10"/>
  <c r="D21" i="26" l="1"/>
  <c r="D399" i="10"/>
  <c r="D22" i="26" l="1"/>
  <c r="D400" i="10"/>
  <c r="D23" i="26" l="1"/>
  <c r="D401" i="10"/>
  <c r="D24" i="26" l="1"/>
  <c r="D402" i="10"/>
  <c r="D25" i="26" l="1"/>
  <c r="D403" i="10"/>
  <c r="D26" i="26" l="1"/>
  <c r="D404" i="10"/>
  <c r="D27" i="26" l="1"/>
  <c r="D405" i="10"/>
  <c r="D28" i="26" l="1"/>
  <c r="D406" i="10"/>
  <c r="D29" i="26" l="1"/>
  <c r="D407" i="10"/>
  <c r="D30" i="26" l="1"/>
  <c r="D408" i="10"/>
  <c r="D31" i="26" l="1"/>
  <c r="D409" i="10"/>
  <c r="D32" i="26" l="1"/>
  <c r="D410" i="10"/>
  <c r="D33" i="26" l="1"/>
  <c r="D411" i="10"/>
  <c r="D3" i="27" l="1"/>
  <c r="D412" i="10"/>
  <c r="D4" i="27" l="1"/>
  <c r="D413" i="10"/>
  <c r="D5" i="27" l="1"/>
  <c r="D414" i="10"/>
  <c r="D6" i="27" l="1"/>
  <c r="D415" i="10"/>
  <c r="D7" i="27" l="1"/>
  <c r="D416" i="10"/>
  <c r="D8" i="27" l="1"/>
  <c r="D417" i="10"/>
  <c r="D9" i="27" l="1"/>
  <c r="D418" i="10"/>
  <c r="D10" i="27" l="1"/>
  <c r="D419" i="10"/>
  <c r="D11" i="27" l="1"/>
  <c r="D420" i="10"/>
  <c r="D12" i="27" l="1"/>
  <c r="D421" i="10"/>
  <c r="D13" i="27" l="1"/>
  <c r="D422" i="10"/>
  <c r="D14" i="27" l="1"/>
  <c r="D423" i="10"/>
  <c r="D15" i="27" l="1"/>
  <c r="D424" i="10"/>
  <c r="D16" i="27" l="1"/>
  <c r="D425" i="10"/>
  <c r="D17" i="27" l="1"/>
  <c r="D426" i="10"/>
  <c r="D18" i="27" l="1"/>
  <c r="D427" i="10"/>
  <c r="D19" i="27" l="1"/>
  <c r="D428" i="10"/>
  <c r="D20" i="27" l="1"/>
  <c r="D429" i="10"/>
  <c r="D21" i="27" l="1"/>
  <c r="D430" i="10"/>
  <c r="D22" i="27" l="1"/>
  <c r="D431" i="10"/>
  <c r="D23" i="27" l="1"/>
  <c r="D432" i="10"/>
  <c r="D24" i="27" l="1"/>
  <c r="D433" i="10"/>
  <c r="D25" i="27" l="1"/>
  <c r="D434" i="10"/>
  <c r="D26" i="27" l="1"/>
  <c r="D435" i="10"/>
  <c r="D27" i="27" l="1"/>
  <c r="D436" i="10"/>
  <c r="D28" i="27" l="1"/>
  <c r="D437" i="10"/>
  <c r="D29" i="27" l="1"/>
  <c r="D438" i="10"/>
  <c r="D30" i="27" l="1"/>
  <c r="D439" i="10"/>
  <c r="D31" i="27" l="1"/>
  <c r="D440" i="10"/>
  <c r="D32" i="27" l="1"/>
  <c r="D441" i="10"/>
  <c r="D442" i="10" l="1"/>
  <c r="D3" i="28"/>
  <c r="D4" i="28" l="1"/>
  <c r="D443" i="10"/>
  <c r="D5" i="28" l="1"/>
  <c r="D444" i="10"/>
  <c r="D6" i="28" l="1"/>
  <c r="D445" i="10"/>
  <c r="D7" i="28" l="1"/>
  <c r="D446" i="10"/>
  <c r="D8" i="28" l="1"/>
  <c r="D447" i="10"/>
  <c r="D9" i="28" l="1"/>
  <c r="D448" i="10"/>
  <c r="D10" i="28" l="1"/>
  <c r="D449" i="10"/>
  <c r="D11" i="28" l="1"/>
  <c r="D450" i="10"/>
  <c r="D12" i="28" l="1"/>
  <c r="D451" i="10"/>
  <c r="D13" i="28" l="1"/>
  <c r="D452" i="10"/>
  <c r="D14" i="28" l="1"/>
  <c r="D453" i="10"/>
  <c r="D15" i="28" l="1"/>
  <c r="D454" i="10"/>
  <c r="D16" i="28" l="1"/>
  <c r="D455" i="10"/>
  <c r="D17" i="28" l="1"/>
  <c r="D456" i="10"/>
  <c r="D18" i="28" l="1"/>
  <c r="D457" i="10"/>
  <c r="D19" i="28" l="1"/>
  <c r="D458" i="10"/>
  <c r="D20" i="28" l="1"/>
  <c r="D459" i="10"/>
  <c r="D21" i="28" l="1"/>
  <c r="D460" i="10"/>
  <c r="D22" i="28" l="1"/>
  <c r="D461" i="10"/>
  <c r="D23" i="28" l="1"/>
  <c r="D462" i="10"/>
  <c r="D24" i="28" l="1"/>
  <c r="D463" i="10"/>
  <c r="D25" i="28" l="1"/>
  <c r="D464" i="10"/>
  <c r="D26" i="28" l="1"/>
  <c r="D465" i="10"/>
  <c r="D27" i="28" l="1"/>
  <c r="D466" i="10"/>
  <c r="D28" i="28" l="1"/>
  <c r="D467" i="10"/>
  <c r="D29" i="28" l="1"/>
  <c r="D468" i="10"/>
  <c r="D30" i="28" l="1"/>
  <c r="D469" i="10"/>
  <c r="D31" i="28" l="1"/>
  <c r="D470" i="10"/>
  <c r="D32" i="28" l="1"/>
  <c r="D471" i="10"/>
  <c r="D33" i="28" l="1"/>
  <c r="D472" i="10"/>
  <c r="D473" i="10" l="1"/>
  <c r="D3" i="29"/>
  <c r="D4" i="29" l="1"/>
  <c r="D474" i="10"/>
  <c r="D5" i="29" l="1"/>
  <c r="D475" i="10"/>
  <c r="D6" i="29" l="1"/>
  <c r="D476" i="10"/>
  <c r="D7" i="29" l="1"/>
  <c r="D477" i="10"/>
  <c r="D8" i="29" l="1"/>
  <c r="D478" i="10"/>
  <c r="D9" i="29" l="1"/>
  <c r="D479" i="10"/>
  <c r="D10" i="29" l="1"/>
  <c r="D480" i="10"/>
  <c r="D11" i="29" l="1"/>
  <c r="D481" i="10"/>
  <c r="D12" i="29" l="1"/>
  <c r="D482" i="10"/>
  <c r="D13" i="29" l="1"/>
  <c r="D483" i="10"/>
  <c r="D14" i="29" l="1"/>
  <c r="D484" i="10"/>
  <c r="D15" i="29" l="1"/>
  <c r="D485" i="10"/>
  <c r="D16" i="29" l="1"/>
  <c r="D486" i="10"/>
  <c r="D17" i="29" l="1"/>
  <c r="D487" i="10"/>
  <c r="D18" i="29" l="1"/>
  <c r="D488" i="10"/>
  <c r="D19" i="29" l="1"/>
  <c r="D489" i="10"/>
  <c r="D20" i="29" l="1"/>
  <c r="D490" i="10"/>
  <c r="D21" i="29" l="1"/>
  <c r="D491" i="10"/>
  <c r="D22" i="29" l="1"/>
  <c r="D492" i="10"/>
  <c r="D23" i="29" l="1"/>
  <c r="D493" i="10"/>
  <c r="D24" i="29" l="1"/>
  <c r="D494" i="10"/>
  <c r="D25" i="29" l="1"/>
  <c r="D495" i="10"/>
  <c r="D26" i="29" l="1"/>
  <c r="D496" i="10"/>
  <c r="D27" i="29" l="1"/>
  <c r="D497" i="10"/>
  <c r="D28" i="29" l="1"/>
  <c r="D498" i="10"/>
  <c r="D29" i="29" l="1"/>
  <c r="D499" i="10"/>
  <c r="D30" i="29" l="1"/>
  <c r="D500" i="10"/>
  <c r="D31" i="29" l="1"/>
  <c r="D501" i="10"/>
  <c r="D32" i="29" l="1"/>
  <c r="D502" i="10"/>
  <c r="D33" i="29" l="1"/>
  <c r="D503" i="10"/>
  <c r="D504" i="10" l="1"/>
  <c r="D3" i="30"/>
  <c r="D4" i="30" l="1"/>
  <c r="D505" i="10"/>
  <c r="D5" i="30" l="1"/>
  <c r="D506" i="10"/>
  <c r="D6" i="30" l="1"/>
  <c r="D507" i="10"/>
  <c r="D7" i="30" l="1"/>
  <c r="D508" i="10"/>
  <c r="D8" i="30" l="1"/>
  <c r="D509" i="10"/>
  <c r="D9" i="30" l="1"/>
  <c r="D510" i="10"/>
  <c r="D10" i="30" l="1"/>
  <c r="D511" i="10"/>
  <c r="D11" i="30" l="1"/>
  <c r="D512" i="10"/>
  <c r="D12" i="30" l="1"/>
  <c r="D513" i="10"/>
  <c r="D13" i="30" l="1"/>
  <c r="D514" i="10"/>
  <c r="D14" i="30" l="1"/>
  <c r="D515" i="10"/>
  <c r="D15" i="30" l="1"/>
  <c r="D516" i="10"/>
  <c r="D16" i="30" l="1"/>
  <c r="D517" i="10"/>
  <c r="D17" i="30" l="1"/>
  <c r="D518" i="10"/>
  <c r="D18" i="30" l="1"/>
  <c r="D519" i="10"/>
  <c r="D19" i="30" l="1"/>
  <c r="D520" i="10"/>
  <c r="D20" i="30" l="1"/>
  <c r="D521" i="10"/>
  <c r="D21" i="30" l="1"/>
  <c r="D522" i="10"/>
  <c r="D22" i="30" l="1"/>
  <c r="D523" i="10"/>
  <c r="D23" i="30" l="1"/>
  <c r="D524" i="10"/>
  <c r="D24" i="30" l="1"/>
  <c r="D525" i="10"/>
  <c r="D25" i="30" l="1"/>
  <c r="D526" i="10"/>
  <c r="D26" i="30" l="1"/>
  <c r="D527" i="10"/>
  <c r="D27" i="30" l="1"/>
  <c r="D528" i="10"/>
  <c r="D28" i="30" l="1"/>
  <c r="D529" i="10"/>
  <c r="D29" i="30" l="1"/>
  <c r="D530" i="10"/>
  <c r="D30" i="30" l="1"/>
  <c r="D531" i="10"/>
  <c r="D31" i="30" l="1"/>
  <c r="D532" i="10"/>
  <c r="D32" i="30" l="1"/>
  <c r="D533" i="10"/>
  <c r="D534" i="10" l="1"/>
  <c r="D3" i="31"/>
  <c r="D4" i="31" l="1"/>
  <c r="D535" i="10"/>
  <c r="D5" i="31" l="1"/>
  <c r="D536" i="10"/>
  <c r="D6" i="31" l="1"/>
  <c r="D537" i="10"/>
  <c r="D7" i="31" l="1"/>
  <c r="D538" i="10"/>
  <c r="D8" i="31" l="1"/>
  <c r="D539" i="10"/>
  <c r="D9" i="31" l="1"/>
  <c r="D540" i="10"/>
  <c r="D10" i="31" l="1"/>
  <c r="D541" i="10"/>
  <c r="D11" i="31" l="1"/>
  <c r="D542" i="10"/>
  <c r="D12" i="31" l="1"/>
  <c r="D543" i="10"/>
  <c r="D13" i="31" l="1"/>
  <c r="D544" i="10"/>
  <c r="D14" i="31" l="1"/>
  <c r="D545" i="10"/>
  <c r="D15" i="31" l="1"/>
  <c r="D546" i="10"/>
  <c r="D16" i="31" l="1"/>
  <c r="D547" i="10"/>
  <c r="D17" i="31" l="1"/>
  <c r="D548" i="10"/>
  <c r="D18" i="31" l="1"/>
  <c r="D549" i="10"/>
  <c r="D19" i="31" l="1"/>
  <c r="D550" i="10"/>
  <c r="D20" i="31" l="1"/>
  <c r="D551" i="10"/>
  <c r="D21" i="31" l="1"/>
  <c r="D552" i="10"/>
  <c r="D22" i="31" l="1"/>
  <c r="D553" i="10"/>
  <c r="D23" i="31" l="1"/>
  <c r="D554" i="10"/>
  <c r="D24" i="31" l="1"/>
  <c r="D555" i="10"/>
  <c r="D25" i="31" l="1"/>
  <c r="D556" i="10"/>
  <c r="D26" i="31" l="1"/>
  <c r="D557" i="10"/>
  <c r="D27" i="31" l="1"/>
  <c r="D558" i="10"/>
  <c r="D28" i="31" l="1"/>
  <c r="D559" i="10"/>
  <c r="D29" i="31" l="1"/>
  <c r="D560" i="10"/>
  <c r="D30" i="31" l="1"/>
  <c r="D561" i="10"/>
  <c r="D31" i="31" l="1"/>
  <c r="D562" i="10"/>
  <c r="D32" i="31" l="1"/>
  <c r="D563" i="10"/>
  <c r="D564" i="10" l="1"/>
  <c r="D33" i="31"/>
  <c r="D3" i="32" l="1"/>
  <c r="D565" i="10"/>
  <c r="D4" i="32" l="1"/>
  <c r="D566" i="10"/>
  <c r="D5" i="32" l="1"/>
  <c r="D567" i="10"/>
  <c r="D6" i="32" l="1"/>
  <c r="D568" i="10"/>
  <c r="D7" i="32" l="1"/>
  <c r="D569" i="10"/>
  <c r="D8" i="32" l="1"/>
  <c r="D570" i="10"/>
  <c r="D9" i="32" l="1"/>
  <c r="D571" i="10"/>
  <c r="D10" i="32" l="1"/>
  <c r="D572" i="10"/>
  <c r="D11" i="32" l="1"/>
  <c r="D573" i="10"/>
  <c r="D12" i="32" l="1"/>
  <c r="D574" i="10"/>
  <c r="D13" i="32" l="1"/>
  <c r="D575" i="10"/>
  <c r="D14" i="32" l="1"/>
  <c r="D576" i="10"/>
  <c r="D15" i="32" l="1"/>
  <c r="D577" i="10"/>
  <c r="D16" i="32" l="1"/>
  <c r="D578" i="10"/>
  <c r="D17" i="32" l="1"/>
  <c r="D579" i="10"/>
  <c r="D18" i="32" l="1"/>
  <c r="D580" i="10"/>
  <c r="D19" i="32" l="1"/>
  <c r="D581" i="10"/>
  <c r="D20" i="32" l="1"/>
  <c r="D582" i="10"/>
  <c r="D21" i="32" l="1"/>
  <c r="D583" i="10"/>
  <c r="D22" i="32" l="1"/>
  <c r="D584" i="10"/>
  <c r="D23" i="32" l="1"/>
  <c r="D585" i="10"/>
  <c r="D24" i="32" l="1"/>
  <c r="D586" i="10"/>
  <c r="D25" i="32" l="1"/>
  <c r="D587" i="10"/>
  <c r="D26" i="32" l="1"/>
  <c r="D588" i="10"/>
  <c r="D27" i="32" l="1"/>
  <c r="D589" i="10"/>
  <c r="D28" i="32" l="1"/>
  <c r="D590" i="10"/>
  <c r="D29" i="32" l="1"/>
  <c r="D591" i="10"/>
  <c r="D30" i="32" l="1"/>
  <c r="D592" i="10"/>
  <c r="D31" i="32" l="1"/>
  <c r="D593" i="10"/>
  <c r="D32" i="32" l="1"/>
  <c r="D594" i="10"/>
  <c r="D595" i="10" l="1"/>
  <c r="D3" i="33"/>
  <c r="D4" i="33" l="1"/>
  <c r="D596" i="10"/>
  <c r="D5" i="33" l="1"/>
  <c r="D597" i="10"/>
  <c r="D6" i="33" l="1"/>
  <c r="D598" i="10"/>
  <c r="D7" i="33" l="1"/>
  <c r="D599" i="10"/>
  <c r="D8" i="33" l="1"/>
  <c r="D600" i="10"/>
  <c r="D9" i="33" l="1"/>
  <c r="D601" i="10"/>
  <c r="D10" i="33" l="1"/>
  <c r="D602" i="10"/>
  <c r="D11" i="33" l="1"/>
  <c r="D603" i="10"/>
  <c r="D12" i="33" l="1"/>
  <c r="D604" i="10"/>
  <c r="D13" i="33" l="1"/>
  <c r="D605" i="10"/>
  <c r="D14" i="33" l="1"/>
  <c r="D606" i="10"/>
  <c r="D15" i="33" l="1"/>
  <c r="D607" i="10"/>
  <c r="D16" i="33" l="1"/>
  <c r="D608" i="10"/>
  <c r="D17" i="33" l="1"/>
  <c r="D609" i="10"/>
  <c r="D18" i="33" l="1"/>
  <c r="D610" i="10"/>
  <c r="D19" i="33" l="1"/>
  <c r="D611" i="10"/>
  <c r="D20" i="33" l="1"/>
  <c r="D612" i="10"/>
  <c r="D21" i="33" l="1"/>
  <c r="D613" i="10"/>
  <c r="D22" i="33" l="1"/>
  <c r="D614" i="10"/>
  <c r="D23" i="33" l="1"/>
  <c r="D615" i="10"/>
  <c r="D24" i="33" l="1"/>
  <c r="D616" i="10"/>
  <c r="D25" i="33" l="1"/>
  <c r="D617" i="10"/>
  <c r="D26" i="33" l="1"/>
  <c r="D618" i="10"/>
  <c r="D27" i="33" l="1"/>
  <c r="D619" i="10"/>
  <c r="D28" i="33" l="1"/>
  <c r="D620" i="10"/>
  <c r="D29" i="33" l="1"/>
  <c r="D621" i="10"/>
  <c r="D30" i="33" l="1"/>
  <c r="D622" i="10"/>
  <c r="D31" i="33" l="1"/>
  <c r="D623" i="10"/>
  <c r="D32" i="33" l="1"/>
  <c r="D624" i="10"/>
  <c r="D33" i="33" l="1"/>
  <c r="D625" i="10"/>
  <c r="D626" i="10" l="1"/>
  <c r="D3" i="41"/>
  <c r="D4" i="41" l="1"/>
  <c r="D627" i="10"/>
  <c r="D5" i="41" l="1"/>
  <c r="D628" i="10"/>
  <c r="D6" i="41" l="1"/>
  <c r="D629" i="10"/>
  <c r="D7" i="41" l="1"/>
  <c r="D630" i="10"/>
  <c r="D8" i="41" l="1"/>
  <c r="D631" i="10"/>
  <c r="D9" i="41" l="1"/>
  <c r="D632" i="10"/>
  <c r="D10" i="41" l="1"/>
  <c r="D633" i="10"/>
  <c r="D11" i="41" l="1"/>
  <c r="D634" i="10"/>
  <c r="D12" i="41" l="1"/>
  <c r="D635" i="10"/>
  <c r="D13" i="41" l="1"/>
  <c r="D636" i="10"/>
  <c r="D14" i="41" l="1"/>
  <c r="D637" i="10"/>
  <c r="D15" i="41" l="1"/>
  <c r="D638" i="10"/>
  <c r="D16" i="41" l="1"/>
  <c r="D639" i="10"/>
  <c r="D17" i="41" l="1"/>
  <c r="D640" i="10"/>
  <c r="D18" i="41" l="1"/>
  <c r="D641" i="10"/>
  <c r="D19" i="41" l="1"/>
  <c r="D642" i="10"/>
  <c r="D20" i="41" l="1"/>
  <c r="D643" i="10"/>
  <c r="D21" i="41" l="1"/>
  <c r="D644" i="10"/>
  <c r="D22" i="41" l="1"/>
  <c r="D645" i="10"/>
  <c r="D23" i="41" l="1"/>
  <c r="D646" i="10"/>
  <c r="D24" i="41" l="1"/>
  <c r="D647" i="10"/>
  <c r="D25" i="41" l="1"/>
  <c r="D648" i="10"/>
  <c r="D26" i="41" l="1"/>
  <c r="D649" i="10"/>
  <c r="D27" i="41" l="1"/>
  <c r="D650" i="10"/>
  <c r="D28" i="41" l="1"/>
  <c r="D651" i="10"/>
  <c r="D29" i="41" l="1"/>
  <c r="D652" i="10"/>
  <c r="D30" i="41" l="1"/>
  <c r="D653" i="10"/>
  <c r="D31" i="41" l="1"/>
  <c r="D654" i="10"/>
  <c r="D32" i="41" l="1"/>
  <c r="D655" i="10"/>
  <c r="D33" i="41" l="1"/>
  <c r="D656" i="10"/>
  <c r="D657" i="10" l="1"/>
  <c r="D3" i="42"/>
  <c r="D4" i="42" l="1"/>
  <c r="D658" i="10"/>
  <c r="D5" i="42" l="1"/>
  <c r="D659" i="10"/>
  <c r="D6" i="42" l="1"/>
  <c r="D660" i="10"/>
  <c r="D7" i="42" l="1"/>
  <c r="D661" i="10"/>
  <c r="D8" i="42" l="1"/>
  <c r="D662" i="10"/>
  <c r="D9" i="42" l="1"/>
  <c r="D663" i="10"/>
  <c r="D10" i="42" l="1"/>
  <c r="D664" i="10"/>
  <c r="D11" i="42" l="1"/>
  <c r="D665" i="10"/>
  <c r="D12" i="42" l="1"/>
  <c r="D666" i="10"/>
  <c r="D13" i="42" l="1"/>
  <c r="D667" i="10"/>
  <c r="D14" i="42" l="1"/>
  <c r="D668" i="10"/>
  <c r="D15" i="42" l="1"/>
  <c r="D669" i="10"/>
  <c r="D16" i="42" l="1"/>
  <c r="D670" i="10"/>
  <c r="D17" i="42" l="1"/>
  <c r="D671" i="10"/>
  <c r="D18" i="42" l="1"/>
  <c r="D672" i="10"/>
  <c r="D19" i="42" l="1"/>
  <c r="D673" i="10"/>
  <c r="D20" i="42" l="1"/>
  <c r="D674" i="10"/>
  <c r="D21" i="42" l="1"/>
  <c r="D675" i="10"/>
  <c r="D22" i="42" l="1"/>
  <c r="D676" i="10"/>
  <c r="D23" i="42" l="1"/>
  <c r="D677" i="10"/>
  <c r="D24" i="42" l="1"/>
  <c r="D678" i="10"/>
  <c r="D25" i="42" l="1"/>
  <c r="D679" i="10"/>
  <c r="D26" i="42" l="1"/>
  <c r="D680" i="10"/>
  <c r="D27" i="42" l="1"/>
  <c r="D681" i="10"/>
  <c r="D28" i="42" l="1"/>
  <c r="D682" i="10"/>
  <c r="D29" i="42" l="1"/>
  <c r="D683" i="10"/>
  <c r="D30" i="42" l="1"/>
  <c r="D684" i="10"/>
  <c r="D31" i="42" l="1"/>
  <c r="D685" i="10"/>
  <c r="D686" i="10" l="1"/>
  <c r="D3" i="43"/>
  <c r="D4" i="43" l="1"/>
  <c r="D687" i="10"/>
  <c r="D5" i="43" l="1"/>
  <c r="D688" i="10"/>
  <c r="D6" i="43" l="1"/>
  <c r="D689" i="10"/>
  <c r="D7" i="43" l="1"/>
  <c r="D690" i="10"/>
  <c r="D8" i="43" l="1"/>
  <c r="D691" i="10"/>
  <c r="D9" i="43" l="1"/>
  <c r="D692" i="10"/>
  <c r="D10" i="43" l="1"/>
  <c r="D693" i="10"/>
  <c r="D11" i="43" l="1"/>
  <c r="D694" i="10"/>
  <c r="D12" i="43" l="1"/>
  <c r="D695" i="10"/>
  <c r="D13" i="43" l="1"/>
  <c r="D696" i="10"/>
  <c r="D14" i="43" l="1"/>
  <c r="D697" i="10"/>
  <c r="D15" i="43" l="1"/>
  <c r="D698" i="10"/>
  <c r="D16" i="43" l="1"/>
  <c r="D699" i="10"/>
  <c r="D17" i="43" l="1"/>
  <c r="D700" i="10"/>
  <c r="D18" i="43" l="1"/>
  <c r="D701" i="10"/>
  <c r="D19" i="43" l="1"/>
  <c r="D702" i="10"/>
  <c r="D20" i="43" l="1"/>
  <c r="D703" i="10"/>
  <c r="D21" i="43" l="1"/>
  <c r="D704" i="10"/>
  <c r="D22" i="43" l="1"/>
  <c r="D705" i="10"/>
  <c r="D23" i="43" l="1"/>
  <c r="D706" i="10"/>
  <c r="D24" i="43" l="1"/>
  <c r="D707" i="10"/>
  <c r="D25" i="43" l="1"/>
  <c r="D708" i="10"/>
  <c r="D26" i="43" l="1"/>
  <c r="D709" i="10"/>
  <c r="D27" i="43" l="1"/>
  <c r="D710" i="10"/>
  <c r="D28" i="43" l="1"/>
  <c r="D711" i="10"/>
  <c r="D29" i="43" l="1"/>
  <c r="D712" i="10"/>
  <c r="D30" i="43" l="1"/>
  <c r="D713" i="10"/>
  <c r="D31" i="43" l="1"/>
  <c r="D714" i="10"/>
  <c r="D32" i="43" l="1"/>
  <c r="D715" i="10"/>
  <c r="D33" i="43" l="1"/>
  <c r="D716" i="10"/>
  <c r="D717" i="10" l="1"/>
  <c r="D3" i="44"/>
  <c r="D718" i="10" l="1"/>
  <c r="D4" i="44"/>
  <c r="D5" i="44" l="1"/>
  <c r="D719" i="10"/>
  <c r="D6" i="44" l="1"/>
  <c r="D720" i="10"/>
  <c r="D7" i="44" l="1"/>
  <c r="D721" i="10"/>
  <c r="D8" i="44" l="1"/>
  <c r="D722" i="10"/>
  <c r="D9" i="44" l="1"/>
  <c r="D723" i="10"/>
  <c r="D10" i="44" l="1"/>
  <c r="D724" i="10"/>
  <c r="D11" i="44" l="1"/>
  <c r="D725" i="10"/>
  <c r="D12" i="44" l="1"/>
  <c r="D726" i="10"/>
  <c r="D13" i="44" l="1"/>
  <c r="D727" i="10"/>
  <c r="D14" i="44" l="1"/>
  <c r="D728" i="10"/>
  <c r="D15" i="44" l="1"/>
  <c r="D729" i="10"/>
  <c r="D16" i="44" l="1"/>
  <c r="D730" i="10"/>
  <c r="D17" i="44" l="1"/>
  <c r="D731" i="10"/>
  <c r="D18" i="44" l="1"/>
  <c r="D732" i="10"/>
  <c r="D19" i="44" l="1"/>
  <c r="D733" i="10"/>
  <c r="D20" i="44" l="1"/>
  <c r="D734" i="10"/>
  <c r="D21" i="44" l="1"/>
  <c r="D735" i="10"/>
  <c r="D22" i="44" l="1"/>
  <c r="D736" i="10"/>
  <c r="D23" i="44" l="1"/>
  <c r="D737" i="10"/>
  <c r="D24" i="44" l="1"/>
  <c r="D738" i="10"/>
  <c r="D25" i="44" l="1"/>
  <c r="D739" i="10"/>
  <c r="D26" i="44" l="1"/>
  <c r="D740" i="10"/>
  <c r="D27" i="44" l="1"/>
  <c r="D741" i="10"/>
  <c r="D28" i="44" l="1"/>
  <c r="D742" i="10"/>
  <c r="D29" i="44" l="1"/>
  <c r="D743" i="10"/>
  <c r="D30" i="44" l="1"/>
  <c r="D744" i="10"/>
  <c r="D31" i="44" l="1"/>
  <c r="D745" i="10"/>
  <c r="D32" i="44" l="1"/>
  <c r="D746" i="10"/>
  <c r="D747" i="10" l="1"/>
  <c r="D3" i="45"/>
  <c r="D748" i="10" l="1"/>
  <c r="D4" i="45"/>
  <c r="D5" i="45" l="1"/>
  <c r="D749" i="10"/>
  <c r="D6" i="45" l="1"/>
  <c r="D750" i="10"/>
  <c r="D7" i="45" l="1"/>
  <c r="D751" i="10"/>
  <c r="D8" i="45" l="1"/>
  <c r="D752" i="10"/>
  <c r="D9" i="45" l="1"/>
  <c r="D753" i="10"/>
  <c r="D10" i="45" l="1"/>
  <c r="D754" i="10"/>
  <c r="D11" i="45" l="1"/>
  <c r="D755" i="10"/>
  <c r="D12" i="45" l="1"/>
  <c r="D756" i="10"/>
  <c r="D13" i="45" l="1"/>
  <c r="D757" i="10"/>
  <c r="D14" i="45" l="1"/>
  <c r="D758" i="10"/>
  <c r="D15" i="45" l="1"/>
  <c r="D759" i="10"/>
  <c r="D16" i="45" l="1"/>
  <c r="D760" i="10"/>
  <c r="D17" i="45" l="1"/>
  <c r="D761" i="10"/>
  <c r="D18" i="45" l="1"/>
  <c r="D762" i="10"/>
  <c r="D19" i="45" l="1"/>
  <c r="D763" i="10"/>
  <c r="D20" i="45" l="1"/>
  <c r="D764" i="10"/>
  <c r="D21" i="45" l="1"/>
  <c r="D765" i="10"/>
  <c r="D22" i="45" l="1"/>
  <c r="D766" i="10"/>
  <c r="D23" i="45" l="1"/>
  <c r="D767" i="10"/>
  <c r="D24" i="45" l="1"/>
  <c r="D768" i="10"/>
  <c r="D25" i="45" l="1"/>
  <c r="D769" i="10"/>
  <c r="D26" i="45" l="1"/>
  <c r="D770" i="10"/>
  <c r="D27" i="45" l="1"/>
  <c r="D771" i="10"/>
  <c r="D28" i="45" l="1"/>
  <c r="D772" i="10"/>
  <c r="D29" i="45" l="1"/>
  <c r="D773" i="10"/>
  <c r="D30" i="45" l="1"/>
  <c r="D774" i="10"/>
  <c r="D31" i="45" l="1"/>
  <c r="D775" i="10"/>
  <c r="D32" i="45" l="1"/>
  <c r="D776" i="10"/>
  <c r="D33" i="45" l="1"/>
  <c r="D777" i="10"/>
  <c r="D778" i="10" l="1"/>
  <c r="D3" i="46"/>
  <c r="D4" i="46" l="1"/>
  <c r="D779" i="10"/>
  <c r="D5" i="46" l="1"/>
  <c r="D780" i="10"/>
  <c r="D6" i="46" l="1"/>
  <c r="D781" i="10"/>
  <c r="D7" i="46" l="1"/>
  <c r="D782" i="10"/>
  <c r="D8" i="46" l="1"/>
  <c r="D783" i="10"/>
  <c r="D9" i="46" l="1"/>
  <c r="D784" i="10"/>
  <c r="D10" i="46" l="1"/>
  <c r="D785" i="10"/>
  <c r="D11" i="46" l="1"/>
  <c r="D786" i="10"/>
  <c r="D12" i="46" l="1"/>
  <c r="D787" i="10"/>
  <c r="D13" i="46" l="1"/>
  <c r="D788" i="10"/>
  <c r="D14" i="46" l="1"/>
  <c r="D789" i="10"/>
  <c r="D15" i="46" l="1"/>
  <c r="D790" i="10"/>
  <c r="D16" i="46" l="1"/>
  <c r="D791" i="10"/>
  <c r="D17" i="46" l="1"/>
  <c r="D792" i="10"/>
  <c r="D18" i="46" l="1"/>
  <c r="D793" i="10"/>
  <c r="D19" i="46" l="1"/>
  <c r="D794" i="10"/>
  <c r="D20" i="46" l="1"/>
  <c r="D795" i="10"/>
  <c r="D21" i="46" l="1"/>
  <c r="D796" i="10"/>
  <c r="D22" i="46" l="1"/>
  <c r="D797" i="10"/>
  <c r="D23" i="46" l="1"/>
  <c r="D798" i="10"/>
  <c r="D24" i="46" l="1"/>
  <c r="D799" i="10"/>
  <c r="D25" i="46" l="1"/>
  <c r="D800" i="10"/>
  <c r="D26" i="46" l="1"/>
  <c r="D801" i="10"/>
  <c r="D27" i="46" l="1"/>
  <c r="D802" i="10"/>
  <c r="D28" i="46" l="1"/>
  <c r="D803" i="10"/>
  <c r="D29" i="46" l="1"/>
  <c r="D804" i="10"/>
  <c r="D30" i="46" l="1"/>
  <c r="D805" i="10"/>
  <c r="D31" i="46" l="1"/>
  <c r="D806" i="10"/>
  <c r="D32" i="46" l="1"/>
  <c r="D807" i="10"/>
  <c r="D808" i="10" l="1"/>
  <c r="D3" i="47"/>
  <c r="D4" i="47" l="1"/>
  <c r="D809" i="10"/>
  <c r="D5" i="47" l="1"/>
  <c r="D810" i="10"/>
  <c r="D6" i="47" l="1"/>
  <c r="D811" i="10"/>
  <c r="D7" i="47" l="1"/>
  <c r="D812" i="10"/>
  <c r="D8" i="47" l="1"/>
  <c r="D813" i="10"/>
  <c r="D9" i="47" l="1"/>
  <c r="D814" i="10"/>
  <c r="D10" i="47" l="1"/>
  <c r="D815" i="10"/>
  <c r="D11" i="47" l="1"/>
  <c r="D816" i="10"/>
  <c r="D12" i="47" l="1"/>
  <c r="D817" i="10"/>
  <c r="D13" i="47" l="1"/>
  <c r="D818" i="10"/>
  <c r="D14" i="47" l="1"/>
  <c r="D819" i="10"/>
  <c r="D15" i="47" l="1"/>
  <c r="D820" i="10"/>
  <c r="D16" i="47" l="1"/>
  <c r="D821" i="10"/>
  <c r="D17" i="47" l="1"/>
  <c r="D822" i="10"/>
  <c r="D18" i="47" l="1"/>
  <c r="D823" i="10"/>
  <c r="D19" i="47" l="1"/>
  <c r="D824" i="10"/>
  <c r="D20" i="47" l="1"/>
  <c r="D825" i="10"/>
  <c r="D21" i="47" l="1"/>
  <c r="D826" i="10"/>
  <c r="D22" i="47" l="1"/>
  <c r="D827" i="10"/>
  <c r="D23" i="47" l="1"/>
  <c r="D828" i="10"/>
  <c r="D24" i="47" l="1"/>
  <c r="D829" i="10"/>
  <c r="D25" i="47" l="1"/>
  <c r="D830" i="10"/>
  <c r="D26" i="47" l="1"/>
  <c r="D831" i="10"/>
  <c r="D27" i="47" l="1"/>
  <c r="D832" i="10"/>
  <c r="D28" i="47" l="1"/>
  <c r="D833" i="10"/>
  <c r="D29" i="47" l="1"/>
  <c r="D834" i="10"/>
  <c r="D30" i="47" l="1"/>
  <c r="D835" i="10"/>
  <c r="D31" i="47" l="1"/>
  <c r="D836" i="10"/>
  <c r="D32" i="47" l="1"/>
  <c r="D837" i="10"/>
  <c r="D33" i="47" l="1"/>
  <c r="D838" i="10"/>
  <c r="D839" i="10" l="1"/>
  <c r="D3" i="48"/>
  <c r="D4" i="48" l="1"/>
  <c r="D840" i="10"/>
  <c r="D5" i="48" l="1"/>
  <c r="D841" i="10"/>
  <c r="D6" i="48" l="1"/>
  <c r="D842" i="10"/>
  <c r="D7" i="48" l="1"/>
  <c r="D843" i="10"/>
  <c r="D8" i="48" l="1"/>
  <c r="D844" i="10"/>
  <c r="D9" i="48" l="1"/>
  <c r="D845" i="10"/>
  <c r="D10" i="48" l="1"/>
  <c r="D846" i="10"/>
  <c r="D11" i="48" l="1"/>
  <c r="D847" i="10"/>
  <c r="D12" i="48" l="1"/>
  <c r="D848" i="10"/>
  <c r="D13" i="48" l="1"/>
  <c r="D849" i="10"/>
  <c r="D14" i="48" l="1"/>
  <c r="D850" i="10"/>
  <c r="D15" i="48" l="1"/>
  <c r="D851" i="10"/>
  <c r="D16" i="48" l="1"/>
  <c r="D852" i="10"/>
  <c r="D17" i="48" l="1"/>
  <c r="D853" i="10"/>
  <c r="D18" i="48" l="1"/>
  <c r="D854" i="10"/>
  <c r="D19" i="48" l="1"/>
  <c r="D855" i="10"/>
  <c r="D20" i="48" l="1"/>
  <c r="D856" i="10"/>
  <c r="D21" i="48" l="1"/>
  <c r="D857" i="10"/>
  <c r="D22" i="48" l="1"/>
  <c r="D858" i="10"/>
  <c r="D23" i="48" l="1"/>
  <c r="D859" i="10"/>
  <c r="D24" i="48" l="1"/>
  <c r="D860" i="10"/>
  <c r="D25" i="48" l="1"/>
  <c r="D861" i="10"/>
  <c r="D26" i="48" l="1"/>
  <c r="D862" i="10"/>
  <c r="D27" i="48" l="1"/>
  <c r="D863" i="10"/>
  <c r="D28" i="48" l="1"/>
  <c r="D864" i="10"/>
  <c r="D29" i="48" l="1"/>
  <c r="D865" i="10"/>
  <c r="D30" i="48" l="1"/>
  <c r="D866" i="10"/>
  <c r="D31" i="48" l="1"/>
  <c r="D867" i="10"/>
  <c r="D32" i="48" l="1"/>
  <c r="D868" i="10"/>
  <c r="D33" i="48" l="1"/>
  <c r="D869" i="10"/>
  <c r="D870" i="10" l="1"/>
  <c r="D3" i="49"/>
  <c r="D4" i="49" l="1"/>
  <c r="D871" i="10"/>
  <c r="D5" i="49" l="1"/>
  <c r="D872" i="10"/>
  <c r="D6" i="49" l="1"/>
  <c r="D873" i="10"/>
  <c r="D7" i="49" l="1"/>
  <c r="D874" i="10"/>
  <c r="D8" i="49" l="1"/>
  <c r="D875" i="10"/>
  <c r="D9" i="49" l="1"/>
  <c r="D876" i="10"/>
  <c r="D10" i="49" l="1"/>
  <c r="D877" i="10"/>
  <c r="D11" i="49" l="1"/>
  <c r="D878" i="10"/>
  <c r="D12" i="49" l="1"/>
  <c r="D879" i="10"/>
  <c r="D13" i="49" l="1"/>
  <c r="D880" i="10"/>
  <c r="D14" i="49" l="1"/>
  <c r="D881" i="10"/>
  <c r="D15" i="49" l="1"/>
  <c r="D882" i="10"/>
  <c r="D16" i="49" l="1"/>
  <c r="D883" i="10"/>
  <c r="D17" i="49" l="1"/>
  <c r="D884" i="10"/>
  <c r="D18" i="49" l="1"/>
  <c r="D885" i="10"/>
  <c r="D19" i="49" l="1"/>
  <c r="D886" i="10"/>
  <c r="D20" i="49" l="1"/>
  <c r="D887" i="10"/>
  <c r="D21" i="49" l="1"/>
  <c r="D888" i="10"/>
  <c r="D22" i="49" l="1"/>
  <c r="D889" i="10"/>
  <c r="D23" i="49" l="1"/>
  <c r="D890" i="10"/>
  <c r="D24" i="49" l="1"/>
  <c r="D891" i="10"/>
  <c r="D25" i="49" l="1"/>
  <c r="D892" i="10"/>
  <c r="D26" i="49" l="1"/>
  <c r="D893" i="10"/>
  <c r="D27" i="49" l="1"/>
  <c r="D894" i="10"/>
  <c r="D28" i="49" l="1"/>
  <c r="D895" i="10"/>
  <c r="D29" i="49" l="1"/>
  <c r="D896" i="10"/>
  <c r="D30" i="49" l="1"/>
  <c r="D897" i="10"/>
  <c r="D31" i="49" l="1"/>
  <c r="D898" i="10"/>
  <c r="D32" i="49" l="1"/>
  <c r="D899" i="10"/>
  <c r="D900" i="10" l="1"/>
  <c r="D3" i="50"/>
  <c r="D901" i="10" l="1"/>
  <c r="D4" i="50"/>
  <c r="D5" i="50" l="1"/>
  <c r="D902" i="10"/>
  <c r="D6" i="50" l="1"/>
  <c r="D903" i="10"/>
  <c r="D7" i="50" l="1"/>
  <c r="D904" i="10"/>
  <c r="D8" i="50" l="1"/>
  <c r="D905" i="10"/>
  <c r="D9" i="50" l="1"/>
  <c r="D906" i="10"/>
  <c r="D10" i="50" l="1"/>
  <c r="D907" i="10"/>
  <c r="D11" i="50" l="1"/>
  <c r="D908" i="10"/>
  <c r="D12" i="50" l="1"/>
  <c r="D909" i="10"/>
  <c r="D13" i="50" l="1"/>
  <c r="D910" i="10"/>
  <c r="D14" i="50" l="1"/>
  <c r="D911" i="10"/>
  <c r="D15" i="50" l="1"/>
  <c r="D912" i="10"/>
  <c r="D16" i="50" l="1"/>
  <c r="D913" i="10"/>
  <c r="D17" i="50" l="1"/>
  <c r="D914" i="10"/>
  <c r="D18" i="50" l="1"/>
  <c r="D915" i="10"/>
  <c r="D19" i="50" l="1"/>
  <c r="D916" i="10"/>
  <c r="D20" i="50" l="1"/>
  <c r="D917" i="10"/>
  <c r="D21" i="50" l="1"/>
  <c r="D918" i="10"/>
  <c r="D22" i="50" l="1"/>
  <c r="D919" i="10"/>
  <c r="D23" i="50" l="1"/>
  <c r="D920" i="10"/>
  <c r="D24" i="50" l="1"/>
  <c r="D921" i="10"/>
  <c r="D25" i="50" l="1"/>
  <c r="D922" i="10"/>
  <c r="D26" i="50" l="1"/>
  <c r="D923" i="10"/>
  <c r="D27" i="50" l="1"/>
  <c r="D924" i="10"/>
  <c r="D28" i="50" l="1"/>
  <c r="D925" i="10"/>
  <c r="D29" i="50" l="1"/>
  <c r="D926" i="10"/>
  <c r="D30" i="50" l="1"/>
  <c r="D927" i="10"/>
  <c r="D31" i="50" l="1"/>
  <c r="D928" i="10"/>
  <c r="D32" i="50" l="1"/>
  <c r="D929" i="10"/>
  <c r="D33" i="50" l="1"/>
  <c r="D930" i="10"/>
  <c r="D931" i="10" l="1"/>
  <c r="D3" i="51"/>
  <c r="D932" i="10" l="1"/>
  <c r="D4" i="51"/>
  <c r="D5" i="51" l="1"/>
  <c r="D933" i="10"/>
  <c r="D6" i="51" l="1"/>
  <c r="D934" i="10"/>
  <c r="D7" i="51" l="1"/>
  <c r="D935" i="10"/>
  <c r="D8" i="51" l="1"/>
  <c r="D936" i="10"/>
  <c r="D9" i="51" l="1"/>
  <c r="D937" i="10"/>
  <c r="D10" i="51" l="1"/>
  <c r="D938" i="10"/>
  <c r="D11" i="51" l="1"/>
  <c r="D939" i="10"/>
  <c r="D12" i="51" l="1"/>
  <c r="D940" i="10"/>
  <c r="D13" i="51" l="1"/>
  <c r="D941" i="10"/>
  <c r="D14" i="51" l="1"/>
  <c r="D942" i="10"/>
  <c r="D15" i="51" l="1"/>
  <c r="D943" i="10"/>
  <c r="D16" i="51" l="1"/>
  <c r="D944" i="10"/>
  <c r="D17" i="51" l="1"/>
  <c r="D945" i="10"/>
  <c r="D18" i="51" l="1"/>
  <c r="D946" i="10"/>
  <c r="D19" i="51" l="1"/>
  <c r="D947" i="10"/>
  <c r="D20" i="51" l="1"/>
  <c r="D948" i="10"/>
  <c r="D21" i="51" l="1"/>
  <c r="D949" i="10"/>
  <c r="D22" i="51" l="1"/>
  <c r="D950" i="10"/>
  <c r="D23" i="51" l="1"/>
  <c r="D951" i="10"/>
  <c r="D24" i="51" l="1"/>
  <c r="D952" i="10"/>
  <c r="D25" i="51" l="1"/>
  <c r="D953" i="10"/>
  <c r="D26" i="51" l="1"/>
  <c r="D954" i="10"/>
  <c r="D27" i="51" l="1"/>
  <c r="D955" i="10"/>
  <c r="D28" i="51" l="1"/>
  <c r="D956" i="10"/>
  <c r="D29" i="51" l="1"/>
  <c r="D957" i="10"/>
  <c r="D30" i="51" l="1"/>
  <c r="D958" i="10"/>
  <c r="D31" i="51" l="1"/>
  <c r="D959" i="10"/>
  <c r="D32" i="51" l="1"/>
  <c r="D960" i="10"/>
  <c r="D961" i="10" l="1"/>
  <c r="D3" i="52"/>
  <c r="D4" i="52" l="1"/>
  <c r="D962" i="10"/>
  <c r="D5" i="52" l="1"/>
  <c r="D963" i="10"/>
  <c r="D6" i="52" l="1"/>
  <c r="D964" i="10"/>
  <c r="D7" i="52" l="1"/>
  <c r="D965" i="10"/>
  <c r="D8" i="52" l="1"/>
  <c r="D966" i="10"/>
  <c r="D9" i="52" l="1"/>
  <c r="D967" i="10"/>
  <c r="D10" i="52" l="1"/>
  <c r="D968" i="10"/>
  <c r="D11" i="52" l="1"/>
  <c r="D969" i="10"/>
  <c r="D12" i="52" l="1"/>
  <c r="D970" i="10"/>
  <c r="D13" i="52" l="1"/>
  <c r="D971" i="10"/>
  <c r="D14" i="52" l="1"/>
  <c r="D972" i="10"/>
  <c r="D15" i="52" l="1"/>
  <c r="D973" i="10"/>
  <c r="D16" i="52" l="1"/>
  <c r="D974" i="10"/>
  <c r="D17" i="52" l="1"/>
  <c r="D975" i="10"/>
  <c r="D18" i="52" l="1"/>
  <c r="D976" i="10"/>
  <c r="D19" i="52" l="1"/>
  <c r="D977" i="10"/>
  <c r="D20" i="52" l="1"/>
  <c r="D978" i="10"/>
  <c r="D21" i="52" l="1"/>
  <c r="D979" i="10"/>
  <c r="D22" i="52" l="1"/>
  <c r="D980" i="10"/>
  <c r="D23" i="52" l="1"/>
  <c r="D981" i="10"/>
  <c r="D24" i="52" l="1"/>
  <c r="D982" i="10"/>
  <c r="D25" i="52" l="1"/>
  <c r="D983" i="10"/>
  <c r="D26" i="52" l="1"/>
  <c r="D984" i="10"/>
  <c r="D27" i="52" l="1"/>
  <c r="D985" i="10"/>
  <c r="D28" i="52" l="1"/>
  <c r="D986" i="10"/>
  <c r="D29" i="52" l="1"/>
  <c r="D987" i="10"/>
  <c r="D30" i="52" l="1"/>
  <c r="D988" i="10"/>
  <c r="D31" i="52" l="1"/>
  <c r="D989" i="10"/>
  <c r="D32" i="52" l="1"/>
  <c r="D990" i="10"/>
  <c r="D33" i="52" l="1"/>
  <c r="D992" i="10" s="1"/>
  <c r="D991"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<sst xmlns="http://schemas.openxmlformats.org/spreadsheetml/2006/main" count="687" uniqueCount="166">
  <si>
    <t>Midas Safety Bangladesh Solar Project Daily Report</t>
  </si>
  <si>
    <t>Statistical Time</t>
  </si>
  <si>
    <t>Total String Capacity (kWp)</t>
  </si>
  <si>
    <t>PV Yield (kWh)</t>
  </si>
  <si>
    <t>Total Yield (kWh)</t>
  </si>
  <si>
    <t>CO₂ Avoided (ton)</t>
  </si>
  <si>
    <t>Standard Coal Saved (ton)</t>
  </si>
  <si>
    <t>Revenue (USD)</t>
  </si>
  <si>
    <t>2022-04-16</t>
  </si>
  <si>
    <t/>
  </si>
  <si>
    <t>2022-04-17</t>
  </si>
  <si>
    <t>2022-04-18</t>
  </si>
  <si>
    <t>USD Conversion Rate</t>
  </si>
  <si>
    <t>2022-04-19</t>
  </si>
  <si>
    <t>2022-04-20</t>
  </si>
  <si>
    <t>2022-04-21</t>
  </si>
  <si>
    <t>2022-04-22</t>
  </si>
  <si>
    <t>2022-04-23</t>
  </si>
  <si>
    <t>2022-04-24</t>
  </si>
  <si>
    <t>2022-04-25</t>
  </si>
  <si>
    <t>2022-04-26</t>
  </si>
  <si>
    <t>2022-04-27</t>
  </si>
  <si>
    <t>2022-04-28</t>
  </si>
  <si>
    <t>2022-04-29</t>
  </si>
  <si>
    <t>2022-04-30</t>
  </si>
  <si>
    <t>2022-05-01</t>
  </si>
  <si>
    <t>2022-05-02</t>
  </si>
  <si>
    <t>2022-05-03</t>
  </si>
  <si>
    <t>2022-05-04</t>
  </si>
  <si>
    <t>2022-05-05</t>
  </si>
  <si>
    <t>2022-05-06</t>
  </si>
  <si>
    <t>2022-05-07</t>
  </si>
  <si>
    <t>2022-05-08</t>
  </si>
  <si>
    <t>2022-05-09</t>
  </si>
  <si>
    <t>2022-05-10</t>
  </si>
  <si>
    <t>2022-05-11</t>
  </si>
  <si>
    <t>2022-05-12</t>
  </si>
  <si>
    <t>2022-05-13</t>
  </si>
  <si>
    <t>2022-05-14</t>
  </si>
  <si>
    <t>2022-05-15</t>
  </si>
  <si>
    <t>2022-05-16</t>
  </si>
  <si>
    <t>2022-05-17</t>
  </si>
  <si>
    <t>2022-05-18</t>
  </si>
  <si>
    <t>2022-05-19</t>
  </si>
  <si>
    <t>2022-05-20</t>
  </si>
  <si>
    <t>2022-05-21</t>
  </si>
  <si>
    <t>2022-05-22</t>
  </si>
  <si>
    <t>2022-05-23</t>
  </si>
  <si>
    <t>2022-05-24</t>
  </si>
  <si>
    <t>2022-05-25</t>
  </si>
  <si>
    <t>2022-05-26</t>
  </si>
  <si>
    <t>2022-05-27</t>
  </si>
  <si>
    <t>2022-05-28</t>
  </si>
  <si>
    <t>2022-05-29</t>
  </si>
  <si>
    <t>2022-05-30</t>
  </si>
  <si>
    <t>2022-05-31</t>
  </si>
  <si>
    <t>2022-06-02</t>
  </si>
  <si>
    <t>2022-06-03</t>
  </si>
  <si>
    <t>2022-06-04</t>
  </si>
  <si>
    <t>2022-06-05</t>
  </si>
  <si>
    <t>2022-06-06</t>
  </si>
  <si>
    <t>2022-06-07</t>
  </si>
  <si>
    <t>2022-06-08</t>
  </si>
  <si>
    <t>2022-06-09</t>
  </si>
  <si>
    <t>2022-06-10</t>
  </si>
  <si>
    <t>2022-06-11</t>
  </si>
  <si>
    <t>2022-06-12</t>
  </si>
  <si>
    <t>2022-06-13</t>
  </si>
  <si>
    <t>2022-06-14</t>
  </si>
  <si>
    <t>2022-06-15</t>
  </si>
  <si>
    <t>2022-06-16</t>
  </si>
  <si>
    <t>2022-06-17</t>
  </si>
  <si>
    <t>2022-06-18</t>
  </si>
  <si>
    <t>2022-06-19</t>
  </si>
  <si>
    <t>2022-06-20</t>
  </si>
  <si>
    <t>2022-06-21</t>
  </si>
  <si>
    <t>2022-06-22</t>
  </si>
  <si>
    <t>2022-06-23</t>
  </si>
  <si>
    <t>2022-06-24</t>
  </si>
  <si>
    <t>2022-06-25</t>
  </si>
  <si>
    <t>2022-06-26</t>
  </si>
  <si>
    <t>2022-06-27</t>
  </si>
  <si>
    <t>2022-06-28</t>
  </si>
  <si>
    <t>2022-06-29</t>
  </si>
  <si>
    <t>2022-06-30</t>
  </si>
  <si>
    <t>Eid Holidays</t>
  </si>
  <si>
    <t>off day</t>
  </si>
  <si>
    <t>Picnic</t>
  </si>
  <si>
    <t>National holiday</t>
  </si>
  <si>
    <t>BEPZA Power off</t>
  </si>
  <si>
    <t xml:space="preserve"> </t>
  </si>
  <si>
    <t>Extra Panel Installation</t>
  </si>
  <si>
    <t>Electricity Rate</t>
  </si>
  <si>
    <t>Extra Panel Installation work</t>
  </si>
  <si>
    <t>Eid Holiday</t>
  </si>
  <si>
    <t>Cyclone Mocha</t>
  </si>
  <si>
    <t>National Mourn Day</t>
  </si>
  <si>
    <t>Cyclone "Hamoon"</t>
  </si>
  <si>
    <t>Anual Picnic-2023</t>
  </si>
  <si>
    <t>Holiday</t>
  </si>
  <si>
    <t>National Election</t>
  </si>
  <si>
    <t>Monthly Production Report Data shared from HelioScope View</t>
  </si>
  <si>
    <t>Month</t>
  </si>
  <si>
    <t>Grid (KWH)</t>
  </si>
  <si>
    <t>January</t>
  </si>
  <si>
    <t>February</t>
  </si>
  <si>
    <t>March</t>
  </si>
  <si>
    <t>April</t>
  </si>
  <si>
    <t>May</t>
  </si>
  <si>
    <t>June</t>
  </si>
  <si>
    <t>July</t>
  </si>
  <si>
    <t>August</t>
  </si>
  <si>
    <t>September</t>
  </si>
  <si>
    <t>October</t>
  </si>
  <si>
    <t>November</t>
  </si>
  <si>
    <t>December</t>
  </si>
  <si>
    <t>Expected Monthly Production Data shared from HelioScope View</t>
  </si>
  <si>
    <t>January -19202 KWH</t>
  </si>
  <si>
    <t>July -20014 KWH</t>
  </si>
  <si>
    <t>February -19644 KWH</t>
  </si>
  <si>
    <t>August -20749 KWH</t>
  </si>
  <si>
    <t>March -24506 KWH</t>
  </si>
  <si>
    <t>September -20260 KWH</t>
  </si>
  <si>
    <t>April -25158 KWH</t>
  </si>
  <si>
    <t>October -21238 KWH</t>
  </si>
  <si>
    <t>May -25033 KWH</t>
  </si>
  <si>
    <t>November -19637 KWH</t>
  </si>
  <si>
    <t>June -22485 KWH</t>
  </si>
  <si>
    <t>December -18954 KWH</t>
  </si>
  <si>
    <t>Row Labels</t>
  </si>
  <si>
    <t>Sum of PV Yield (kWh)</t>
  </si>
  <si>
    <t>Sum of CO₂ Avoided (ton)</t>
  </si>
  <si>
    <t>Sum of Standard Coal Saved (ton)</t>
  </si>
  <si>
    <t>Sum of Revenue (USD)</t>
  </si>
  <si>
    <t>Jan</t>
  </si>
  <si>
    <t>2023</t>
  </si>
  <si>
    <t>Feb</t>
  </si>
  <si>
    <t>Apr</t>
  </si>
  <si>
    <t>Mar</t>
  </si>
  <si>
    <t>Jun</t>
  </si>
  <si>
    <t xml:space="preserve">In the month of Jun solar system was running with 194.4 KWp. But due to installation work we need to shutdown for first 2 days of the month. Also there are 4 Friday in which we do not have any load in the grid and so we do get any output. That why you will see mismatch in the Holioscope View data (June-22485 KWH) and Actual Data (June-20298 KWH).  </t>
  </si>
  <si>
    <t>Jul</t>
  </si>
  <si>
    <t xml:space="preserve">In the month of July solar system was running with 194.4 KWp. But due to Eid Holidays we need to shutdown for 5 days of the month. Also there are 4 Friday which we run the system. But the actual generation is much higher then Holioscope view expacted data. Holioscope View data (July-20014 KWH) and Actual Data (July- 22889 KWH).  </t>
  </si>
  <si>
    <t>Aug</t>
  </si>
  <si>
    <t>We get more than our expected HelioScope View in August Month.</t>
  </si>
  <si>
    <t>Sep</t>
  </si>
  <si>
    <t>We get more than our expected HelioScope View in September Month.</t>
  </si>
  <si>
    <t>Oct</t>
  </si>
  <si>
    <t xml:space="preserve">We get more than our expected HelioScope View in October Month. Holioscope View data (October- 21238 KWH) and Actual Data (October- 22970 KWH). </t>
  </si>
  <si>
    <t>Nov</t>
  </si>
  <si>
    <t>In the month of November we get less than our helioscope view due to solar panel cleanning work.</t>
  </si>
  <si>
    <t>Dec</t>
  </si>
  <si>
    <t>In the month of December we get less than our helioscope view due to solar panel cleaning for 3 days. Moreover we need to stop the solar system for 2 days - Holiday &amp; Picnic</t>
  </si>
  <si>
    <t>In the month of January, the Generation of solar is less than our helioscope view due to BEPZA power being off for 2 days. Moreover, we need to stop the solar system for 1 day as extra pannel installation work is going on</t>
  </si>
  <si>
    <t>Grand Total</t>
  </si>
  <si>
    <t>In February, the Generation of Solar was less than our helioscope view due to the New panel installation for 2 days. Moreover, we need to stop the solar system for 1 day on 21 February as holiday.</t>
  </si>
  <si>
    <t>In March, the Generation of Solar was less than our helioscope view due to the Unscheduled Rainy Season.</t>
  </si>
  <si>
    <t>In April, the Generation of Solar was less than our helioscope view due to 9 Days Eid Holidays</t>
  </si>
  <si>
    <t>In May, the Generation of Solar was less than our helioscope view due to 1 Day off for Mayday &amp; 2 days off for Cyclone Mocha.</t>
  </si>
  <si>
    <t>In June, the Generation of Solar was less than our helioscope view due to 5 Day off for Eid Holidays.</t>
  </si>
  <si>
    <t xml:space="preserve">In July,3 days off for Eid. But we got more than our expected data in July. </t>
  </si>
  <si>
    <t xml:space="preserve">In Aug,1 days off for National Mourn day.We get less than our helioscope view due to rain. </t>
  </si>
  <si>
    <t>Total Generation</t>
  </si>
  <si>
    <t>YTD CO2 Saved</t>
  </si>
  <si>
    <t>YTD Standard Coal saved</t>
  </si>
  <si>
    <t>YTD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</si>
</sst>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_(* #,##0_);_(* \(#,##0\);_(* &quot;-&quot;??_);_(@_)"/>
    <numFmt numFmtId="165" formatCode="0.0"/>
    <numFmt numFmtId="166" formatCode="yyyy\-mm\-dd;@"/>
    <numFmt numFmtId="167" formatCode="_(&quot;$&quot;* #,##0_);_(&quot;$&quot;* \(#,##0\);_(&quot;$&quot;* &quot;-&quot;??_);_(@_)"/>
  </numFmts>
  <fonts count="18">
    <font>
      <sz val="11"/>
      <color theme="1"/>
      <name val="Calibri"/>
      <family val="2"/>
      <charset val="134"/>
      <scheme val="minor"/>
    </font>
    <font>
      <b/>
      <sz val="11"/>
      <color theme="1"/>
      <name val="Calibri"/>
      <family val="3"/>
      <charset val="134"/>
      <scheme val="minor"/>
    </font>
    <font>
      <sz val="11"/>
      <color theme="1"/>
      <name val="Calibri"/>
      <family val="3"/>
      <charset val="134"/>
      <scheme val="minor"/>
    </font>
    <font>
      <sz val="11"/>
      <color theme="1"/>
      <name val="Calibri"/>
      <family val="2"/>
      <charset val="134"/>
      <scheme val="minor"/>
    </font>
    <font>
      <b/>
      <i/>
      <sz val="14"/>
      <color theme="1"/>
      <name val="Calibri"/>
      <family val="2"/>
      <scheme val="minor"/>
    </font>
    <font>
      <b/>
      <sz val="18"/>
      <color theme="1"/>
      <name val="Calibri"/>
      <family val="3"/>
      <charset val="134"/>
      <scheme val="minor"/>
    </font>
    <font>
      <sz val="12"/>
      <color theme="1"/>
      <name val="Calibri"/>
      <family val="2"/>
      <charset val="134"/>
      <scheme val="minor"/>
    </font>
    <font>
      <b/>
      <i/>
      <sz val="11"/>
      <color theme="1"/>
      <name val="Calibri"/>
      <family val="2"/>
      <scheme val="minor"/>
    </font>
    <font>
      <sz val="11"/>
      <color theme="0"/>
      <name val="Calibri"/>
      <family val="2"/>
      <scheme val="minor"/>
    </font>
    <font>
      <sz val="12"/>
      <color theme="0"/>
      <name val="Calibri"/>
      <family val="2"/>
      <scheme val="minor"/>
    </font>
    <font>
      <sz val="11"/>
      <color theme="0"/>
      <name val="Calibri"/>
      <family val="2"/>
      <charset val="134"/>
      <scheme val="minor"/>
    </font>
    <font>
      <sz val="12"/>
      <color theme="0"/>
      <name val="Calibri"/>
      <family val="2"/>
      <charset val="134"/>
      <scheme val="minor"/>
    </font>
    <font>
      <sz val="14"/>
      <color theme="1"/>
      <name val="Calibri"/>
      <family val="2"/>
      <charset val="134"/>
      <scheme val="minor"/>
    </font>
    <font>
      <sz val="16"/>
      <color theme="0"/>
      <name val="Calibri"/>
      <family val="2"/>
      <charset val="134"/>
      <scheme val="minor"/>
    </font>
    <font>
      <sz val="11"/>
      <color rgb="FF000000"/>
      <name val="Calibri"/>
      <family val="2"/>
      <charset val="134"/>
      <scheme val="minor"/>
    </font>
    <font>
      <sz val="11"/>
      <color rgb="FFFFFFFF"/>
      <name val="Calibri"/>
      <family val="2"/>
      <charset val="134"/>
      <scheme val="minor"/>
    </font>
    <font>
      <sz val="8"/>
      <name val="Calibri"/>
      <family val="2"/>
      <charset val="134"/>
      <scheme val="minor"/>
    </font>
    <font>
      <sz val="11"/>
      <color rgb="FF000000"/>
      <name val="Calibri"/>
      <family val="2"/>
      <charset val="134"/>
    </font>
  </fonts>
  <fills count="13">
    <fill>
      <patternFill patternType="none"/>
    </fill>
    <fill>
      <patternFill patternType="gray125"/>
    </fill>
    <fill>
      <patternFill patternType="solid">
        <fgColor rgb="FFCBF4E4"/>
        <bgColor indexed="64"/>
      </patternFill>
    </fill>
    <fill>
      <patternFill patternType="solid">
        <fgColor theme="7"/>
      </patternFill>
    </fill>
    <fill>
      <patternFill patternType="solid">
        <fgColor theme="8"/>
      </patternFill>
    </fill>
    <fill>
      <patternFill patternType="solid">
        <fgColor rgb="FFFFFF00"/>
        <bgColor indexed="64"/>
      </patternFill>
    </fill>
    <fill>
      <patternFill patternType="solid">
        <fgColor rgb="FF7030A0"/>
        <bgColor indexed="64"/>
      </patternFill>
    </fill>
    <fill>
      <patternFill patternType="solid">
        <fgColor rgb="FF002060"/>
        <bgColor indexed="64"/>
      </patternFill>
    </fill>
    <fill>
      <patternFill patternType="solid">
        <fgColor rgb="FF00B050"/>
        <bgColor indexed="64"/>
      </patternFill>
    </fill>
    <fill>
      <patternFill patternType="solid">
        <fgColor rgb="FFC00000"/>
        <bgColor indexed="64"/>
      </patternFill>
    </fill>
    <fill>
      <patternFill patternType="solid">
        <fgColor theme="0"/>
        <bgColor indexed="64"/>
      </patternFill>
    </fill>
    <fill>
      <patternFill patternType="solid">
        <fgColor rgb="FFB8CCE4"/>
        <bgColor rgb="FFB8CCE4"/>
      </patternFill>
    </fill>
    <fill>
      <patternFill patternType="solid">
        <fgColor rgb="FFDCE6F1"/>
        <bgColor rgb="FFDCE6F1"/>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bottom/>
      <diagonal/>
    </border>
    <border>
      <left/>
      <right style="thin">
        <color indexed="64"/>
      </right>
      <top/>
      <bottom style="thin">
        <color indexed="64"/>
      </bottom>
      <diagonal/>
    </border>
    <border>
      <left style="thin">
        <color auto="1"/>
      </left>
      <right/>
      <top style="thin">
        <color auto="1"/>
      </top>
      <bottom/>
      <diagonal/>
    </border>
    <border>
      <left style="thin">
        <color auto="1"/>
      </left>
      <right style="thin">
        <color auto="1"/>
      </right>
      <top/>
      <bottom/>
      <diagonal/>
    </border>
  </borders>
  <cellStyleXfs count="5">
    <xf numFmtId="0" fontId="0" fillId="0" borderId="0">
      <alignment vertical="center"/>
    </xf>
    <xf numFmtId="43" fontId="3" fillId="0" borderId="0" applyFont="0" applyFill="0" applyBorder="0" applyAlignment="0" applyProtection="0"/>
    <xf numFmtId="0" fontId="8" fillId="3" borderId="0" applyNumberFormat="0" applyBorder="0" applyAlignment="0" applyProtection="0"/>
    <xf numFmtId="0" fontId="8" fillId="4" borderId="0" applyNumberFormat="0" applyBorder="0" applyAlignment="0" applyProtection="0"/>
    <xf numFmtId="44" fontId="3" fillId="0" borderId="0" applyFont="0" applyFill="0" applyBorder="0" applyAlignment="0" applyProtection="0"/>
  </cellStyleXfs>
  <cellXfs count="80">
    <xf numFmtId="0" fontId="0" fillId="0" borderId="0" xfId="0">
      <alignment vertical="center"/>
    </xf>
    <xf numFmtId="0" fontId="1"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2" xfId="0" applyBorder="1" applyAlignment="1">
      <alignment horizontal="center" vertical="center" wrapText="1"/>
    </xf>
    <xf numFmtId="1" fontId="0" fillId="0" borderId="0" xfId="0" applyNumberFormat="1">
      <alignment vertical="center"/>
    </xf>
    <xf numFmtId="0" fontId="0" fillId="0" borderId="1" xfId="0" applyBorder="1">
      <alignment vertical="center"/>
    </xf>
    <xf numFmtId="165" fontId="0" fillId="0" borderId="1" xfId="0" applyNumberFormat="1" applyBorder="1">
      <alignment vertical="center"/>
    </xf>
    <xf numFmtId="165" fontId="0" fillId="0" borderId="2" xfId="0" applyNumberFormat="1" applyBorder="1" applyAlignment="1">
      <alignment horizontal="center" vertical="center" wrapText="1"/>
    </xf>
    <xf numFmtId="0" fontId="1" fillId="2" borderId="3" xfId="0" applyFont="1" applyFill="1" applyBorder="1" applyAlignment="1">
      <alignment horizontal="center" vertical="center" wrapText="1"/>
    </xf>
    <xf numFmtId="0" fontId="0" fillId="0" borderId="1" xfId="0" applyBorder="1" applyAlignment="1">
      <alignment horizontal="center" vertical="center" wrapText="1"/>
    </xf>
    <xf numFmtId="165" fontId="0" fillId="0" borderId="1" xfId="0" applyNumberFormat="1" applyBorder="1" applyAlignment="1">
      <alignment horizontal="center" vertical="center" wrapText="1"/>
    </xf>
    <xf numFmtId="1" fontId="4" fillId="0" borderId="1" xfId="0" applyNumberFormat="1" applyFont="1" applyBorder="1">
      <alignment vertical="center"/>
    </xf>
    <xf numFmtId="0" fontId="7" fillId="0" borderId="0" xfId="0" applyFont="1">
      <alignment vertical="center"/>
    </xf>
    <xf numFmtId="0" fontId="9" fillId="3" borderId="1" xfId="2" applyNumberFormat="1" applyFont="1" applyBorder="1" applyAlignment="1">
      <alignment horizontal="center" vertical="center" wrapText="1"/>
    </xf>
    <xf numFmtId="0" fontId="9" fillId="3" borderId="1" xfId="2" applyFont="1" applyBorder="1" applyAlignment="1">
      <alignment horizontal="center" vertical="center" wrapText="1"/>
    </xf>
    <xf numFmtId="14"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0" xfId="0" applyAlignment="1">
      <alignment horizontal="center" vertical="center"/>
    </xf>
    <xf numFmtId="166" fontId="2" fillId="0" borderId="2" xfId="0" applyNumberFormat="1" applyFont="1" applyBorder="1" applyAlignment="1">
      <alignment horizontal="center" vertical="center" wrapText="1"/>
    </xf>
    <xf numFmtId="0" fontId="0" fillId="0" borderId="0" xfId="0" pivotButton="1">
      <alignment vertical="center"/>
    </xf>
    <xf numFmtId="0" fontId="0" fillId="0" borderId="0" xfId="0" applyAlignment="1">
      <alignment horizontal="left" vertical="center"/>
    </xf>
    <xf numFmtId="165" fontId="7" fillId="0" borderId="0" xfId="0" applyNumberFormat="1" applyFont="1">
      <alignment vertical="center"/>
    </xf>
    <xf numFmtId="166" fontId="2" fillId="5" borderId="2" xfId="0" applyNumberFormat="1" applyFont="1" applyFill="1" applyBorder="1" applyAlignment="1">
      <alignment horizontal="center" vertical="center" wrapText="1"/>
    </xf>
    <xf numFmtId="0" fontId="2" fillId="5" borderId="2" xfId="0" applyFont="1" applyFill="1" applyBorder="1" applyAlignment="1">
      <alignment horizontal="center" vertical="center" wrapText="1"/>
    </xf>
    <xf numFmtId="0" fontId="0" fillId="5" borderId="2" xfId="0" applyFill="1" applyBorder="1" applyAlignment="1">
      <alignment horizontal="center" vertical="center" wrapText="1"/>
    </xf>
    <xf numFmtId="0" fontId="2" fillId="5" borderId="1" xfId="0" applyFont="1" applyFill="1" applyBorder="1" applyAlignment="1">
      <alignment horizontal="center" vertical="center" wrapText="1"/>
    </xf>
    <xf numFmtId="0" fontId="0" fillId="5" borderId="1" xfId="0" applyFill="1" applyBorder="1" applyAlignment="1">
      <alignment horizontal="center" vertical="center" wrapText="1"/>
    </xf>
    <xf numFmtId="165" fontId="0" fillId="5" borderId="2" xfId="0" applyNumberFormat="1" applyFill="1" applyBorder="1" applyAlignment="1">
      <alignment horizontal="center" vertical="center" wrapText="1"/>
    </xf>
    <xf numFmtId="0" fontId="10" fillId="6" borderId="1" xfId="0" applyFont="1" applyFill="1" applyBorder="1" applyAlignment="1">
      <alignment horizontal="center" vertical="center"/>
    </xf>
    <xf numFmtId="164" fontId="0" fillId="0" borderId="1" xfId="1" applyNumberFormat="1" applyFont="1" applyBorder="1" applyAlignment="1">
      <alignment horizontal="center" vertical="center"/>
    </xf>
    <xf numFmtId="0" fontId="12" fillId="0" borderId="0" xfId="0" applyFont="1" applyAlignment="1">
      <alignment vertical="center" wrapText="1"/>
    </xf>
    <xf numFmtId="0" fontId="10"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6" fillId="10" borderId="1" xfId="0" applyFont="1" applyFill="1" applyBorder="1" applyAlignment="1">
      <alignment horizontal="center" vertical="center"/>
    </xf>
    <xf numFmtId="0" fontId="11" fillId="8" borderId="1" xfId="0" applyFont="1" applyFill="1" applyBorder="1" applyAlignment="1">
      <alignment horizontal="center" vertical="center"/>
    </xf>
    <xf numFmtId="0" fontId="11" fillId="7" borderId="1" xfId="0" applyFont="1" applyFill="1" applyBorder="1">
      <alignment vertical="center"/>
    </xf>
    <xf numFmtId="165" fontId="6" fillId="0" borderId="1" xfId="0" applyNumberFormat="1" applyFont="1" applyBorder="1" applyAlignment="1">
      <alignment horizontal="center" vertical="center"/>
    </xf>
    <xf numFmtId="0" fontId="11" fillId="9" borderId="1" xfId="0" applyFont="1" applyFill="1" applyBorder="1">
      <alignment vertical="center"/>
    </xf>
    <xf numFmtId="165" fontId="0" fillId="0" borderId="0" xfId="0" applyNumberFormat="1">
      <alignment vertical="center"/>
    </xf>
    <xf numFmtId="165" fontId="0" fillId="5" borderId="1" xfId="0" applyNumberFormat="1" applyFill="1" applyBorder="1">
      <alignment vertical="center"/>
    </xf>
    <xf numFmtId="165" fontId="0" fillId="5" borderId="1" xfId="0" applyNumberFormat="1" applyFill="1" applyBorder="1" applyAlignment="1">
      <alignment horizontal="center" vertical="center" wrapText="1"/>
    </xf>
    <xf numFmtId="0" fontId="10" fillId="7" borderId="4" xfId="0" applyFont="1" applyFill="1" applyBorder="1" applyAlignment="1">
      <alignment horizontal="center" vertical="center"/>
    </xf>
    <xf numFmtId="14" fontId="0" fillId="0" borderId="0" xfId="0" applyNumberFormat="1" applyAlignment="1">
      <alignment horizontal="left" vertical="center" indent="1"/>
    </xf>
    <xf numFmtId="164" fontId="0" fillId="0" borderId="0" xfId="0" applyNumberFormat="1">
      <alignment vertical="center"/>
    </xf>
    <xf numFmtId="0" fontId="10" fillId="7" borderId="0" xfId="0" applyFont="1" applyFill="1">
      <alignment vertical="center"/>
    </xf>
    <xf numFmtId="0" fontId="14" fillId="11" borderId="0" xfId="0" applyFont="1" applyFill="1">
      <alignment vertical="center"/>
    </xf>
    <xf numFmtId="0" fontId="14" fillId="12" borderId="0" xfId="0" applyFont="1" applyFill="1">
      <alignment vertical="center"/>
    </xf>
    <xf numFmtId="2" fontId="0" fillId="0" borderId="2" xfId="0" applyNumberFormat="1" applyBorder="1" applyAlignment="1">
      <alignment horizontal="center" vertical="center" wrapText="1"/>
    </xf>
    <xf numFmtId="0" fontId="15" fillId="7" borderId="0" xfId="0" applyFont="1" applyFill="1">
      <alignment vertical="center"/>
    </xf>
    <xf numFmtId="0" fontId="1" fillId="2" borderId="4" xfId="0" applyFont="1" applyFill="1" applyBorder="1" applyAlignment="1">
      <alignment horizontal="center" vertical="center" wrapText="1"/>
    </xf>
    <xf numFmtId="2" fontId="0" fillId="5" borderId="2" xfId="0" applyNumberFormat="1" applyFill="1" applyBorder="1" applyAlignment="1">
      <alignment horizontal="center" vertical="center" wrapText="1"/>
    </xf>
    <xf numFmtId="0" fontId="17" fillId="0" borderId="2" xfId="0" applyFont="1" applyBorder="1" applyAlignment="1">
      <alignment horizontal="center" vertical="center" wrapText="1"/>
    </xf>
    <xf numFmtId="0" fontId="17" fillId="5" borderId="2" xfId="0" applyFont="1" applyFill="1" applyBorder="1" applyAlignment="1">
      <alignment horizontal="center" vertical="center" wrapText="1"/>
    </xf>
    <xf numFmtId="0" fontId="17" fillId="0" borderId="5" xfId="0" applyFont="1" applyBorder="1" applyAlignment="1">
      <alignment horizontal="center" vertical="center" wrapText="1"/>
    </xf>
    <xf numFmtId="2" fontId="7" fillId="0" borderId="0" xfId="0" applyNumberFormat="1" applyFont="1" applyAlignment="1">
      <alignment horizontal="center" vertical="center"/>
    </xf>
    <xf numFmtId="165" fontId="7" fillId="0" borderId="0" xfId="0" applyNumberFormat="1" applyFont="1" applyAlignment="1">
      <alignment horizontal="center" vertical="center"/>
    </xf>
    <xf numFmtId="2" fontId="0" fillId="0" borderId="1" xfId="0" applyNumberFormat="1" applyBorder="1" applyAlignment="1">
      <alignment horizontal="center" vertical="center"/>
    </xf>
    <xf numFmtId="2" fontId="0" fillId="0" borderId="0" xfId="0" applyNumberFormat="1">
      <alignment vertical="center"/>
    </xf>
    <xf numFmtId="0" fontId="11" fillId="7" borderId="1" xfId="0" applyFont="1" applyFill="1" applyBorder="1" applyAlignment="1">
      <alignment horizontal="center" vertical="center"/>
    </xf>
    <xf numFmtId="2" fontId="17" fillId="0" borderId="2" xfId="0" applyNumberFormat="1" applyFont="1" applyBorder="1" applyAlignment="1">
      <alignment horizontal="center" vertical="center" wrapText="1"/>
    </xf>
    <xf numFmtId="2" fontId="17" fillId="5" borderId="2" xfId="0" applyNumberFormat="1" applyFont="1" applyFill="1" applyBorder="1" applyAlignment="1">
      <alignment horizontal="center" vertical="center" wrapText="1"/>
    </xf>
    <xf numFmtId="0" fontId="7" fillId="0" borderId="0" xfId="0" applyFont="1"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left" vertical="center"/>
    </xf>
    <xf numFmtId="0" fontId="0" fillId="0" borderId="0" xfId="0" applyAlignment="1">
      <alignment horizontal="left" vertical="center" indent="1"/>
    </xf>
    <xf numFmtId="164" fontId="0" fillId="0" borderId="0" xfId="1" applyNumberFormat="1" applyFont="1" applyAlignment="1">
      <alignment vertical="center"/>
    </xf>
    <xf numFmtId="167" fontId="0" fillId="0" borderId="0" xfId="0" applyNumberFormat="1">
      <alignment vertical="center"/>
    </xf>
    <xf numFmtId="167" fontId="0" fillId="0" borderId="0" xfId="4" applyNumberFormat="1" applyFont="1" applyAlignment="1">
      <alignment vertical="center"/>
    </xf>
    <xf numFmtId="0" fontId="0" fillId="5" borderId="2" xfId="0" applyFill="1" applyBorder="1" applyAlignment="1">
      <alignment vertical="center" wrapText="1"/>
    </xf>
    <xf numFmtId="0" fontId="5" fillId="0" borderId="0" xfId="0" applyFont="1" applyAlignment="1">
      <alignment horizontal="center"/>
    </xf>
    <xf numFmtId="0" fontId="10" fillId="7" borderId="4" xfId="0" applyFont="1" applyFill="1" applyBorder="1" applyAlignment="1">
      <alignment horizontal="center" vertical="center"/>
    </xf>
    <xf numFmtId="0" fontId="11" fillId="7" borderId="6" xfId="0" applyFont="1" applyFill="1" applyBorder="1" applyAlignment="1">
      <alignment horizontal="center" vertical="center"/>
    </xf>
    <xf numFmtId="0" fontId="11" fillId="7" borderId="4" xfId="0" applyFont="1" applyFill="1" applyBorder="1" applyAlignment="1">
      <alignment horizontal="center" vertical="center"/>
    </xf>
    <xf numFmtId="0" fontId="11" fillId="7" borderId="3" xfId="0" applyFont="1" applyFill="1" applyBorder="1" applyAlignment="1">
      <alignment horizontal="center" vertical="center"/>
    </xf>
    <xf numFmtId="0" fontId="11" fillId="7" borderId="7" xfId="0" applyFont="1" applyFill="1" applyBorder="1" applyAlignment="1">
      <alignment horizontal="center" vertical="center"/>
    </xf>
    <xf numFmtId="0" fontId="11" fillId="7" borderId="2" xfId="0" applyFont="1" applyFill="1" applyBorder="1" applyAlignment="1">
      <alignment horizontal="center" vertical="center"/>
    </xf>
    <xf numFmtId="0" fontId="13" fillId="7" borderId="3"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9" fillId="4" borderId="1" xfId="3" applyNumberFormat="1" applyFont="1" applyBorder="1" applyAlignment="1">
      <alignment horizontal="center"/>
    </xf>
    <xf numFmtId="0" fontId="11" fillId="7" borderId="1" xfId="0" applyFont="1" applyFill="1" applyBorder="1" applyAlignment="1">
      <alignment horizontal="center" vertical="center" wrapText="1"/>
    </xf>
  </cellXfs>
  <cellStyles count="5">
    <cellStyle name="Accent4" xfId="2" builtinId="41"/>
    <cellStyle name="Accent5" xfId="3" builtinId="45"/>
    <cellStyle name="Comma" xfId="1" builtinId="3"/>
    <cellStyle name="Currency" xfId="4" builtinId="4"/>
    <cellStyle name="Normal" xfId="0" builtinId="0"/>
  </cellStyles>
  <dxfs count="13">
    <dxf>
      <numFmt numFmtId="1" formatCode="0"/>
    </dxf>
    <dxf>
      <numFmt numFmtId="167" formatCode="_(&quot;$&quot;* #,##0_);_(&quot;$&quot;* \(#,##0\);_(&quot;$&quot;* &quot;-&quot;??_);_(@_)"/>
    </dxf>
    <dxf>
      <numFmt numFmtId="164" formatCode="_(* #,##0_);_(* \(#,##0\);_(* &quot;-&quot;??_);_(@_)"/>
    </dxf>
    <dxf>
      <numFmt numFmtId="1" formatCode="0"/>
    </dxf>
    <dxf>
      <numFmt numFmtId="164" formatCode="_(* #,##0_);_(* \(#,##0\);_(* &quot;-&quot;??_);_(@_)"/>
    </dxf>
    <dxf>
      <numFmt numFmtId="2" formatCode="0.00"/>
    </dxf>
    <dxf>
      <numFmt numFmtId="2" formatCode="0.00"/>
    </dxf>
    <dxf>
      <numFmt numFmtId="164" formatCode="_(* #,##0_);_(* \(#,##0\);_(* &quot;-&quot;??_);_(@_)"/>
    </dxf>
    <dxf>
      <numFmt numFmtId="164" formatCode="_(* #,##0_);_(* \(#,##0\);_(* &quot;-&quot;??_);_(@_)"/>
    </dxf>
    <dxf>
      <font>
        <sz val="11"/>
        <color theme="0"/>
      </font>
      <border>
        <vertical/>
        <horizontal/>
      </border>
    </dxf>
    <dxf>
      <font>
        <color theme="1"/>
      </font>
      <fill>
        <patternFill>
          <bgColor theme="8" tint="-0.499984740745262"/>
        </patternFill>
      </fill>
      <border>
        <left style="thin">
          <color theme="8"/>
        </left>
        <right style="thin">
          <color theme="8"/>
        </right>
        <top style="thin">
          <color theme="8"/>
        </top>
        <bottom style="thin">
          <color theme="8"/>
        </bottom>
        <vertical/>
        <horizontal/>
      </border>
    </dxf>
    <dxf>
      <font>
        <color theme="0"/>
      </font>
      <border>
        <bottom style="thin">
          <color theme="4"/>
        </bottom>
        <vertical/>
        <horizontal/>
      </border>
    </dxf>
    <dxf>
      <font>
        <color theme="1"/>
      </font>
      <fill>
        <patternFill>
          <bgColor theme="8" tint="-0.499984740745262"/>
        </patternFill>
      </fill>
      <border diagonalUp="0" diagonalDown="0">
        <left/>
        <right/>
        <top/>
        <bottom/>
        <vertical/>
        <horizontal/>
      </border>
    </dxf>
  </dxfs>
  <tableStyles count="2" defaultTableStyle="TableStyleMedium9" defaultPivotStyle="PivotStyleLight16">
    <tableStyle name="Raihan" pivot="0" table="0" count="10" xr9:uid="{D56455AF-C72D-4B3F-BD73-44FA15E8D5EB}">
      <tableStyleElement type="wholeTable" dxfId="12"/>
      <tableStyleElement type="headerRow" dxfId="11"/>
    </tableStyle>
    <tableStyle name="TimeSlicerStyleDark5 2" pivot="0" table="0" count="9" xr9:uid="{FCD73CF7-4552-44C2-A13C-5FAD2DF7E860}">
      <tableStyleElement type="wholeTable" dxfId="10"/>
      <tableStyleElement type="headerRow" dxfId="9"/>
    </tableStyle>
  </tableStyles>
  <colors>
    <mruColors>
      <color rgb="FFFF6600"/>
      <color rgb="FFFF5050"/>
      <color rgb="FF3333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00206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8" tint="0.3999450666829432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Raiha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8" tint="0.39997558519241921"/>
              <bgColor theme="8"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8"/>
              </stop>
              <stop position="1">
                <color theme="8" tint="-0.499984740745262"/>
              </stop>
            </gradientFill>
          </fill>
          <border>
            <vertical/>
            <horizontal/>
          </border>
        </dxf>
        <dxf>
          <font>
            <sz val="9"/>
            <color theme="0"/>
          </font>
          <border>
            <left/>
            <right/>
            <top/>
            <bottom/>
            <vertical/>
            <horizontal/>
          </border>
        </dxf>
        <dxf>
          <font>
            <sz val="9"/>
            <color theme="0"/>
          </font>
          <border>
            <left/>
            <right/>
            <top/>
            <bottom/>
            <vertical/>
            <horizontal/>
          </border>
        </dxf>
        <dxf>
          <font>
            <sz val="9"/>
            <color theme="1" tint="0.499984740745262"/>
          </font>
          <border>
            <left/>
            <right/>
            <top/>
            <bottom/>
            <vertical/>
            <horizontal/>
          </border>
        </dxf>
        <dxf>
          <font>
            <sz val="10"/>
            <color theme="8"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5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07/relationships/slicerCache" Target="slicerCaches/slicerCache2.xml"/><Relationship Id="rId47" Type="http://schemas.openxmlformats.org/officeDocument/2006/relationships/sheetMetadata" Target="metadata.xml"/><Relationship Id="rId50"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2.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3.xml"/><Relationship Id="rId4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[Solar power generation Report 2024 Update.xlsx]Pivot F!PivotTable1</c:name>
    <c:fmtId val="0"/>
  </c:pivotSource>
  <c:chart>
    <c:autoTitleDeleted val="1"/>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F'!$B$1</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F'!$A$2:$A$14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F'!$B$2:$B$14</c:f>
              <c:numCache>
                <c:formatCode>0</c:formatCode>
                <c:ptCount val="12"/>
                <c:pt idx="0">
                  <c:v>17211.760000000002</c:v>
                </c:pt>
                <c:pt idx="1">
                  <c:v>16079.460000000001</c:v>
                </c:pt>
                <c:pt idx="2">
                  <c:v>21618.32</c:v>
                </c:pt>
                <c:pt idx="3">
                  <c:v>23071.170000000002</c:v>
                </c:pt>
                <c:pt idx="4">
                  <c:v>31328.42</c:v>
                </c:pt>
                <c:pt idx="5">
                  <c:v>39975.750000000007</c:v>
                </c:pt>
                <c:pt idx="6">
                  <c:v>48493.39999999998</c:v>
                </c:pt>
                <c:pt idx="7">
                  <c:v>43782.07999999998</c:v>
                </c:pt>
                <c:pt idx="8">
                  <c:v>46339.150000000009</c:v>
                </c:pt>
                <c:pt idx="9">
                  <c:v>43410.19999999999</c:v>
                </c:pt>
                <c:pt idx="10">
                  <c:v>35878.080000000002</c:v>
                </c:pt>
                <c:pt idx="11">
                  <c:v>29298.11</c:v>
                </c:pt>
              </c:numCache>
            </c:numRef>
          </c:val>
          <c:extLst>
            <c:ext xmlns:c16="http://schemas.microsoft.com/office/drawing/2014/chart" uri="{C3380CC4-5D6E-409C-BE32-E72D297353CC}">
              <c16:uniqueId val="{00000000-31B5-4E33-879F-582B3B1E6C9E}"/>
            </c:ext>
          </c:extLst>
        </c:ser>
        <c:dLbls>
          <c:showLegendKey val="0"/>
          <c:showVal val="1"/>
          <c:showCatName val="0"/>
          <c:showSerName val="0"/>
          <c:showPercent val="0"/>
          <c:showBubbleSize val="0"/>
        </c:dLbls>
        <c:gapWidth val="150"/>
        <c:shape val="box"/>
        <c:axId val="1625481791"/>
        <c:axId val="1625496351"/>
        <c:axId val="0"/>
      </c:bar3DChart>
      <c:catAx>
        <c:axId val="16254817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496351"/>
        <c:crosses val="autoZero"/>
        <c:auto val="1"/>
        <c:lblAlgn val="ctr"/>
        <c:lblOffset val="100"/>
        <c:noMultiLvlLbl val="0"/>
      </c:catAx>
      <c:valAx>
        <c:axId val="1625496351"/>
        <c:scaling>
          <c:orientation val="minMax"/>
        </c:scaling>
        <c:delete val="1"/>
        <c:axPos val="l"/>
        <c:numFmt formatCode="0" sourceLinked="1"/>
        <c:majorTickMark val="none"/>
        <c:minorTickMark val="none"/>
        <c:tickLblPos val="nextTo"/>
        <c:crossAx val="162548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[Solar power generation Report 2024 Update.xlsx]Pivot F!PivotTable2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F'!$E$1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CB6-4E1D-88AF-8246C98DCBC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CB6-4E1D-88AF-8246C98DCBC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CB6-4E1D-88AF-8246C98DCBC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CB6-4E1D-88AF-8246C98DCBC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CB6-4E1D-88AF-8246C98DCBC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CB6-4E1D-88AF-8246C98DCBC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CB6-4E1D-88AF-8246C98DCBC4}"/>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CB6-4E1D-88AF-8246C98DCBC4}"/>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CB6-4E1D-88AF-8246C98DCBC4}"/>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FF63-4FC1-9E0D-822C1CACE72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FF63-4FC1-9E0D-822C1CACE72A}"/>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FF63-4FC1-9E0D-822C1CACE72A}"/>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FF63-4FC1-9E0D-822C1CACE72A}"/>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FF63-4FC1-9E0D-822C1CACE72A}"/>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FF63-4FC1-9E0D-822C1CACE72A}"/>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FF63-4FC1-9E0D-822C1CACE72A}"/>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FF63-4FC1-9E0D-822C1CACE72A}"/>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FF63-4FC1-9E0D-822C1CACE72A}"/>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FF63-4FC1-9E0D-822C1CACE72A}"/>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FF63-4FC1-9E0D-822C1CACE72A}"/>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FF63-4FC1-9E0D-822C1CACE72A}"/>
              </c:ext>
            </c:extLst>
          </c:dPt>
          <c:cat>
            <c:multiLvlStrRef>
              <c:f>'Pivot F'!$D$2:$D$15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'Pivot F'!$E$2:$E$15</c:f>
              <c:numCache>
                <c:formatCode>0.00</c:formatCode>
                <c:ptCount val="12"/>
                <c:pt idx="0">
                  <c:v>11.15322048</c:v>
                </c:pt>
                <c:pt idx="1">
                  <c:v>10.419490080000001</c:v>
                </c:pt>
                <c:pt idx="2">
                  <c:v>14.008671359999999</c:v>
                </c:pt>
                <c:pt idx="3">
                  <c:v>12.105391680000002</c:v>
                </c:pt>
                <c:pt idx="4">
                  <c:v>14.879382479999999</c:v>
                </c:pt>
                <c:pt idx="5">
                  <c:v>12.751104239999995</c:v>
                </c:pt>
                <c:pt idx="6">
                  <c:v>16.591502160000001</c:v>
                </c:pt>
                <c:pt idx="7">
                  <c:v>11.750981039999999</c:v>
                </c:pt>
                <c:pt idx="8">
                  <c:v>15.35169024</c:v>
                </c:pt>
                <c:pt idx="9">
                  <c:v>13.245502320000003</c:v>
                </c:pt>
                <c:pt idx="10">
                  <c:v>11.391321600000001</c:v>
                </c:pt>
                <c:pt idx="11">
                  <c:v>10.0647684</c:v>
                </c:pt>
              </c:numCache>
            </c:numRef>
          </c:val>
          <c:extLst>
            <c:ext xmlns:c16="http://schemas.microsoft.com/office/drawing/2014/chart" uri="{C3380CC4-5D6E-409C-BE32-E72D297353CC}">
              <c16:uniqueId val="{00000000-B134-4288-A109-363852FE0DD3}"/>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[Solar power generation Report 2024 Update.xlsx]Pivot F!PivotTable3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F'!$H$1</c:f>
              <c:strCache>
                <c:ptCount val="1"/>
                <c:pt idx="0">
                  <c:v>Total</c:v>
                </c:pt>
              </c:strCache>
            </c:strRef>
          </c:tx>
          <c:spPr>
            <a:ln w="28575" cap="rnd">
              <a:solidFill>
                <a:schemeClr val="accent1"/>
              </a:solidFill>
              <a:round/>
            </a:ln>
            <a:effectLst/>
          </c:spPr>
          <c:marker>
            <c:symbol val="none"/>
          </c:marker>
          <c:cat>
            <c:multiLvlStrRef>
              <c:f>'Pivot F'!$G$2:$G$15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'Pivot F'!$H$2:$H$15</c:f>
              <c:numCache>
                <c:formatCode>General</c:formatCode>
                <c:ptCount val="12"/>
                <c:pt idx="0">
                  <c:v>6.910000000000001</c:v>
                </c:pt>
                <c:pt idx="1">
                  <c:v>6.4200000000000008</c:v>
                </c:pt>
                <c:pt idx="2">
                  <c:v>8.67</c:v>
                </c:pt>
                <c:pt idx="3">
                  <c:v>7.47</c:v>
                </c:pt>
                <c:pt idx="4">
                  <c:v>9.1799999999999979</c:v>
                </c:pt>
                <c:pt idx="5">
                  <c:v>7.89</c:v>
                </c:pt>
                <c:pt idx="6">
                  <c:v>10.25</c:v>
                </c:pt>
                <c:pt idx="7">
                  <c:v>7.26</c:v>
                </c:pt>
                <c:pt idx="8">
                  <c:v>9.52</c:v>
                </c:pt>
                <c:pt idx="9">
                  <c:v>8.1800000000000015</c:v>
                </c:pt>
                <c:pt idx="10">
                  <c:v>7.0370000000000017</c:v>
                </c:pt>
                <c:pt idx="11">
                  <c:v>0</c:v>
                </c:pt>
              </c:numCache>
            </c:numRef>
          </c:val>
          <c:smooth val="0"/>
          <c:extLst>
            <c:ext xmlns:c16="http://schemas.microsoft.com/office/drawing/2014/chart" uri="{C3380CC4-5D6E-409C-BE32-E72D297353CC}">
              <c16:uniqueId val="{00000000-108E-40E1-8A2A-449E66E75DD6}"/>
            </c:ext>
          </c:extLst>
        </c:ser>
        <c:dLbls>
          <c:showLegendKey val="0"/>
          <c:showVal val="0"/>
          <c:showCatName val="0"/>
          <c:showSerName val="0"/>
          <c:showPercent val="0"/>
          <c:showBubbleSize val="0"/>
        </c:dLbls>
        <c:smooth val="0"/>
        <c:axId val="49840271"/>
        <c:axId val="49842351"/>
      </c:lineChart>
      <c:catAx>
        <c:axId val="4984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42351"/>
        <c:crosses val="autoZero"/>
        <c:auto val="1"/>
        <c:lblAlgn val="ctr"/>
        <c:lblOffset val="100"/>
        <c:noMultiLvlLbl val="0"/>
      </c:catAx>
      <c:valAx>
        <c:axId val="498423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984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[Solar power generation Report 2024 Update.xlsx]Pivot F!PivotTable4</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F'!$K$1</c:f>
              <c:strCache>
                <c:ptCount val="1"/>
                <c:pt idx="0">
                  <c:v>Total</c:v>
                </c:pt>
              </c:strCache>
            </c:strRef>
          </c:tx>
          <c:spPr>
            <a:solidFill>
              <a:schemeClr val="accent1"/>
            </a:solidFill>
            <a:ln>
              <a:noFill/>
            </a:ln>
            <a:effectLst/>
            <a:sp3d/>
          </c:spPr>
          <c:invertIfNegative val="0"/>
          <c:cat>
            <c:multiLvlStrRef>
              <c:f>'Pivot F'!$J$2:$J$15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'Pivot F'!$K$2:$K$15</c:f>
              <c:numCache>
                <c:formatCode>0</c:formatCode>
                <c:ptCount val="12"/>
                <c:pt idx="0">
                  <c:v>1506.6294102325585</c:v>
                </c:pt>
                <c:pt idx="1">
                  <c:v>1551.1069786046507</c:v>
                </c:pt>
                <c:pt idx="2">
                  <c:v>2085.4137525581391</c:v>
                </c:pt>
                <c:pt idx="3">
                  <c:v>1890.7071702325579</c:v>
                </c:pt>
                <c:pt idx="4">
                  <c:v>2323.9690120930231</c:v>
                </c:pt>
                <c:pt idx="5">
                  <c:v>1991.5592037209306</c:v>
                </c:pt>
                <c:pt idx="6">
                  <c:v>2591.3801823255812</c:v>
                </c:pt>
                <c:pt idx="7">
                  <c:v>1835.3527665116276</c:v>
                </c:pt>
                <c:pt idx="8">
                  <c:v>2399.9412390697667</c:v>
                </c:pt>
                <c:pt idx="9">
                  <c:v>2070.6793032558139</c:v>
                </c:pt>
                <c:pt idx="10">
                  <c:v>1780.8138418604653</c:v>
                </c:pt>
                <c:pt idx="11">
                  <c:v>1571.9879441860469</c:v>
                </c:pt>
              </c:numCache>
            </c:numRef>
          </c:val>
          <c:extLst>
            <c:ext xmlns:c16="http://schemas.microsoft.com/office/drawing/2014/chart" uri="{C3380CC4-5D6E-409C-BE32-E72D297353CC}">
              <c16:uniqueId val="{00000000-1F44-4AF9-8FED-ADCEFB4E1BFD}"/>
            </c:ext>
          </c:extLst>
        </c:ser>
        <c:dLbls>
          <c:showLegendKey val="0"/>
          <c:showVal val="0"/>
          <c:showCatName val="0"/>
          <c:showSerName val="0"/>
          <c:showPercent val="0"/>
          <c:showBubbleSize val="0"/>
        </c:dLbls>
        <c:gapWidth val="150"/>
        <c:shape val="box"/>
        <c:axId val="2025164815"/>
        <c:axId val="2025167311"/>
        <c:axId val="0"/>
      </c:bar3DChart>
      <c:catAx>
        <c:axId val="2025164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167311"/>
        <c:crosses val="autoZero"/>
        <c:auto val="1"/>
        <c:lblAlgn val="ctr"/>
        <c:lblOffset val="100"/>
        <c:noMultiLvlLbl val="0"/>
      </c:catAx>
      <c:valAx>
        <c:axId val="202516731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2516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[Solar power generation Report 2024 Update.xlsx]Pivot F!PivotTable10</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solidFill>
            <a:srgbClr val="92D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solidFill>
            <a:schemeClr val="accent5">
              <a:lumMod val="5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solidFill>
            <a:srgbClr val="7030A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solidFill>
            <a:schemeClr val="accent4"/>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solidFill>
            <a:schemeClr val="accent6">
              <a:lumMod val="5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0303030794704404E-2"/>
              <c:y val="-3.7545353224064722E-2"/>
            </c:manualLayout>
          </c:layout>
          <c:spPr>
            <a:noFill/>
            <a:ln w="6350">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5504629629629627"/>
          <c:w val="0.96448242477494517"/>
          <c:h val="0.54598242927967333"/>
        </c:manualLayout>
      </c:layout>
      <c:bar3DChart>
        <c:barDir val="col"/>
        <c:grouping val="clustered"/>
        <c:varyColors val="1"/>
        <c:ser>
          <c:idx val="0"/>
          <c:order val="0"/>
          <c:tx>
            <c:strRef>
              <c:f>'Pivot F'!$B$18</c:f>
              <c:strCache>
                <c:ptCount val="1"/>
                <c:pt idx="0">
                  <c:v>Total</c:v>
                </c:pt>
              </c:strCache>
            </c:strRef>
          </c:tx>
          <c:invertIfNegative val="0"/>
          <c:dPt>
            <c:idx val="0"/>
            <c:invertIfNegative val="0"/>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95B-4BFE-A84D-BDB8C8779E84}"/>
              </c:ext>
            </c:extLst>
          </c:dPt>
          <c:dPt>
            <c:idx val="1"/>
            <c:invertIfNegative val="0"/>
            <c:bubble3D val="0"/>
            <c:spPr>
              <a:solidFill>
                <a:srgbClr val="C0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767-4B92-BB25-DF454CCDA4ED}"/>
              </c:ext>
            </c:extLst>
          </c:dPt>
          <c:dPt>
            <c:idx val="2"/>
            <c:invertIfNegative val="0"/>
            <c:bubble3D val="0"/>
            <c:spPr>
              <a:solidFill>
                <a:srgbClr val="92D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D767-4B92-BB25-DF454CCDA4ED}"/>
              </c:ext>
            </c:extLst>
          </c:dPt>
          <c:dPt>
            <c:idx val="3"/>
            <c:invertIfNegative val="0"/>
            <c:bubble3D val="0"/>
            <c:spPr>
              <a:solidFill>
                <a:schemeClr val="accent4"/>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A-D767-4B92-BB25-DF454CCDA4ED}"/>
              </c:ext>
            </c:extLst>
          </c:dPt>
          <c:dPt>
            <c:idx val="4"/>
            <c:invertIfNegative val="0"/>
            <c:bubble3D val="0"/>
            <c:spPr>
              <a:solidFill>
                <a:srgbClr val="00B0F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767-4B92-BB25-DF454CCDA4ED}"/>
              </c:ext>
            </c:extLst>
          </c:dPt>
          <c:dPt>
            <c:idx val="5"/>
            <c:invertIfNegative val="0"/>
            <c:bubble3D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D767-4B92-BB25-DF454CCDA4ED}"/>
              </c:ext>
            </c:extLst>
          </c:dPt>
          <c:dPt>
            <c:idx val="6"/>
            <c:invertIfNegative val="0"/>
            <c:bubble3D val="0"/>
            <c:spPr>
              <a:solidFill>
                <a:srgbClr val="00206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6-D767-4B92-BB25-DF454CCDA4ED}"/>
              </c:ext>
            </c:extLst>
          </c:dPt>
          <c:dPt>
            <c:idx val="7"/>
            <c:invertIfNegative val="0"/>
            <c:bubble3D val="0"/>
            <c:spPr>
              <a:solidFill>
                <a:schemeClr val="accent6">
                  <a:lumMod val="5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D767-4B92-BB25-DF454CCDA4ED}"/>
              </c:ext>
            </c:extLst>
          </c:dPt>
          <c:dPt>
            <c:idx val="8"/>
            <c:invertIfNegative val="0"/>
            <c:bubble3D val="0"/>
            <c:spPr>
              <a:solidFill>
                <a:schemeClr val="accent5">
                  <a:lumMod val="5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D767-4B92-BB25-DF454CCDA4ED}"/>
              </c:ext>
            </c:extLst>
          </c:dPt>
          <c:dPt>
            <c:idx val="9"/>
            <c:invertIfNegative val="0"/>
            <c:bubble3D val="0"/>
            <c:spPr>
              <a:solidFill>
                <a:srgbClr val="7030A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8-D767-4B92-BB25-DF454CCDA4ED}"/>
              </c:ext>
            </c:extLst>
          </c:dPt>
          <c:dPt>
            <c:idx val="10"/>
            <c:invertIfNegative val="0"/>
            <c:bubble3D val="0"/>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D767-4B92-BB25-DF454CCDA4ED}"/>
              </c:ext>
            </c:extLst>
          </c:dPt>
          <c:dPt>
            <c:idx val="11"/>
            <c:invertIfNegative val="0"/>
            <c:bubble3D val="0"/>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D767-4B92-BB25-DF454CCDA4ED}"/>
              </c:ext>
            </c:extLst>
          </c:dPt>
          <c:dPt>
            <c:idx val="12"/>
            <c:invertIfNegative val="0"/>
            <c:bubble3D val="0"/>
            <c:spPr>
              <a:gradFill rotWithShape="1">
                <a:gsLst>
                  <a:gs pos="0">
                    <a:schemeClr val="accent6">
                      <a:lumMod val="60000"/>
                      <a:lumOff val="40000"/>
                      <a:shade val="51000"/>
                      <a:satMod val="130000"/>
                    </a:schemeClr>
                  </a:gs>
                  <a:gs pos="80000">
                    <a:schemeClr val="accent6">
                      <a:lumMod val="60000"/>
                      <a:lumOff val="40000"/>
                      <a:shade val="93000"/>
                      <a:satMod val="130000"/>
                    </a:schemeClr>
                  </a:gs>
                  <a:gs pos="100000">
                    <a:schemeClr val="accent6">
                      <a:lumMod val="60000"/>
                      <a:lumOff val="4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9-C1A5-448F-80BC-B9DF128A900E}"/>
              </c:ext>
            </c:extLst>
          </c:dPt>
          <c:dPt>
            <c:idx val="13"/>
            <c:invertIfNegative val="0"/>
            <c:bubble3D val="0"/>
            <c:spPr>
              <a:gradFill rotWithShape="1">
                <a:gsLst>
                  <a:gs pos="0">
                    <a:schemeClr val="accent5">
                      <a:lumMod val="60000"/>
                      <a:lumOff val="40000"/>
                      <a:shade val="51000"/>
                      <a:satMod val="130000"/>
                    </a:schemeClr>
                  </a:gs>
                  <a:gs pos="80000">
                    <a:schemeClr val="accent5">
                      <a:lumMod val="60000"/>
                      <a:lumOff val="40000"/>
                      <a:shade val="93000"/>
                      <a:satMod val="130000"/>
                    </a:schemeClr>
                  </a:gs>
                  <a:gs pos="100000">
                    <a:schemeClr val="accent5">
                      <a:lumMod val="60000"/>
                      <a:lumOff val="4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B-C1A5-448F-80BC-B9DF128A900E}"/>
              </c:ext>
            </c:extLst>
          </c:dPt>
          <c:dPt>
            <c:idx val="14"/>
            <c:invertIfNegative val="0"/>
            <c:bubble3D val="0"/>
            <c:spPr>
              <a:gradFill rotWithShape="1">
                <a:gsLst>
                  <a:gs pos="0">
                    <a:schemeClr val="accent4">
                      <a:lumMod val="60000"/>
                      <a:lumOff val="40000"/>
                      <a:shade val="51000"/>
                      <a:satMod val="130000"/>
                    </a:schemeClr>
                  </a:gs>
                  <a:gs pos="80000">
                    <a:schemeClr val="accent4">
                      <a:lumMod val="60000"/>
                      <a:lumOff val="40000"/>
                      <a:shade val="93000"/>
                      <a:satMod val="130000"/>
                    </a:schemeClr>
                  </a:gs>
                  <a:gs pos="100000">
                    <a:schemeClr val="accent4">
                      <a:lumMod val="60000"/>
                      <a:lumOff val="4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D-C1A5-448F-80BC-B9DF128A900E}"/>
              </c:ext>
            </c:extLst>
          </c:dPt>
          <c:dPt>
            <c:idx val="15"/>
            <c:invertIfNegative val="0"/>
            <c:bubble3D val="0"/>
            <c:spPr>
              <a:gradFill rotWithShape="1">
                <a:gsLst>
                  <a:gs pos="0">
                    <a:schemeClr val="accent6">
                      <a:lumMod val="50000"/>
                      <a:shade val="51000"/>
                      <a:satMod val="130000"/>
                    </a:schemeClr>
                  </a:gs>
                  <a:gs pos="80000">
                    <a:schemeClr val="accent6">
                      <a:lumMod val="50000"/>
                      <a:shade val="93000"/>
                      <a:satMod val="130000"/>
                    </a:schemeClr>
                  </a:gs>
                  <a:gs pos="100000">
                    <a:schemeClr val="accent6">
                      <a:lumMod val="5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F-C1A5-448F-80BC-B9DF128A900E}"/>
              </c:ext>
            </c:extLst>
          </c:dPt>
          <c:dPt>
            <c:idx val="16"/>
            <c:invertIfNegative val="0"/>
            <c:bubble3D val="0"/>
            <c:spPr>
              <a:gradFill rotWithShape="1">
                <a:gsLst>
                  <a:gs pos="0">
                    <a:schemeClr val="accent5">
                      <a:lumMod val="50000"/>
                      <a:shade val="51000"/>
                      <a:satMod val="130000"/>
                    </a:schemeClr>
                  </a:gs>
                  <a:gs pos="80000">
                    <a:schemeClr val="accent5">
                      <a:lumMod val="50000"/>
                      <a:shade val="93000"/>
                      <a:satMod val="130000"/>
                    </a:schemeClr>
                  </a:gs>
                  <a:gs pos="100000">
                    <a:schemeClr val="accent5">
                      <a:lumMod val="5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1-C1A5-448F-80BC-B9DF128A900E}"/>
              </c:ext>
            </c:extLst>
          </c:dPt>
          <c:dPt>
            <c:idx val="17"/>
            <c:invertIfNegative val="0"/>
            <c:bubble3D val="0"/>
            <c:spPr>
              <a:gradFill rotWithShape="1">
                <a:gsLst>
                  <a:gs pos="0">
                    <a:schemeClr val="accent4">
                      <a:lumMod val="50000"/>
                      <a:shade val="51000"/>
                      <a:satMod val="130000"/>
                    </a:schemeClr>
                  </a:gs>
                  <a:gs pos="80000">
                    <a:schemeClr val="accent4">
                      <a:lumMod val="50000"/>
                      <a:shade val="93000"/>
                      <a:satMod val="130000"/>
                    </a:schemeClr>
                  </a:gs>
                  <a:gs pos="100000">
                    <a:schemeClr val="accent4">
                      <a:lumMod val="5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3-C1A5-448F-80BC-B9DF128A900E}"/>
              </c:ext>
            </c:extLst>
          </c:dPt>
          <c:dPt>
            <c:idx val="18"/>
            <c:invertIfNegative val="0"/>
            <c:bubble3D val="0"/>
            <c:spPr>
              <a:gradFill rotWithShape="1">
                <a:gsLst>
                  <a:gs pos="0">
                    <a:schemeClr val="accent6">
                      <a:lumMod val="70000"/>
                      <a:lumOff val="30000"/>
                      <a:shade val="51000"/>
                      <a:satMod val="130000"/>
                    </a:schemeClr>
                  </a:gs>
                  <a:gs pos="80000">
                    <a:schemeClr val="accent6">
                      <a:lumMod val="70000"/>
                      <a:lumOff val="30000"/>
                      <a:shade val="93000"/>
                      <a:satMod val="130000"/>
                    </a:schemeClr>
                  </a:gs>
                  <a:gs pos="100000">
                    <a:schemeClr val="accent6">
                      <a:lumMod val="70000"/>
                      <a:lumOff val="3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5-C1A5-448F-80BC-B9DF128A900E}"/>
              </c:ext>
            </c:extLst>
          </c:dPt>
          <c:dPt>
            <c:idx val="19"/>
            <c:invertIfNegative val="0"/>
            <c:bubble3D val="0"/>
            <c:spPr>
              <a:gradFill rotWithShape="1">
                <a:gsLst>
                  <a:gs pos="0">
                    <a:schemeClr val="accent5">
                      <a:lumMod val="70000"/>
                      <a:lumOff val="30000"/>
                      <a:shade val="51000"/>
                      <a:satMod val="130000"/>
                    </a:schemeClr>
                  </a:gs>
                  <a:gs pos="80000">
                    <a:schemeClr val="accent5">
                      <a:lumMod val="70000"/>
                      <a:lumOff val="30000"/>
                      <a:shade val="93000"/>
                      <a:satMod val="130000"/>
                    </a:schemeClr>
                  </a:gs>
                  <a:gs pos="100000">
                    <a:schemeClr val="accent5">
                      <a:lumMod val="70000"/>
                      <a:lumOff val="3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7-C1A5-448F-80BC-B9DF128A900E}"/>
              </c:ext>
            </c:extLst>
          </c:dPt>
          <c:dPt>
            <c:idx val="20"/>
            <c:invertIfNegative val="0"/>
            <c:bubble3D val="0"/>
            <c:spPr>
              <a:gradFill rotWithShape="1">
                <a:gsLst>
                  <a:gs pos="0">
                    <a:schemeClr val="accent4">
                      <a:lumMod val="70000"/>
                      <a:lumOff val="30000"/>
                      <a:shade val="51000"/>
                      <a:satMod val="130000"/>
                    </a:schemeClr>
                  </a:gs>
                  <a:gs pos="80000">
                    <a:schemeClr val="accent4">
                      <a:lumMod val="70000"/>
                      <a:lumOff val="30000"/>
                      <a:shade val="93000"/>
                      <a:satMod val="130000"/>
                    </a:schemeClr>
                  </a:gs>
                  <a:gs pos="100000">
                    <a:schemeClr val="accent4">
                      <a:lumMod val="70000"/>
                      <a:lumOff val="3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9-C1A5-448F-80BC-B9DF128A900E}"/>
              </c:ext>
            </c:extLst>
          </c:dPt>
          <c:dLbls>
            <c:spPr>
              <a:noFill/>
              <a:ln w="6350">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'Pivot F'!$A$19:$A$32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'Pivot F'!$B$19:$B$32</c:f>
              <c:numCache>
                <c:formatCode>_(* #,##0_);_(* \(#,##0\);_(* "-"??_);_(@_)</c:formatCode>
                <c:ptCount val="12"/>
                <c:pt idx="0">
                  <c:v>17211.760000000002</c:v>
                </c:pt>
                <c:pt idx="1">
                  <c:v>16079.460000000001</c:v>
                </c:pt>
                <c:pt idx="2">
                  <c:v>21618.32</c:v>
                </c:pt>
                <c:pt idx="3">
                  <c:v>18681.160000000003</c:v>
                </c:pt>
                <c:pt idx="4">
                  <c:v>22962.010000000002</c:v>
                </c:pt>
                <c:pt idx="5">
                  <c:v>19677.629999999997</c:v>
                </c:pt>
                <c:pt idx="6">
                  <c:v>25604.169999999991</c:v>
                </c:pt>
                <c:pt idx="7">
                  <c:v>18134.23</c:v>
                </c:pt>
                <c:pt idx="8">
                  <c:v>23690.880000000001</c:v>
                </c:pt>
                <c:pt idx="9">
                  <c:v>20440.589999999997</c:v>
                </c:pt>
                <c:pt idx="10">
                  <c:v>17579.199999999997</c:v>
                </c:pt>
                <c:pt idx="11">
                  <c:v>15532.049999999997</c:v>
                </c:pt>
              </c:numCache>
            </c:numRef>
          </c:val>
          <c:shape val="cylinder"/>
          <c:extLst>
            <c:ext xmlns:c16="http://schemas.microsoft.com/office/drawing/2014/chart" uri="{C3380CC4-5D6E-409C-BE32-E72D297353CC}">
              <c16:uniqueId val="{00000004-D767-4B92-BB25-DF454CCDA4ED}"/>
            </c:ext>
          </c:extLst>
        </c:ser>
        <c:dLbls>
          <c:showLegendKey val="0"/>
          <c:showVal val="0"/>
          <c:showCatName val="0"/>
          <c:showSerName val="0"/>
          <c:showPercent val="0"/>
          <c:showBubbleSize val="0"/>
        </c:dLbls>
        <c:gapWidth val="150"/>
        <c:shape val="box"/>
        <c:axId val="1845761808"/>
        <c:axId val="1597854720"/>
        <c:axId val="0"/>
      </c:bar3DChart>
      <c:catAx>
        <c:axId val="18457618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54720"/>
        <c:crosses val="autoZero"/>
        <c:auto val="1"/>
        <c:lblAlgn val="ctr"/>
        <c:lblOffset val="100"/>
        <c:noMultiLvlLbl val="0"/>
      </c:catAx>
      <c:valAx>
        <c:axId val="1597854720"/>
        <c:scaling>
          <c:orientation val="minMax"/>
        </c:scaling>
        <c:delete val="1"/>
        <c:axPos val="l"/>
        <c:numFmt formatCode="_(* #,##0_);_(* \(#,##0\);_(* &quot;-&quot;??_);_(@_)" sourceLinked="1"/>
        <c:majorTickMark val="none"/>
        <c:minorTickMark val="none"/>
        <c:tickLblPos val="nextTo"/>
        <c:crossAx val="1845761808"/>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[Solar power generation Report 2024 Update.xlsx]Pivot F!PivotTable11</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F'!$E$18</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B0E1-467B-89E3-08AFDE693B0F}"/>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B0E1-467B-89E3-08AFDE693B0F}"/>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B0E1-467B-89E3-08AFDE693B0F}"/>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B0E1-467B-89E3-08AFDE693B0F}"/>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82C0-4A5A-882E-13E60459E7D3}"/>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82C0-4A5A-882E-13E60459E7D3}"/>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82C0-4A5A-882E-13E60459E7D3}"/>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82C0-4A5A-882E-13E60459E7D3}"/>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82C0-4A5A-882E-13E60459E7D3}"/>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82C0-4A5A-882E-13E60459E7D3}"/>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82C0-4A5A-882E-13E60459E7D3}"/>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82C0-4A5A-882E-13E60459E7D3}"/>
              </c:ext>
            </c:extLst>
          </c:dPt>
          <c:dPt>
            <c:idx val="12"/>
            <c:bubble3D val="0"/>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9-1D70-48DE-9B89-D05D0B56AC3A}"/>
              </c:ext>
            </c:extLst>
          </c:dPt>
          <c:dPt>
            <c:idx val="13"/>
            <c:bubble3D val="0"/>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B-1D70-48DE-9B89-D05D0B56AC3A}"/>
              </c:ext>
            </c:extLst>
          </c:dPt>
          <c:dPt>
            <c:idx val="14"/>
            <c:bubble3D val="0"/>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D-1D70-48DE-9B89-D05D0B56AC3A}"/>
              </c:ext>
            </c:extLst>
          </c:dPt>
          <c:dPt>
            <c:idx val="15"/>
            <c:bubble3D val="0"/>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F-1D70-48DE-9B89-D05D0B56AC3A}"/>
              </c:ext>
            </c:extLst>
          </c:dPt>
          <c:dPt>
            <c:idx val="16"/>
            <c:bubble3D val="0"/>
            <c:spPr>
              <a:gradFill rotWithShape="1">
                <a:gsLst>
                  <a:gs pos="0">
                    <a:schemeClr val="accent5">
                      <a:lumMod val="80000"/>
                      <a:lumOff val="20000"/>
                      <a:shade val="51000"/>
                      <a:satMod val="130000"/>
                    </a:schemeClr>
                  </a:gs>
                  <a:gs pos="80000">
                    <a:schemeClr val="accent5">
                      <a:lumMod val="80000"/>
                      <a:lumOff val="20000"/>
                      <a:shade val="93000"/>
                      <a:satMod val="130000"/>
                    </a:schemeClr>
                  </a:gs>
                  <a:gs pos="100000">
                    <a:schemeClr val="accent5">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1-1D70-48DE-9B89-D05D0B56AC3A}"/>
              </c:ext>
            </c:extLst>
          </c:dPt>
          <c:dPt>
            <c:idx val="17"/>
            <c:bubble3D val="0"/>
            <c:spPr>
              <a:gradFill rotWithShape="1">
                <a:gsLst>
                  <a:gs pos="0">
                    <a:schemeClr val="accent6">
                      <a:lumMod val="80000"/>
                      <a:lumOff val="20000"/>
                      <a:shade val="51000"/>
                      <a:satMod val="130000"/>
                    </a:schemeClr>
                  </a:gs>
                  <a:gs pos="80000">
                    <a:schemeClr val="accent6">
                      <a:lumMod val="80000"/>
                      <a:lumOff val="20000"/>
                      <a:shade val="93000"/>
                      <a:satMod val="130000"/>
                    </a:schemeClr>
                  </a:gs>
                  <a:gs pos="100000">
                    <a:schemeClr val="accent6">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3-1D70-48DE-9B89-D05D0B56AC3A}"/>
              </c:ext>
            </c:extLst>
          </c:dPt>
          <c:dPt>
            <c:idx val="18"/>
            <c:bubble3D val="0"/>
            <c:spPr>
              <a:gradFill rotWithShape="1">
                <a:gsLst>
                  <a:gs pos="0">
                    <a:schemeClr val="accent1">
                      <a:lumMod val="80000"/>
                      <a:shade val="51000"/>
                      <a:satMod val="130000"/>
                    </a:schemeClr>
                  </a:gs>
                  <a:gs pos="80000">
                    <a:schemeClr val="accent1">
                      <a:lumMod val="80000"/>
                      <a:shade val="93000"/>
                      <a:satMod val="130000"/>
                    </a:schemeClr>
                  </a:gs>
                  <a:gs pos="100000">
                    <a:schemeClr val="accent1">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5-1D70-48DE-9B89-D05D0B56AC3A}"/>
              </c:ext>
            </c:extLst>
          </c:dPt>
          <c:dPt>
            <c:idx val="19"/>
            <c:bubble3D val="0"/>
            <c:spPr>
              <a:gradFill rotWithShape="1">
                <a:gsLst>
                  <a:gs pos="0">
                    <a:schemeClr val="accent2">
                      <a:lumMod val="80000"/>
                      <a:shade val="51000"/>
                      <a:satMod val="130000"/>
                    </a:schemeClr>
                  </a:gs>
                  <a:gs pos="80000">
                    <a:schemeClr val="accent2">
                      <a:lumMod val="80000"/>
                      <a:shade val="93000"/>
                      <a:satMod val="130000"/>
                    </a:schemeClr>
                  </a:gs>
                  <a:gs pos="100000">
                    <a:schemeClr val="accent2">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7-1D70-48DE-9B89-D05D0B56AC3A}"/>
              </c:ext>
            </c:extLst>
          </c:dPt>
          <c:dPt>
            <c:idx val="20"/>
            <c:bubble3D val="0"/>
            <c:spPr>
              <a:gradFill rotWithShape="1">
                <a:gsLst>
                  <a:gs pos="0">
                    <a:schemeClr val="accent3">
                      <a:lumMod val="80000"/>
                      <a:shade val="51000"/>
                      <a:satMod val="130000"/>
                    </a:schemeClr>
                  </a:gs>
                  <a:gs pos="80000">
                    <a:schemeClr val="accent3">
                      <a:lumMod val="80000"/>
                      <a:shade val="93000"/>
                      <a:satMod val="130000"/>
                    </a:schemeClr>
                  </a:gs>
                  <a:gs pos="100000">
                    <a:schemeClr val="accent3">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9-1D70-48DE-9B89-D05D0B56AC3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'Pivot F'!$D$19:$D$32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'Pivot F'!$E$19:$E$32</c:f>
              <c:numCache>
                <c:formatCode>_(* #,##0_);_(* \(#,##0\);_(* "-"??_);_(@_)</c:formatCode>
                <c:ptCount val="12"/>
                <c:pt idx="0">
                  <c:v>11.15322048</c:v>
                </c:pt>
                <c:pt idx="1">
                  <c:v>10.419490080000001</c:v>
                </c:pt>
                <c:pt idx="2">
                  <c:v>14.008671359999999</c:v>
                </c:pt>
                <c:pt idx="3">
                  <c:v>12.105391680000002</c:v>
                </c:pt>
                <c:pt idx="4">
                  <c:v>14.879382479999999</c:v>
                </c:pt>
                <c:pt idx="5">
                  <c:v>12.751104239999995</c:v>
                </c:pt>
                <c:pt idx="6">
                  <c:v>16.591502160000001</c:v>
                </c:pt>
                <c:pt idx="7">
                  <c:v>11.750981039999999</c:v>
                </c:pt>
                <c:pt idx="8">
                  <c:v>15.35169024</c:v>
                </c:pt>
                <c:pt idx="9">
                  <c:v>13.245502320000003</c:v>
                </c:pt>
                <c:pt idx="10">
                  <c:v>11.391321600000001</c:v>
                </c:pt>
                <c:pt idx="11">
                  <c:v>10.0647684</c:v>
                </c:pt>
              </c:numCache>
            </c:numRef>
          </c:val>
          <c:extLst>
            <c:ext xmlns:c16="http://schemas.microsoft.com/office/drawing/2014/chart" uri="{C3380CC4-5D6E-409C-BE32-E72D297353CC}">
              <c16:uniqueId val="{00000008-B0E1-467B-89E3-08AFDE693B0F}"/>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79094220603738241"/>
          <c:y val="8.1150321569644912E-2"/>
          <c:w val="0.17833491114017644"/>
          <c:h val="0.796880441864413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[Solar power generation Report 2024 Update.xlsx]Pivot F!PivotTable12</c:name>
    <c:fmtId val="8"/>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
        <c:spPr>
          <a:ln w="34925" cap="rnd">
            <a:solidFill>
              <a:schemeClr val="accent4"/>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
        <c:spPr>
          <a:ln w="34925" cap="rnd">
            <a:solidFill>
              <a:schemeClr val="accent1">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
        <c:spPr>
          <a:ln w="34925" cap="rnd">
            <a:solidFill>
              <a:schemeClr val="accent2">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
        <c:spPr>
          <a:ln w="34925" cap="rnd">
            <a:solidFill>
              <a:schemeClr val="accent3">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w="9525">
              <a:solidFill>
                <a:schemeClr val="accent3">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
        <c:spPr>
          <a:ln w="34925" cap="rnd">
            <a:solidFill>
              <a:schemeClr val="accent4">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
        <c:spPr>
          <a:ln w="34925" cap="rnd">
            <a:solidFill>
              <a:schemeClr val="accent5">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w="9525">
              <a:solidFill>
                <a:schemeClr val="accent5">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
        <c:spPr>
          <a:ln w="34925" cap="rnd">
            <a:solidFill>
              <a:schemeClr val="accent6">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w="9525">
              <a:solidFill>
                <a:schemeClr val="accent6">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1"/>
        <c:ser>
          <c:idx val="0"/>
          <c:order val="0"/>
          <c:tx>
            <c:strRef>
              <c:f>'Pivot F'!$H$18</c:f>
              <c:strCache>
                <c:ptCount val="1"/>
                <c:pt idx="0">
                  <c:v>Total</c:v>
                </c:pt>
              </c:strCache>
            </c:strRef>
          </c:tx>
          <c:marker>
            <c:symbol val="circle"/>
            <c:size val="6"/>
          </c:marker>
          <c:dPt>
            <c:idx val="0"/>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1"/>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1-24B5-4D07-8E80-7ACFB742D791}"/>
              </c:ext>
            </c:extLst>
          </c:dPt>
          <c:dPt>
            <c:idx val="1"/>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2"/>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3-24B5-4D07-8E80-7ACFB742D791}"/>
              </c:ext>
            </c:extLst>
          </c:dPt>
          <c:dPt>
            <c:idx val="2"/>
            <c:marker>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3"/>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5-24B5-4D07-8E80-7ACFB742D791}"/>
              </c:ext>
            </c:extLst>
          </c:dPt>
          <c:dPt>
            <c:idx val="3"/>
            <c:marker>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4"/>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7-24B5-4D07-8E80-7ACFB742D791}"/>
              </c:ext>
            </c:extLst>
          </c:dPt>
          <c:dPt>
            <c:idx val="4"/>
            <c:marker>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9-24B5-4D07-8E80-7ACFB742D791}"/>
              </c:ext>
            </c:extLst>
          </c:dPt>
          <c:dPt>
            <c:idx val="5"/>
            <c:marker>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B-24B5-4D07-8E80-7ACFB742D791}"/>
              </c:ext>
            </c:extLst>
          </c:dPt>
          <c:dPt>
            <c:idx val="6"/>
            <c:marker>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1">
                    <a:lumMod val="60000"/>
                  </a:schemeClr>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D-24B5-4D07-8E80-7ACFB742D791}"/>
              </c:ext>
            </c:extLst>
          </c:dPt>
          <c:dPt>
            <c:idx val="7"/>
            <c:marker>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2">
                    <a:lumMod val="60000"/>
                  </a:schemeClr>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F-24B5-4D07-8E80-7ACFB742D791}"/>
              </c:ext>
            </c:extLst>
          </c:dPt>
          <c:dPt>
            <c:idx val="8"/>
            <c:marker>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w="9525">
                  <a:solidFill>
                    <a:schemeClr val="accent3">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3">
                    <a:lumMod val="60000"/>
                  </a:schemeClr>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1-24B5-4D07-8E80-7ACFB742D791}"/>
              </c:ext>
            </c:extLst>
          </c:dPt>
          <c:dPt>
            <c:idx val="9"/>
            <c:marker>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4">
                    <a:lumMod val="60000"/>
                  </a:schemeClr>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3-24B5-4D07-8E80-7ACFB742D791}"/>
              </c:ext>
            </c:extLst>
          </c:dPt>
          <c:dPt>
            <c:idx val="10"/>
            <c:marker>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w="9525">
                  <a:solidFill>
                    <a:schemeClr val="accent5">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lumMod val="60000"/>
                  </a:schemeClr>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5-24B5-4D07-8E80-7ACFB742D791}"/>
              </c:ext>
            </c:extLst>
          </c:dPt>
          <c:dPt>
            <c:idx val="11"/>
            <c:marker>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w="9525">
                  <a:solidFill>
                    <a:schemeClr val="accent6">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lumMod val="60000"/>
                  </a:schemeClr>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7-24B5-4D07-8E80-7ACFB742D791}"/>
              </c:ext>
            </c:extLst>
          </c:dPt>
          <c:dPt>
            <c:idx val="12"/>
            <c:bubble3D val="0"/>
            <c:extLst>
              <c:ext xmlns:c16="http://schemas.microsoft.com/office/drawing/2014/chart" uri="{C3380CC4-5D6E-409C-BE32-E72D297353CC}">
                <c16:uniqueId val="{00000010-6F88-406E-AAE4-32AA0CB4B8BF}"/>
              </c:ext>
            </c:extLst>
          </c:dPt>
          <c:dPt>
            <c:idx val="13"/>
            <c:bubble3D val="0"/>
            <c:extLst>
              <c:ext xmlns:c16="http://schemas.microsoft.com/office/drawing/2014/chart" uri="{C3380CC4-5D6E-409C-BE32-E72D297353CC}">
                <c16:uniqueId val="{00000012-6F88-406E-AAE4-32AA0CB4B8BF}"/>
              </c:ext>
            </c:extLst>
          </c:dPt>
          <c:dPt>
            <c:idx val="14"/>
            <c:bubble3D val="0"/>
            <c:extLst>
              <c:ext xmlns:c16="http://schemas.microsoft.com/office/drawing/2014/chart" uri="{C3380CC4-5D6E-409C-BE32-E72D297353CC}">
                <c16:uniqueId val="{00000014-6F88-406E-AAE4-32AA0CB4B8BF}"/>
              </c:ext>
            </c:extLst>
          </c:dPt>
          <c:dPt>
            <c:idx val="15"/>
            <c:bubble3D val="0"/>
            <c:extLst>
              <c:ext xmlns:c16="http://schemas.microsoft.com/office/drawing/2014/chart" uri="{C3380CC4-5D6E-409C-BE32-E72D297353CC}">
                <c16:uniqueId val="{00000016-6F88-406E-AAE4-32AA0CB4B8BF}"/>
              </c:ext>
            </c:extLst>
          </c:dPt>
          <c:dPt>
            <c:idx val="16"/>
            <c:bubble3D val="0"/>
            <c:extLst>
              <c:ext xmlns:c16="http://schemas.microsoft.com/office/drawing/2014/chart" uri="{C3380CC4-5D6E-409C-BE32-E72D297353CC}">
                <c16:uniqueId val="{00000018-6F88-406E-AAE4-32AA0CB4B8BF}"/>
              </c:ext>
            </c:extLst>
          </c:dPt>
          <c:dPt>
            <c:idx val="17"/>
            <c:bubble3D val="0"/>
            <c:extLst>
              <c:ext xmlns:c16="http://schemas.microsoft.com/office/drawing/2014/chart" uri="{C3380CC4-5D6E-409C-BE32-E72D297353CC}">
                <c16:uniqueId val="{0000001A-6F88-406E-AAE4-32AA0CB4B8BF}"/>
              </c:ext>
            </c:extLst>
          </c:dPt>
          <c:dPt>
            <c:idx val="18"/>
            <c:bubble3D val="0"/>
            <c:extLst>
              <c:ext xmlns:c16="http://schemas.microsoft.com/office/drawing/2014/chart" uri="{C3380CC4-5D6E-409C-BE32-E72D297353CC}">
                <c16:uniqueId val="{0000001C-6F88-406E-AAE4-32AA0CB4B8BF}"/>
              </c:ext>
            </c:extLst>
          </c:dPt>
          <c:dPt>
            <c:idx val="19"/>
            <c:bubble3D val="0"/>
            <c:extLst>
              <c:ext xmlns:c16="http://schemas.microsoft.com/office/drawing/2014/chart" uri="{C3380CC4-5D6E-409C-BE32-E72D297353CC}">
                <c16:uniqueId val="{0000001E-6F88-406E-AAE4-32AA0CB4B8BF}"/>
              </c:ext>
            </c:extLst>
          </c:dPt>
          <c:dPt>
            <c:idx val="20"/>
            <c:bubble3D val="0"/>
            <c:extLst>
              <c:ext xmlns:c16="http://schemas.microsoft.com/office/drawing/2014/chart" uri="{C3380CC4-5D6E-409C-BE32-E72D297353CC}">
                <c16:uniqueId val="{00000020-6F88-406E-AAE4-32AA0CB4B8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F'!$G$19:$G$32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'Pivot F'!$H$19:$H$32</c:f>
              <c:numCache>
                <c:formatCode>_(* #,##0_);_(* \(#,##0\);_(* "-"??_);_(@_)</c:formatCode>
                <c:ptCount val="12"/>
                <c:pt idx="0">
                  <c:v>6.910000000000001</c:v>
                </c:pt>
                <c:pt idx="1">
                  <c:v>6.4200000000000008</c:v>
                </c:pt>
                <c:pt idx="2">
                  <c:v>8.67</c:v>
                </c:pt>
                <c:pt idx="3">
                  <c:v>7.47</c:v>
                </c:pt>
                <c:pt idx="4">
                  <c:v>9.1799999999999979</c:v>
                </c:pt>
                <c:pt idx="5">
                  <c:v>7.89</c:v>
                </c:pt>
                <c:pt idx="6">
                  <c:v>10.25</c:v>
                </c:pt>
                <c:pt idx="7">
                  <c:v>7.26</c:v>
                </c:pt>
                <c:pt idx="8">
                  <c:v>9.52</c:v>
                </c:pt>
                <c:pt idx="9">
                  <c:v>8.1800000000000015</c:v>
                </c:pt>
                <c:pt idx="10">
                  <c:v>7.0370000000000017</c:v>
                </c:pt>
                <c:pt idx="11">
                  <c:v>0</c:v>
                </c:pt>
              </c:numCache>
            </c:numRef>
          </c:val>
          <c:smooth val="0"/>
          <c:extLst>
            <c:ext xmlns:c16="http://schemas.microsoft.com/office/drawing/2014/chart" uri="{C3380CC4-5D6E-409C-BE32-E72D297353CC}">
              <c16:uniqueId val="{00000000-E26C-4ED8-A8B3-0A1E2A030D74}"/>
            </c:ext>
          </c:extLst>
        </c:ser>
        <c:dLbls>
          <c:showLegendKey val="0"/>
          <c:showVal val="0"/>
          <c:showCatName val="0"/>
          <c:showSerName val="0"/>
          <c:showPercent val="0"/>
          <c:showBubbleSize val="0"/>
        </c:dLbls>
        <c:marker val="1"/>
        <c:smooth val="0"/>
        <c:axId val="79837695"/>
        <c:axId val="57965759"/>
      </c:lineChart>
      <c:catAx>
        <c:axId val="798376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7965759"/>
        <c:crosses val="autoZero"/>
        <c:auto val="1"/>
        <c:lblAlgn val="ctr"/>
        <c:lblOffset val="100"/>
        <c:noMultiLvlLbl val="0"/>
      </c:catAx>
      <c:valAx>
        <c:axId val="57965759"/>
        <c:scaling>
          <c:orientation val="minMax"/>
        </c:scaling>
        <c:delete val="1"/>
        <c:axPos val="l"/>
        <c:numFmt formatCode="_(* #,##0_);_(* \(#,##0\);_(* &quot;-&quot;??_);_(@_)" sourceLinked="1"/>
        <c:majorTickMark val="none"/>
        <c:minorTickMark val="none"/>
        <c:tickLblPos val="nextTo"/>
        <c:crossAx val="7983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[Solar power generation Report 2024 Update.xlsx]Pivot F!PivotTable13</c:name>
    <c:fmtId val="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p3d/>
        </c:spPr>
        <c:dLbl>
          <c:idx val="0"/>
          <c:layout>
            <c:manualLayout>
              <c:x val="0"/>
              <c:y val="-2.893617409095983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
        <c:idx val="18"/>
        <c:spPr>
          <a:solidFill>
            <a:schemeClr val="accent1"/>
          </a:solidFill>
          <a:ln>
            <a:noFill/>
          </a:ln>
          <a:effectLst/>
          <a:sp3d/>
        </c:spPr>
      </c:pivotFmt>
      <c:pivotFmt>
        <c:idx val="19"/>
        <c:spPr>
          <a:solidFill>
            <a:schemeClr val="accent1"/>
          </a:solidFill>
          <a:ln>
            <a:noFill/>
          </a:ln>
          <a:effectLst/>
          <a:sp3d/>
        </c:spPr>
      </c:pivotFmt>
      <c:pivotFmt>
        <c:idx val="20"/>
        <c:spPr>
          <a:solidFill>
            <a:schemeClr val="accent1"/>
          </a:solidFill>
          <a:ln>
            <a:noFill/>
          </a:ln>
          <a:effectLst/>
          <a:sp3d/>
        </c:spPr>
      </c:pivotFmt>
      <c:pivotFmt>
        <c:idx val="21"/>
        <c:spPr>
          <a:solidFill>
            <a:schemeClr val="accent1"/>
          </a:solidFill>
          <a:ln>
            <a:noFill/>
          </a:ln>
          <a:effectLst/>
          <a:sp3d/>
        </c:spPr>
      </c:pivotFmt>
      <c:pivotFmt>
        <c:idx val="22"/>
        <c:spPr>
          <a:solidFill>
            <a:schemeClr val="accent1"/>
          </a:solidFill>
          <a:ln>
            <a:noFill/>
          </a:ln>
          <a:effectLst/>
          <a:sp3d/>
        </c:spPr>
      </c:pivotFmt>
      <c:pivotFmt>
        <c:idx val="23"/>
        <c:spPr>
          <a:solidFill>
            <a:schemeClr val="accent1"/>
          </a:solidFill>
          <a:ln>
            <a:noFill/>
          </a:ln>
          <a:effectLst/>
          <a:sp3d/>
        </c:spPr>
      </c:pivotFmt>
      <c:pivotFmt>
        <c:idx val="24"/>
        <c:spPr>
          <a:solidFill>
            <a:schemeClr val="accent1"/>
          </a:solidFill>
          <a:ln>
            <a:noFill/>
          </a:ln>
          <a:effectLst/>
          <a:sp3d/>
        </c:spPr>
      </c:pivotFmt>
      <c:pivotFmt>
        <c:idx val="25"/>
        <c:spPr>
          <a:solidFill>
            <a:schemeClr val="accent1"/>
          </a:solidFill>
          <a:ln>
            <a:noFill/>
          </a:ln>
          <a:effectLst/>
          <a:sp3d/>
        </c:spPr>
      </c:pivotFmt>
      <c:pivotFmt>
        <c:idx val="26"/>
        <c:spPr>
          <a:solidFill>
            <a:schemeClr val="accent1"/>
          </a:solidFill>
          <a:ln>
            <a:noFill/>
          </a:ln>
          <a:effectLst/>
          <a:sp3d/>
        </c:spPr>
      </c:pivotFmt>
      <c:pivotFmt>
        <c:idx val="27"/>
        <c:spPr>
          <a:solidFill>
            <a:schemeClr val="accent1"/>
          </a:solidFill>
          <a:ln>
            <a:noFill/>
          </a:ln>
          <a:effectLst/>
          <a:sp3d/>
        </c:spPr>
      </c:pivotFmt>
      <c:pivotFmt>
        <c:idx val="28"/>
        <c:spPr>
          <a:solidFill>
            <a:schemeClr val="accent1"/>
          </a:solidFill>
          <a:ln>
            <a:noFill/>
          </a:ln>
          <a:effectLst/>
          <a:sp3d/>
        </c:spPr>
      </c:pivotFmt>
      <c:pivotFmt>
        <c:idx val="29"/>
        <c:spPr>
          <a:solidFill>
            <a:schemeClr val="accent1"/>
          </a:solidFill>
          <a:ln>
            <a:noFill/>
          </a:ln>
          <a:effectLst/>
          <a:sp3d/>
        </c:spPr>
      </c:pivotFmt>
      <c:pivotFmt>
        <c:idx val="30"/>
        <c:spPr>
          <a:solidFill>
            <a:schemeClr val="accent1"/>
          </a:solidFill>
          <a:ln>
            <a:noFill/>
          </a:ln>
          <a:effectLst/>
          <a:sp3d/>
        </c:spPr>
      </c:pivotFmt>
      <c:pivotFmt>
        <c:idx val="31"/>
        <c:spPr>
          <a:solidFill>
            <a:schemeClr val="accent1"/>
          </a:solidFill>
          <a:ln>
            <a:noFill/>
          </a:ln>
          <a:effectLst/>
          <a:sp3d/>
        </c:spPr>
      </c:pivotFmt>
      <c:pivotFmt>
        <c:idx val="32"/>
        <c:spPr>
          <a:solidFill>
            <a:schemeClr val="accent1"/>
          </a:solidFill>
          <a:ln>
            <a:noFill/>
          </a:ln>
          <a:effectLst/>
          <a:sp3d/>
        </c:spPr>
      </c:pivotFmt>
      <c:pivotFmt>
        <c:idx val="33"/>
        <c:spPr>
          <a:solidFill>
            <a:schemeClr val="accent1"/>
          </a:solidFill>
          <a:ln>
            <a:noFill/>
          </a:ln>
          <a:effectLst/>
          <a:sp3d/>
        </c:spPr>
      </c:pivotFmt>
      <c:pivotFmt>
        <c:idx val="34"/>
        <c:spPr>
          <a:solidFill>
            <a:schemeClr val="accent1"/>
          </a:solidFill>
          <a:ln>
            <a:noFill/>
          </a:ln>
          <a:effectLst/>
          <a:sp3d/>
        </c:spPr>
      </c:pivotFmt>
      <c:pivotFmt>
        <c:idx val="35"/>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01"/>
          <c:y val="5.3049652500093039E-2"/>
          <c:w val="0.95333333333333337"/>
          <c:h val="0.65915085619936642"/>
        </c:manualLayout>
      </c:layout>
      <c:bar3DChart>
        <c:barDir val="col"/>
        <c:grouping val="clustered"/>
        <c:varyColors val="1"/>
        <c:ser>
          <c:idx val="0"/>
          <c:order val="0"/>
          <c:tx>
            <c:strRef>
              <c:f>'Pivot F'!$K$18</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51F2-4BBA-A7C4-F29EB1D8694E}"/>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1-44DE-430B-8142-FCC31989170C}"/>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51F2-4BBA-A7C4-F29EB1D8694E}"/>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51F2-4BBA-A7C4-F29EB1D8694E}"/>
              </c:ext>
            </c:extLst>
          </c:dPt>
          <c:dPt>
            <c:idx val="4"/>
            <c:invertIfNegative val="0"/>
            <c:bubble3D val="0"/>
            <c:spPr>
              <a:solidFill>
                <a:schemeClr val="accent5"/>
              </a:solidFill>
              <a:ln>
                <a:noFill/>
              </a:ln>
              <a:effectLst/>
              <a:sp3d/>
            </c:spPr>
            <c:extLst>
              <c:ext xmlns:c16="http://schemas.microsoft.com/office/drawing/2014/chart" uri="{C3380CC4-5D6E-409C-BE32-E72D297353CC}">
                <c16:uniqueId val="{00000009-51F2-4BBA-A7C4-F29EB1D8694E}"/>
              </c:ext>
            </c:extLst>
          </c:dPt>
          <c:dPt>
            <c:idx val="5"/>
            <c:invertIfNegative val="0"/>
            <c:bubble3D val="0"/>
            <c:spPr>
              <a:solidFill>
                <a:schemeClr val="accent6"/>
              </a:solidFill>
              <a:ln>
                <a:noFill/>
              </a:ln>
              <a:effectLst/>
              <a:sp3d/>
            </c:spPr>
            <c:extLst>
              <c:ext xmlns:c16="http://schemas.microsoft.com/office/drawing/2014/chart" uri="{C3380CC4-5D6E-409C-BE32-E72D297353CC}">
                <c16:uniqueId val="{0000000B-51F2-4BBA-A7C4-F29EB1D8694E}"/>
              </c:ext>
            </c:extLst>
          </c:dPt>
          <c:dPt>
            <c:idx val="6"/>
            <c:invertIfNegative val="0"/>
            <c:bubble3D val="0"/>
            <c:spPr>
              <a:solidFill>
                <a:schemeClr val="accent1">
                  <a:lumMod val="60000"/>
                </a:schemeClr>
              </a:solidFill>
              <a:ln>
                <a:noFill/>
              </a:ln>
              <a:effectLst/>
              <a:sp3d/>
            </c:spPr>
            <c:extLst>
              <c:ext xmlns:c16="http://schemas.microsoft.com/office/drawing/2014/chart" uri="{C3380CC4-5D6E-409C-BE32-E72D297353CC}">
                <c16:uniqueId val="{0000000D-51F2-4BBA-A7C4-F29EB1D8694E}"/>
              </c:ext>
            </c:extLst>
          </c:dPt>
          <c:dPt>
            <c:idx val="7"/>
            <c:invertIfNegative val="0"/>
            <c:bubble3D val="0"/>
            <c:spPr>
              <a:solidFill>
                <a:schemeClr val="accent2">
                  <a:lumMod val="60000"/>
                </a:schemeClr>
              </a:solidFill>
              <a:ln>
                <a:noFill/>
              </a:ln>
              <a:effectLst/>
              <a:sp3d/>
            </c:spPr>
            <c:extLst>
              <c:ext xmlns:c16="http://schemas.microsoft.com/office/drawing/2014/chart" uri="{C3380CC4-5D6E-409C-BE32-E72D297353CC}">
                <c16:uniqueId val="{0000000F-51F2-4BBA-A7C4-F29EB1D8694E}"/>
              </c:ext>
            </c:extLst>
          </c:dPt>
          <c:dPt>
            <c:idx val="8"/>
            <c:invertIfNegative val="0"/>
            <c:bubble3D val="0"/>
            <c:spPr>
              <a:solidFill>
                <a:schemeClr val="accent3">
                  <a:lumMod val="60000"/>
                </a:schemeClr>
              </a:solidFill>
              <a:ln>
                <a:noFill/>
              </a:ln>
              <a:effectLst/>
              <a:sp3d/>
            </c:spPr>
            <c:extLst>
              <c:ext xmlns:c16="http://schemas.microsoft.com/office/drawing/2014/chart" uri="{C3380CC4-5D6E-409C-BE32-E72D297353CC}">
                <c16:uniqueId val="{00000011-51F2-4BBA-A7C4-F29EB1D8694E}"/>
              </c:ext>
            </c:extLst>
          </c:dPt>
          <c:dPt>
            <c:idx val="9"/>
            <c:invertIfNegative val="0"/>
            <c:bubble3D val="0"/>
            <c:spPr>
              <a:solidFill>
                <a:schemeClr val="accent4">
                  <a:lumMod val="60000"/>
                </a:schemeClr>
              </a:solidFill>
              <a:ln>
                <a:noFill/>
              </a:ln>
              <a:effectLst/>
              <a:sp3d/>
            </c:spPr>
            <c:extLst>
              <c:ext xmlns:c16="http://schemas.microsoft.com/office/drawing/2014/chart" uri="{C3380CC4-5D6E-409C-BE32-E72D297353CC}">
                <c16:uniqueId val="{00000013-51F2-4BBA-A7C4-F29EB1D8694E}"/>
              </c:ext>
            </c:extLst>
          </c:dPt>
          <c:dPt>
            <c:idx val="10"/>
            <c:invertIfNegative val="0"/>
            <c:bubble3D val="0"/>
            <c:spPr>
              <a:solidFill>
                <a:schemeClr val="accent5">
                  <a:lumMod val="60000"/>
                </a:schemeClr>
              </a:solidFill>
              <a:ln>
                <a:noFill/>
              </a:ln>
              <a:effectLst/>
              <a:sp3d/>
            </c:spPr>
            <c:extLst>
              <c:ext xmlns:c16="http://schemas.microsoft.com/office/drawing/2014/chart" uri="{C3380CC4-5D6E-409C-BE32-E72D297353CC}">
                <c16:uniqueId val="{00000015-51F2-4BBA-A7C4-F29EB1D8694E}"/>
              </c:ext>
            </c:extLst>
          </c:dPt>
          <c:dPt>
            <c:idx val="11"/>
            <c:invertIfNegative val="0"/>
            <c:bubble3D val="0"/>
            <c:spPr>
              <a:solidFill>
                <a:schemeClr val="accent6">
                  <a:lumMod val="60000"/>
                </a:schemeClr>
              </a:solidFill>
              <a:ln>
                <a:noFill/>
              </a:ln>
              <a:effectLst/>
              <a:sp3d/>
            </c:spPr>
            <c:extLst>
              <c:ext xmlns:c16="http://schemas.microsoft.com/office/drawing/2014/chart" uri="{C3380CC4-5D6E-409C-BE32-E72D297353CC}">
                <c16:uniqueId val="{00000017-51F2-4BBA-A7C4-F29EB1D8694E}"/>
              </c:ext>
            </c:extLst>
          </c:dPt>
          <c:dPt>
            <c:idx val="12"/>
            <c:invertIfNegative val="0"/>
            <c:bubble3D val="0"/>
            <c:spPr>
              <a:solidFill>
                <a:schemeClr val="accent1">
                  <a:lumMod val="80000"/>
                  <a:lumOff val="20000"/>
                </a:schemeClr>
              </a:solidFill>
              <a:ln>
                <a:noFill/>
              </a:ln>
              <a:effectLst/>
              <a:sp3d/>
            </c:spPr>
            <c:extLst>
              <c:ext xmlns:c16="http://schemas.microsoft.com/office/drawing/2014/chart" uri="{C3380CC4-5D6E-409C-BE32-E72D297353CC}">
                <c16:uniqueId val="{00000019-1A6E-4934-B877-8942682FC231}"/>
              </c:ext>
            </c:extLst>
          </c:dPt>
          <c:dPt>
            <c:idx val="13"/>
            <c:invertIfNegative val="0"/>
            <c:bubble3D val="0"/>
            <c:spPr>
              <a:solidFill>
                <a:schemeClr val="accent2">
                  <a:lumMod val="80000"/>
                  <a:lumOff val="20000"/>
                </a:schemeClr>
              </a:solidFill>
              <a:ln>
                <a:noFill/>
              </a:ln>
              <a:effectLst/>
              <a:sp3d/>
            </c:spPr>
            <c:extLst>
              <c:ext xmlns:c16="http://schemas.microsoft.com/office/drawing/2014/chart" uri="{C3380CC4-5D6E-409C-BE32-E72D297353CC}">
                <c16:uniqueId val="{0000001B-1A6E-4934-B877-8942682FC231}"/>
              </c:ext>
            </c:extLst>
          </c:dPt>
          <c:dPt>
            <c:idx val="14"/>
            <c:invertIfNegative val="0"/>
            <c:bubble3D val="0"/>
            <c:spPr>
              <a:solidFill>
                <a:schemeClr val="accent3">
                  <a:lumMod val="80000"/>
                  <a:lumOff val="20000"/>
                </a:schemeClr>
              </a:solidFill>
              <a:ln>
                <a:noFill/>
              </a:ln>
              <a:effectLst/>
              <a:sp3d/>
            </c:spPr>
            <c:extLst>
              <c:ext xmlns:c16="http://schemas.microsoft.com/office/drawing/2014/chart" uri="{C3380CC4-5D6E-409C-BE32-E72D297353CC}">
                <c16:uniqueId val="{0000001D-1A6E-4934-B877-8942682FC231}"/>
              </c:ext>
            </c:extLst>
          </c:dPt>
          <c:dPt>
            <c:idx val="15"/>
            <c:invertIfNegative val="0"/>
            <c:bubble3D val="0"/>
            <c:spPr>
              <a:solidFill>
                <a:schemeClr val="accent4">
                  <a:lumMod val="80000"/>
                  <a:lumOff val="20000"/>
                </a:schemeClr>
              </a:solidFill>
              <a:ln>
                <a:noFill/>
              </a:ln>
              <a:effectLst/>
              <a:sp3d/>
            </c:spPr>
            <c:extLst>
              <c:ext xmlns:c16="http://schemas.microsoft.com/office/drawing/2014/chart" uri="{C3380CC4-5D6E-409C-BE32-E72D297353CC}">
                <c16:uniqueId val="{0000001F-1A6E-4934-B877-8942682FC231}"/>
              </c:ext>
            </c:extLst>
          </c:dPt>
          <c:dPt>
            <c:idx val="16"/>
            <c:invertIfNegative val="0"/>
            <c:bubble3D val="0"/>
            <c:spPr>
              <a:solidFill>
                <a:schemeClr val="accent5">
                  <a:lumMod val="80000"/>
                  <a:lumOff val="20000"/>
                </a:schemeClr>
              </a:solidFill>
              <a:ln>
                <a:noFill/>
              </a:ln>
              <a:effectLst/>
              <a:sp3d/>
            </c:spPr>
            <c:extLst>
              <c:ext xmlns:c16="http://schemas.microsoft.com/office/drawing/2014/chart" uri="{C3380CC4-5D6E-409C-BE32-E72D297353CC}">
                <c16:uniqueId val="{00000021-1A6E-4934-B877-8942682FC231}"/>
              </c:ext>
            </c:extLst>
          </c:dPt>
          <c:dPt>
            <c:idx val="17"/>
            <c:invertIfNegative val="0"/>
            <c:bubble3D val="0"/>
            <c:spPr>
              <a:solidFill>
                <a:schemeClr val="accent6">
                  <a:lumMod val="80000"/>
                  <a:lumOff val="20000"/>
                </a:schemeClr>
              </a:solidFill>
              <a:ln>
                <a:noFill/>
              </a:ln>
              <a:effectLst/>
              <a:sp3d/>
            </c:spPr>
            <c:extLst>
              <c:ext xmlns:c16="http://schemas.microsoft.com/office/drawing/2014/chart" uri="{C3380CC4-5D6E-409C-BE32-E72D297353CC}">
                <c16:uniqueId val="{00000023-1A6E-4934-B877-8942682FC231}"/>
              </c:ext>
            </c:extLst>
          </c:dPt>
          <c:dPt>
            <c:idx val="18"/>
            <c:invertIfNegative val="0"/>
            <c:bubble3D val="0"/>
            <c:spPr>
              <a:solidFill>
                <a:schemeClr val="accent1">
                  <a:lumMod val="80000"/>
                </a:schemeClr>
              </a:solidFill>
              <a:ln>
                <a:noFill/>
              </a:ln>
              <a:effectLst/>
              <a:sp3d/>
            </c:spPr>
            <c:extLst>
              <c:ext xmlns:c16="http://schemas.microsoft.com/office/drawing/2014/chart" uri="{C3380CC4-5D6E-409C-BE32-E72D297353CC}">
                <c16:uniqueId val="{00000025-1A6E-4934-B877-8942682FC231}"/>
              </c:ext>
            </c:extLst>
          </c:dPt>
          <c:dPt>
            <c:idx val="19"/>
            <c:invertIfNegative val="0"/>
            <c:bubble3D val="0"/>
            <c:spPr>
              <a:solidFill>
                <a:schemeClr val="accent2">
                  <a:lumMod val="80000"/>
                </a:schemeClr>
              </a:solidFill>
              <a:ln>
                <a:noFill/>
              </a:ln>
              <a:effectLst/>
              <a:sp3d/>
            </c:spPr>
            <c:extLst>
              <c:ext xmlns:c16="http://schemas.microsoft.com/office/drawing/2014/chart" uri="{C3380CC4-5D6E-409C-BE32-E72D297353CC}">
                <c16:uniqueId val="{00000027-1A6E-4934-B877-8942682FC231}"/>
              </c:ext>
            </c:extLst>
          </c:dPt>
          <c:dPt>
            <c:idx val="20"/>
            <c:invertIfNegative val="0"/>
            <c:bubble3D val="0"/>
            <c:spPr>
              <a:solidFill>
                <a:schemeClr val="accent3">
                  <a:lumMod val="80000"/>
                </a:schemeClr>
              </a:solidFill>
              <a:ln>
                <a:noFill/>
              </a:ln>
              <a:effectLst/>
              <a:sp3d/>
            </c:spPr>
            <c:extLst>
              <c:ext xmlns:c16="http://schemas.microsoft.com/office/drawing/2014/chart" uri="{C3380CC4-5D6E-409C-BE32-E72D297353CC}">
                <c16:uniqueId val="{00000029-1A6E-4934-B877-8942682FC231}"/>
              </c:ext>
            </c:extLst>
          </c:dPt>
          <c:dLbls>
            <c:dLbl>
              <c:idx val="1"/>
              <c:layout>
                <c:manualLayout>
                  <c:x val="0"/>
                  <c:y val="-2.89361740909598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4DE-430B-8142-FCC31989170C}"/>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'Pivot F'!$J$19:$J$32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lvl>
              </c:multiLvlStrCache>
            </c:multiLvlStrRef>
          </c:cat>
          <c:val>
            <c:numRef>
              <c:f>'Pivot F'!$K$19:$K$32</c:f>
              <c:numCache>
                <c:formatCode>_("$"* #,##0_);_("$"* \(#,##0\);_("$"* "-"??_);_(@_)</c:formatCode>
                <c:ptCount val="12"/>
                <c:pt idx="0">
                  <c:v>1506.6294102325585</c:v>
                </c:pt>
                <c:pt idx="1">
                  <c:v>1551.1069786046507</c:v>
                </c:pt>
                <c:pt idx="2">
                  <c:v>2085.4137525581391</c:v>
                </c:pt>
                <c:pt idx="3">
                  <c:v>1890.7071702325579</c:v>
                </c:pt>
                <c:pt idx="4">
                  <c:v>2323.9690120930231</c:v>
                </c:pt>
                <c:pt idx="5">
                  <c:v>1991.5592037209306</c:v>
                </c:pt>
                <c:pt idx="6">
                  <c:v>2591.3801823255812</c:v>
                </c:pt>
                <c:pt idx="7">
                  <c:v>1835.3527665116276</c:v>
                </c:pt>
                <c:pt idx="8">
                  <c:v>2399.9412390697667</c:v>
                </c:pt>
                <c:pt idx="9">
                  <c:v>2070.6793032558139</c:v>
                </c:pt>
                <c:pt idx="10">
                  <c:v>1780.8138418604653</c:v>
                </c:pt>
                <c:pt idx="11">
                  <c:v>1571.9879441860469</c:v>
                </c:pt>
              </c:numCache>
            </c:numRef>
          </c:val>
          <c:extLst>
            <c:ext xmlns:c16="http://schemas.microsoft.com/office/drawing/2014/chart" uri="{C3380CC4-5D6E-409C-BE32-E72D297353CC}">
              <c16:uniqueId val="{00000000-44DE-430B-8142-FCC31989170C}"/>
            </c:ext>
          </c:extLst>
        </c:ser>
        <c:dLbls>
          <c:showLegendKey val="0"/>
          <c:showVal val="0"/>
          <c:showCatName val="0"/>
          <c:showSerName val="0"/>
          <c:showPercent val="0"/>
          <c:showBubbleSize val="0"/>
        </c:dLbls>
        <c:gapWidth val="150"/>
        <c:shape val="box"/>
        <c:axId val="79840575"/>
        <c:axId val="532949775"/>
        <c:axId val="0"/>
      </c:bar3DChart>
      <c:catAx>
        <c:axId val="79840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32949775"/>
        <c:crosses val="autoZero"/>
        <c:auto val="1"/>
        <c:lblAlgn val="ctr"/>
        <c:lblOffset val="100"/>
        <c:noMultiLvlLbl val="0"/>
      </c:catAx>
      <c:valAx>
        <c:axId val="532949775"/>
        <c:scaling>
          <c:orientation val="minMax"/>
        </c:scaling>
        <c:delete val="1"/>
        <c:axPos val="l"/>
        <c:numFmt formatCode="_(&quot;$&quot;* #,##0_);_(&quot;$&quot;* \(#,##0\);_(&quot;$&quot;* &quot;-&quot;??_);_(@_)" sourceLinked="1"/>
        <c:majorTickMark val="none"/>
        <c:minorTickMark val="none"/>
        <c:tickLblPos val="nextTo"/>
        <c:crossAx val="7984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7.emf"/><Relationship Id="rId13" Type="http://schemas.openxmlformats.org/officeDocument/2006/relationships/image" Target="../media/image12.png"/><Relationship Id="rId18" Type="http://schemas.openxmlformats.org/officeDocument/2006/relationships/image" Target="../media/image16.png"/><Relationship Id="rId3" Type="http://schemas.openxmlformats.org/officeDocument/2006/relationships/image" Target="../media/image3.jpeg"/><Relationship Id="rId21" Type="http://schemas.openxmlformats.org/officeDocument/2006/relationships/chart" Target="../charts/chart7.xml"/><Relationship Id="rId7" Type="http://schemas.openxmlformats.org/officeDocument/2006/relationships/hyperlink" Target="https://sg5.fusionsolar.huawei.com/unisso/login.action?service=%2Funisess%2Fv1%2Fauth&amp;decision=1" TargetMode="External"/><Relationship Id="rId12" Type="http://schemas.openxmlformats.org/officeDocument/2006/relationships/image" Target="../media/image11.svg"/><Relationship Id="rId17" Type="http://schemas.openxmlformats.org/officeDocument/2006/relationships/chart" Target="../charts/chart5.xml"/><Relationship Id="rId2" Type="http://schemas.openxmlformats.org/officeDocument/2006/relationships/image" Target="../media/image2.jpeg"/><Relationship Id="rId16" Type="http://schemas.openxmlformats.org/officeDocument/2006/relationships/image" Target="../media/image15.svg"/><Relationship Id="rId20"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png"/><Relationship Id="rId15" Type="http://schemas.openxmlformats.org/officeDocument/2006/relationships/image" Target="../media/image14.png"/><Relationship Id="rId10" Type="http://schemas.openxmlformats.org/officeDocument/2006/relationships/image" Target="../media/image9.svg"/><Relationship Id="rId19" Type="http://schemas.openxmlformats.org/officeDocument/2006/relationships/image" Target="../media/image17.svg"/><Relationship Id="rId4" Type="http://schemas.openxmlformats.org/officeDocument/2006/relationships/image" Target="../media/image4.jpeg"/><Relationship Id="rId9" Type="http://schemas.openxmlformats.org/officeDocument/2006/relationships/image" Target="../media/image8.png"/><Relationship Id="rId14" Type="http://schemas.openxmlformats.org/officeDocument/2006/relationships/image" Target="../media/image13.svg"/><Relationship Id="rId22"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47625</xdr:colOff>
      <xdr:row>138</xdr:row>
      <xdr:rowOff>127635</xdr:rowOff>
    </xdr:from>
    <xdr:to>
      <xdr:col>4</xdr:col>
      <xdr:colOff>908685</xdr:colOff>
      <xdr:row>153</xdr:row>
      <xdr:rowOff>127635</xdr:rowOff>
    </xdr:to>
    <xdr:graphicFrame macro="">
      <xdr:nvGraphicFramePr>
        <xdr:cNvPr id="2" name="Chart 1">
          <a:extLst>
            <a:ext uri="{FF2B5EF4-FFF2-40B4-BE49-F238E27FC236}">
              <a16:creationId xmlns:a16="http://schemas.microsoft.com/office/drawing/2014/main" id="{48FCB53D-462A-6EAB-CF5C-DDE07CBDB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944880</xdr:colOff>
      <xdr:row>130</xdr:row>
      <xdr:rowOff>118110</xdr:rowOff>
    </xdr:from>
    <xdr:to>
      <xdr:col>8</xdr:col>
      <xdr:colOff>411480</xdr:colOff>
      <xdr:row>145</xdr:row>
      <xdr:rowOff>118110</xdr:rowOff>
    </xdr:to>
    <xdr:graphicFrame macro="">
      <xdr:nvGraphicFramePr>
        <xdr:cNvPr id="5" name="Chart 4">
          <a:extLst>
            <a:ext uri="{FF2B5EF4-FFF2-40B4-BE49-F238E27FC236}">
              <a16:creationId xmlns:a16="http://schemas.microsoft.com/office/drawing/2014/main" id="{3E452071-1900-18F8-6099-7BA02488985D}"/>
            </a:ext>
            <a:ext uri="{147F2762-F138-4A5C-976F-8EAC2B608ADB}">
              <a16:predDERef xmlns:a16="http://schemas.microsoft.com/office/drawing/2014/main" pred="{48FCB53D-462A-6EAB-CF5C-DDE07CBDB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563880</xdr:colOff>
      <xdr:row>144</xdr:row>
      <xdr:rowOff>57150</xdr:rowOff>
    </xdr:from>
    <xdr:to>
      <xdr:col>10</xdr:col>
      <xdr:colOff>137160</xdr:colOff>
      <xdr:row>159</xdr:row>
      <xdr:rowOff>57150</xdr:rowOff>
    </xdr:to>
    <xdr:graphicFrame macro="">
      <xdr:nvGraphicFramePr>
        <xdr:cNvPr id="10" name="Chart 9">
          <a:extLst>
            <a:ext uri="{FF2B5EF4-FFF2-40B4-BE49-F238E27FC236}">
              <a16:creationId xmlns:a16="http://schemas.microsoft.com/office/drawing/2014/main" id="{27AFC12F-DAE4-6532-DB61-162A7CA199BB}"/>
            </a:ext>
            <a:ext uri="{147F2762-F138-4A5C-976F-8EAC2B608ADB}">
              <a16:predDERef xmlns:a16="http://schemas.microsoft.com/office/drawing/2014/main" pred="{3E452071-1900-18F8-6099-7BA024889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28575</xdr:colOff>
      <xdr:row>134</xdr:row>
      <xdr:rowOff>49530</xdr:rowOff>
    </xdr:from>
    <xdr:to>
      <xdr:col>14</xdr:col>
      <xdr:colOff>516255</xdr:colOff>
      <xdr:row>149</xdr:row>
      <xdr:rowOff>49530</xdr:rowOff>
    </xdr:to>
    <xdr:graphicFrame macro="">
      <xdr:nvGraphicFramePr>
        <xdr:cNvPr id="11" name="Chart 10">
          <a:extLst>
            <a:ext uri="{FF2B5EF4-FFF2-40B4-BE49-F238E27FC236}">
              <a16:creationId xmlns:a16="http://schemas.microsoft.com/office/drawing/2014/main" id="{E7F48D8F-5150-CA17-8361-0160D4DA80ED}"/>
            </a:ext>
            <a:ext uri="{147F2762-F138-4A5C-976F-8EAC2B608ADB}">
              <a16:predDERef xmlns:a16="http://schemas.microsoft.com/office/drawing/2014/main" pred="{27AFC12F-DAE4-6532-DB61-162A7CA19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24</xdr:col>
      <xdr:colOff>324970</xdr:colOff>
      <xdr:row>36</xdr:row>
      <xdr:rowOff>33618</xdr:rowOff>
    </xdr:to>
    <xdr:pic>
      <xdr:nvPicPr>
        <xdr:cNvPr id="2" name="Picture 1" descr="A white rectangular object with a blue border&#10;&#10;Description automatically generated">
          <a:extLst>
            <a:ext uri="{FF2B5EF4-FFF2-40B4-BE49-F238E27FC236}">
              <a16:creationId xmlns:a16="http://schemas.microsoft.com/office/drawing/2014/main" id="{0FEF45C6-A2B2-476E-BC3F-BB2B4587E2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9050"/>
          <a:ext cx="14847794" cy="6872568"/>
        </a:xfrm>
        <a:prstGeom prst="rect">
          <a:avLst/>
        </a:prstGeom>
      </xdr:spPr>
    </xdr:pic>
    <xdr:clientData/>
  </xdr:twoCellAnchor>
  <xdr:twoCellAnchor editAs="oneCell">
    <xdr:from>
      <xdr:col>0</xdr:col>
      <xdr:colOff>68579</xdr:colOff>
      <xdr:row>0</xdr:row>
      <xdr:rowOff>53340</xdr:rowOff>
    </xdr:from>
    <xdr:to>
      <xdr:col>3</xdr:col>
      <xdr:colOff>458993</xdr:colOff>
      <xdr:row>4</xdr:row>
      <xdr:rowOff>52037</xdr:rowOff>
    </xdr:to>
    <xdr:pic>
      <xdr:nvPicPr>
        <xdr:cNvPr id="3" name="Picture 2" descr="A logo for a safety company&#10;&#10;Description automatically generated">
          <a:extLst>
            <a:ext uri="{FF2B5EF4-FFF2-40B4-BE49-F238E27FC236}">
              <a16:creationId xmlns:a16="http://schemas.microsoft.com/office/drawing/2014/main" id="{FF66BFF0-7690-4262-9BAF-5D57ED585AC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5893" b="25000"/>
        <a:stretch/>
      </xdr:blipFill>
      <xdr:spPr>
        <a:xfrm>
          <a:off x="68579" y="53340"/>
          <a:ext cx="2219214" cy="760697"/>
        </a:xfrm>
        <a:prstGeom prst="rect">
          <a:avLst/>
        </a:prstGeom>
      </xdr:spPr>
    </xdr:pic>
    <xdr:clientData/>
  </xdr:twoCellAnchor>
  <xdr:twoCellAnchor editAs="oneCell">
    <xdr:from>
      <xdr:col>0</xdr:col>
      <xdr:colOff>38100</xdr:colOff>
      <xdr:row>5</xdr:row>
      <xdr:rowOff>0</xdr:rowOff>
    </xdr:from>
    <xdr:to>
      <xdr:col>2</xdr:col>
      <xdr:colOff>318695</xdr:colOff>
      <xdr:row>10</xdr:row>
      <xdr:rowOff>91440</xdr:rowOff>
    </xdr:to>
    <xdr:pic>
      <xdr:nvPicPr>
        <xdr:cNvPr id="4" name="Picture 3" descr="Solar panels on a blue roof&#10;&#10;Description automatically generated">
          <a:extLst>
            <a:ext uri="{FF2B5EF4-FFF2-40B4-BE49-F238E27FC236}">
              <a16:creationId xmlns:a16="http://schemas.microsoft.com/office/drawing/2014/main" id="{F30124E4-4CF0-4959-B295-03808889DA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00" y="952500"/>
          <a:ext cx="1499795" cy="1043940"/>
        </a:xfrm>
        <a:prstGeom prst="rect">
          <a:avLst/>
        </a:prstGeom>
      </xdr:spPr>
    </xdr:pic>
    <xdr:clientData/>
  </xdr:twoCellAnchor>
  <xdr:twoCellAnchor editAs="oneCell">
    <xdr:from>
      <xdr:col>2</xdr:col>
      <xdr:colOff>331745</xdr:colOff>
      <xdr:row>5</xdr:row>
      <xdr:rowOff>0</xdr:rowOff>
    </xdr:from>
    <xdr:to>
      <xdr:col>4</xdr:col>
      <xdr:colOff>553571</xdr:colOff>
      <xdr:row>10</xdr:row>
      <xdr:rowOff>88751</xdr:rowOff>
    </xdr:to>
    <xdr:pic>
      <xdr:nvPicPr>
        <xdr:cNvPr id="5" name="Picture 4" descr="A solar panels on a roof&#10;&#10;Description automatically generated">
          <a:extLst>
            <a:ext uri="{FF2B5EF4-FFF2-40B4-BE49-F238E27FC236}">
              <a16:creationId xmlns:a16="http://schemas.microsoft.com/office/drawing/2014/main" id="{7E909423-E6E4-4F51-AFE4-694C914F10E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50945" y="952500"/>
          <a:ext cx="1441026" cy="1041251"/>
        </a:xfrm>
        <a:prstGeom prst="rect">
          <a:avLst/>
        </a:prstGeom>
      </xdr:spPr>
    </xdr:pic>
    <xdr:clientData/>
  </xdr:twoCellAnchor>
  <xdr:twoCellAnchor>
    <xdr:from>
      <xdr:col>0</xdr:col>
      <xdr:colOff>251460</xdr:colOff>
      <xdr:row>10</xdr:row>
      <xdr:rowOff>0</xdr:rowOff>
    </xdr:from>
    <xdr:to>
      <xdr:col>1</xdr:col>
      <xdr:colOff>608255</xdr:colOff>
      <xdr:row>11</xdr:row>
      <xdr:rowOff>53340</xdr:rowOff>
    </xdr:to>
    <xdr:sp macro="" textlink="">
      <xdr:nvSpPr>
        <xdr:cNvPr id="6" name="Rectangle: Rounded Corners 5">
          <a:extLst>
            <a:ext uri="{FF2B5EF4-FFF2-40B4-BE49-F238E27FC236}">
              <a16:creationId xmlns:a16="http://schemas.microsoft.com/office/drawing/2014/main" id="{6C31BE71-C367-407D-90EE-A15D0A8BEF4C}"/>
            </a:ext>
          </a:extLst>
        </xdr:cNvPr>
        <xdr:cNvSpPr/>
      </xdr:nvSpPr>
      <xdr:spPr>
        <a:xfrm>
          <a:off x="251460" y="1905000"/>
          <a:ext cx="966395" cy="243840"/>
        </a:xfrm>
        <a:prstGeom prst="roundRect">
          <a:avLst/>
        </a:prstGeom>
        <a:solidFill>
          <a:srgbClr val="002060"/>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800"/>
            <a:t>Unit-3 Roof Top</a:t>
          </a:r>
        </a:p>
      </xdr:txBody>
    </xdr:sp>
    <xdr:clientData/>
  </xdr:twoCellAnchor>
  <xdr:twoCellAnchor>
    <xdr:from>
      <xdr:col>2</xdr:col>
      <xdr:colOff>547295</xdr:colOff>
      <xdr:row>10</xdr:row>
      <xdr:rowOff>15240</xdr:rowOff>
    </xdr:from>
    <xdr:to>
      <xdr:col>4</xdr:col>
      <xdr:colOff>324971</xdr:colOff>
      <xdr:row>11</xdr:row>
      <xdr:rowOff>68580</xdr:rowOff>
    </xdr:to>
    <xdr:sp macro="" textlink="">
      <xdr:nvSpPr>
        <xdr:cNvPr id="7" name="Rectangle: Rounded Corners 6">
          <a:extLst>
            <a:ext uri="{FF2B5EF4-FFF2-40B4-BE49-F238E27FC236}">
              <a16:creationId xmlns:a16="http://schemas.microsoft.com/office/drawing/2014/main" id="{42DD15BC-660F-43F0-9E7F-4839C289EE64}"/>
            </a:ext>
          </a:extLst>
        </xdr:cNvPr>
        <xdr:cNvSpPr/>
      </xdr:nvSpPr>
      <xdr:spPr>
        <a:xfrm>
          <a:off x="1766495" y="1920240"/>
          <a:ext cx="996876" cy="243840"/>
        </a:xfrm>
        <a:prstGeom prst="roundRect">
          <a:avLst/>
        </a:prstGeom>
        <a:solidFill>
          <a:srgbClr val="002060"/>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800"/>
            <a:t>Warehouse</a:t>
          </a:r>
        </a:p>
      </xdr:txBody>
    </xdr:sp>
    <xdr:clientData/>
  </xdr:twoCellAnchor>
  <xdr:twoCellAnchor>
    <xdr:from>
      <xdr:col>7</xdr:col>
      <xdr:colOff>212464</xdr:colOff>
      <xdr:row>2</xdr:row>
      <xdr:rowOff>0</xdr:rowOff>
    </xdr:from>
    <xdr:to>
      <xdr:col>16</xdr:col>
      <xdr:colOff>27342</xdr:colOff>
      <xdr:row>5</xdr:row>
      <xdr:rowOff>152400</xdr:rowOff>
    </xdr:to>
    <xdr:sp macro="" textlink="">
      <xdr:nvSpPr>
        <xdr:cNvPr id="8" name="TextBox 7">
          <a:extLst>
            <a:ext uri="{FF2B5EF4-FFF2-40B4-BE49-F238E27FC236}">
              <a16:creationId xmlns:a16="http://schemas.microsoft.com/office/drawing/2014/main" id="{FCB16398-AC68-45A7-99CC-610375DEDDA3}"/>
            </a:ext>
          </a:extLst>
        </xdr:cNvPr>
        <xdr:cNvSpPr txBox="1"/>
      </xdr:nvSpPr>
      <xdr:spPr>
        <a:xfrm>
          <a:off x="4479664" y="381000"/>
          <a:ext cx="530127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cap="none" spc="0">
              <a:ln w="13462">
                <a:solidFill>
                  <a:schemeClr val="bg1"/>
                </a:solidFill>
                <a:prstDash val="solid"/>
              </a:ln>
              <a:solidFill>
                <a:srgbClr val="002060"/>
              </a:solidFill>
              <a:effectLst>
                <a:outerShdw dist="38100" dir="2700000" algn="bl" rotWithShape="0">
                  <a:schemeClr val="accent5"/>
                </a:outerShdw>
              </a:effectLst>
            </a:rPr>
            <a:t>200</a:t>
          </a:r>
          <a:r>
            <a:rPr lang="en-US" sz="4000" b="1" cap="none" spc="0" baseline="0">
              <a:ln w="13462">
                <a:solidFill>
                  <a:schemeClr val="bg1"/>
                </a:solidFill>
                <a:prstDash val="solid"/>
              </a:ln>
              <a:solidFill>
                <a:srgbClr val="002060"/>
              </a:solidFill>
              <a:effectLst>
                <a:outerShdw dist="38100" dir="2700000" algn="bl" rotWithShape="0">
                  <a:schemeClr val="accent5"/>
                </a:outerShdw>
              </a:effectLst>
            </a:rPr>
            <a:t> KW Solar System</a:t>
          </a:r>
        </a:p>
      </xdr:txBody>
    </xdr:sp>
    <xdr:clientData/>
  </xdr:twoCellAnchor>
  <xdr:twoCellAnchor>
    <xdr:from>
      <xdr:col>7</xdr:col>
      <xdr:colOff>220084</xdr:colOff>
      <xdr:row>7</xdr:row>
      <xdr:rowOff>22860</xdr:rowOff>
    </xdr:from>
    <xdr:to>
      <xdr:col>16</xdr:col>
      <xdr:colOff>34962</xdr:colOff>
      <xdr:row>10</xdr:row>
      <xdr:rowOff>175260</xdr:rowOff>
    </xdr:to>
    <xdr:sp macro="" textlink="">
      <xdr:nvSpPr>
        <xdr:cNvPr id="9" name="TextBox 8">
          <a:extLst>
            <a:ext uri="{FF2B5EF4-FFF2-40B4-BE49-F238E27FC236}">
              <a16:creationId xmlns:a16="http://schemas.microsoft.com/office/drawing/2014/main" id="{36ADCE19-DCF6-4355-B9FF-50BE7B8EEB89}"/>
            </a:ext>
          </a:extLst>
        </xdr:cNvPr>
        <xdr:cNvSpPr txBox="1"/>
      </xdr:nvSpPr>
      <xdr:spPr>
        <a:xfrm>
          <a:off x="4487284" y="1356360"/>
          <a:ext cx="5301278"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0" cap="none" spc="0">
              <a:ln w="0"/>
              <a:gradFill>
                <a:gsLst>
                  <a:gs pos="54000">
                    <a:srgbClr val="C00000"/>
                  </a:gs>
                  <a:gs pos="0">
                    <a:srgbClr val="002060"/>
                  </a:gs>
                  <a:gs pos="100000">
                    <a:srgbClr val="00B0F0"/>
                  </a:gs>
                </a:gsLst>
                <a:lin ang="2700000" scaled="0"/>
              </a:gradFill>
              <a:effectLst>
                <a:reflection blurRad="6350" stA="53000" endA="300" endPos="35500" dir="5400000" sy="-90000" algn="bl" rotWithShape="0"/>
              </a:effectLst>
            </a:rPr>
            <a:t>Warehouse &amp; Unit-3 Rooftop</a:t>
          </a:r>
          <a:endParaRPr lang="en-US" sz="2400" b="0" cap="none" spc="0" baseline="0">
            <a:ln w="0"/>
            <a:gradFill>
              <a:gsLst>
                <a:gs pos="54000">
                  <a:srgbClr val="C00000"/>
                </a:gs>
                <a:gs pos="0">
                  <a:srgbClr val="002060"/>
                </a:gs>
                <a:gs pos="100000">
                  <a:srgbClr val="00B0F0"/>
                </a:gs>
              </a:gsLst>
              <a:lin ang="2700000" scaled="0"/>
            </a:gradFill>
            <a:effectLst>
              <a:reflection blurRad="6350" stA="53000" endA="300" endPos="35500" dir="5400000" sy="-90000" algn="bl" rotWithShape="0"/>
            </a:effectLst>
          </a:endParaRPr>
        </a:p>
      </xdr:txBody>
    </xdr:sp>
    <xdr:clientData/>
  </xdr:twoCellAnchor>
  <xdr:twoCellAnchor editAs="oneCell">
    <xdr:from>
      <xdr:col>22</xdr:col>
      <xdr:colOff>12551</xdr:colOff>
      <xdr:row>0</xdr:row>
      <xdr:rowOff>0</xdr:rowOff>
    </xdr:from>
    <xdr:to>
      <xdr:col>24</xdr:col>
      <xdr:colOff>363078</xdr:colOff>
      <xdr:row>11</xdr:row>
      <xdr:rowOff>43293</xdr:rowOff>
    </xdr:to>
    <xdr:pic>
      <xdr:nvPicPr>
        <xdr:cNvPr id="10" name="Picture 9" descr="A solar panel on a black background&#10;&#10;Description automatically generated">
          <a:extLst>
            <a:ext uri="{FF2B5EF4-FFF2-40B4-BE49-F238E27FC236}">
              <a16:creationId xmlns:a16="http://schemas.microsoft.com/office/drawing/2014/main" id="{0E3207CC-360C-476B-A396-BC0822B9CCA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5541"/>
        <a:stretch/>
      </xdr:blipFill>
      <xdr:spPr>
        <a:xfrm>
          <a:off x="13325139" y="0"/>
          <a:ext cx="1560763" cy="2138793"/>
        </a:xfrm>
        <a:prstGeom prst="rect">
          <a:avLst/>
        </a:prstGeom>
      </xdr:spPr>
    </xdr:pic>
    <xdr:clientData/>
  </xdr:twoCellAnchor>
  <xdr:twoCellAnchor>
    <xdr:from>
      <xdr:col>1</xdr:col>
      <xdr:colOff>262218</xdr:colOff>
      <xdr:row>28</xdr:row>
      <xdr:rowOff>105782</xdr:rowOff>
    </xdr:from>
    <xdr:to>
      <xdr:col>6</xdr:col>
      <xdr:colOff>521746</xdr:colOff>
      <xdr:row>36</xdr:row>
      <xdr:rowOff>29582</xdr:rowOff>
    </xdr:to>
    <xdr:sp macro="" textlink="">
      <xdr:nvSpPr>
        <xdr:cNvPr id="11" name="Rectangle: Rounded Corners 10">
          <a:extLst>
            <a:ext uri="{FF2B5EF4-FFF2-40B4-BE49-F238E27FC236}">
              <a16:creationId xmlns:a16="http://schemas.microsoft.com/office/drawing/2014/main" id="{4148F6D8-24A4-4BC6-9B3C-96968C13419D}"/>
            </a:ext>
          </a:extLst>
        </xdr:cNvPr>
        <xdr:cNvSpPr/>
      </xdr:nvSpPr>
      <xdr:spPr>
        <a:xfrm>
          <a:off x="867336" y="5439782"/>
          <a:ext cx="3285116" cy="1447800"/>
        </a:xfrm>
        <a:prstGeom prst="roundRect">
          <a:avLst/>
        </a:prstGeom>
        <a:solidFill>
          <a:schemeClr val="accent2">
            <a:lumMod val="20000"/>
            <a:lumOff val="80000"/>
          </a:schemeClr>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sz="1100" b="0" i="0" u="none" strike="noStrike">
            <a:solidFill>
              <a:srgbClr val="000000"/>
            </a:solidFill>
            <a:latin typeface="Calibri"/>
            <a:cs typeface="Calibri"/>
          </a:endParaRPr>
        </a:p>
      </xdr:txBody>
    </xdr:sp>
    <xdr:clientData/>
  </xdr:twoCellAnchor>
  <xdr:twoCellAnchor>
    <xdr:from>
      <xdr:col>0</xdr:col>
      <xdr:colOff>68580</xdr:colOff>
      <xdr:row>31</xdr:row>
      <xdr:rowOff>18152</xdr:rowOff>
    </xdr:from>
    <xdr:to>
      <xdr:col>1</xdr:col>
      <xdr:colOff>368898</xdr:colOff>
      <xdr:row>33</xdr:row>
      <xdr:rowOff>117212</xdr:rowOff>
    </xdr:to>
    <xdr:sp macro="" textlink="">
      <xdr:nvSpPr>
        <xdr:cNvPr id="12" name="Rectangle: Rounded Corners 11">
          <a:extLst>
            <a:ext uri="{FF2B5EF4-FFF2-40B4-BE49-F238E27FC236}">
              <a16:creationId xmlns:a16="http://schemas.microsoft.com/office/drawing/2014/main" id="{DA3080E8-07F3-4605-A36A-0ADE14A2A236}"/>
            </a:ext>
          </a:extLst>
        </xdr:cNvPr>
        <xdr:cNvSpPr/>
      </xdr:nvSpPr>
      <xdr:spPr>
        <a:xfrm>
          <a:off x="68580" y="5923652"/>
          <a:ext cx="905436" cy="480060"/>
        </a:xfrm>
        <a:prstGeom prst="roundRect">
          <a:avLst/>
        </a:prstGeom>
        <a:solidFill>
          <a:srgbClr val="002060"/>
        </a:solidFill>
        <a:ln>
          <a:no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800" b="1"/>
            <a:t>Note:-</a:t>
          </a:r>
          <a:r>
            <a:rPr lang="en-US" sz="1800" baseline="0"/>
            <a:t> </a:t>
          </a:r>
          <a:endParaRPr lang="en-US" sz="1800"/>
        </a:p>
      </xdr:txBody>
    </xdr:sp>
    <xdr:clientData/>
  </xdr:twoCellAnchor>
  <xdr:twoCellAnchor>
    <xdr:from>
      <xdr:col>17</xdr:col>
      <xdr:colOff>112067</xdr:colOff>
      <xdr:row>27</xdr:row>
      <xdr:rowOff>122366</xdr:rowOff>
    </xdr:from>
    <xdr:to>
      <xdr:col>24</xdr:col>
      <xdr:colOff>228608</xdr:colOff>
      <xdr:row>29</xdr:row>
      <xdr:rowOff>145226</xdr:rowOff>
    </xdr:to>
    <xdr:sp macro="" textlink="Summury!N19">
      <xdr:nvSpPr>
        <xdr:cNvPr id="13" name="Rectangle: Rounded Corners 12">
          <a:extLst>
            <a:ext uri="{FF2B5EF4-FFF2-40B4-BE49-F238E27FC236}">
              <a16:creationId xmlns:a16="http://schemas.microsoft.com/office/drawing/2014/main" id="{BAE0C9E6-BA7D-40A3-8900-A1FE7BA0E269}"/>
            </a:ext>
          </a:extLst>
        </xdr:cNvPr>
        <xdr:cNvSpPr/>
      </xdr:nvSpPr>
      <xdr:spPr>
        <a:xfrm>
          <a:off x="10399067" y="5265866"/>
          <a:ext cx="4352365" cy="403860"/>
        </a:xfrm>
        <a:prstGeom prst="roundRect">
          <a:avLst>
            <a:gd name="adj" fmla="val 50000"/>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8BC2C4C-B059-4B61-B6F6-B3709058E607}" type="TxLink">
            <a:rPr lang="en-US" sz="1200" b="0" i="0" u="none" strike="noStrike">
              <a:solidFill>
                <a:srgbClr val="FFFFFF"/>
              </a:solidFill>
              <a:latin typeface="Calibri"/>
              <a:cs typeface="Calibri"/>
            </a:rPr>
            <a:pPr algn="ctr"/>
            <a:t>Expected Monthly Production Data shared from HelioScope View</a:t>
          </a:fld>
          <a:endParaRPr lang="en-US" sz="1000"/>
        </a:p>
      </xdr:txBody>
    </xdr:sp>
    <xdr:clientData/>
  </xdr:twoCellAnchor>
  <xdr:twoCellAnchor editAs="oneCell">
    <xdr:from>
      <xdr:col>14</xdr:col>
      <xdr:colOff>508748</xdr:colOff>
      <xdr:row>6</xdr:row>
      <xdr:rowOff>144781</xdr:rowOff>
    </xdr:from>
    <xdr:to>
      <xdr:col>15</xdr:col>
      <xdr:colOff>568362</xdr:colOff>
      <xdr:row>9</xdr:row>
      <xdr:rowOff>169408</xdr:rowOff>
    </xdr:to>
    <xdr:pic>
      <xdr:nvPicPr>
        <xdr:cNvPr id="14" name="Picture 13" descr="A green and black stamp&#10;&#10;Description automatically generated">
          <a:extLst>
            <a:ext uri="{FF2B5EF4-FFF2-40B4-BE49-F238E27FC236}">
              <a16:creationId xmlns:a16="http://schemas.microsoft.com/office/drawing/2014/main" id="{14798A9A-E931-4F76-B10D-B043FDFFD67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043148" y="1287781"/>
          <a:ext cx="669214" cy="596127"/>
        </a:xfrm>
        <a:prstGeom prst="rect">
          <a:avLst/>
        </a:prstGeom>
      </xdr:spPr>
    </xdr:pic>
    <xdr:clientData/>
  </xdr:twoCellAnchor>
  <xdr:twoCellAnchor>
    <xdr:from>
      <xdr:col>19</xdr:col>
      <xdr:colOff>168986</xdr:colOff>
      <xdr:row>5</xdr:row>
      <xdr:rowOff>38100</xdr:rowOff>
    </xdr:from>
    <xdr:to>
      <xdr:col>21</xdr:col>
      <xdr:colOff>304800</xdr:colOff>
      <xdr:row>9</xdr:row>
      <xdr:rowOff>0</xdr:rowOff>
    </xdr:to>
    <xdr:sp macro="" textlink="">
      <xdr:nvSpPr>
        <xdr:cNvPr id="15" name="TextBox 14">
          <a:hlinkClick xmlns:r="http://schemas.openxmlformats.org/officeDocument/2006/relationships" r:id="rId7"/>
          <a:extLst>
            <a:ext uri="{FF2B5EF4-FFF2-40B4-BE49-F238E27FC236}">
              <a16:creationId xmlns:a16="http://schemas.microsoft.com/office/drawing/2014/main" id="{FF48DE74-662A-426D-AAD5-DFC8E39C5A4F}"/>
            </a:ext>
          </a:extLst>
        </xdr:cNvPr>
        <xdr:cNvSpPr txBox="1"/>
      </xdr:nvSpPr>
      <xdr:spPr>
        <a:xfrm>
          <a:off x="11666221" y="990600"/>
          <a:ext cx="1346050" cy="723900"/>
        </a:xfrm>
        <a:prstGeom prst="bevel">
          <a:avLst/>
        </a:prstGeom>
        <a:solidFill>
          <a:srgbClr val="00B050"/>
        </a:solid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rPr>
            <a:t>GO Live</a:t>
          </a:r>
        </a:p>
      </xdr:txBody>
    </xdr:sp>
    <xdr:clientData/>
  </xdr:twoCellAnchor>
  <xdr:twoCellAnchor editAs="oneCell">
    <xdr:from>
      <xdr:col>18</xdr:col>
      <xdr:colOff>20626</xdr:colOff>
      <xdr:row>29</xdr:row>
      <xdr:rowOff>175706</xdr:rowOff>
    </xdr:from>
    <xdr:to>
      <xdr:col>23</xdr:col>
      <xdr:colOff>286430</xdr:colOff>
      <xdr:row>36</xdr:row>
      <xdr:rowOff>23306</xdr:rowOff>
    </xdr:to>
    <xdr:pic>
      <xdr:nvPicPr>
        <xdr:cNvPr id="16" name="Picture 15">
          <a:extLst>
            <a:ext uri="{FF2B5EF4-FFF2-40B4-BE49-F238E27FC236}">
              <a16:creationId xmlns:a16="http://schemas.microsoft.com/office/drawing/2014/main" id="{4C8262AB-CBF4-468E-B0DB-248D41B9442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912744" y="5700206"/>
          <a:ext cx="3291392"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489472</xdr:colOff>
      <xdr:row>0</xdr:row>
      <xdr:rowOff>49306</xdr:rowOff>
    </xdr:from>
    <xdr:to>
      <xdr:col>19</xdr:col>
      <xdr:colOff>47513</xdr:colOff>
      <xdr:row>4</xdr:row>
      <xdr:rowOff>95026</xdr:rowOff>
    </xdr:to>
    <xdr:pic>
      <xdr:nvPicPr>
        <xdr:cNvPr id="17" name="Graphic 16" descr="Partial sun">
          <a:extLst>
            <a:ext uri="{FF2B5EF4-FFF2-40B4-BE49-F238E27FC236}">
              <a16:creationId xmlns:a16="http://schemas.microsoft.com/office/drawing/2014/main" id="{D613D97D-B59F-4C19-BBD6-0DD76C5B69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776472" y="49306"/>
          <a:ext cx="768276" cy="807720"/>
        </a:xfrm>
        <a:prstGeom prst="rect">
          <a:avLst/>
        </a:prstGeom>
      </xdr:spPr>
    </xdr:pic>
    <xdr:clientData/>
  </xdr:twoCellAnchor>
  <xdr:twoCellAnchor editAs="oneCell">
    <xdr:from>
      <xdr:col>19</xdr:col>
      <xdr:colOff>274769</xdr:colOff>
      <xdr:row>0</xdr:row>
      <xdr:rowOff>79786</xdr:rowOff>
    </xdr:from>
    <xdr:to>
      <xdr:col>20</xdr:col>
      <xdr:colOff>336465</xdr:colOff>
      <xdr:row>4</xdr:row>
      <xdr:rowOff>24046</xdr:rowOff>
    </xdr:to>
    <xdr:pic>
      <xdr:nvPicPr>
        <xdr:cNvPr id="18" name="Graphic 17" descr="Sun">
          <a:extLst>
            <a:ext uri="{FF2B5EF4-FFF2-40B4-BE49-F238E27FC236}">
              <a16:creationId xmlns:a16="http://schemas.microsoft.com/office/drawing/2014/main" id="{6890F095-8C37-4675-821F-416F4DF1C1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772004" y="79786"/>
          <a:ext cx="666814" cy="706260"/>
        </a:xfrm>
        <a:prstGeom prst="rect">
          <a:avLst/>
        </a:prstGeom>
      </xdr:spPr>
    </xdr:pic>
    <xdr:clientData/>
  </xdr:twoCellAnchor>
  <xdr:twoCellAnchor editAs="oneCell">
    <xdr:from>
      <xdr:col>20</xdr:col>
      <xdr:colOff>559845</xdr:colOff>
      <xdr:row>0</xdr:row>
      <xdr:rowOff>34066</xdr:rowOff>
    </xdr:from>
    <xdr:to>
      <xdr:col>22</xdr:col>
      <xdr:colOff>100984</xdr:colOff>
      <xdr:row>4</xdr:row>
      <xdr:rowOff>67366</xdr:rowOff>
    </xdr:to>
    <xdr:pic>
      <xdr:nvPicPr>
        <xdr:cNvPr id="19" name="Graphic 18" descr="Sunset scene">
          <a:extLst>
            <a:ext uri="{FF2B5EF4-FFF2-40B4-BE49-F238E27FC236}">
              <a16:creationId xmlns:a16="http://schemas.microsoft.com/office/drawing/2014/main" id="{F905C5A3-121C-4121-9167-268BD7C1DEA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662198" y="34066"/>
          <a:ext cx="751374" cy="795300"/>
        </a:xfrm>
        <a:prstGeom prst="rect">
          <a:avLst/>
        </a:prstGeom>
      </xdr:spPr>
    </xdr:pic>
    <xdr:clientData/>
  </xdr:twoCellAnchor>
  <xdr:twoCellAnchor>
    <xdr:from>
      <xdr:col>18</xdr:col>
      <xdr:colOff>21067</xdr:colOff>
      <xdr:row>4</xdr:row>
      <xdr:rowOff>137160</xdr:rowOff>
    </xdr:from>
    <xdr:to>
      <xdr:col>21</xdr:col>
      <xdr:colOff>373380</xdr:colOff>
      <xdr:row>9</xdr:row>
      <xdr:rowOff>137160</xdr:rowOff>
    </xdr:to>
    <xdr:grpSp>
      <xdr:nvGrpSpPr>
        <xdr:cNvPr id="20" name="Group 19">
          <a:extLst>
            <a:ext uri="{FF2B5EF4-FFF2-40B4-BE49-F238E27FC236}">
              <a16:creationId xmlns:a16="http://schemas.microsoft.com/office/drawing/2014/main" id="{063D509D-ED7E-43EE-B880-46222A02C9A7}"/>
            </a:ext>
          </a:extLst>
        </xdr:cNvPr>
        <xdr:cNvGrpSpPr/>
      </xdr:nvGrpSpPr>
      <xdr:grpSpPr>
        <a:xfrm>
          <a:off x="11053502" y="899160"/>
          <a:ext cx="2191052" cy="952500"/>
          <a:chOff x="10561320" y="868680"/>
          <a:chExt cx="2194560" cy="914400"/>
        </a:xfrm>
      </xdr:grpSpPr>
      <xdr:pic>
        <xdr:nvPicPr>
          <xdr:cNvPr id="21" name="Graphic 20" descr="Back RTL">
            <a:extLst>
              <a:ext uri="{FF2B5EF4-FFF2-40B4-BE49-F238E27FC236}">
                <a16:creationId xmlns:a16="http://schemas.microsoft.com/office/drawing/2014/main" id="{41AE8A5D-97D2-7B9A-3105-167FF32E15F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561320" y="868680"/>
            <a:ext cx="914400" cy="914400"/>
          </a:xfrm>
          <a:prstGeom prst="rect">
            <a:avLst/>
          </a:prstGeom>
        </xdr:spPr>
      </xdr:pic>
      <xdr:sp macro="" textlink="">
        <xdr:nvSpPr>
          <xdr:cNvPr id="22" name="TextBox 21">
            <a:extLst>
              <a:ext uri="{FF2B5EF4-FFF2-40B4-BE49-F238E27FC236}">
                <a16:creationId xmlns:a16="http://schemas.microsoft.com/office/drawing/2014/main" id="{A48D13B1-B802-611E-18AE-88A77E36BA94}"/>
              </a:ext>
            </a:extLst>
          </xdr:cNvPr>
          <xdr:cNvSpPr txBox="1"/>
        </xdr:nvSpPr>
        <xdr:spPr>
          <a:xfrm>
            <a:off x="12031980" y="1539240"/>
            <a:ext cx="72390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00">
                <a:solidFill>
                  <a:schemeClr val="bg1"/>
                </a:solidFill>
              </a:rPr>
              <a:t>Zahirul Islam</a:t>
            </a:r>
          </a:p>
        </xdr:txBody>
      </xdr:sp>
    </xdr:grpSp>
    <xdr:clientData/>
  </xdr:twoCellAnchor>
  <xdr:twoCellAnchor>
    <xdr:from>
      <xdr:col>10</xdr:col>
      <xdr:colOff>280149</xdr:colOff>
      <xdr:row>11</xdr:row>
      <xdr:rowOff>100853</xdr:rowOff>
    </xdr:from>
    <xdr:to>
      <xdr:col>12</xdr:col>
      <xdr:colOff>80683</xdr:colOff>
      <xdr:row>14</xdr:row>
      <xdr:rowOff>168089</xdr:rowOff>
    </xdr:to>
    <xdr:sp macro="" textlink="Sheet16!B9">
      <xdr:nvSpPr>
        <xdr:cNvPr id="23" name="Thought Bubble: Cloud 22">
          <a:extLst>
            <a:ext uri="{FF2B5EF4-FFF2-40B4-BE49-F238E27FC236}">
              <a16:creationId xmlns:a16="http://schemas.microsoft.com/office/drawing/2014/main" id="{DC40BE56-4859-4061-BDAC-AC8E3421FA37}"/>
            </a:ext>
          </a:extLst>
        </xdr:cNvPr>
        <xdr:cNvSpPr/>
      </xdr:nvSpPr>
      <xdr:spPr>
        <a:xfrm>
          <a:off x="6331325" y="2196353"/>
          <a:ext cx="1010770" cy="638736"/>
        </a:xfrm>
        <a:prstGeom prst="cloudCallout">
          <a:avLst/>
        </a:prstGeom>
        <a:ln>
          <a:solidFill>
            <a:schemeClr val="bg1"/>
          </a:solidFill>
        </a:ln>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fld id="{0C82AD18-4D4A-4645-9BBB-EFE9B6A32C20}" type="TxLink">
            <a:rPr lang="en-US" sz="1100" b="1" i="0" u="none" strike="noStrike">
              <a:solidFill>
                <a:schemeClr val="bg1"/>
              </a:solidFill>
              <a:latin typeface="Calibri"/>
              <a:cs typeface="Calibri"/>
            </a:rPr>
            <a:pPr algn="ctr"/>
            <a:t>154 Ton</a:t>
          </a:fld>
          <a:endParaRPr lang="en-US" sz="2400" b="1">
            <a:solidFill>
              <a:schemeClr val="bg1"/>
            </a:solidFill>
          </a:endParaRPr>
        </a:p>
      </xdr:txBody>
    </xdr:sp>
    <xdr:clientData/>
  </xdr:twoCellAnchor>
  <xdr:twoCellAnchor>
    <xdr:from>
      <xdr:col>16</xdr:col>
      <xdr:colOff>168088</xdr:colOff>
      <xdr:row>11</xdr:row>
      <xdr:rowOff>145676</xdr:rowOff>
    </xdr:from>
    <xdr:to>
      <xdr:col>18</xdr:col>
      <xdr:colOff>288661</xdr:colOff>
      <xdr:row>15</xdr:row>
      <xdr:rowOff>67235</xdr:rowOff>
    </xdr:to>
    <xdr:sp macro="" textlink="Sheet16!B14">
      <xdr:nvSpPr>
        <xdr:cNvPr id="24" name="Ribbon: Curved and Tilted Up 23">
          <a:extLst>
            <a:ext uri="{FF2B5EF4-FFF2-40B4-BE49-F238E27FC236}">
              <a16:creationId xmlns:a16="http://schemas.microsoft.com/office/drawing/2014/main" id="{757B5661-6831-4856-A0A3-9AD6B218734E}"/>
            </a:ext>
          </a:extLst>
        </xdr:cNvPr>
        <xdr:cNvSpPr/>
      </xdr:nvSpPr>
      <xdr:spPr>
        <a:xfrm>
          <a:off x="9849970" y="2241176"/>
          <a:ext cx="1330809" cy="683559"/>
        </a:xfrm>
        <a:prstGeom prst="ellipseRibbon2">
          <a:avLst/>
        </a:prstGeom>
        <a:ln>
          <a:solidFill>
            <a:schemeClr val="bg1"/>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fld id="{A65B5893-69F2-47D2-BCC8-83658F95FA2E}" type="TxLink">
            <a:rPr lang="en-US" sz="1200" b="0" i="0" u="none" strike="noStrike">
              <a:solidFill>
                <a:schemeClr val="bg1"/>
              </a:solidFill>
              <a:latin typeface="Calibri"/>
              <a:cs typeface="Calibri"/>
            </a:rPr>
            <a:pPr algn="ctr"/>
            <a:t>89 Ton</a:t>
          </a:fld>
          <a:endParaRPr lang="en-US" sz="1200" b="0" i="0" u="none" strike="noStrike">
            <a:solidFill>
              <a:schemeClr val="bg1"/>
            </a:solidFill>
            <a:latin typeface="Calibri"/>
            <a:cs typeface="Calibri"/>
          </a:endParaRPr>
        </a:p>
      </xdr:txBody>
    </xdr:sp>
    <xdr:clientData/>
  </xdr:twoCellAnchor>
  <xdr:twoCellAnchor>
    <xdr:from>
      <xdr:col>0</xdr:col>
      <xdr:colOff>112059</xdr:colOff>
      <xdr:row>10</xdr:row>
      <xdr:rowOff>100853</xdr:rowOff>
    </xdr:from>
    <xdr:to>
      <xdr:col>6</xdr:col>
      <xdr:colOff>179294</xdr:colOff>
      <xdr:row>27</xdr:row>
      <xdr:rowOff>44824</xdr:rowOff>
    </xdr:to>
    <xdr:graphicFrame macro="">
      <xdr:nvGraphicFramePr>
        <xdr:cNvPr id="27" name="Chart 26">
          <a:extLst>
            <a:ext uri="{FF2B5EF4-FFF2-40B4-BE49-F238E27FC236}">
              <a16:creationId xmlns:a16="http://schemas.microsoft.com/office/drawing/2014/main" id="{7041EAC7-21C4-442B-9F6D-853D37D3F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593911</xdr:colOff>
      <xdr:row>11</xdr:row>
      <xdr:rowOff>56029</xdr:rowOff>
    </xdr:from>
    <xdr:to>
      <xdr:col>6</xdr:col>
      <xdr:colOff>33617</xdr:colOff>
      <xdr:row>14</xdr:row>
      <xdr:rowOff>123265</xdr:rowOff>
    </xdr:to>
    <xdr:sp macro="" textlink="Sheet16!B4">
      <xdr:nvSpPr>
        <xdr:cNvPr id="26" name="Scroll: Horizontal 25">
          <a:extLst>
            <a:ext uri="{FF2B5EF4-FFF2-40B4-BE49-F238E27FC236}">
              <a16:creationId xmlns:a16="http://schemas.microsoft.com/office/drawing/2014/main" id="{22CDDD37-4395-4396-B5C4-60B7599919DA}"/>
            </a:ext>
          </a:extLst>
        </xdr:cNvPr>
        <xdr:cNvSpPr/>
      </xdr:nvSpPr>
      <xdr:spPr>
        <a:xfrm>
          <a:off x="2409264" y="2151529"/>
          <a:ext cx="1255059" cy="638736"/>
        </a:xfrm>
        <a:prstGeom prst="horizontalScroll">
          <a:avLst/>
        </a:prstGeom>
        <a:solidFill>
          <a:srgbClr val="C00000"/>
        </a:solidFill>
        <a:ln>
          <a:solidFill>
            <a:schemeClr val="bg1"/>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fld id="{445C6CC9-EF50-4536-A6F0-CC229A6F8B6C}" type="TxLink">
            <a:rPr lang="en-US" sz="1050" b="0" i="0" u="none" strike="noStrike">
              <a:solidFill>
                <a:schemeClr val="bg1"/>
              </a:solidFill>
              <a:latin typeface="Calibri"/>
              <a:cs typeface="Calibri"/>
            </a:rPr>
            <a:pPr algn="ctr"/>
            <a:t>Total Generation 237211 KWH</a:t>
          </a:fld>
          <a:endParaRPr lang="en-US" sz="1050" b="1" i="0">
            <a:solidFill>
              <a:schemeClr val="bg1"/>
            </a:solidFill>
          </a:endParaRPr>
        </a:p>
      </xdr:txBody>
    </xdr:sp>
    <xdr:clientData/>
  </xdr:twoCellAnchor>
  <xdr:twoCellAnchor>
    <xdr:from>
      <xdr:col>0</xdr:col>
      <xdr:colOff>201709</xdr:colOff>
      <xdr:row>12</xdr:row>
      <xdr:rowOff>19051</xdr:rowOff>
    </xdr:from>
    <xdr:to>
      <xdr:col>3</xdr:col>
      <xdr:colOff>100853</xdr:colOff>
      <xdr:row>14</xdr:row>
      <xdr:rowOff>134471</xdr:rowOff>
    </xdr:to>
    <xdr:sp macro="" textlink="">
      <xdr:nvSpPr>
        <xdr:cNvPr id="28" name="TextBox 27">
          <a:extLst>
            <a:ext uri="{FF2B5EF4-FFF2-40B4-BE49-F238E27FC236}">
              <a16:creationId xmlns:a16="http://schemas.microsoft.com/office/drawing/2014/main" id="{81F1B003-984E-4E74-B976-CBB21BE6D342}"/>
            </a:ext>
          </a:extLst>
        </xdr:cNvPr>
        <xdr:cNvSpPr txBox="1"/>
      </xdr:nvSpPr>
      <xdr:spPr>
        <a:xfrm>
          <a:off x="201709" y="2305051"/>
          <a:ext cx="1714497" cy="496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200" b="1" i="0" u="none" strike="noStrike" kern="1200" baseline="0">
              <a:solidFill>
                <a:srgbClr val="002060"/>
              </a:solidFill>
              <a:effectLst/>
              <a:latin typeface="+mn-lt"/>
              <a:ea typeface="+mn-ea"/>
              <a:cs typeface="+mn-cs"/>
            </a:rPr>
            <a:t>Total PV Yield Month wise (KWH) </a:t>
          </a:r>
        </a:p>
      </xdr:txBody>
    </xdr:sp>
    <xdr:clientData/>
  </xdr:twoCellAnchor>
  <xdr:twoCellAnchor editAs="oneCell">
    <xdr:from>
      <xdr:col>12</xdr:col>
      <xdr:colOff>82922</xdr:colOff>
      <xdr:row>29</xdr:row>
      <xdr:rowOff>15687</xdr:rowOff>
    </xdr:from>
    <xdr:to>
      <xdr:col>16</xdr:col>
      <xdr:colOff>195340</xdr:colOff>
      <xdr:row>35</xdr:row>
      <xdr:rowOff>107127</xdr:rowOff>
    </xdr:to>
    <mc:AlternateContent xmlns:mc="http://schemas.openxmlformats.org/markup-compatibility/2006" xmlns:a14="http://schemas.microsoft.com/office/drawing/2010/main">
      <mc:Choice Requires="a14">
        <xdr:graphicFrame macro="">
          <xdr:nvGraphicFramePr>
            <xdr:cNvPr id="29" name="Months (Statistical Time)">
              <a:extLst>
                <a:ext uri="{FF2B5EF4-FFF2-40B4-BE49-F238E27FC236}">
                  <a16:creationId xmlns:a16="http://schemas.microsoft.com/office/drawing/2014/main" id="{C6F5923F-1956-6C73-36BC-DAEAAD4DE72E}"/>
                </a:ext>
              </a:extLst>
            </xdr:cNvPr>
            <xdr:cNvGraphicFramePr/>
          </xdr:nvGraphicFramePr>
          <xdr:xfrm>
            <a:off x="0" y="0"/>
            <a:ext cx="0" cy="0"/>
          </xdr:xfrm>
          <a:graphic>
            <a:graphicData uri="http://schemas.microsoft.com/office/drawing/2010/slicer">
              <sle:slicer xmlns:sle="http://schemas.microsoft.com/office/drawing/2010/slicer" name="Months (Statistical Time)"/>
            </a:graphicData>
          </a:graphic>
        </xdr:graphicFrame>
      </mc:Choice>
      <mc:Fallback xmlns="">
        <xdr:sp macro="" textlink="">
          <xdr:nvSpPr>
            <xdr:cNvPr id="0" name=""/>
            <xdr:cNvSpPr>
              <a:spLocks noTextEdit="1"/>
            </xdr:cNvSpPr>
          </xdr:nvSpPr>
          <xdr:spPr>
            <a:xfrm>
              <a:off x="7344334" y="5540187"/>
              <a:ext cx="2532888" cy="123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43703</xdr:colOff>
      <xdr:row>29</xdr:row>
      <xdr:rowOff>21290</xdr:rowOff>
    </xdr:from>
    <xdr:to>
      <xdr:col>12</xdr:col>
      <xdr:colOff>40475</xdr:colOff>
      <xdr:row>35</xdr:row>
      <xdr:rowOff>94442</xdr:rowOff>
    </xdr:to>
    <mc:AlternateContent xmlns:mc="http://schemas.openxmlformats.org/markup-compatibility/2006" xmlns:a14="http://schemas.microsoft.com/office/drawing/2010/main">
      <mc:Choice Requires="a14">
        <xdr:graphicFrame macro="">
          <xdr:nvGraphicFramePr>
            <xdr:cNvPr id="30" name="Quarters (Statistical Time)">
              <a:extLst>
                <a:ext uri="{FF2B5EF4-FFF2-40B4-BE49-F238E27FC236}">
                  <a16:creationId xmlns:a16="http://schemas.microsoft.com/office/drawing/2014/main" id="{9ACF5524-4E7B-63CD-5B98-F0AB23E239BA}"/>
                </a:ext>
              </a:extLst>
            </xdr:cNvPr>
            <xdr:cNvGraphicFramePr/>
          </xdr:nvGraphicFramePr>
          <xdr:xfrm>
            <a:off x="0" y="0"/>
            <a:ext cx="0" cy="0"/>
          </xdr:xfrm>
          <a:graphic>
            <a:graphicData uri="http://schemas.microsoft.com/office/drawing/2010/slicer">
              <sle:slicer xmlns:sle="http://schemas.microsoft.com/office/drawing/2010/slicer" name="Quarters (Statistical Time)"/>
            </a:graphicData>
          </a:graphic>
        </xdr:graphicFrame>
      </mc:Choice>
      <mc:Fallback xmlns="">
        <xdr:sp macro="" textlink="">
          <xdr:nvSpPr>
            <xdr:cNvPr id="0" name=""/>
            <xdr:cNvSpPr>
              <a:spLocks noTextEdit="1"/>
            </xdr:cNvSpPr>
          </xdr:nvSpPr>
          <xdr:spPr>
            <a:xfrm>
              <a:off x="6094879" y="5545790"/>
              <a:ext cx="1207008" cy="1216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217394</xdr:colOff>
      <xdr:row>29</xdr:row>
      <xdr:rowOff>15688</xdr:rowOff>
    </xdr:from>
    <xdr:to>
      <xdr:col>9</xdr:col>
      <xdr:colOff>599828</xdr:colOff>
      <xdr:row>35</xdr:row>
      <xdr:rowOff>79696</xdr:rowOff>
    </xdr:to>
    <mc:AlternateContent xmlns:mc="http://schemas.openxmlformats.org/markup-compatibility/2006" xmlns:a14="http://schemas.microsoft.com/office/drawing/2010/main">
      <mc:Choice Requires="a14">
        <xdr:graphicFrame macro="">
          <xdr:nvGraphicFramePr>
            <xdr:cNvPr id="31" name="Years (Statistical Time)">
              <a:extLst>
                <a:ext uri="{FF2B5EF4-FFF2-40B4-BE49-F238E27FC236}">
                  <a16:creationId xmlns:a16="http://schemas.microsoft.com/office/drawing/2014/main" id="{0955DE09-1762-1CF4-E8FA-10483D89471B}"/>
                </a:ext>
              </a:extLst>
            </xdr:cNvPr>
            <xdr:cNvGraphicFramePr/>
          </xdr:nvGraphicFramePr>
          <xdr:xfrm>
            <a:off x="0" y="0"/>
            <a:ext cx="0" cy="0"/>
          </xdr:xfrm>
          <a:graphic>
            <a:graphicData uri="http://schemas.microsoft.com/office/drawing/2010/slicer">
              <sle:slicer xmlns:sle="http://schemas.microsoft.com/office/drawing/2010/slicer" name="Years (Statistical Time)"/>
            </a:graphicData>
          </a:graphic>
        </xdr:graphicFrame>
      </mc:Choice>
      <mc:Fallback xmlns="">
        <xdr:sp macro="" textlink="">
          <xdr:nvSpPr>
            <xdr:cNvPr id="0" name=""/>
            <xdr:cNvSpPr>
              <a:spLocks noTextEdit="1"/>
            </xdr:cNvSpPr>
          </xdr:nvSpPr>
          <xdr:spPr>
            <a:xfrm>
              <a:off x="5058335" y="5540188"/>
              <a:ext cx="987552" cy="12070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39446</xdr:colOff>
      <xdr:row>28</xdr:row>
      <xdr:rowOff>65442</xdr:rowOff>
    </xdr:from>
    <xdr:to>
      <xdr:col>16</xdr:col>
      <xdr:colOff>358589</xdr:colOff>
      <xdr:row>35</xdr:row>
      <xdr:rowOff>179294</xdr:rowOff>
    </xdr:to>
    <xdr:sp macro="" textlink="">
      <xdr:nvSpPr>
        <xdr:cNvPr id="32" name="Rectangle: Rounded Corners 31">
          <a:extLst>
            <a:ext uri="{FF2B5EF4-FFF2-40B4-BE49-F238E27FC236}">
              <a16:creationId xmlns:a16="http://schemas.microsoft.com/office/drawing/2014/main" id="{4F5792E3-05FD-4A10-848F-9CB1382D02A4}"/>
            </a:ext>
          </a:extLst>
        </xdr:cNvPr>
        <xdr:cNvSpPr/>
      </xdr:nvSpPr>
      <xdr:spPr>
        <a:xfrm>
          <a:off x="4880387" y="5399442"/>
          <a:ext cx="5160084" cy="144735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537883</xdr:colOff>
      <xdr:row>27</xdr:row>
      <xdr:rowOff>156882</xdr:rowOff>
    </xdr:from>
    <xdr:to>
      <xdr:col>8</xdr:col>
      <xdr:colOff>138506</xdr:colOff>
      <xdr:row>32</xdr:row>
      <xdr:rowOff>42582</xdr:rowOff>
    </xdr:to>
    <xdr:grpSp>
      <xdr:nvGrpSpPr>
        <xdr:cNvPr id="33" name="Group 32">
          <a:extLst>
            <a:ext uri="{FF2B5EF4-FFF2-40B4-BE49-F238E27FC236}">
              <a16:creationId xmlns:a16="http://schemas.microsoft.com/office/drawing/2014/main" id="{BDF3413E-DE7C-495A-829A-F31DE17790CB}"/>
            </a:ext>
          </a:extLst>
        </xdr:cNvPr>
        <xdr:cNvGrpSpPr/>
      </xdr:nvGrpSpPr>
      <xdr:grpSpPr>
        <a:xfrm>
          <a:off x="4215361" y="5300382"/>
          <a:ext cx="826449" cy="838200"/>
          <a:chOff x="8115300" y="10972800"/>
          <a:chExt cx="815340" cy="807720"/>
        </a:xfrm>
      </xdr:grpSpPr>
      <xdr:pic>
        <xdr:nvPicPr>
          <xdr:cNvPr id="34" name="Graphic 33" descr="Right pointing backhand index">
            <a:extLst>
              <a:ext uri="{FF2B5EF4-FFF2-40B4-BE49-F238E27FC236}">
                <a16:creationId xmlns:a16="http://schemas.microsoft.com/office/drawing/2014/main" id="{86A8D830-A0EC-0E70-6366-9AAE2E5904C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8122920" y="10972800"/>
            <a:ext cx="807720" cy="807720"/>
          </a:xfrm>
          <a:prstGeom prst="rect">
            <a:avLst/>
          </a:prstGeom>
        </xdr:spPr>
      </xdr:pic>
      <xdr:sp macro="" textlink="">
        <xdr:nvSpPr>
          <xdr:cNvPr id="35" name="TextBox 34">
            <a:extLst>
              <a:ext uri="{FF2B5EF4-FFF2-40B4-BE49-F238E27FC236}">
                <a16:creationId xmlns:a16="http://schemas.microsoft.com/office/drawing/2014/main" id="{9BE5E86C-4CBE-1F78-5594-16C5CB89848D}"/>
              </a:ext>
            </a:extLst>
          </xdr:cNvPr>
          <xdr:cNvSpPr txBox="1"/>
        </xdr:nvSpPr>
        <xdr:spPr>
          <a:xfrm>
            <a:off x="8115300" y="11231880"/>
            <a:ext cx="59436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Click</a:t>
            </a:r>
          </a:p>
        </xdr:txBody>
      </xdr:sp>
    </xdr:grpSp>
    <xdr:clientData/>
  </xdr:twoCellAnchor>
  <xdr:twoCellAnchor>
    <xdr:from>
      <xdr:col>6</xdr:col>
      <xdr:colOff>78440</xdr:colOff>
      <xdr:row>14</xdr:row>
      <xdr:rowOff>156882</xdr:rowOff>
    </xdr:from>
    <xdr:to>
      <xdr:col>12</xdr:col>
      <xdr:colOff>168088</xdr:colOff>
      <xdr:row>27</xdr:row>
      <xdr:rowOff>100853</xdr:rowOff>
    </xdr:to>
    <xdr:graphicFrame macro="">
      <xdr:nvGraphicFramePr>
        <xdr:cNvPr id="38" name="Chart 37">
          <a:extLst>
            <a:ext uri="{FF2B5EF4-FFF2-40B4-BE49-F238E27FC236}">
              <a16:creationId xmlns:a16="http://schemas.microsoft.com/office/drawing/2014/main" id="{90DC1C00-38A0-4F43-A8B0-057EC4590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268941</xdr:colOff>
      <xdr:row>12</xdr:row>
      <xdr:rowOff>56030</xdr:rowOff>
    </xdr:from>
    <xdr:to>
      <xdr:col>9</xdr:col>
      <xdr:colOff>70821</xdr:colOff>
      <xdr:row>15</xdr:row>
      <xdr:rowOff>132230</xdr:rowOff>
    </xdr:to>
    <xdr:sp macro="" textlink="">
      <xdr:nvSpPr>
        <xdr:cNvPr id="39" name="TextBox 38">
          <a:extLst>
            <a:ext uri="{FF2B5EF4-FFF2-40B4-BE49-F238E27FC236}">
              <a16:creationId xmlns:a16="http://schemas.microsoft.com/office/drawing/2014/main" id="{5EAFEB36-D890-4C12-AEB1-D4C337B14727}"/>
            </a:ext>
          </a:extLst>
        </xdr:cNvPr>
        <xdr:cNvSpPr txBox="1"/>
      </xdr:nvSpPr>
      <xdr:spPr>
        <a:xfrm>
          <a:off x="3899647" y="2342030"/>
          <a:ext cx="161723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200" b="1" i="0" u="none" strike="noStrike" kern="1200" baseline="0">
              <a:solidFill>
                <a:srgbClr val="002060"/>
              </a:solidFill>
              <a:effectLst/>
              <a:latin typeface="+mn-lt"/>
              <a:ea typeface="+mn-ea"/>
              <a:cs typeface="+mn-cs"/>
            </a:rPr>
            <a:t>Total CO2 Emission Avoided (TON)</a:t>
          </a:r>
          <a:endParaRPr lang="en-US">
            <a:effectLst/>
          </a:endParaRPr>
        </a:p>
        <a:p>
          <a:endParaRPr lang="en-US" sz="1100"/>
        </a:p>
      </xdr:txBody>
    </xdr:sp>
    <xdr:clientData/>
  </xdr:twoCellAnchor>
  <xdr:twoCellAnchor>
    <xdr:from>
      <xdr:col>12</xdr:col>
      <xdr:colOff>381001</xdr:colOff>
      <xdr:row>12</xdr:row>
      <xdr:rowOff>33618</xdr:rowOff>
    </xdr:from>
    <xdr:to>
      <xdr:col>14</xdr:col>
      <xdr:colOff>483199</xdr:colOff>
      <xdr:row>15</xdr:row>
      <xdr:rowOff>109818</xdr:rowOff>
    </xdr:to>
    <xdr:sp macro="" textlink="">
      <xdr:nvSpPr>
        <xdr:cNvPr id="40" name="TextBox 39">
          <a:extLst>
            <a:ext uri="{FF2B5EF4-FFF2-40B4-BE49-F238E27FC236}">
              <a16:creationId xmlns:a16="http://schemas.microsoft.com/office/drawing/2014/main" id="{A9C10BD2-01BD-4C7C-A03E-C16067F44430}"/>
            </a:ext>
          </a:extLst>
        </xdr:cNvPr>
        <xdr:cNvSpPr txBox="1"/>
      </xdr:nvSpPr>
      <xdr:spPr>
        <a:xfrm>
          <a:off x="7642413" y="2319618"/>
          <a:ext cx="131243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200" b="1" i="0" u="none" strike="noStrike" kern="1200" baseline="0">
              <a:solidFill>
                <a:srgbClr val="002060"/>
              </a:solidFill>
              <a:effectLst/>
              <a:latin typeface="+mn-lt"/>
              <a:ea typeface="+mn-ea"/>
              <a:cs typeface="+mn-cs"/>
            </a:rPr>
            <a:t>Total Standard COAL Saved</a:t>
          </a:r>
        </a:p>
      </xdr:txBody>
    </xdr:sp>
    <xdr:clientData/>
  </xdr:twoCellAnchor>
  <xdr:twoCellAnchor>
    <xdr:from>
      <xdr:col>12</xdr:col>
      <xdr:colOff>224117</xdr:colOff>
      <xdr:row>14</xdr:row>
      <xdr:rowOff>190499</xdr:rowOff>
    </xdr:from>
    <xdr:to>
      <xdr:col>18</xdr:col>
      <xdr:colOff>358588</xdr:colOff>
      <xdr:row>27</xdr:row>
      <xdr:rowOff>56028</xdr:rowOff>
    </xdr:to>
    <xdr:graphicFrame macro="">
      <xdr:nvGraphicFramePr>
        <xdr:cNvPr id="41" name="Chart 40">
          <a:extLst>
            <a:ext uri="{FF2B5EF4-FFF2-40B4-BE49-F238E27FC236}">
              <a16:creationId xmlns:a16="http://schemas.microsoft.com/office/drawing/2014/main" id="{28B2C702-B2D8-4658-9787-B61852A59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18</xdr:col>
      <xdr:colOff>291354</xdr:colOff>
      <xdr:row>13</xdr:row>
      <xdr:rowOff>134471</xdr:rowOff>
    </xdr:from>
    <xdr:to>
      <xdr:col>24</xdr:col>
      <xdr:colOff>470648</xdr:colOff>
      <xdr:row>27</xdr:row>
      <xdr:rowOff>100853</xdr:rowOff>
    </xdr:to>
    <xdr:graphicFrame macro="">
      <xdr:nvGraphicFramePr>
        <xdr:cNvPr id="42" name="Chart 41">
          <a:extLst>
            <a:ext uri="{FF2B5EF4-FFF2-40B4-BE49-F238E27FC236}">
              <a16:creationId xmlns:a16="http://schemas.microsoft.com/office/drawing/2014/main" id="{32B30EC9-2393-4217-83E0-46897DBA6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22</xdr:col>
      <xdr:colOff>57822</xdr:colOff>
      <xdr:row>11</xdr:row>
      <xdr:rowOff>90095</xdr:rowOff>
    </xdr:from>
    <xdr:to>
      <xdr:col>24</xdr:col>
      <xdr:colOff>33617</xdr:colOff>
      <xdr:row>14</xdr:row>
      <xdr:rowOff>123265</xdr:rowOff>
    </xdr:to>
    <xdr:sp macro="" textlink="Sheet16!B19">
      <xdr:nvSpPr>
        <xdr:cNvPr id="25" name="Arrow: Striped Right 24">
          <a:extLst>
            <a:ext uri="{FF2B5EF4-FFF2-40B4-BE49-F238E27FC236}">
              <a16:creationId xmlns:a16="http://schemas.microsoft.com/office/drawing/2014/main" id="{A2AAD7E2-7A24-4279-A578-FDECAF96A3F1}"/>
            </a:ext>
          </a:extLst>
        </xdr:cNvPr>
        <xdr:cNvSpPr/>
      </xdr:nvSpPr>
      <xdr:spPr>
        <a:xfrm>
          <a:off x="13370410" y="2185595"/>
          <a:ext cx="1186031" cy="604670"/>
        </a:xfrm>
        <a:prstGeom prst="stripedRigh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fld id="{6B766DAD-CE89-4494-8611-8E31CA18BE3A}" type="TxLink">
            <a:rPr lang="en-US" sz="1600" b="0" i="0" u="none" strike="noStrike">
              <a:solidFill>
                <a:schemeClr val="bg1"/>
              </a:solidFill>
              <a:latin typeface="Calibri"/>
              <a:cs typeface="Calibri"/>
            </a:rPr>
            <a:pPr algn="ctr"/>
            <a:t> $23,600 </a:t>
          </a:fld>
          <a:endParaRPr lang="en-US" sz="1600" b="1" i="0" u="none" strike="noStrike">
            <a:solidFill>
              <a:schemeClr val="bg1"/>
            </a:solidFill>
            <a:latin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07.648572337966" createdVersion="8" refreshedVersion="8" minRefreshableVersion="3" recordCount="624" xr:uid="{B720AA7F-8CEF-4F9D-9807-05B0C04B1BDD}">
  <cacheSource type="worksheet">
    <worksheetSource ref="A2:G626" sheet="Summury"/>
  </cacheSource>
  <cacheFields count="9">
    <cacheField name="Statistical Time" numFmtId="14">
      <sharedItems containsSemiMixedTypes="0" containsNonDate="0" containsDate="1" containsString="0" minDate="2022-04-17T00:00:00" maxDate="2024-01-01T00:00:00" count="624">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sharedItems>
      <fieldGroup par="8" base="0">
        <rangePr groupBy="months" startDate="2022-04-17T00:00:00" endDate="2024-01-01T00:00:00"/>
        <groupItems count="14">
          <s v="&lt;4/17/2022"/>
          <s v="Jan"/>
          <s v="Feb"/>
          <s v="Mar"/>
          <s v="Apr"/>
          <s v="May"/>
          <s v="Jun"/>
          <s v="Jul"/>
          <s v="Aug"/>
          <s v="Sep"/>
          <s v="Oct"/>
          <s v="Nov"/>
          <s v="Dec"/>
          <s v="&gt;1/1/2024"/>
        </groupItems>
      </fieldGroup>
    </cacheField>
    <cacheField name="Total String Capacity (kWp)" numFmtId="0">
      <sharedItems containsString="0" containsBlank="1" containsNumber="1" minValue="87.48" maxValue="200"/>
    </cacheField>
    <cacheField name="PV Yield (kWh)" numFmtId="0">
      <sharedItems containsBlank="1" containsMixedTypes="1" containsNumber="1" minValue="0" maxValue="1209.23"/>
    </cacheField>
    <cacheField name="Total Yield (kWh)" numFmtId="0">
      <sharedItems containsSemiMixedTypes="0" containsString="0" containsNumber="1" minValue="286.8" maxValue="381384.22000000038"/>
    </cacheField>
    <cacheField name="CO₂ Avoided (ton)" numFmtId="0">
      <sharedItems containsBlank="1" containsMixedTypes="1" containsNumber="1" minValue="0" maxValue="0.73632239999999993"/>
    </cacheField>
    <cacheField name="Standard Coal Saved (ton)" numFmtId="0">
      <sharedItems containsBlank="1" containsMixedTypes="1" containsNumber="1" minValue="0" maxValue="0.48"/>
    </cacheField>
    <cacheField name="Revenue (USD)" numFmtId="165">
      <sharedItems containsMixedTypes="1" containsNumber="1" minValue="0" maxValue="119.77741368421053"/>
    </cacheField>
    <cacheField name="Quarters" numFmtId="0" databaseField="0">
      <fieldGroup base="0">
        <rangePr groupBy="quarters" startDate="2022-04-17T00:00:00" endDate="2024-01-01T00:00:00"/>
        <groupItems count="6">
          <s v="&lt;4/17/2022"/>
          <s v="Qtr1"/>
          <s v="Qtr2"/>
          <s v="Qtr3"/>
          <s v="Qtr4"/>
          <s v="&gt;1/1/2024"/>
        </groupItems>
      </fieldGroup>
    </cacheField>
    <cacheField name="Years" numFmtId="0" databaseField="0">
      <fieldGroup base="0">
        <rangePr groupBy="years" startDate="2022-04-17T00:00:00" endDate="2024-01-01T00:00:00"/>
        <groupItems count="5">
          <s v="&lt;4/17/2022"/>
          <s v="2022"/>
          <s v="2023"/>
          <s v="2024"/>
          <s v="&gt;1/1/2024"/>
        </groupItems>
      </fieldGroup>
    </cacheField>
  </cacheFields>
  <extLst>
    <ext xmlns:x14="http://schemas.microsoft.com/office/spreadsheetml/2009/9/main" uri="{725AE2AE-9491-48be-B2B4-4EB974FC3084}">
      <x14:pivotCacheDefinition pivotCacheId="21135985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07.648574537037" createdVersion="8" refreshedVersion="8" minRefreshableVersion="3" recordCount="1355" xr:uid="{DEE11630-8AAC-4072-9BD1-E72367C36672}">
  <cacheSource type="worksheet">
    <worksheetSource ref="A2:G1357" sheet="Summury"/>
  </cacheSource>
  <cacheFields count="10">
    <cacheField name="Statistical Time" numFmtId="14">
      <sharedItems containsSemiMixedTypes="0" containsNonDate="0" containsDate="1" containsString="0" minDate="2022-04-17T00:00:00" maxDate="2026-01-01T00:00:00" count="1355">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sharedItems>
      <fieldGroup par="9"/>
    </cacheField>
    <cacheField name="Total String Capacity (kWp)" numFmtId="0">
      <sharedItems containsString="0" containsBlank="1" containsNumber="1" minValue="87.48" maxValue="200"/>
    </cacheField>
    <cacheField name="PV Yield (kWh)" numFmtId="0">
      <sharedItems containsBlank="1" containsMixedTypes="1" containsNumber="1" minValue="0" maxValue="1209.23"/>
    </cacheField>
    <cacheField name="Total Yield (kWh)" numFmtId="0">
      <sharedItems containsString="0" containsBlank="1" containsNumber="1" minValue="286.8" maxValue="381967.09000000037"/>
    </cacheField>
    <cacheField name="CO₂ Avoided (ton)" numFmtId="0">
      <sharedItems containsBlank="1" containsMixedTypes="1" containsNumber="1" minValue="0" maxValue="0.73632239999999993"/>
    </cacheField>
    <cacheField name="Standard Coal Saved (ton)" numFmtId="0">
      <sharedItems containsBlank="1" containsMixedTypes="1" containsNumber="1" minValue="0" maxValue="0.48"/>
    </cacheField>
    <cacheField name="Revenue (USD)" numFmtId="165">
      <sharedItems containsBlank="1" containsMixedTypes="1" containsNumber="1" minValue="0" maxValue="119.77741368421053"/>
    </cacheField>
    <cacheField name="Months (Statistical Time)" numFmtId="0" databaseField="0">
      <fieldGroup base="0">
        <rangePr groupBy="months" startDate="2022-04-17T00:00:00" endDate="2026-01-01T00:00:00"/>
        <groupItems count="14">
          <s v="&lt;4/17/2022"/>
          <s v="Jan"/>
          <s v="Feb"/>
          <s v="Mar"/>
          <s v="Apr"/>
          <s v="May"/>
          <s v="Jun"/>
          <s v="Jul"/>
          <s v="Aug"/>
          <s v="Sep"/>
          <s v="Oct"/>
          <s v="Nov"/>
          <s v="Dec"/>
          <s v="&gt;1/1/2026"/>
        </groupItems>
      </fieldGroup>
    </cacheField>
    <cacheField name="Quarters (Statistical Time)" numFmtId="0" databaseField="0">
      <fieldGroup base="0">
        <rangePr groupBy="quarters" startDate="2022-04-17T00:00:00" endDate="2026-01-01T00:00:00"/>
        <groupItems count="6">
          <s v="&lt;4/17/2022"/>
          <s v="Qtr1"/>
          <s v="Qtr2"/>
          <s v="Qtr3"/>
          <s v="Qtr4"/>
          <s v="&gt;1/1/2026"/>
        </groupItems>
      </fieldGroup>
    </cacheField>
    <cacheField name="Years (Statistical Time)" numFmtId="0" databaseField="0">
      <fieldGroup base="0">
        <rangePr groupBy="years" startDate="2022-04-17T00:00:00" endDate="2026-01-01T00:00:00"/>
        <groupItems count="7">
          <s v="&lt;4/17/2022"/>
          <s v="2022"/>
          <s v="2023"/>
          <s v="2024"/>
          <s v="2025"/>
          <s v="2026"/>
          <s v="&gt;1/1/2026"/>
        </groupItems>
      </fieldGroup>
    </cacheField>
  </cacheFields>
  <extLst>
    <ext xmlns:x14="http://schemas.microsoft.com/office/spreadsheetml/2009/9/main" uri="{725AE2AE-9491-48be-B2B4-4EB974FC3084}">
      <x14:pivotCacheDefinition pivotCacheId="1630195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4">
  <r>
    <x v="0"/>
    <n v="87.48"/>
    <n v="286.8"/>
    <n v="286.8"/>
    <n v="0.14000000000000001"/>
    <n v="0.12"/>
    <n v="28.408294736842105"/>
  </r>
  <r>
    <x v="1"/>
    <n v="87.48"/>
    <n v="214.94"/>
    <n v="501.74"/>
    <n v="0.1"/>
    <n v="0.09"/>
    <n v="21.290372631578947"/>
  </r>
  <r>
    <x v="2"/>
    <n v="87.48"/>
    <n v="368.43"/>
    <n v="870.17000000000007"/>
    <n v="0.18"/>
    <n v="0.15"/>
    <n v="36.493961052631583"/>
  </r>
  <r>
    <x v="3"/>
    <n v="87.48"/>
    <n v="152.22"/>
    <n v="1022.3900000000001"/>
    <n v="7.0000000000000007E-2"/>
    <n v="0.06"/>
    <n v="15.07779157894737"/>
  </r>
  <r>
    <x v="4"/>
    <n v="87.48"/>
    <n v="392.87"/>
    <n v="1415.2600000000002"/>
    <n v="0.19"/>
    <n v="0.16"/>
    <n v="38.914807368421052"/>
  </r>
  <r>
    <x v="5"/>
    <n v="87.48"/>
    <n v="396.72"/>
    <n v="1811.9800000000002"/>
    <n v="0.19"/>
    <n v="0.16"/>
    <n v="39.29616"/>
  </r>
  <r>
    <x v="6"/>
    <n v="87.48"/>
    <n v="409.52"/>
    <n v="2221.5"/>
    <n v="0.2"/>
    <n v="0.16"/>
    <n v="40.564033684210528"/>
  </r>
  <r>
    <x v="7"/>
    <n v="87.48"/>
    <n v="457.98"/>
    <n v="2679.48"/>
    <n v="0.22"/>
    <n v="0.18"/>
    <n v="45.36412421052632"/>
  </r>
  <r>
    <x v="8"/>
    <n v="87.48"/>
    <n v="424.72"/>
    <n v="3104.2"/>
    <n v="0.2"/>
    <n v="0.17"/>
    <n v="42.06963368421053"/>
  </r>
  <r>
    <x v="9"/>
    <n v="87.48"/>
    <n v="437.48"/>
    <n v="3541.68"/>
    <n v="0.21"/>
    <n v="0.18"/>
    <n v="43.333545263157902"/>
  </r>
  <r>
    <x v="10"/>
    <n v="87.48"/>
    <n v="451.2"/>
    <n v="3992.8799999999997"/>
    <n v="0.21"/>
    <n v="0.18"/>
    <n v="44.692547368421053"/>
  </r>
  <r>
    <x v="11"/>
    <n v="87.48"/>
    <n v="397.13"/>
    <n v="4390.0099999999993"/>
    <n v="0.19"/>
    <n v="0.16"/>
    <n v="39.336771578947371"/>
  </r>
  <r>
    <x v="12"/>
    <n v="87.48"/>
    <s v=""/>
    <n v="4390.0099999999993"/>
    <s v=""/>
    <s v=""/>
    <s v=" "/>
  </r>
  <r>
    <x v="13"/>
    <n v="87.48"/>
    <s v=""/>
    <n v="4390.0099999999993"/>
    <s v=""/>
    <s v=""/>
    <s v=" "/>
  </r>
  <r>
    <x v="14"/>
    <n v="87.48"/>
    <s v=""/>
    <n v="4390.0099999999993"/>
    <s v=""/>
    <s v=""/>
    <s v=" "/>
  </r>
  <r>
    <x v="15"/>
    <n v="87.48"/>
    <s v=""/>
    <n v="4390.0099999999993"/>
    <s v=""/>
    <s v=""/>
    <s v=" "/>
  </r>
  <r>
    <x v="16"/>
    <n v="87.48"/>
    <s v=""/>
    <n v="4390.0099999999993"/>
    <s v=""/>
    <s v=""/>
    <s v=" "/>
  </r>
  <r>
    <x v="17"/>
    <n v="87.48"/>
    <s v=""/>
    <n v="4390.0099999999993"/>
    <s v=""/>
    <s v=""/>
    <s v=" "/>
  </r>
  <r>
    <x v="18"/>
    <n v="87.48"/>
    <s v=""/>
    <n v="4390.0099999999993"/>
    <s v=""/>
    <s v=""/>
    <s v=" "/>
  </r>
  <r>
    <x v="19"/>
    <n v="87.48"/>
    <s v=""/>
    <n v="4390.0099999999993"/>
    <s v=""/>
    <s v=""/>
    <s v=" "/>
  </r>
  <r>
    <x v="20"/>
    <n v="87.48"/>
    <n v="367.17"/>
    <n v="4757.1799999999994"/>
    <n v="0.17"/>
    <n v="0.15"/>
    <n v="36.369154736842106"/>
  </r>
  <r>
    <x v="21"/>
    <n v="87.48"/>
    <n v="478.74"/>
    <n v="5235.9199999999992"/>
    <n v="0.23"/>
    <n v="0.19"/>
    <n v="47.420456842105267"/>
  </r>
  <r>
    <x v="22"/>
    <n v="87.48"/>
    <n v="215.44"/>
    <n v="5451.3599999999988"/>
    <n v="0.1"/>
    <n v="0.09"/>
    <n v="21.339898947368422"/>
  </r>
  <r>
    <x v="23"/>
    <n v="87.48"/>
    <n v="325.89999999999998"/>
    <n v="5777.2599999999984"/>
    <n v="0.16"/>
    <n v="0.13"/>
    <n v="32.281252631578951"/>
  </r>
  <r>
    <x v="24"/>
    <n v="87.48"/>
    <n v="309.33999999999997"/>
    <n v="6086.5999999999985"/>
    <n v="0.15"/>
    <n v="0.12"/>
    <n v="30.640941052631579"/>
  </r>
  <r>
    <x v="25"/>
    <n v="87.48"/>
    <n v="389.93"/>
    <n v="6476.5299999999988"/>
    <n v="0.19"/>
    <n v="0.16"/>
    <n v="38.623592631578951"/>
  </r>
  <r>
    <x v="26"/>
    <n v="87.48"/>
    <n v="393.63"/>
    <n v="6870.1599999999989"/>
    <n v="0.19"/>
    <n v="0.16"/>
    <n v="38.990087368421051"/>
  </r>
  <r>
    <x v="27"/>
    <n v="87.48"/>
    <n v="446.6"/>
    <n v="7316.7599999999993"/>
    <n v="0.21"/>
    <n v="0.18"/>
    <n v="44.236905263157901"/>
  </r>
  <r>
    <x v="28"/>
    <n v="87.48"/>
    <n v="474.44"/>
    <n v="7791.1999999999989"/>
    <n v="0.23"/>
    <n v="0.19"/>
    <n v="46.994530526315792"/>
  </r>
  <r>
    <x v="29"/>
    <n v="87.48"/>
    <n v="501"/>
    <n v="8292.1999999999989"/>
    <n v="0.24"/>
    <n v="0.2"/>
    <n v="49.625368421052627"/>
  </r>
  <r>
    <x v="30"/>
    <n v="87.48"/>
    <n v="495.59"/>
    <n v="8787.7899999999991"/>
    <n v="0.24"/>
    <n v="0.2"/>
    <n v="49.089493684210531"/>
  </r>
  <r>
    <x v="31"/>
    <n v="87.48"/>
    <n v="459.56"/>
    <n v="9247.3499999999985"/>
    <n v="0.22"/>
    <n v="0.18"/>
    <n v="45.520627368421053"/>
  </r>
  <r>
    <x v="32"/>
    <n v="87.48"/>
    <n v="466.46"/>
    <n v="9713.8099999999977"/>
    <n v="0.22"/>
    <n v="0.19"/>
    <n v="46.204090526315795"/>
  </r>
  <r>
    <x v="33"/>
    <n v="87.48"/>
    <n v="321.52999999999997"/>
    <n v="10035.339999999998"/>
    <n v="0.15"/>
    <n v="0.13"/>
    <n v="31.848392631578946"/>
  </r>
  <r>
    <x v="34"/>
    <n v="87.48"/>
    <n v="304.35000000000002"/>
    <n v="10339.689999999999"/>
    <n v="0.15"/>
    <n v="0.12"/>
    <n v="30.146668421052631"/>
  </r>
  <r>
    <x v="35"/>
    <n v="87.48"/>
    <n v="495.14"/>
    <n v="10834.829999999998"/>
    <n v="0.24"/>
    <n v="0.2"/>
    <n v="49.044919999999998"/>
  </r>
  <r>
    <x v="36"/>
    <n v="87.48"/>
    <n v="316.37"/>
    <n v="11151.199999999999"/>
    <n v="0.15"/>
    <n v="0.13"/>
    <n v="31.337281052631582"/>
  </r>
  <r>
    <x v="37"/>
    <n v="87.48"/>
    <n v="294.19"/>
    <n v="11445.39"/>
    <n v="0.14000000000000001"/>
    <n v="0.12"/>
    <n v="29.14029368421053"/>
  </r>
  <r>
    <x v="38"/>
    <n v="87.48"/>
    <n v="456.55"/>
    <n v="11901.939999999999"/>
    <n v="0.22"/>
    <n v="0.18"/>
    <n v="45.222478947368423"/>
  </r>
  <r>
    <x v="39"/>
    <n v="87.48"/>
    <n v="75.45"/>
    <n v="11977.39"/>
    <n v="0.04"/>
    <n v="0.03"/>
    <n v="7.473521052631579"/>
  </r>
  <r>
    <x v="40"/>
    <n v="87.48"/>
    <s v=""/>
    <n v="11977.39"/>
    <s v=""/>
    <s v=""/>
    <s v=" "/>
  </r>
  <r>
    <x v="41"/>
    <n v="87.48"/>
    <s v=""/>
    <n v="11977.39"/>
    <s v=""/>
    <s v=""/>
    <s v=" "/>
  </r>
  <r>
    <x v="42"/>
    <n v="87.48"/>
    <n v="85.77"/>
    <n v="12063.16"/>
    <n v="0.04"/>
    <n v="0.03"/>
    <n v="8.4957442105263148"/>
  </r>
  <r>
    <x v="43"/>
    <n v="87.48"/>
    <n v="214.96"/>
    <n v="12278.119999999999"/>
    <n v="0.1"/>
    <n v="0.09"/>
    <n v="21.292353684210529"/>
  </r>
  <r>
    <x v="44"/>
    <n v="87.48"/>
    <n v="478.3"/>
    <n v="12756.419999999998"/>
    <n v="0.23"/>
    <n v="0.19"/>
    <n v="47.376873684210523"/>
  </r>
  <r>
    <x v="45"/>
    <m/>
    <m/>
    <n v="12756.419999999998"/>
    <m/>
    <m/>
    <n v="0"/>
  </r>
  <r>
    <x v="46"/>
    <n v="194.4"/>
    <s v=""/>
    <n v="12756.419999999998"/>
    <s v=""/>
    <s v=""/>
    <s v=" "/>
  </r>
  <r>
    <x v="47"/>
    <n v="194.4"/>
    <n v="154.1"/>
    <n v="12910.519999999999"/>
    <n v="7.0000000000000007E-2"/>
    <n v="0.06"/>
    <n v="15.264010526315788"/>
  </r>
  <r>
    <x v="48"/>
    <n v="194.4"/>
    <n v="153.79"/>
    <n v="13064.31"/>
    <n v="7.0000000000000007E-2"/>
    <n v="0.06"/>
    <n v="15.233304210526317"/>
  </r>
  <r>
    <x v="49"/>
    <n v="194.4"/>
    <n v="1027.21"/>
    <n v="14091.52"/>
    <n v="0.49"/>
    <n v="0.41"/>
    <n v="101.74785368421054"/>
  </r>
  <r>
    <x v="50"/>
    <n v="194.4"/>
    <n v="968.43"/>
    <n v="15059.95"/>
    <n v="0.46"/>
    <n v="0.39"/>
    <n v="95.925539999999998"/>
  </r>
  <r>
    <x v="51"/>
    <n v="194.4"/>
    <n v="1058.6500000000001"/>
    <n v="16118.6"/>
    <n v="0.5"/>
    <n v="0.42"/>
    <n v="104.86206842105264"/>
  </r>
  <r>
    <x v="52"/>
    <n v="194.4"/>
    <n v="704.92"/>
    <n v="16823.52"/>
    <n v="0.34"/>
    <n v="0.28000000000000003"/>
    <n v="69.824181052631573"/>
  </r>
  <r>
    <x v="53"/>
    <n v="194.4"/>
    <n v="779.75"/>
    <n v="17603.27"/>
    <n v="0.37"/>
    <n v="0.31"/>
    <n v="77.236289473684209"/>
  </r>
  <r>
    <x v="54"/>
    <n v="194.4"/>
    <n v="912.18"/>
    <n v="18515.45"/>
    <n v="0.43"/>
    <n v="0.37"/>
    <n v="90.3538294736842"/>
  </r>
  <r>
    <x v="55"/>
    <n v="194.4"/>
    <n v="1020.7"/>
    <n v="19536.150000000001"/>
    <n v="0.49"/>
    <n v="0.41"/>
    <n v="101.10302105263158"/>
  </r>
  <r>
    <x v="56"/>
    <n v="194.4"/>
    <n v="988.98"/>
    <n v="20525.13"/>
    <n v="0.47"/>
    <n v="0.4"/>
    <n v="97.961071578947383"/>
  </r>
  <r>
    <x v="57"/>
    <n v="194.4"/>
    <n v="889.29"/>
    <n v="21414.420000000002"/>
    <n v="0.42"/>
    <n v="0.36"/>
    <n v="88.086514736842105"/>
  </r>
  <r>
    <x v="58"/>
    <n v="194.4"/>
    <n v="799.9"/>
    <n v="22214.320000000003"/>
    <n v="0.38"/>
    <n v="0.32"/>
    <n v="79.232200000000006"/>
  </r>
  <r>
    <x v="59"/>
    <n v="194.4"/>
    <n v="725.86"/>
    <n v="22940.180000000004"/>
    <n v="0.35"/>
    <n v="0.28999999999999998"/>
    <n v="71.898343157894743"/>
  </r>
  <r>
    <x v="60"/>
    <n v="194.4"/>
    <n v="138.31"/>
    <n v="23078.490000000005"/>
    <n v="7.0000000000000007E-2"/>
    <n v="0.06"/>
    <n v="13.699969473684211"/>
  </r>
  <r>
    <x v="61"/>
    <n v="194.4"/>
    <n v="30.81"/>
    <n v="23109.300000000007"/>
    <n v="0.02"/>
    <n v="0.01"/>
    <n v="3.0518115789473685"/>
  </r>
  <r>
    <x v="62"/>
    <n v="194.4"/>
    <n v="240.68"/>
    <n v="23349.980000000007"/>
    <n v="0.11"/>
    <n v="0.1"/>
    <n v="23.839987368421053"/>
  </r>
  <r>
    <x v="63"/>
    <n v="194.4"/>
    <n v="139.63999999999999"/>
    <n v="23489.620000000006"/>
    <n v="7.0000000000000007E-2"/>
    <n v="0.06"/>
    <n v="13.831709473684208"/>
  </r>
  <r>
    <x v="64"/>
    <n v="194.4"/>
    <n v="581.24"/>
    <n v="24070.860000000008"/>
    <n v="0.28000000000000003"/>
    <n v="0.23"/>
    <n v="57.573351578947367"/>
  </r>
  <r>
    <x v="65"/>
    <n v="194.4"/>
    <n v="574.74"/>
    <n v="24645.600000000009"/>
    <n v="0.27"/>
    <n v="0.23"/>
    <n v="56.929509473684206"/>
  </r>
  <r>
    <x v="66"/>
    <n v="194.4"/>
    <n v="909.1"/>
    <n v="25554.700000000008"/>
    <n v="0.43"/>
    <n v="0.36"/>
    <n v="90.048747368421061"/>
  </r>
  <r>
    <x v="67"/>
    <n v="194.4"/>
    <n v="1209.23"/>
    <n v="26763.930000000008"/>
    <n v="0.56999999999999995"/>
    <n v="0.48"/>
    <n v="119.77741368421053"/>
  </r>
  <r>
    <x v="68"/>
    <n v="194.4"/>
    <n v="198.16"/>
    <n v="26962.090000000007"/>
    <n v="0.09"/>
    <n v="0.08"/>
    <n v="19.62826947368421"/>
  </r>
  <r>
    <x v="69"/>
    <n v="194.4"/>
    <n v="972.83"/>
    <n v="27934.920000000009"/>
    <n v="0.46"/>
    <n v="0.39"/>
    <n v="96.36137157894737"/>
  </r>
  <r>
    <x v="70"/>
    <n v="194.4"/>
    <n v="1190.68"/>
    <n v="29125.600000000009"/>
    <n v="0.56999999999999995"/>
    <n v="0.48"/>
    <n v="117.93998736842106"/>
  </r>
  <r>
    <x v="71"/>
    <n v="194.4"/>
    <n v="1129.1500000000001"/>
    <n v="30254.750000000011"/>
    <n v="0.54"/>
    <n v="0.45"/>
    <n v="111.84527894736844"/>
  </r>
  <r>
    <x v="72"/>
    <n v="194.4"/>
    <n v="1127.47"/>
    <n v="31382.220000000012"/>
    <n v="0.54"/>
    <n v="0.45"/>
    <n v="111.67887052631579"/>
  </r>
  <r>
    <x v="73"/>
    <n v="194.4"/>
    <n v="692.9"/>
    <n v="32075.120000000014"/>
    <n v="0.33"/>
    <n v="0.28000000000000003"/>
    <n v="68.63356842105263"/>
  </r>
  <r>
    <x v="74"/>
    <n v="194.4"/>
    <n v="979.42"/>
    <n v="33054.540000000015"/>
    <n v="0.47"/>
    <n v="0.39"/>
    <n v="97.014128421052618"/>
  </r>
  <r>
    <x v="75"/>
    <n v="194.4"/>
    <n v="929.86"/>
    <n v="33984.400000000016"/>
    <n v="0.44"/>
    <n v="0.37"/>
    <n v="92.105079999999987"/>
  </r>
  <r>
    <x v="76"/>
    <n v="194.4"/>
    <n v="883.28"/>
    <n v="34867.680000000015"/>
    <n v="0.42"/>
    <n v="0.35"/>
    <n v="87.491208421052633"/>
  </r>
  <r>
    <x v="77"/>
    <n v="194.4"/>
    <n v="1046.03"/>
    <n v="35913.710000000014"/>
    <n v="0.5"/>
    <n v="0.42"/>
    <n v="103.61202421052631"/>
  </r>
  <r>
    <x v="78"/>
    <n v="194.4"/>
    <n v="1167.5899999999999"/>
    <n v="37081.30000000001"/>
    <n v="0.56000000000000005"/>
    <n v="0.47"/>
    <n v="115.65286210526315"/>
  </r>
  <r>
    <x v="79"/>
    <n v="194.4"/>
    <n v="862.97"/>
    <n v="37944.270000000011"/>
    <n v="0.41"/>
    <n v="0.35"/>
    <n v="85.479449473684213"/>
  </r>
  <r>
    <x v="80"/>
    <n v="194.4"/>
    <n v="1011.59"/>
    <n v="38955.860000000008"/>
    <n v="0.48"/>
    <n v="0.41"/>
    <n v="100.20065157894737"/>
  </r>
  <r>
    <x v="81"/>
    <n v="194.4"/>
    <n v="1107.71"/>
    <n v="40063.570000000007"/>
    <n v="0.53"/>
    <n v="0.44"/>
    <n v="109.72159052631579"/>
  </r>
  <r>
    <x v="82"/>
    <n v="194.4"/>
    <n v="0"/>
    <n v="40063.570000000007"/>
    <n v="0"/>
    <n v="0"/>
    <n v="0"/>
  </r>
  <r>
    <x v="83"/>
    <n v="194.4"/>
    <n v="0"/>
    <n v="40063.570000000007"/>
    <n v="0"/>
    <n v="0"/>
    <n v="0"/>
  </r>
  <r>
    <x v="84"/>
    <n v="194.4"/>
    <n v="0"/>
    <n v="40063.570000000007"/>
    <n v="0"/>
    <n v="0"/>
    <n v="0"/>
  </r>
  <r>
    <x v="85"/>
    <n v="194.4"/>
    <n v="0"/>
    <n v="40063.570000000007"/>
    <n v="0"/>
    <n v="0"/>
    <n v="0"/>
  </r>
  <r>
    <x v="86"/>
    <n v="194.4"/>
    <n v="0"/>
    <n v="40063.570000000007"/>
    <n v="0"/>
    <n v="0"/>
    <n v="0"/>
  </r>
  <r>
    <x v="87"/>
    <n v="194.4"/>
    <n v="960.42"/>
    <n v="41023.990000000005"/>
    <n v="0.46"/>
    <n v="0.38"/>
    <n v="95.132128421052627"/>
  </r>
  <r>
    <x v="88"/>
    <n v="194.4"/>
    <n v="1073.77"/>
    <n v="42097.760000000002"/>
    <n v="0.51"/>
    <n v="0.43"/>
    <n v="106.35974421052632"/>
  </r>
  <r>
    <x v="89"/>
    <n v="194.4"/>
    <n v="945.73"/>
    <n v="43043.490000000005"/>
    <n v="0.45"/>
    <n v="0.38"/>
    <n v="93.677045263157908"/>
  </r>
  <r>
    <x v="90"/>
    <n v="194.4"/>
    <n v="1080.6199999999999"/>
    <n v="44124.110000000008"/>
    <n v="0.51"/>
    <n v="0.43"/>
    <n v="107.03825473684209"/>
  </r>
  <r>
    <x v="91"/>
    <n v="194.4"/>
    <n v="974.84"/>
    <n v="45098.950000000004"/>
    <n v="0.46"/>
    <n v="0.39"/>
    <n v="96.560467368421044"/>
  </r>
  <r>
    <x v="92"/>
    <n v="194.4"/>
    <n v="775.63"/>
    <n v="45874.58"/>
    <n v="0.37"/>
    <n v="0.31"/>
    <n v="76.828192631578958"/>
  </r>
  <r>
    <x v="93"/>
    <n v="194.4"/>
    <n v="930.66"/>
    <n v="46805.240000000005"/>
    <n v="0.44"/>
    <n v="0.37"/>
    <n v="92.184322105263149"/>
  </r>
  <r>
    <x v="94"/>
    <n v="194.4"/>
    <n v="347.24"/>
    <n v="47152.480000000003"/>
    <n v="0.17"/>
    <n v="0.14000000000000001"/>
    <n v="34.395035789473688"/>
  </r>
  <r>
    <x v="95"/>
    <n v="194.4"/>
    <n v="1148.8800000000001"/>
    <n v="48301.36"/>
    <n v="0.55000000000000004"/>
    <n v="0.46"/>
    <n v="113.79958736842106"/>
  </r>
  <r>
    <x v="96"/>
    <n v="194.4"/>
    <n v="892.55"/>
    <n v="49193.91"/>
    <n v="0.42"/>
    <n v="0.36"/>
    <n v="88.409426315789474"/>
  </r>
  <r>
    <x v="97"/>
    <n v="194.4"/>
    <n v="323.75"/>
    <n v="49517.66"/>
    <n v="0.15"/>
    <n v="0.13"/>
    <n v="32.06828947368421"/>
  </r>
  <r>
    <x v="98"/>
    <n v="194.4"/>
    <n v="343"/>
    <n v="49860.66"/>
    <n v="0.16"/>
    <n v="0.14000000000000001"/>
    <n v="33.975052631578947"/>
  </r>
  <r>
    <x v="99"/>
    <n v="194.4"/>
    <n v="571.16999999999996"/>
    <n v="50431.83"/>
    <n v="0.27"/>
    <n v="0.23"/>
    <n v="56.575891578947363"/>
  </r>
  <r>
    <x v="100"/>
    <n v="194.4"/>
    <n v="873.99"/>
    <n v="51305.82"/>
    <n v="0.42"/>
    <n v="0.35"/>
    <n v="86.571009473684214"/>
  </r>
  <r>
    <x v="101"/>
    <n v="194.4"/>
    <n v="1116.75"/>
    <n v="52422.57"/>
    <n v="0.53"/>
    <n v="0.45"/>
    <n v="110.61702631578947"/>
  </r>
  <r>
    <x v="102"/>
    <n v="194.4"/>
    <n v="439.84"/>
    <n v="52862.409999999996"/>
    <n v="0.21"/>
    <n v="0.18"/>
    <n v="43.567309473684212"/>
  </r>
  <r>
    <x v="103"/>
    <n v="194.4"/>
    <n v="1015.23"/>
    <n v="53877.64"/>
    <n v="0.48"/>
    <n v="0.41"/>
    <n v="100.56120315789474"/>
  </r>
  <r>
    <x v="104"/>
    <n v="194.4"/>
    <n v="1006.35"/>
    <n v="54883.99"/>
    <n v="0.48"/>
    <n v="0.4"/>
    <n v="99.681615789473696"/>
  </r>
  <r>
    <x v="105"/>
    <n v="194.4"/>
    <n v="1059.78"/>
    <n v="55943.77"/>
    <n v="0.5"/>
    <n v="0.42"/>
    <n v="104.97399789473684"/>
  </r>
  <r>
    <x v="106"/>
    <n v="194.4"/>
    <n v="749.55"/>
    <n v="56693.32"/>
    <n v="0.36"/>
    <n v="0.3"/>
    <n v="74.244900000000001"/>
  </r>
  <r>
    <x v="107"/>
    <n v="194.4"/>
    <n v="1036.77"/>
    <n v="57730.09"/>
    <n v="0.49"/>
    <n v="0.42"/>
    <n v="102.69479684210526"/>
  </r>
  <r>
    <x v="108"/>
    <n v="194.4"/>
    <n v="766.77"/>
    <n v="58496.859999999993"/>
    <n v="0.36"/>
    <n v="0.31"/>
    <n v="75.950586315789479"/>
  </r>
  <r>
    <x v="109"/>
    <n v="194.4"/>
    <n v="733.91"/>
    <n v="59230.77"/>
    <n v="0.35"/>
    <n v="0.28999999999999998"/>
    <n v="72.69571684210527"/>
  </r>
  <r>
    <x v="110"/>
    <n v="194.4"/>
    <n v="916.31"/>
    <n v="60147.079999999994"/>
    <n v="0.44"/>
    <n v="0.37"/>
    <n v="90.76291684210527"/>
  </r>
  <r>
    <x v="111"/>
    <n v="194.4"/>
    <n v="835.28"/>
    <n v="60982.359999999993"/>
    <n v="0.4"/>
    <n v="0.33"/>
    <n v="82.736682105263156"/>
  </r>
  <r>
    <x v="112"/>
    <n v="194.4"/>
    <n v="1101.3699999999999"/>
    <n v="62083.729999999996"/>
    <n v="0.52"/>
    <n v="0.44"/>
    <n v="109.09359684210524"/>
  </r>
  <r>
    <x v="113"/>
    <n v="194.4"/>
    <n v="778.28"/>
    <n v="62862.009999999995"/>
    <n v="0.37"/>
    <n v="0.31"/>
    <n v="77.090682105263156"/>
  </r>
  <r>
    <x v="114"/>
    <n v="194.4"/>
    <n v="948.79"/>
    <n v="63810.799999999996"/>
    <n v="0.45"/>
    <n v="0.38"/>
    <n v="93.980146315789483"/>
  </r>
  <r>
    <x v="115"/>
    <n v="194.4"/>
    <n v="778.22"/>
    <n v="64589.02"/>
    <n v="0.37"/>
    <n v="0.31"/>
    <n v="77.084738947368422"/>
  </r>
  <r>
    <x v="116"/>
    <n v="194.4"/>
    <n v="797.44"/>
    <n v="65386.46"/>
    <n v="0.38"/>
    <n v="0.32"/>
    <n v="78.988530526315799"/>
  </r>
  <r>
    <x v="117"/>
    <n v="194.4"/>
    <n v="1002.94"/>
    <n v="66389.399999999994"/>
    <n v="0.48"/>
    <n v="0.4"/>
    <n v="99.343846315789477"/>
  </r>
  <r>
    <x v="118"/>
    <n v="194.4"/>
    <n v="713.09"/>
    <n v="67102.489999999991"/>
    <n v="0.34"/>
    <n v="0.28999999999999998"/>
    <n v="70.633441052631582"/>
  </r>
  <r>
    <x v="119"/>
    <n v="194.4"/>
    <n v="642.6"/>
    <n v="67745.09"/>
    <n v="0.31"/>
    <n v="0.26"/>
    <n v="63.651221052631577"/>
  </r>
  <r>
    <x v="120"/>
    <n v="194.4"/>
    <n v="1.85"/>
    <n v="67746.94"/>
    <n v="0"/>
    <n v="0"/>
    <n v="0.18324736842105263"/>
  </r>
  <r>
    <x v="121"/>
    <n v="194.4"/>
    <n v="940.54"/>
    <n v="68687.48"/>
    <n v="0.45"/>
    <n v="0.38"/>
    <n v="93.162962105263162"/>
  </r>
  <r>
    <x v="122"/>
    <n v="194.4"/>
    <n v="1020.75"/>
    <n v="69708.23"/>
    <n v="0.49"/>
    <n v="0.41"/>
    <n v="101.10797368421052"/>
  </r>
  <r>
    <x v="123"/>
    <n v="194.4"/>
    <n v="955.7"/>
    <n v="70663.929999999993"/>
    <n v="0.45"/>
    <n v="0.38"/>
    <n v="94.664600000000007"/>
  </r>
  <r>
    <x v="124"/>
    <n v="194.4"/>
    <n v="614.63"/>
    <n v="71278.559999999998"/>
    <n v="0.28999999999999998"/>
    <n v="0.25"/>
    <n v="60.880718947368422"/>
  </r>
  <r>
    <x v="125"/>
    <n v="194.4"/>
    <n v="788.23"/>
    <n v="72066.789999999994"/>
    <n v="0.37"/>
    <n v="0.32"/>
    <n v="78.076255789473691"/>
  </r>
  <r>
    <x v="126"/>
    <n v="194.4"/>
    <n v="1114.98"/>
    <n v="73181.76999999999"/>
    <n v="0.53"/>
    <n v="0.45"/>
    <n v="110.44170315789475"/>
  </r>
  <r>
    <x v="127"/>
    <n v="194.4"/>
    <n v="914.44"/>
    <n v="74096.209999999992"/>
    <n v="0.43"/>
    <n v="0.37"/>
    <n v="90.577688421052628"/>
  </r>
  <r>
    <x v="128"/>
    <n v="194.4"/>
    <n v="954.17"/>
    <n v="75050.37999999999"/>
    <n v="0.45"/>
    <n v="0.38"/>
    <n v="94.513049473684205"/>
  </r>
  <r>
    <x v="129"/>
    <n v="194.4"/>
    <n v="764"/>
    <n v="75814.37999999999"/>
    <n v="0.36"/>
    <n v="0.31"/>
    <n v="75.676210526315785"/>
  </r>
  <r>
    <x v="130"/>
    <n v="194.4"/>
    <n v="1059.07"/>
    <n v="76873.45"/>
    <n v="0.5"/>
    <n v="0.42"/>
    <n v="104.90367052631578"/>
  </r>
  <r>
    <x v="131"/>
    <n v="194.4"/>
    <n v="404.15"/>
    <n v="77277.599999999991"/>
    <n v="0.19"/>
    <n v="0.16"/>
    <n v="40.032121052631581"/>
  </r>
  <r>
    <x v="132"/>
    <n v="194.4"/>
    <n v="305.85000000000002"/>
    <n v="77583.45"/>
    <n v="0.15"/>
    <n v="0.12"/>
    <n v="30.295247368421055"/>
  </r>
  <r>
    <x v="133"/>
    <n v="194.4"/>
    <n v="990.31"/>
    <n v="78573.759999999995"/>
    <n v="0.47"/>
    <n v="0.4"/>
    <n v="98.092811578947376"/>
  </r>
  <r>
    <x v="134"/>
    <n v="194.4"/>
    <n v="964.98"/>
    <n v="79538.739999999991"/>
    <n v="0.46"/>
    <n v="0.39"/>
    <n v="95.583808421052638"/>
  </r>
  <r>
    <x v="135"/>
    <n v="194.4"/>
    <n v="1023.57"/>
    <n v="80562.31"/>
    <n v="0.49"/>
    <n v="0.41"/>
    <n v="101.38730210526316"/>
  </r>
  <r>
    <x v="136"/>
    <n v="194.4"/>
    <n v="1029.31"/>
    <n v="81591.62"/>
    <n v="0.49"/>
    <n v="0.41"/>
    <n v="101.95586421052631"/>
  </r>
  <r>
    <x v="137"/>
    <n v="194.4"/>
    <n v="895.92"/>
    <n v="82487.539999999994"/>
    <n v="0.43"/>
    <n v="0.36"/>
    <n v="88.743233684210537"/>
  </r>
  <r>
    <x v="138"/>
    <n v="194.4"/>
    <n v="727.65"/>
    <n v="83215.189999999988"/>
    <n v="0.35"/>
    <n v="0.28999999999999998"/>
    <n v="72.075647368421045"/>
  </r>
  <r>
    <x v="139"/>
    <n v="194.4"/>
    <n v="1025.47"/>
    <n v="84240.659999999989"/>
    <n v="0.49"/>
    <n v="0.41"/>
    <n v="101.57550210526317"/>
  </r>
  <r>
    <x v="140"/>
    <n v="194.4"/>
    <n v="625.17999999999995"/>
    <n v="84865.839999999982"/>
    <n v="0.3"/>
    <n v="0.25"/>
    <n v="61.925724210526319"/>
  </r>
  <r>
    <x v="141"/>
    <n v="194.4"/>
    <n v="566.15"/>
    <n v="85431.989999999976"/>
    <n v="0.27"/>
    <n v="0.23"/>
    <n v="56.078647368421052"/>
  </r>
  <r>
    <x v="142"/>
    <n v="194.4"/>
    <n v="1034.2"/>
    <n v="86466.189999999973"/>
    <n v="0.49"/>
    <n v="0.41"/>
    <n v="102.44023157894738"/>
  </r>
  <r>
    <x v="143"/>
    <n v="194.4"/>
    <n v="704.28"/>
    <n v="87170.469999999972"/>
    <n v="0.34"/>
    <n v="0.28000000000000003"/>
    <n v="69.760787368421049"/>
  </r>
  <r>
    <x v="144"/>
    <n v="194.4"/>
    <n v="927.92"/>
    <n v="88098.38999999997"/>
    <n v="0.44"/>
    <n v="0.37"/>
    <n v="91.912917894736836"/>
  </r>
  <r>
    <x v="145"/>
    <n v="194.4"/>
    <n v="953.14"/>
    <n v="89051.52999999997"/>
    <n v="0.45"/>
    <n v="0.38"/>
    <n v="94.411025263157896"/>
  </r>
  <r>
    <x v="146"/>
    <n v="194.4"/>
    <n v="757.91"/>
    <n v="89809.439999999973"/>
    <n v="0.36"/>
    <n v="0.3"/>
    <n v="75.072980000000001"/>
  </r>
  <r>
    <x v="147"/>
    <n v="194.4"/>
    <n v="775.49"/>
    <n v="90584.929999999978"/>
    <n v="0.37"/>
    <n v="0.31"/>
    <n v="76.814325263157897"/>
  </r>
  <r>
    <x v="148"/>
    <n v="194.4"/>
    <n v="421.7"/>
    <n v="91006.629999999976"/>
    <n v="0.2"/>
    <n v="0.17"/>
    <n v="41.770494736842103"/>
  </r>
  <r>
    <x v="149"/>
    <n v="194.4"/>
    <n v="218.02"/>
    <n v="91224.64999999998"/>
    <n v="0.1"/>
    <n v="0.09"/>
    <n v="21.595454736842107"/>
  </r>
  <r>
    <x v="150"/>
    <n v="194.4"/>
    <n v="408.37"/>
    <n v="91633.019999999975"/>
    <n v="0.19"/>
    <n v="0.16"/>
    <n v="40.450123157894737"/>
  </r>
  <r>
    <x v="151"/>
    <n v="194.4"/>
    <n v="828.24"/>
    <n v="92461.25999999998"/>
    <n v="0.39"/>
    <n v="0.33"/>
    <n v="82.039351578947375"/>
  </r>
  <r>
    <x v="152"/>
    <n v="194.4"/>
    <n v="853.64"/>
    <n v="93314.89999999998"/>
    <n v="0.41"/>
    <n v="0.34"/>
    <n v="84.555288421052637"/>
  </r>
  <r>
    <x v="153"/>
    <n v="194.4"/>
    <n v="823.21"/>
    <n v="94138.109999999986"/>
    <n v="0.39"/>
    <n v="0.33"/>
    <n v="81.541116842105268"/>
  </r>
  <r>
    <x v="154"/>
    <n v="194.4"/>
    <n v="888.14"/>
    <n v="95026.249999999985"/>
    <n v="0.42"/>
    <n v="0.36"/>
    <n v="87.972604210526313"/>
  </r>
  <r>
    <x v="155"/>
    <n v="194.4"/>
    <n v="740.73"/>
    <n v="95766.979999999981"/>
    <n v="0.35"/>
    <n v="0.3"/>
    <n v="73.371255789473679"/>
  </r>
  <r>
    <x v="156"/>
    <n v="194.4"/>
    <n v="969.83"/>
    <n v="96736.809999999983"/>
    <n v="0.46"/>
    <n v="0.39"/>
    <n v="96.064213684210529"/>
  </r>
  <r>
    <x v="157"/>
    <n v="194.4"/>
    <n v="955.23"/>
    <n v="97692.039999999979"/>
    <n v="0.45"/>
    <n v="0.38"/>
    <n v="94.618045263157896"/>
  </r>
  <r>
    <x v="158"/>
    <n v="194.4"/>
    <n v="949.21"/>
    <n v="98641.249999999985"/>
    <n v="0.45"/>
    <n v="0.38"/>
    <n v="94.021748421052635"/>
  </r>
  <r>
    <x v="159"/>
    <n v="194.4"/>
    <n v="799.08"/>
    <n v="99440.329999999987"/>
    <n v="0.38"/>
    <n v="0.32"/>
    <n v="79.150976842105266"/>
  </r>
  <r>
    <x v="160"/>
    <n v="194.4"/>
    <n v="711.24"/>
    <n v="100151.56999999999"/>
    <n v="0.34"/>
    <n v="0.28000000000000003"/>
    <n v="70.450193684210532"/>
  </r>
  <r>
    <x v="161"/>
    <n v="194.4"/>
    <n v="672.91"/>
    <n v="100824.48"/>
    <n v="0.32"/>
    <n v="0.27"/>
    <n v="66.653506315789471"/>
  </r>
  <r>
    <x v="162"/>
    <n v="194.4"/>
    <n v="694.15"/>
    <n v="101518.62999999999"/>
    <n v="0.33"/>
    <n v="0.28000000000000003"/>
    <n v="68.757384210526311"/>
  </r>
  <r>
    <x v="163"/>
    <n v="194.4"/>
    <n v="711.44"/>
    <n v="102230.06999999999"/>
    <n v="0.34"/>
    <n v="0.28999999999999998"/>
    <n v="70.470004210526326"/>
  </r>
  <r>
    <x v="164"/>
    <n v="194.4"/>
    <n v="817.78"/>
    <n v="103047.84999999999"/>
    <n v="0.39"/>
    <n v="0.33"/>
    <n v="81.003261052631572"/>
  </r>
  <r>
    <x v="165"/>
    <n v="194.4"/>
    <n v="820.91"/>
    <n v="103868.76"/>
    <n v="0.39"/>
    <n v="0.33"/>
    <n v="81.313295789473685"/>
  </r>
  <r>
    <x v="166"/>
    <n v="194.4"/>
    <n v="371.13"/>
    <n v="104239.89"/>
    <n v="0.18"/>
    <n v="0.15"/>
    <n v="36.76140315789474"/>
  </r>
  <r>
    <x v="167"/>
    <n v="194.4"/>
    <n v="618.62"/>
    <n v="104858.51"/>
    <n v="0.28999999999999998"/>
    <n v="0.25"/>
    <n v="61.275938947368424"/>
  </r>
  <r>
    <x v="168"/>
    <n v="194.4"/>
    <n v="476.56"/>
    <n v="105335.06999999999"/>
    <n v="0.23"/>
    <n v="0.19"/>
    <n v="47.204522105263159"/>
  </r>
  <r>
    <x v="169"/>
    <n v="194.4"/>
    <n v="885.55"/>
    <n v="106220.62"/>
    <n v="0.42"/>
    <n v="0.35"/>
    <n v="87.716057894736835"/>
  </r>
  <r>
    <x v="170"/>
    <n v="194.4"/>
    <n v="860.44"/>
    <n v="107081.06"/>
    <n v="0.41"/>
    <n v="0.34"/>
    <n v="85.228846315789482"/>
  </r>
  <r>
    <x v="171"/>
    <n v="194.4"/>
    <n v="955.8"/>
    <n v="108036.86"/>
    <n v="0.45"/>
    <n v="0.38"/>
    <n v="94.674505263157883"/>
  </r>
  <r>
    <x v="172"/>
    <n v="194.4"/>
    <n v="932.64"/>
    <n v="108969.5"/>
    <n v="0.44"/>
    <n v="0.37"/>
    <n v="92.380446315789484"/>
  </r>
  <r>
    <x v="173"/>
    <n v="194.4"/>
    <n v="889.15"/>
    <n v="109858.65"/>
    <n v="0.42"/>
    <n v="0.36"/>
    <n v="88.072647368421059"/>
  </r>
  <r>
    <x v="174"/>
    <n v="194.4"/>
    <n v="857.09"/>
    <n v="110715.73999999999"/>
    <n v="0.41"/>
    <n v="0.34"/>
    <n v="84.897019999999998"/>
  </r>
  <r>
    <x v="175"/>
    <n v="194.4"/>
    <n v="760.34"/>
    <n v="111476.07999999999"/>
    <n v="0.36"/>
    <n v="0.3"/>
    <n v="75.313677894736855"/>
  </r>
  <r>
    <x v="176"/>
    <n v="194.4"/>
    <n v="635.95000000000005"/>
    <n v="112112.02999999998"/>
    <n v="0.3"/>
    <n v="0.25"/>
    <n v="62.992521052631588"/>
  </r>
  <r>
    <x v="177"/>
    <n v="194.4"/>
    <n v="929.07"/>
    <n v="113041.09999999999"/>
    <n v="0.44"/>
    <n v="0.37"/>
    <n v="92.026828421052642"/>
  </r>
  <r>
    <x v="178"/>
    <n v="194.4"/>
    <n v="904.74"/>
    <n v="113945.84"/>
    <n v="0.43"/>
    <n v="0.36"/>
    <n v="89.616877894736845"/>
  </r>
  <r>
    <x v="179"/>
    <n v="194.4"/>
    <n v="761.83"/>
    <n v="114707.67"/>
    <n v="0.36"/>
    <n v="0.31"/>
    <n v="75.461266315789473"/>
  </r>
  <r>
    <x v="180"/>
    <n v="194.4"/>
    <n v="845.07"/>
    <n v="115552.74"/>
    <n v="0.4"/>
    <n v="0.34"/>
    <n v="83.706407368421054"/>
  </r>
  <r>
    <x v="181"/>
    <n v="194.4"/>
    <n v="435.54"/>
    <n v="115988.28"/>
    <n v="0.21"/>
    <n v="0.17"/>
    <n v="43.141383157894744"/>
  </r>
  <r>
    <x v="182"/>
    <n v="194.4"/>
    <n v="880.58"/>
    <n v="116868.86"/>
    <n v="0.42"/>
    <n v="0.35"/>
    <n v="87.22376631578949"/>
  </r>
  <r>
    <x v="183"/>
    <n v="194.4"/>
    <n v="583.95000000000005"/>
    <n v="117452.81"/>
    <n v="0.28000000000000003"/>
    <n v="0.23"/>
    <n v="57.84178421052632"/>
  </r>
  <r>
    <x v="184"/>
    <n v="194.4"/>
    <n v="795.92"/>
    <n v="118248.73"/>
    <n v="0.38"/>
    <n v="0.32"/>
    <n v="78.837970526315786"/>
  </r>
  <r>
    <x v="185"/>
    <n v="194.4"/>
    <n v="830.07"/>
    <n v="119078.8"/>
    <n v="0.39"/>
    <n v="0.33"/>
    <n v="82.220617894736847"/>
  </r>
  <r>
    <x v="186"/>
    <n v="194.4"/>
    <n v="852.96"/>
    <n v="119931.76000000001"/>
    <n v="0.41"/>
    <n v="0.34"/>
    <n v="84.487932631578957"/>
  </r>
  <r>
    <x v="187"/>
    <n v="194.4"/>
    <n v="789.5"/>
    <n v="120721.26000000001"/>
    <n v="0.38"/>
    <n v="0.32"/>
    <n v="78.202052631578951"/>
  </r>
  <r>
    <x v="188"/>
    <n v="194.4"/>
    <n v="829.59"/>
    <n v="121550.85"/>
    <n v="0.39"/>
    <n v="0.33"/>
    <n v="82.173072631578961"/>
  </r>
  <r>
    <x v="189"/>
    <n v="194.4"/>
    <n v="204.19"/>
    <n v="121755.04000000001"/>
    <n v="0.1"/>
    <n v="0.08"/>
    <n v="20.225556842105263"/>
  </r>
  <r>
    <x v="190"/>
    <n v="194.4"/>
    <n v="209.18"/>
    <n v="121964.22"/>
    <n v="0.1"/>
    <n v="0.08"/>
    <n v="20.719829473684211"/>
  </r>
  <r>
    <x v="191"/>
    <n v="194.4"/>
    <n v="410.93"/>
    <n v="122375.15"/>
    <n v="0.2"/>
    <n v="0.16"/>
    <n v="40.703697894736848"/>
  </r>
  <r>
    <x v="192"/>
    <n v="194.4"/>
    <n v="863.53"/>
    <n v="123238.68"/>
    <n v="0.41"/>
    <n v="0.35"/>
    <n v="85.534918947368425"/>
  </r>
  <r>
    <x v="193"/>
    <n v="194.4"/>
    <n v="867.1"/>
    <n v="124105.78"/>
    <n v="0.41"/>
    <n v="0.35"/>
    <n v="85.888536842105268"/>
  </r>
  <r>
    <x v="194"/>
    <n v="194.4"/>
    <n v="810.89"/>
    <n v="124916.67"/>
    <n v="0.39"/>
    <n v="0.32"/>
    <n v="80.32078842105264"/>
  </r>
  <r>
    <x v="195"/>
    <n v="194.4"/>
    <n v="795.21"/>
    <n v="125711.88"/>
    <n v="0.38"/>
    <n v="0.32"/>
    <n v="78.767643157894739"/>
  </r>
  <r>
    <x v="196"/>
    <n v="194.4"/>
    <n v="780.76"/>
    <n v="126492.64"/>
    <n v="0.37"/>
    <n v="0.31"/>
    <n v="77.336332631578955"/>
  </r>
  <r>
    <x v="197"/>
    <n v="194.4"/>
    <n v="716.86"/>
    <n v="127209.5"/>
    <n v="0.34"/>
    <n v="0.28999999999999998"/>
    <n v="71.006869473684219"/>
  </r>
  <r>
    <x v="198"/>
    <n v="194.4"/>
    <n v="795.34"/>
    <n v="128004.84"/>
    <n v="0.38"/>
    <n v="0.32"/>
    <n v="78.780519999999996"/>
  </r>
  <r>
    <x v="199"/>
    <n v="194.4"/>
    <n v="783.59"/>
    <n v="128788.43"/>
    <n v="0.37"/>
    <n v="0.31"/>
    <n v="77.616651578947369"/>
  </r>
  <r>
    <x v="200"/>
    <n v="194.4"/>
    <n v="653.99"/>
    <n v="129442.42"/>
    <n v="0.31"/>
    <n v="0.26"/>
    <n v="64.779430526315792"/>
  </r>
  <r>
    <x v="201"/>
    <n v="194.4"/>
    <n v="626.25"/>
    <n v="130068.67"/>
    <n v="0.3"/>
    <n v="0.25"/>
    <n v="62.031710526315784"/>
  </r>
  <r>
    <x v="202"/>
    <n v="194.4"/>
    <n v="695.93"/>
    <n v="130764.59999999999"/>
    <n v="0.33"/>
    <n v="0.28000000000000003"/>
    <n v="68.933697894736838"/>
  </r>
  <r>
    <x v="203"/>
    <n v="194.4"/>
    <n v="625.88"/>
    <n v="131390.47999999998"/>
    <n v="0.3"/>
    <n v="0.25"/>
    <n v="61.995061052631584"/>
  </r>
  <r>
    <x v="204"/>
    <n v="194.4"/>
    <n v="691.85"/>
    <n v="132082.32999999999"/>
    <n v="0.33"/>
    <n v="0.28000000000000003"/>
    <n v="68.529563157894742"/>
  </r>
  <r>
    <x v="205"/>
    <n v="194.4"/>
    <n v="721.18"/>
    <n v="132803.50999999998"/>
    <n v="0.34"/>
    <n v="0.28999999999999998"/>
    <n v="71.434776842105265"/>
  </r>
  <r>
    <x v="206"/>
    <n v="194.4"/>
    <n v="660.24"/>
    <n v="133463.74999999997"/>
    <n v="0.31"/>
    <n v="0.26"/>
    <n v="65.398509473684214"/>
  </r>
  <r>
    <x v="207"/>
    <n v="194.4"/>
    <n v="721.86"/>
    <n v="134185.60999999996"/>
    <n v="0.34"/>
    <n v="0.28999999999999998"/>
    <n v="71.502132631578959"/>
  </r>
  <r>
    <x v="208"/>
    <n v="194.4"/>
    <n v="663.88"/>
    <n v="134849.48999999996"/>
    <n v="0.32"/>
    <n v="0.27"/>
    <n v="65.75906105263158"/>
  </r>
  <r>
    <x v="209"/>
    <n v="194.4"/>
    <n v="673.07"/>
    <n v="135522.55999999997"/>
    <n v="0.32"/>
    <n v="0.27"/>
    <n v="66.669354736842109"/>
  </r>
  <r>
    <x v="210"/>
    <n v="194.4"/>
    <n v="714.76"/>
    <n v="136237.31999999998"/>
    <n v="0.34"/>
    <n v="0.28999999999999998"/>
    <n v="70.798858947368416"/>
  </r>
  <r>
    <x v="211"/>
    <n v="194.4"/>
    <n v="703.96"/>
    <n v="136941.27999999997"/>
    <n v="0.33"/>
    <n v="0.28000000000000003"/>
    <n v="69.729090526315787"/>
  </r>
  <r>
    <x v="212"/>
    <n v="194.4"/>
    <n v="698.7"/>
    <n v="137639.97999999998"/>
    <n v="0.33"/>
    <n v="0.28000000000000003"/>
    <n v="69.208073684210532"/>
  </r>
  <r>
    <x v="213"/>
    <n v="194.4"/>
    <n v="675.73"/>
    <n v="138315.71"/>
    <n v="0.32"/>
    <n v="0.27"/>
    <n v="66.932834736842111"/>
  </r>
  <r>
    <x v="214"/>
    <n v="194.4"/>
    <n v="670.22"/>
    <n v="138985.93"/>
    <n v="0.32"/>
    <n v="0.27"/>
    <n v="66.387054736842103"/>
  </r>
  <r>
    <x v="215"/>
    <n v="194.4"/>
    <n v="707.33"/>
    <n v="139693.25999999998"/>
    <n v="0.34"/>
    <n v="0.28000000000000003"/>
    <n v="70.062897894736849"/>
  </r>
  <r>
    <x v="216"/>
    <n v="194.4"/>
    <n v="598.9"/>
    <n v="140292.15999999997"/>
    <n v="0.28000000000000003"/>
    <n v="0.24"/>
    <n v="59.322621052631575"/>
  </r>
  <r>
    <x v="217"/>
    <n v="194.4"/>
    <n v="618.38"/>
    <n v="140910.53999999998"/>
    <n v="0.28999999999999998"/>
    <n v="0.25"/>
    <n v="61.252166315789474"/>
  </r>
  <r>
    <x v="218"/>
    <n v="194.4"/>
    <n v="653.96"/>
    <n v="141564.49999999997"/>
    <n v="0.31"/>
    <n v="0.26"/>
    <n v="64.776458947368425"/>
  </r>
  <r>
    <x v="219"/>
    <n v="194.4"/>
    <n v="640.77"/>
    <n v="142205.26999999996"/>
    <n v="0.3"/>
    <n v="0.26"/>
    <n v="63.469954736842105"/>
  </r>
  <r>
    <x v="220"/>
    <n v="194.4"/>
    <n v="629.04999999999995"/>
    <n v="142834.31999999995"/>
    <n v="0.3"/>
    <n v="0.25"/>
    <n v="62.309057894736839"/>
  </r>
  <r>
    <x v="221"/>
    <n v="194.4"/>
    <n v="641.63"/>
    <n v="143475.94999999995"/>
    <n v="0.31"/>
    <n v="0.26"/>
    <n v="63.555140000000002"/>
  </r>
  <r>
    <x v="222"/>
    <n v="194.4"/>
    <n v="13.79"/>
    <n v="143489.73999999996"/>
    <n v="0.01"/>
    <n v="0.01"/>
    <n v="1.3659357894736843"/>
  </r>
  <r>
    <x v="223"/>
    <n v="194.4"/>
    <n v="638.14"/>
    <n v="144127.87999999998"/>
    <n v="0.3"/>
    <n v="0.26"/>
    <n v="63.209446315789471"/>
  </r>
  <r>
    <x v="224"/>
    <n v="194.4"/>
    <n v="199.15"/>
    <n v="144327.02999999997"/>
    <n v="0.1"/>
    <n v="0.08"/>
    <n v="19.72633157894737"/>
  </r>
  <r>
    <x v="225"/>
    <n v="194.4"/>
    <n v="316.99"/>
    <n v="144644.01999999996"/>
    <n v="0.15"/>
    <n v="0.13"/>
    <n v="31.398693684210528"/>
  </r>
  <r>
    <x v="226"/>
    <n v="194.4"/>
    <n v="309.38"/>
    <n v="144953.39999999997"/>
    <n v="0.15"/>
    <n v="0.12"/>
    <n v="30.644903157894738"/>
  </r>
  <r>
    <x v="227"/>
    <n v="194.4"/>
    <n v="554.98"/>
    <n v="145508.37999999998"/>
    <n v="0.26"/>
    <n v="0.23"/>
    <n v="54.972229473684216"/>
  </r>
  <r>
    <x v="228"/>
    <n v="194.4"/>
    <n v="522.39"/>
    <n v="146030.76999999999"/>
    <n v="0.25"/>
    <n v="0.21"/>
    <n v="51.744104210526316"/>
  </r>
  <r>
    <x v="229"/>
    <n v="194.4"/>
    <n v="529.72"/>
    <n v="146560.49"/>
    <n v="0.25"/>
    <n v="0.21"/>
    <n v="52.470160000000007"/>
  </r>
  <r>
    <x v="230"/>
    <n v="194.4"/>
    <n v="612.73"/>
    <n v="147173.22"/>
    <n v="0.28999999999999998"/>
    <n v="0.25"/>
    <n v="60.692518947368427"/>
  </r>
  <r>
    <x v="231"/>
    <n v="194.4"/>
    <n v="583.09"/>
    <n v="147756.31"/>
    <n v="0.28000000000000003"/>
    <n v="0.23"/>
    <n v="57.756598947368424"/>
  </r>
  <r>
    <x v="232"/>
    <n v="194.4"/>
    <n v="272.42"/>
    <n v="148028.73000000001"/>
    <n v="0.13"/>
    <n v="0.11"/>
    <n v="26.983917894736845"/>
  </r>
  <r>
    <x v="233"/>
    <n v="194.4"/>
    <n v="274.70999999999998"/>
    <n v="148303.44"/>
    <n v="0.13"/>
    <n v="0.11"/>
    <n v="27.210748421052632"/>
  </r>
  <r>
    <x v="234"/>
    <n v="194.4"/>
    <n v="193.16"/>
    <n v="148496.6"/>
    <n v="0.09"/>
    <n v="0.08"/>
    <n v="19.133006315789473"/>
  </r>
  <r>
    <x v="235"/>
    <n v="194.4"/>
    <n v="403.71"/>
    <n v="148900.31"/>
    <n v="0.19"/>
    <n v="0.16"/>
    <n v="39.988537894736837"/>
  </r>
  <r>
    <x v="236"/>
    <n v="194.4"/>
    <n v="663.51"/>
    <n v="149563.82"/>
    <n v="0.32"/>
    <n v="0.27"/>
    <n v="65.722411578947373"/>
  </r>
  <r>
    <x v="237"/>
    <n v="194.4"/>
    <n v="617"/>
    <n v="150180.82"/>
    <n v="0.28999999999999998"/>
    <n v="0.25"/>
    <n v="61.115473684210528"/>
  </r>
  <r>
    <x v="238"/>
    <n v="194.4"/>
    <n v="586.26"/>
    <n v="150767.08000000002"/>
    <n v="0.28000000000000003"/>
    <n v="0.24"/>
    <n v="58.070595789473685"/>
  </r>
  <r>
    <x v="239"/>
    <n v="194.4"/>
    <n v="321.51"/>
    <n v="151088.59000000003"/>
    <n v="0.15"/>
    <n v="0.13"/>
    <n v="31.846411578947368"/>
  </r>
  <r>
    <x v="240"/>
    <n v="194.4"/>
    <n v="282.26"/>
    <n v="151370.85000000003"/>
    <n v="0.13"/>
    <n v="0.11"/>
    <n v="27.958595789473684"/>
  </r>
  <r>
    <x v="241"/>
    <n v="194.4"/>
    <n v="264.58"/>
    <n v="151635.43000000002"/>
    <n v="0.13"/>
    <n v="0.11"/>
    <n v="26.207345263157894"/>
  </r>
  <r>
    <x v="242"/>
    <n v="194.4"/>
    <n v="0"/>
    <n v="151635.43000000002"/>
    <n v="0"/>
    <n v="0"/>
    <n v="0"/>
  </r>
  <r>
    <x v="243"/>
    <n v="194.4"/>
    <n v="0"/>
    <n v="151635.43000000002"/>
    <n v="0"/>
    <n v="0"/>
    <n v="0"/>
  </r>
  <r>
    <x v="244"/>
    <n v="194.4"/>
    <n v="516.89"/>
    <n v="152152.32000000004"/>
    <n v="0.25"/>
    <n v="0.21"/>
    <n v="51.199314736842105"/>
  </r>
  <r>
    <x v="245"/>
    <n v="194.4"/>
    <n v="497.76"/>
    <n v="152650.08000000005"/>
    <n v="0.24"/>
    <n v="0.2"/>
    <n v="49.304437894736836"/>
  </r>
  <r>
    <x v="246"/>
    <n v="194.4"/>
    <n v="588.1"/>
    <n v="153238.18000000005"/>
    <n v="0.28000000000000003"/>
    <n v="0.24"/>
    <n v="58.252852631578953"/>
  </r>
  <r>
    <x v="247"/>
    <n v="194.4"/>
    <n v="555.95000000000005"/>
    <n v="153794.13000000006"/>
    <n v="0.26"/>
    <n v="0.22"/>
    <n v="55.068310526315798"/>
  </r>
  <r>
    <x v="248"/>
    <n v="194.4"/>
    <n v="525.87"/>
    <n v="154320.00000000006"/>
    <n v="0.25"/>
    <n v="0.21"/>
    <n v="52.088807368421058"/>
  </r>
  <r>
    <x v="249"/>
    <n v="194.4"/>
    <n v="521.79999999999995"/>
    <n v="154841.80000000005"/>
    <n v="0.25"/>
    <n v="0.21"/>
    <n v="51.685663157894737"/>
  </r>
  <r>
    <x v="250"/>
    <n v="194.4"/>
    <n v="566.64"/>
    <n v="155408.44000000006"/>
    <n v="0.27"/>
    <n v="0.23"/>
    <n v="56.127183157894741"/>
  </r>
  <r>
    <x v="251"/>
    <n v="194.4"/>
    <n v="545.08000000000004"/>
    <n v="155953.52000000005"/>
    <n v="0.26"/>
    <n v="0.22"/>
    <n v="53.991608421052632"/>
  </r>
  <r>
    <x v="252"/>
    <n v="194.4"/>
    <n v="546.45000000000005"/>
    <n v="156499.97000000006"/>
    <n v="0.26"/>
    <n v="0.22"/>
    <n v="54.127310526315789"/>
  </r>
  <r>
    <x v="253"/>
    <n v="194.4"/>
    <n v="529.08000000000004"/>
    <n v="157029.05000000005"/>
    <n v="0.25"/>
    <n v="0.21"/>
    <n v="52.406766315789483"/>
  </r>
  <r>
    <x v="254"/>
    <n v="194.4"/>
    <n v="505.27"/>
    <n v="157534.32000000004"/>
    <n v="0.24"/>
    <n v="0.2"/>
    <n v="50.048323157894735"/>
  </r>
  <r>
    <x v="255"/>
    <n v="194.4"/>
    <n v="461.68"/>
    <n v="157996.00000000003"/>
    <n v="0.22"/>
    <n v="0.19"/>
    <n v="45.73061894736842"/>
  </r>
  <r>
    <x v="256"/>
    <n v="194.4"/>
    <n v="644.51"/>
    <n v="158640.51000000004"/>
    <n v="0.31"/>
    <n v="0.26"/>
    <n v="63.840411578947368"/>
  </r>
  <r>
    <x v="257"/>
    <n v="194.4"/>
    <n v="18.05"/>
    <n v="158658.56000000003"/>
    <n v="0.01"/>
    <n v="0.01"/>
    <n v="1.7879"/>
  </r>
  <r>
    <x v="258"/>
    <n v="194.4"/>
    <n v="615.88"/>
    <n v="159274.44000000003"/>
    <n v="0.28999999999999998"/>
    <n v="0.25"/>
    <n v="61.004534736842103"/>
  </r>
  <r>
    <x v="259"/>
    <n v="200"/>
    <n v="626.87"/>
    <n v="161861.22000000006"/>
    <n v="0.40621176000000003"/>
    <n v="0.25"/>
    <n v="54.872992558139536"/>
  </r>
  <r>
    <x v="260"/>
    <n v="200"/>
    <n v="628.20000000000005"/>
    <n v="162489.42000000007"/>
    <n v="0.40707360000000009"/>
    <n v="0.25"/>
    <n v="54.989413953488373"/>
  </r>
  <r>
    <x v="261"/>
    <n v="200"/>
    <n v="641.17999999999995"/>
    <n v="163130.60000000006"/>
    <n v="0.41548464000000002"/>
    <n v="0.26"/>
    <n v="56.12561674418604"/>
  </r>
  <r>
    <x v="262"/>
    <n v="200"/>
    <n v="631.19000000000005"/>
    <n v="163761.79000000007"/>
    <n v="0.40901112000000001"/>
    <n v="0.25"/>
    <n v="55.251143255813957"/>
  </r>
  <r>
    <x v="263"/>
    <n v="200"/>
    <n v="593.4"/>
    <n v="164355.19000000006"/>
    <n v="0.38452319999999995"/>
    <n v="0.24"/>
    <n v="51.943200000000004"/>
  </r>
  <r>
    <x v="264"/>
    <n v="200"/>
    <n v="5.43"/>
    <n v="164360.62000000005"/>
    <n v="3.51864E-3"/>
    <n v="0"/>
    <n v="0.47531441860465118"/>
  </r>
  <r>
    <x v="265"/>
    <n v="200"/>
    <n v="390.94"/>
    <n v="164751.56000000006"/>
    <n v="0.25332912000000002"/>
    <n v="0.16"/>
    <n v="34.220887441860469"/>
  </r>
  <r>
    <x v="266"/>
    <n v="200"/>
    <n v="365.12"/>
    <n v="165116.68000000005"/>
    <n v="0.23659776000000002"/>
    <n v="0.15"/>
    <n v="31.960736744186047"/>
  </r>
  <r>
    <x v="267"/>
    <n v="200"/>
    <n v="503.17"/>
    <n v="165619.85000000006"/>
    <n v="0.32605416000000004"/>
    <n v="0.2"/>
    <n v="44.044927441860466"/>
  </r>
  <r>
    <x v="268"/>
    <n v="200"/>
    <n v="685.6"/>
    <n v="166305.45000000007"/>
    <n v="0.44426880000000002"/>
    <n v="0.27"/>
    <n v="60.013916279069768"/>
  </r>
  <r>
    <x v="269"/>
    <n v="200"/>
    <n v="624.22"/>
    <n v="166929.67000000007"/>
    <n v="0.40449456"/>
    <n v="0.25"/>
    <n v="54.641025116279074"/>
  </r>
  <r>
    <x v="270"/>
    <n v="200"/>
    <n v="639.30999999999995"/>
    <n v="167568.98000000007"/>
    <n v="0.41427287999999995"/>
    <n v="0.26"/>
    <n v="55.961926511627901"/>
  </r>
  <r>
    <x v="271"/>
    <n v="200"/>
    <n v="29.97"/>
    <n v="167598.95000000007"/>
    <n v="1.942056E-2"/>
    <n v="0.01"/>
    <n v="2.6234204651162791"/>
  </r>
  <r>
    <x v="272"/>
    <n v="200"/>
    <n v="565.01"/>
    <n v="168163.96000000008"/>
    <n v="0.36612648000000003"/>
    <n v="0.23"/>
    <n v="49.458084651162793"/>
  </r>
  <r>
    <x v="273"/>
    <n v="200"/>
    <n v="462.84"/>
    <n v="168626.80000000008"/>
    <n v="0.29992032000000002"/>
    <n v="0.19"/>
    <n v="40.514645581395342"/>
  </r>
  <r>
    <x v="274"/>
    <n v="200"/>
    <n v="571.74"/>
    <n v="169198.54000000007"/>
    <n v="0.37048752000000001"/>
    <n v="0.23"/>
    <n v="50.047194418604654"/>
  </r>
  <r>
    <x v="275"/>
    <n v="200"/>
    <n v="569.29999999999995"/>
    <n v="169767.84000000005"/>
    <n v="0.36890639999999997"/>
    <n v="0.23"/>
    <n v="49.833609302325577"/>
  </r>
  <r>
    <x v="276"/>
    <n v="200"/>
    <n v="526.91"/>
    <n v="170294.75000000006"/>
    <n v="0.34143768000000002"/>
    <n v="0.21"/>
    <n v="46.123005581395347"/>
  </r>
  <r>
    <x v="277"/>
    <n v="200"/>
    <n v="621.78"/>
    <n v="170916.53000000006"/>
    <n v="0.40291344000000001"/>
    <n v="0.25"/>
    <n v="54.427439999999997"/>
  </r>
  <r>
    <x v="278"/>
    <n v="200"/>
    <n v="383.41"/>
    <n v="171299.94000000006"/>
    <n v="0.24844968000000003"/>
    <n v="0.15"/>
    <n v="33.56174976744186"/>
  </r>
  <r>
    <x v="279"/>
    <n v="200"/>
    <n v="776.1"/>
    <n v="172076.04000000007"/>
    <n v="0.50291280000000005"/>
    <n v="0.31"/>
    <n v="67.935823255813958"/>
  </r>
  <r>
    <x v="280"/>
    <n v="200"/>
    <n v="726.83"/>
    <n v="172802.87000000005"/>
    <n v="0.47098584000000004"/>
    <n v="0.28999999999999998"/>
    <n v="63.622979534883726"/>
  </r>
  <r>
    <x v="281"/>
    <n v="200"/>
    <n v="664.55"/>
    <n v="173467.42000000004"/>
    <n v="0.43062840000000002"/>
    <n v="0.27"/>
    <n v="58.171306976744184"/>
  </r>
  <r>
    <x v="282"/>
    <n v="200"/>
    <n v="704.63"/>
    <n v="174172.05000000005"/>
    <n v="0.45660023999999999"/>
    <n v="0.28000000000000003"/>
    <n v="61.679705116279067"/>
  </r>
  <r>
    <x v="283"/>
    <n v="200"/>
    <n v="674.03"/>
    <n v="174846.08000000005"/>
    <n v="0.43677144000000001"/>
    <n v="0.27"/>
    <n v="59.001137674418608"/>
  </r>
  <r>
    <x v="284"/>
    <n v="200"/>
    <n v="545.73"/>
    <n v="175391.81000000006"/>
    <n v="0.35363304000000007"/>
    <n v="0.22"/>
    <n v="47.770412093023253"/>
  </r>
  <r>
    <x v="285"/>
    <n v="200"/>
    <n v="595.46"/>
    <n v="175987.27000000005"/>
    <n v="0.38585807999999999"/>
    <n v="0.24"/>
    <n v="52.123521860465118"/>
  </r>
  <r>
    <x v="286"/>
    <n v="200"/>
    <n v="676.73"/>
    <n v="176664.00000000006"/>
    <n v="0.43852104000000003"/>
    <n v="0.27"/>
    <n v="59.237481860465117"/>
  </r>
  <r>
    <x v="287"/>
    <n v="200"/>
    <n v="739.25"/>
    <n v="177403.25000000006"/>
    <n v="0.47903400000000002"/>
    <n v="0.3"/>
    <n v="64.710162790697666"/>
  </r>
  <r>
    <x v="288"/>
    <n v="200"/>
    <n v="737.75"/>
    <n v="178141.00000000006"/>
    <n v="0.47806200000000004"/>
    <n v="0.3"/>
    <n v="64.578860465116279"/>
  </r>
  <r>
    <x v="289"/>
    <n v="200"/>
    <n v="305.11"/>
    <n v="178446.11000000004"/>
    <n v="0.19771127999999999"/>
    <n v="0.12"/>
    <n v="26.707768372093025"/>
  </r>
  <r>
    <x v="290"/>
    <n v="200"/>
    <n v="0"/>
    <n v="178751.22000000003"/>
    <n v="0"/>
    <n v="0"/>
    <n v="0"/>
  </r>
  <r>
    <x v="291"/>
    <n v="200"/>
    <n v="646.48"/>
    <n v="179397.70000000004"/>
    <n v="0.41891904000000008"/>
    <n v="0.26"/>
    <n v="62.362768372093022"/>
  </r>
  <r>
    <x v="292"/>
    <n v="200"/>
    <n v="97.24"/>
    <n v="179494.94000000003"/>
    <n v="6.3011520000000001E-2"/>
    <n v="0.04"/>
    <n v="9.3802679069767425"/>
  </r>
  <r>
    <x v="293"/>
    <n v="200"/>
    <n v="701.75"/>
    <n v="180196.69000000003"/>
    <n v="0.45473400000000003"/>
    <n v="0.28000000000000003"/>
    <n v="67.694395348837205"/>
  </r>
  <r>
    <x v="294"/>
    <n v="200"/>
    <n v="707.14"/>
    <n v="180903.83000000005"/>
    <n v="0.45822672000000003"/>
    <n v="0.28000000000000003"/>
    <n v="68.214342325581384"/>
  </r>
  <r>
    <x v="295"/>
    <n v="200"/>
    <n v="654.55999999999995"/>
    <n v="181558.39000000004"/>
    <n v="0.42415487999999996"/>
    <n v="0.26"/>
    <n v="63.142206511627897"/>
  </r>
  <r>
    <x v="296"/>
    <n v="200"/>
    <n v="651.58000000000004"/>
    <n v="182209.97000000003"/>
    <n v="0.42222384000000002"/>
    <n v="0.26"/>
    <n v="62.854740465116279"/>
  </r>
  <r>
    <x v="297"/>
    <n v="200"/>
    <n v="694.39"/>
    <n v="182904.36000000004"/>
    <n v="0.44996471999999998"/>
    <n v="0.28000000000000003"/>
    <n v="66.984412093023252"/>
  </r>
  <r>
    <x v="298"/>
    <n v="200"/>
    <n v="176.57"/>
    <n v="183080.93000000005"/>
    <n v="0.11441736000000001"/>
    <n v="7.0000000000000007E-2"/>
    <n v="17.032845581395346"/>
  </r>
  <r>
    <x v="299"/>
    <n v="200"/>
    <n v="678.99"/>
    <n v="183759.92000000004"/>
    <n v="0.43998552000000002"/>
    <n v="0.27"/>
    <n v="65.498849302325581"/>
  </r>
  <r>
    <x v="300"/>
    <n v="200"/>
    <n v="723.6"/>
    <n v="184483.52000000005"/>
    <n v="0.46889280000000005"/>
    <n v="0.28999999999999998"/>
    <n v="69.802158139534882"/>
  </r>
  <r>
    <x v="301"/>
    <n v="200"/>
    <n v="655.13"/>
    <n v="185138.65000000005"/>
    <n v="0.42452424"/>
    <n v="0.26"/>
    <n v="63.197191627906975"/>
  </r>
  <r>
    <x v="302"/>
    <n v="200"/>
    <n v="700.7"/>
    <n v="185839.35000000006"/>
    <n v="0.45405360000000006"/>
    <n v="0.28000000000000003"/>
    <n v="67.593106976744181"/>
  </r>
  <r>
    <x v="303"/>
    <n v="200"/>
    <n v="771.1"/>
    <n v="186610.45000000007"/>
    <n v="0.49967280000000003"/>
    <n v="0.31"/>
    <n v="74.38425116279069"/>
  </r>
  <r>
    <x v="304"/>
    <n v="200"/>
    <n v="711.19"/>
    <n v="187321.64000000007"/>
    <n v="0.46085112000000006"/>
    <n v="0.28000000000000003"/>
    <n v="68.605026046511625"/>
  </r>
  <r>
    <x v="305"/>
    <n v="200"/>
    <n v="551.75"/>
    <n v="187873.39000000007"/>
    <n v="0.35753399999999996"/>
    <n v="0.22"/>
    <n v="53.224627906976735"/>
  </r>
  <r>
    <x v="306"/>
    <n v="200"/>
    <n v="622.82000000000005"/>
    <n v="188496.21000000008"/>
    <n v="0.40358736000000006"/>
    <n v="0.25"/>
    <n v="60.080403720930235"/>
  </r>
  <r>
    <x v="307"/>
    <n v="200"/>
    <n v="627.41999999999996"/>
    <n v="189123.63000000009"/>
    <n v="0.40656816000000001"/>
    <n v="0.25"/>
    <n v="60.524143255813946"/>
  </r>
  <r>
    <x v="308"/>
    <n v="200"/>
    <n v="549.70000000000005"/>
    <n v="189673.3300000001"/>
    <n v="0.35620560000000007"/>
    <n v="0.22"/>
    <n v="53.026874418604649"/>
  </r>
  <r>
    <x v="309"/>
    <n v="200"/>
    <n v="552.21"/>
    <n v="190225.5400000001"/>
    <n v="0.35783208000000005"/>
    <n v="0.22"/>
    <n v="53.269001860465117"/>
  </r>
  <r>
    <x v="310"/>
    <n v="200"/>
    <n v="0"/>
    <n v="190225.5400000001"/>
    <n v="0"/>
    <n v="0"/>
    <n v="0"/>
  </r>
  <r>
    <x v="311"/>
    <n v="200"/>
    <n v="606.19000000000005"/>
    <n v="190831.7300000001"/>
    <n v="0.39281112000000001"/>
    <n v="0.24"/>
    <n v="58.476188837209307"/>
  </r>
  <r>
    <x v="312"/>
    <n v="200"/>
    <n v="690.7"/>
    <n v="191522.43000000011"/>
    <n v="0.44757360000000007"/>
    <n v="0.28000000000000003"/>
    <n v="66.628455813953494"/>
  </r>
  <r>
    <x v="313"/>
    <n v="200"/>
    <n v="379.58"/>
    <n v="191902.0100000001"/>
    <n v="0.24596783999999999"/>
    <n v="0.15"/>
    <n v="36.616228837209299"/>
  </r>
  <r>
    <x v="314"/>
    <n v="200"/>
    <n v="606.12"/>
    <n v="192508.13000000009"/>
    <n v="0.39276576000000002"/>
    <n v="0.24"/>
    <n v="58.469436279069768"/>
  </r>
  <r>
    <x v="315"/>
    <n v="200"/>
    <n v="802.75"/>
    <n v="193310.88000000009"/>
    <n v="0.52018200000000003"/>
    <n v="0.32"/>
    <n v="77.437372093023257"/>
  </r>
  <r>
    <x v="316"/>
    <n v="200"/>
    <n v="758.3"/>
    <n v="194069.18000000008"/>
    <n v="0.49137839999999999"/>
    <n v="0.3"/>
    <n v="73.149497674418598"/>
  </r>
  <r>
    <x v="317"/>
    <n v="200"/>
    <n v="761.5"/>
    <n v="194830.68000000008"/>
    <n v="0.493452"/>
    <n v="0.31"/>
    <n v="73.458186046511614"/>
  </r>
  <r>
    <x v="318"/>
    <n v="200"/>
    <n v="794.46"/>
    <n v="195592.18000000008"/>
    <n v="0.51481008000000006"/>
    <n v="0.32"/>
    <n v="76.637676279069765"/>
  </r>
  <r>
    <x v="319"/>
    <n v="200"/>
    <n v="793.01"/>
    <n v="196385.19000000009"/>
    <n v="0.51387048000000002"/>
    <n v="0.32"/>
    <n v="76.497801860465117"/>
  </r>
  <r>
    <x v="320"/>
    <n v="200"/>
    <n v="466.66"/>
    <n v="196851.85000000009"/>
    <n v="0.30239568"/>
    <n v="0.19"/>
    <n v="45.016411162790696"/>
  </r>
  <r>
    <x v="321"/>
    <n v="200"/>
    <n v="433.89"/>
    <n v="197285.74000000011"/>
    <n v="0.28116072000000003"/>
    <n v="0.17"/>
    <n v="41.855249302325575"/>
  </r>
  <r>
    <x v="322"/>
    <n v="200"/>
    <n v="838.24"/>
    <n v="198123.9800000001"/>
    <n v="0.54317952000000003"/>
    <n v="0.34"/>
    <n v="80.860919069767434"/>
  </r>
  <r>
    <x v="323"/>
    <n v="200"/>
    <n v="833.7"/>
    <n v="198957.68000000011"/>
    <n v="0.54023759999999998"/>
    <n v="0.33"/>
    <n v="80.42296744186045"/>
  </r>
  <r>
    <x v="324"/>
    <n v="200"/>
    <n v="863.23"/>
    <n v="199820.91000000012"/>
    <n v="0.5593730400000001"/>
    <n v="0.35"/>
    <n v="83.271582325581392"/>
  </r>
  <r>
    <x v="325"/>
    <n v="200"/>
    <n v="707.35"/>
    <n v="200528.26000000013"/>
    <n v="0.45836280000000001"/>
    <n v="0.28000000000000003"/>
    <n v="68.234599999999986"/>
  </r>
  <r>
    <x v="326"/>
    <n v="200"/>
    <n v="719.58"/>
    <n v="201247.84000000011"/>
    <n v="0.46628784000000001"/>
    <n v="0.28999999999999998"/>
    <n v="69.414368372093023"/>
  </r>
  <r>
    <x v="327"/>
    <n v="200"/>
    <n v="564.24"/>
    <n v="201812.0800000001"/>
    <n v="0.36562751999999998"/>
    <n v="0.23"/>
    <n v="54.42947720930232"/>
  </r>
  <r>
    <x v="328"/>
    <n v="200"/>
    <n v="770.89"/>
    <n v="202582.97000000012"/>
    <n v="0.49953671999999999"/>
    <n v="0.31"/>
    <n v="74.363993488372088"/>
  </r>
  <r>
    <x v="329"/>
    <n v="200"/>
    <n v="796.39"/>
    <n v="203379.36000000013"/>
    <n v="0.51606071999999992"/>
    <n v="0.32"/>
    <n v="76.823853953488367"/>
  </r>
  <r>
    <x v="330"/>
    <n v="200"/>
    <n v="910.88"/>
    <n v="204290.24000000014"/>
    <n v="0.59025024000000004"/>
    <n v="0.36"/>
    <n v="87.868145116279067"/>
  </r>
  <r>
    <x v="331"/>
    <n v="200"/>
    <n v="732.22"/>
    <n v="205022.46000000014"/>
    <n v="0.47447855999999999"/>
    <n v="0.28999999999999998"/>
    <n v="70.633687441860459"/>
  </r>
  <r>
    <x v="332"/>
    <n v="200"/>
    <n v="610.75"/>
    <n v="205633.21000000014"/>
    <n v="0.39576600000000001"/>
    <n v="0.24"/>
    <n v="58.916069767441861"/>
  </r>
  <r>
    <x v="333"/>
    <n v="200"/>
    <n v="685.56"/>
    <n v="206318.77000000014"/>
    <n v="0.44424288000000001"/>
    <n v="0.27"/>
    <n v="66.132625116279058"/>
  </r>
  <r>
    <x v="334"/>
    <n v="200"/>
    <n v="436.54"/>
    <n v="206755.31000000014"/>
    <n v="0.28287792000000006"/>
    <n v="0.18"/>
    <n v="42.110881860465113"/>
  </r>
  <r>
    <x v="335"/>
    <n v="200"/>
    <n v="334.75"/>
    <n v="207090.06000000014"/>
    <n v="0.216918"/>
    <n v="0.13"/>
    <n v="32.2916976744186"/>
  </r>
  <r>
    <x v="336"/>
    <n v="200"/>
    <n v="478.94"/>
    <n v="207569.00000000015"/>
    <n v="0.31035311999999998"/>
    <n v="0.19"/>
    <n v="46.201002790697672"/>
  </r>
  <r>
    <x v="337"/>
    <n v="200"/>
    <n v="388.66"/>
    <n v="207957.66000000015"/>
    <n v="0.25185168000000002"/>
    <n v="0.16"/>
    <n v="37.492132093023258"/>
  </r>
  <r>
    <x v="338"/>
    <n v="200"/>
    <n v="316.14"/>
    <n v="208273.80000000016"/>
    <n v="0.20485871999999999"/>
    <n v="0.13"/>
    <n v="30.49648186046511"/>
  </r>
  <r>
    <x v="339"/>
    <n v="200"/>
    <n v="688.07"/>
    <n v="208961.87000000017"/>
    <n v="0.44586936000000005"/>
    <n v="0.28000000000000003"/>
    <n v="66.374752558139534"/>
  </r>
  <r>
    <x v="340"/>
    <n v="200"/>
    <n v="837.49"/>
    <n v="209799.36000000016"/>
    <n v="0.54269352000000004"/>
    <n v="0.34"/>
    <n v="80.788570232558143"/>
  </r>
  <r>
    <x v="341"/>
    <n v="200"/>
    <n v="1060.43"/>
    <n v="210859.79000000015"/>
    <n v="0.68715864000000004"/>
    <n v="0.42"/>
    <n v="102.29450325581395"/>
  </r>
  <r>
    <x v="342"/>
    <n v="200"/>
    <n v="993.92"/>
    <n v="211853.71000000017"/>
    <n v="0.64406015999999999"/>
    <n v="0.4"/>
    <n v="95.878608372092998"/>
  </r>
  <r>
    <x v="343"/>
    <n v="200"/>
    <n v="908.66"/>
    <n v="212762.37000000017"/>
    <n v="0.58881168000000006"/>
    <n v="0.36"/>
    <n v="87.653992558139521"/>
  </r>
  <r>
    <x v="344"/>
    <n v="200"/>
    <n v="527.34"/>
    <n v="213289.71000000017"/>
    <n v="0.34171632000000002"/>
    <n v="0.21"/>
    <n v="50.869914418604651"/>
  </r>
  <r>
    <x v="345"/>
    <n v="200"/>
    <n v="922.74"/>
    <n v="214212.45000000016"/>
    <n v="0.59793552000000005"/>
    <n v="0.37"/>
    <n v="89.012221395348831"/>
  </r>
  <r>
    <x v="346"/>
    <n v="200"/>
    <n v="673.51"/>
    <n v="214885.96000000017"/>
    <n v="0.43643447999999996"/>
    <n v="0.27"/>
    <n v="64.97022046511627"/>
  </r>
  <r>
    <x v="347"/>
    <n v="200"/>
    <n v="887.24"/>
    <n v="215773.20000000016"/>
    <n v="0.57493152000000003"/>
    <n v="0.36"/>
    <n v="85.587709767441851"/>
  </r>
  <r>
    <x v="348"/>
    <n v="200"/>
    <n v="642.84"/>
    <n v="216416.04000000015"/>
    <n v="0.41656032000000004"/>
    <n v="0.26"/>
    <n v="62.01163534883721"/>
  </r>
  <r>
    <x v="349"/>
    <n v="200"/>
    <n v="280.56"/>
    <n v="217058.88000000015"/>
    <n v="0.18180288"/>
    <n v="0.11"/>
    <n v="28.395281860465122"/>
  </r>
  <r>
    <x v="350"/>
    <n v="200"/>
    <n v="1004.85"/>
    <n v="218063.73000000016"/>
    <n v="0.65114280000000002"/>
    <n v="0.4"/>
    <n v="101.70016744186049"/>
  </r>
  <r>
    <x v="351"/>
    <n v="200"/>
    <n v="1000.32"/>
    <n v="219064.05000000016"/>
    <n v="0.64820736000000012"/>
    <n v="0.4"/>
    <n v="101.2416893023256"/>
  </r>
  <r>
    <x v="352"/>
    <n v="200"/>
    <n v="973.13"/>
    <n v="220037.18000000017"/>
    <n v="0.63058824000000002"/>
    <n v="0.39"/>
    <n v="98.489808372093037"/>
  </r>
  <r>
    <x v="353"/>
    <n v="200"/>
    <n v="933.32"/>
    <n v="220970.50000000017"/>
    <n v="0.60479136"/>
    <n v="0.37"/>
    <n v="94.460666046511648"/>
  </r>
  <r>
    <x v="354"/>
    <n v="200"/>
    <n v="988.16"/>
    <n v="221958.66000000018"/>
    <n v="0.64032767999999995"/>
    <n v="0.4"/>
    <n v="100.01098418604651"/>
  </r>
  <r>
    <x v="355"/>
    <n v="200"/>
    <n v="1023.02"/>
    <n v="222981.68000000017"/>
    <n v="0.66291696"/>
    <n v="0.41"/>
    <n v="103.53914046511628"/>
  </r>
  <r>
    <x v="356"/>
    <n v="200"/>
    <n v="1004.85"/>
    <n v="223986.53000000017"/>
    <n v="0.65114280000000002"/>
    <n v="0.4"/>
    <n v="101.70016744186049"/>
  </r>
  <r>
    <x v="357"/>
    <n v="200"/>
    <n v="972.61"/>
    <n v="224959.14000000016"/>
    <n v="0.63025127999999997"/>
    <n v="0.39"/>
    <n v="98.437179534883725"/>
  </r>
  <r>
    <x v="358"/>
    <n v="200"/>
    <n v="944.73"/>
    <n v="225903.87000000017"/>
    <n v="0.61218504000000007"/>
    <n v="0.38"/>
    <n v="95.615464186046523"/>
  </r>
  <r>
    <x v="359"/>
    <n v="200"/>
    <n v="880.02"/>
    <n v="226783.89000000016"/>
    <n v="0.57025296000000003"/>
    <n v="0.35"/>
    <n v="89.066210232558134"/>
  </r>
  <r>
    <x v="360"/>
    <n v="200"/>
    <n v="944.02"/>
    <n v="227727.91000000015"/>
    <n v="0.61172495999999998"/>
    <n v="0.38"/>
    <n v="95.543605581395354"/>
  </r>
  <r>
    <x v="361"/>
    <n v="200"/>
    <n v="966.2"/>
    <n v="228694.11000000016"/>
    <n v="0.62609760000000003"/>
    <n v="0.39"/>
    <n v="97.78842790697675"/>
  </r>
  <r>
    <x v="362"/>
    <n v="200"/>
    <n v="905.38"/>
    <n v="229599.49000000017"/>
    <n v="0.58668624000000003"/>
    <n v="0.36"/>
    <n v="91.632878139534881"/>
  </r>
  <r>
    <x v="363"/>
    <n v="200"/>
    <n v="912.78"/>
    <n v="230512.27000000016"/>
    <n v="0.59148144000000002"/>
    <n v="0.37"/>
    <n v="92.381826976744193"/>
  </r>
  <r>
    <x v="364"/>
    <n v="200"/>
    <n v="860.88"/>
    <n v="231373.15000000017"/>
    <n v="0.55785024000000005"/>
    <n v="0.34"/>
    <n v="87.12906418604652"/>
  </r>
  <r>
    <x v="365"/>
    <n v="200"/>
    <n v="783.2"/>
    <n v="232156.35000000018"/>
    <n v="0.50751360000000001"/>
    <n v="0.31"/>
    <n v="79.267125581395348"/>
  </r>
  <r>
    <x v="366"/>
    <n v="200"/>
    <n v="775.89"/>
    <n v="232932.24000000019"/>
    <n v="0.50277671999999995"/>
    <n v="0.31"/>
    <n v="78.527285581395361"/>
  </r>
  <r>
    <x v="367"/>
    <n v="200"/>
    <n v="754.41"/>
    <n v="233686.6500000002"/>
    <n v="0.48885767999999996"/>
    <n v="0.3"/>
    <n v="76.353309767441857"/>
  </r>
  <r>
    <x v="368"/>
    <n v="200"/>
    <n v="0"/>
    <n v="233686.6500000002"/>
    <n v="0"/>
    <n v="0"/>
    <n v="0"/>
  </r>
  <r>
    <x v="369"/>
    <n v="200"/>
    <n v="0"/>
    <n v="233686.6500000002"/>
    <n v="0"/>
    <n v="0"/>
    <n v="0"/>
  </r>
  <r>
    <x v="370"/>
    <n v="200"/>
    <n v="0"/>
    <n v="233686.6500000002"/>
    <n v="0"/>
    <n v="0"/>
    <n v="0"/>
  </r>
  <r>
    <x v="371"/>
    <n v="200"/>
    <n v="0"/>
    <n v="233686.6500000002"/>
    <n v="0"/>
    <n v="0"/>
    <n v="0"/>
  </r>
  <r>
    <x v="372"/>
    <n v="200"/>
    <n v="0"/>
    <n v="233686.6500000002"/>
    <n v="0"/>
    <n v="0"/>
    <n v="0"/>
  </r>
  <r>
    <x v="373"/>
    <n v="200"/>
    <n v="0"/>
    <n v="233686.6500000002"/>
    <n v="0"/>
    <n v="0"/>
    <n v="0"/>
  </r>
  <r>
    <x v="374"/>
    <n v="200"/>
    <n v="0"/>
    <n v="233686.6500000002"/>
    <n v="0"/>
    <n v="0"/>
    <n v="0"/>
  </r>
  <r>
    <x v="375"/>
    <n v="200"/>
    <n v="0"/>
    <n v="233686.6500000002"/>
    <n v="0"/>
    <n v="0"/>
    <n v="0"/>
  </r>
  <r>
    <x v="376"/>
    <n v="200"/>
    <n v="0"/>
    <n v="233686.6500000002"/>
    <n v="0"/>
    <n v="0"/>
    <n v="0"/>
  </r>
  <r>
    <x v="377"/>
    <n v="200"/>
    <n v="839.44"/>
    <n v="234526.0900000002"/>
    <n v="0.54395712000000007"/>
    <n v="0.34"/>
    <n v="84.959136744186054"/>
  </r>
  <r>
    <x v="378"/>
    <n v="200"/>
    <n v="933.39"/>
    <n v="235459.48000000021"/>
    <n v="0.60483671999999999"/>
    <n v="0.37"/>
    <n v="94.467750697674418"/>
  </r>
  <r>
    <x v="379"/>
    <n v="200"/>
    <n v="0"/>
    <n v="236392.87000000023"/>
    <n v="0"/>
    <n v="0"/>
    <n v="0"/>
  </r>
  <r>
    <x v="380"/>
    <n v="200"/>
    <n v="845.15"/>
    <n v="237238.02000000022"/>
    <n v="0.54765719999999996"/>
    <n v="0.34"/>
    <n v="85.537041860465109"/>
  </r>
  <r>
    <x v="381"/>
    <n v="200"/>
    <n v="428.15"/>
    <n v="237666.17000000022"/>
    <n v="0.2774412"/>
    <n v="0.17"/>
    <n v="43.332762790697672"/>
  </r>
  <r>
    <x v="382"/>
    <n v="200"/>
    <n v="561.44000000000005"/>
    <n v="238227.61000000022"/>
    <n v="0.36381312000000005"/>
    <n v="0.23"/>
    <n v="56.822950697674429"/>
  </r>
  <r>
    <x v="383"/>
    <n v="200"/>
    <n v="872.57"/>
    <n v="239100.18000000023"/>
    <n v="0.5654253600000001"/>
    <n v="0.35"/>
    <n v="88.312200930232564"/>
  </r>
  <r>
    <x v="384"/>
    <n v="200"/>
    <n v="720.43"/>
    <n v="239820.61000000022"/>
    <n v="0.46683863999999997"/>
    <n v="0.28999999999999998"/>
    <n v="72.914217674418609"/>
  </r>
  <r>
    <x v="385"/>
    <n v="200"/>
    <n v="980.44"/>
    <n v="240801.05000000022"/>
    <n v="0.63532512000000008"/>
    <n v="0.39"/>
    <n v="99.229648372093038"/>
  </r>
  <r>
    <x v="386"/>
    <n v="200"/>
    <n v="952.75"/>
    <n v="241753.80000000022"/>
    <n v="0.61738199999999999"/>
    <n v="0.38"/>
    <n v="96.427162790697679"/>
  </r>
  <r>
    <x v="387"/>
    <n v="200"/>
    <n v="948.37"/>
    <n v="242702.17000000022"/>
    <n v="0.61454375999999999"/>
    <n v="0.38"/>
    <n v="95.983866046511636"/>
  </r>
  <r>
    <x v="388"/>
    <n v="200"/>
    <n v="994.41"/>
    <n v="243696.58000000022"/>
    <n v="0.64437768000000006"/>
    <n v="0.4"/>
    <n v="100.64354232558139"/>
  </r>
  <r>
    <x v="389"/>
    <n v="200"/>
    <n v="976.85"/>
    <n v="244673.43000000023"/>
    <n v="0.63299879999999997"/>
    <n v="0.39"/>
    <n v="98.866306976744198"/>
  </r>
  <r>
    <x v="390"/>
    <n v="200"/>
    <n v="847.57"/>
    <n v="245521.00000000023"/>
    <n v="0.54922536"/>
    <n v="0.34"/>
    <n v="85.781968372093033"/>
  </r>
  <r>
    <x v="391"/>
    <n v="200"/>
    <n v="279.07"/>
    <n v="245800.07000000024"/>
    <n v="0.18083736"/>
    <n v="0.11"/>
    <n v="28.244480000000003"/>
  </r>
  <r>
    <x v="392"/>
    <n v="200"/>
    <n v="0"/>
    <n v="245800.07000000024"/>
    <n v="0"/>
    <n v="0"/>
    <n v="0"/>
  </r>
  <r>
    <x v="393"/>
    <n v="200"/>
    <n v="973.02"/>
    <n v="246773.09000000023"/>
    <n v="0.63051696000000002"/>
    <n v="0.39"/>
    <n v="98.4786753488372"/>
  </r>
  <r>
    <x v="394"/>
    <n v="200"/>
    <n v="1081.94"/>
    <n v="247855.03000000023"/>
    <n v="0.70109712000000013"/>
    <n v="0.43"/>
    <n v="109.50239255813955"/>
  </r>
  <r>
    <x v="395"/>
    <n v="200"/>
    <n v="737.76"/>
    <n v="248592.79000000024"/>
    <n v="0.47806848000000002"/>
    <n v="0.3"/>
    <n v="74.668174883720937"/>
  </r>
  <r>
    <x v="396"/>
    <n v="200"/>
    <n v="359.37"/>
    <n v="248952.16000000024"/>
    <n v="0.23287176000000001"/>
    <n v="0.14000000000000001"/>
    <n v="36.37158697674419"/>
  </r>
  <r>
    <x v="397"/>
    <n v="200"/>
    <n v="1056.02"/>
    <n v="250008.18000000023"/>
    <n v="0.68430095999999996"/>
    <n v="0.42"/>
    <n v="106.87904744186046"/>
  </r>
  <r>
    <x v="398"/>
    <n v="200"/>
    <n v="724.43"/>
    <n v="250732.61000000022"/>
    <n v="0.46943063999999995"/>
    <n v="0.28999999999999998"/>
    <n v="73.319054883720923"/>
  </r>
  <r>
    <x v="399"/>
    <n v="200"/>
    <n v="506.19"/>
    <n v="251238.80000000022"/>
    <n v="0.32801112000000004"/>
    <n v="0.2"/>
    <n v="51.231136744186045"/>
  </r>
  <r>
    <x v="400"/>
    <n v="200"/>
    <n v="532.61"/>
    <n v="251771.41000000021"/>
    <n v="0.34513128000000004"/>
    <n v="0.21"/>
    <n v="53.905086511627914"/>
  </r>
  <r>
    <x v="401"/>
    <n v="200"/>
    <n v="599.79"/>
    <n v="252371.20000000022"/>
    <n v="0.38866392"/>
    <n v="0.24"/>
    <n v="60.704327441860464"/>
  </r>
  <r>
    <x v="402"/>
    <n v="200"/>
    <n v="48.01"/>
    <n v="252419.21000000022"/>
    <n v="3.1110479999999999E-2"/>
    <n v="0.02"/>
    <n v="4.859058604651163"/>
  </r>
  <r>
    <x v="403"/>
    <n v="200"/>
    <n v="848.82"/>
    <n v="253268.03000000023"/>
    <n v="0.55003536000000008"/>
    <n v="0.34"/>
    <n v="85.908480000000012"/>
  </r>
  <r>
    <x v="404"/>
    <n v="200"/>
    <n v="893.4"/>
    <n v="254161.43000000023"/>
    <n v="0.57892319999999997"/>
    <n v="0.36"/>
    <n v="90.420390697674421"/>
  </r>
  <r>
    <x v="405"/>
    <n v="200"/>
    <n v="984.22"/>
    <n v="255145.65000000023"/>
    <n v="0.63777455999999999"/>
    <n v="0.39"/>
    <n v="99.612219534883735"/>
  </r>
  <r>
    <x v="406"/>
    <n v="200"/>
    <n v="1089.69"/>
    <n v="256235.34000000023"/>
    <n v="0.7061191200000001"/>
    <n v="0.44"/>
    <n v="110.2867646511628"/>
  </r>
  <r>
    <x v="407"/>
    <n v="200"/>
    <n v="1056.47"/>
    <n v="257291.81000000023"/>
    <n v="0.68459256000000002"/>
    <n v="0.42"/>
    <n v="106.92459162790699"/>
  </r>
  <r>
    <x v="408"/>
    <n v="200"/>
    <n v="1079.8499999999999"/>
    <n v="258371.66000000024"/>
    <n v="0.6997428"/>
    <n v="0.43"/>
    <n v="109.29086511627906"/>
  </r>
  <r>
    <x v="409"/>
    <n v="200"/>
    <n v="983.22"/>
    <n v="259354.88000000024"/>
    <n v="0.63712656000000001"/>
    <n v="0.39"/>
    <n v="99.511010232558149"/>
  </r>
  <r>
    <x v="410"/>
    <n v="200"/>
    <n v="1001.51"/>
    <n v="260338.10000000024"/>
    <n v="0.64897847999999991"/>
    <n v="0.4"/>
    <n v="101.36212837209304"/>
  </r>
  <r>
    <x v="411"/>
    <n v="200"/>
    <n v="1022.58"/>
    <n v="260338.10000000024"/>
    <n v="0.66263184000000008"/>
    <n v="0.41"/>
    <n v="103.49460837209303"/>
  </r>
  <r>
    <x v="412"/>
    <n v="200"/>
    <n v="1023.53"/>
    <n v="260338.10000000024"/>
    <n v="0.66324744000000002"/>
    <n v="0.41"/>
    <n v="103.59075720930232"/>
  </r>
  <r>
    <x v="413"/>
    <n v="200"/>
    <n v="1001.42"/>
    <n v="260338.10000000024"/>
    <n v="0.64892015999999997"/>
    <n v="0.4"/>
    <n v="101.35301953488371"/>
  </r>
  <r>
    <x v="414"/>
    <n v="200"/>
    <n v="989.13"/>
    <n v="260338.10000000024"/>
    <n v="0.64095623999999995"/>
    <n v="0.4"/>
    <n v="100.10915720930234"/>
  </r>
  <r>
    <x v="415"/>
    <n v="200"/>
    <n v="885.97"/>
    <n v="260338.10000000024"/>
    <n v="0.57410855999999999"/>
    <n v="0.35"/>
    <n v="89.668405581395348"/>
  </r>
  <r>
    <x v="416"/>
    <n v="200"/>
    <n v="428.35"/>
    <n v="260338.10000000024"/>
    <n v="0.27757080000000001"/>
    <n v="0.17"/>
    <n v="43.353004651162792"/>
  </r>
  <r>
    <x v="417"/>
    <n v="200"/>
    <n v="560.09"/>
    <n v="260338.10000000024"/>
    <n v="0.36293831999999998"/>
    <n v="0.22"/>
    <n v="56.68631813953489"/>
  </r>
  <r>
    <x v="418"/>
    <n v="200"/>
    <n v="503.34"/>
    <n v="260338.10000000024"/>
    <n v="0.32616432000000001"/>
    <n v="0.2"/>
    <n v="50.942690232558142"/>
  </r>
  <r>
    <x v="419"/>
    <n v="200"/>
    <n v="123.72"/>
    <n v="260338.10000000024"/>
    <n v="8.0170560000000002E-2"/>
    <n v="0.05"/>
    <n v="12.521614883720932"/>
  </r>
  <r>
    <x v="420"/>
    <n v="200"/>
    <n v="213.69"/>
    <n v="260338.10000000024"/>
    <n v="0.13847112"/>
    <n v="0.09"/>
    <n v="21.62741581395349"/>
  </r>
  <r>
    <x v="421"/>
    <n v="200"/>
    <n v="876.28"/>
    <n v="260338.10000000024"/>
    <n v="0.56782944000000002"/>
    <n v="0.35"/>
    <n v="88.687687441860461"/>
  </r>
  <r>
    <x v="422"/>
    <n v="200"/>
    <n v="937.65"/>
    <n v="260338.10000000024"/>
    <n v="0.60759720000000006"/>
    <n v="0.38"/>
    <n v="94.898902325581389"/>
  </r>
  <r>
    <x v="423"/>
    <n v="200"/>
    <n v="914.6"/>
    <n v="260338.10000000024"/>
    <n v="0.59266079999999999"/>
    <n v="0.37"/>
    <n v="92.566027906976757"/>
  </r>
  <r>
    <x v="424"/>
    <n v="200"/>
    <n v="356.05"/>
    <n v="260338.10000000024"/>
    <n v="0.23072040000000002"/>
    <n v="0.14000000000000001"/>
    <n v="36.035572093023262"/>
  </r>
  <r>
    <x v="425"/>
    <n v="200"/>
    <n v="533.20000000000005"/>
    <n v="260338.10000000024"/>
    <n v="0.34551360000000003"/>
    <n v="0.21"/>
    <n v="53.964800000000011"/>
  </r>
  <r>
    <x v="426"/>
    <n v="200"/>
    <n v="271.89"/>
    <n v="260338.10000000024"/>
    <n v="0.17618471999999999"/>
    <n v="0.11"/>
    <n v="27.517797209302326"/>
  </r>
  <r>
    <x v="427"/>
    <n v="200"/>
    <n v="925.37"/>
    <n v="260338.10000000024"/>
    <n v="0.59963976000000008"/>
    <n v="0.37"/>
    <n v="93.656052093023263"/>
  </r>
  <r>
    <x v="428"/>
    <n v="200"/>
    <n v="629.4"/>
    <n v="260338.10000000024"/>
    <n v="0.40785119999999997"/>
    <n v="0.25"/>
    <n v="63.701134883720933"/>
  </r>
  <r>
    <x v="429"/>
    <n v="200"/>
    <n v="1089.4100000000001"/>
    <n v="260338.10000000024"/>
    <n v="0.70593768000000001"/>
    <n v="0.44"/>
    <n v="110.25842604651164"/>
  </r>
  <r>
    <x v="430"/>
    <n v="200"/>
    <n v="1091.06"/>
    <n v="260338.10000000024"/>
    <n v="0.70700688"/>
    <n v="0.44"/>
    <n v="110.42542139534883"/>
  </r>
  <r>
    <x v="431"/>
    <n v="200"/>
    <n v="937.4"/>
    <n v="260338.10000000024"/>
    <n v="0.60743520000000006"/>
    <n v="0.38"/>
    <n v="94.873599999999996"/>
  </r>
  <r>
    <x v="432"/>
    <n v="200"/>
    <n v="943.7"/>
    <n v="260338.10000000024"/>
    <n v="0.61151760000000011"/>
    <n v="0.38"/>
    <n v="95.511218604651177"/>
  </r>
  <r>
    <x v="433"/>
    <n v="200"/>
    <n v="785.05"/>
    <n v="260338.10000000024"/>
    <n v="0.50871239999999995"/>
    <n v="0.31"/>
    <n v="79.454362790697687"/>
  </r>
  <r>
    <x v="434"/>
    <n v="200"/>
    <n v="1037.73"/>
    <n v="260338.10000000024"/>
    <n v="0.67244904000000005"/>
    <n v="0.42"/>
    <n v="105.02792930232559"/>
  </r>
  <r>
    <x v="435"/>
    <n v="200"/>
    <n v="595.51"/>
    <n v="260338.10000000024"/>
    <n v="0.38589047999999998"/>
    <n v="0.24"/>
    <n v="60.271151627906974"/>
  </r>
  <r>
    <x v="436"/>
    <n v="200"/>
    <n v="0"/>
    <n v="260338.10000000024"/>
    <n v="0"/>
    <n v="0"/>
    <n v="0"/>
  </r>
  <r>
    <x v="437"/>
    <n v="200"/>
    <n v="0"/>
    <n v="260338.10000000024"/>
    <n v="0"/>
    <n v="0"/>
    <n v="0"/>
  </r>
  <r>
    <x v="438"/>
    <n v="200"/>
    <n v="0"/>
    <n v="260338.10000000024"/>
    <n v="0"/>
    <n v="0"/>
    <n v="0"/>
  </r>
  <r>
    <x v="439"/>
    <n v="200"/>
    <n v="0"/>
    <n v="260338.10000000024"/>
    <n v="0"/>
    <n v="0"/>
    <n v="0"/>
  </r>
  <r>
    <x v="440"/>
    <n v="200"/>
    <n v="0"/>
    <n v="260338.10000000024"/>
    <n v="0"/>
    <n v="0"/>
    <n v="0"/>
  </r>
  <r>
    <x v="441"/>
    <n v="200"/>
    <n v="0"/>
    <n v="260338.10000000024"/>
    <n v="0"/>
    <n v="0"/>
    <n v="0"/>
  </r>
  <r>
    <x v="442"/>
    <n v="200"/>
    <n v="0"/>
    <n v="260338.10000000024"/>
    <n v="0"/>
    <n v="0"/>
    <n v="0"/>
  </r>
  <r>
    <x v="443"/>
    <n v="200"/>
    <n v="892.76"/>
    <n v="261230.86000000025"/>
    <n v="0.57850847999999999"/>
    <n v="0.36"/>
    <n v="90.355616744186051"/>
  </r>
  <r>
    <x v="444"/>
    <n v="200"/>
    <n v="1020.35"/>
    <n v="262251.21000000025"/>
    <n v="0.66118680000000007"/>
    <n v="0.41"/>
    <n v="103.26891162790699"/>
  </r>
  <r>
    <x v="445"/>
    <n v="200"/>
    <n v="894.71"/>
    <n v="263145.92000000027"/>
    <n v="0.57977208000000002"/>
    <n v="0.36"/>
    <n v="90.552974883720935"/>
  </r>
  <r>
    <x v="446"/>
    <n v="200"/>
    <n v="1011.26"/>
    <n v="264157.18000000028"/>
    <n v="0.65529648000000007"/>
    <n v="0.41"/>
    <n v="102.34891906976746"/>
  </r>
  <r>
    <x v="447"/>
    <n v="200"/>
    <n v="1065.99"/>
    <n v="265223.17000000027"/>
    <n v="0.69076152000000002"/>
    <n v="0.43"/>
    <n v="107.88810418604653"/>
  </r>
  <r>
    <x v="448"/>
    <n v="200"/>
    <n v="906.29"/>
    <n v="266129.46000000025"/>
    <n v="0.58727591999999995"/>
    <n v="0.36"/>
    <n v="91.724978604651156"/>
  </r>
  <r>
    <x v="449"/>
    <n v="200"/>
    <n v="561.65"/>
    <n v="266691.11000000028"/>
    <n v="0.36394919999999997"/>
    <n v="0.23"/>
    <n v="56.844204651162798"/>
  </r>
  <r>
    <x v="450"/>
    <n v="200"/>
    <n v="874.42"/>
    <n v="267565.53000000026"/>
    <n v="0.56662416000000004"/>
    <n v="0.35"/>
    <n v="88.499438139534874"/>
  </r>
  <r>
    <x v="451"/>
    <n v="200"/>
    <n v="834.57"/>
    <n v="268400.10000000027"/>
    <n v="0.54080136000000001"/>
    <n v="0.33"/>
    <n v="84.466247441860475"/>
  </r>
  <r>
    <x v="452"/>
    <n v="200"/>
    <n v="773.35"/>
    <n v="269173.45000000024"/>
    <n v="0.50113079999999999"/>
    <n v="0.31"/>
    <n v="78.27021395348838"/>
  </r>
  <r>
    <x v="453"/>
    <n v="200"/>
    <n v="759.01"/>
    <n v="269932.46000000025"/>
    <n v="0.49183847999999997"/>
    <n v="0.3"/>
    <n v="76.818872558139532"/>
  </r>
  <r>
    <x v="454"/>
    <n v="200"/>
    <n v="1077.8800000000001"/>
    <n v="271010.34000000026"/>
    <n v="0.69846624000000013"/>
    <n v="0.43"/>
    <n v="109.09148279069768"/>
  </r>
  <r>
    <x v="455"/>
    <n v="200"/>
    <n v="1021.52"/>
    <n v="272031.86000000028"/>
    <n v="0.66194496000000003"/>
    <n v="0.41"/>
    <n v="103.3873265116279"/>
  </r>
  <r>
    <x v="456"/>
    <n v="200"/>
    <n v="921.68"/>
    <n v="272953.54000000027"/>
    <n v="0.59724864"/>
    <n v="0.37"/>
    <n v="93.282589767441863"/>
  </r>
  <r>
    <x v="457"/>
    <n v="200"/>
    <n v="989.14"/>
    <n v="273942.68000000028"/>
    <n v="0.64096271999999999"/>
    <n v="0.4"/>
    <n v="100.11016930232559"/>
  </r>
  <r>
    <x v="458"/>
    <n v="200"/>
    <n v="1009.46"/>
    <n v="274952.14000000031"/>
    <n v="0.65413008000000006"/>
    <n v="0.4"/>
    <n v="102.1667423255814"/>
  </r>
  <r>
    <x v="459"/>
    <n v="200"/>
    <n v="1136.3"/>
    <n v="276088.44000000029"/>
    <n v="0.73632239999999993"/>
    <n v="0.46"/>
    <n v="115.00413023255814"/>
  </r>
  <r>
    <x v="460"/>
    <n v="200"/>
    <n v="735.8"/>
    <n v="276824.24000000028"/>
    <n v="0.47679840000000001"/>
    <n v="0.28999999999999998"/>
    <n v="74.469804651162789"/>
  </r>
  <r>
    <x v="461"/>
    <n v="200"/>
    <n v="958.42"/>
    <n v="277782.66000000027"/>
    <n v="0.62105615999999997"/>
    <n v="0.38"/>
    <n v="97.001019534883724"/>
  </r>
  <r>
    <x v="462"/>
    <n v="200"/>
    <n v="1077.8499999999999"/>
    <n v="278860.51000000024"/>
    <n v="0.69844680000000003"/>
    <n v="0.43"/>
    <n v="109.08844651162791"/>
  </r>
  <r>
    <x v="463"/>
    <n v="200"/>
    <n v="1075.45"/>
    <n v="279935.96000000025"/>
    <n v="0.69689160000000006"/>
    <n v="0.43"/>
    <n v="108.84554418604652"/>
  </r>
  <r>
    <x v="464"/>
    <n v="200"/>
    <n v="930.56"/>
    <n v="280866.52000000025"/>
    <n v="0.60300288000000002"/>
    <n v="0.37"/>
    <n v="94.18132837209302"/>
  </r>
  <r>
    <x v="465"/>
    <n v="200"/>
    <n v="953.48"/>
    <n v="281820.00000000023"/>
    <n v="0.61785504000000002"/>
    <n v="0.38"/>
    <n v="96.50104558139536"/>
  </r>
  <r>
    <x v="466"/>
    <n v="200"/>
    <n v="826.62"/>
    <n v="282646.62000000023"/>
    <n v="0.53564976000000009"/>
    <n v="0.33"/>
    <n v="83.661633488372104"/>
  </r>
  <r>
    <x v="467"/>
    <n v="200"/>
    <n v="748.17"/>
    <n v="283394.79000000021"/>
    <n v="0.48481415999999999"/>
    <n v="0.3"/>
    <n v="75.721763720930241"/>
  </r>
  <r>
    <x v="468"/>
    <n v="200"/>
    <n v="1003.9"/>
    <n v="284398.69000000024"/>
    <n v="0.65052720000000008"/>
    <n v="0.4"/>
    <n v="101.60401860465117"/>
  </r>
  <r>
    <x v="469"/>
    <n v="200"/>
    <n v="724.49"/>
    <n v="285123.18000000023"/>
    <n v="0.46946951999999997"/>
    <n v="0.28999999999999998"/>
    <n v="73.325127441860474"/>
  </r>
  <r>
    <x v="470"/>
    <n v="200"/>
    <n v="819.09"/>
    <n v="285942.27000000025"/>
    <n v="0.53077032000000002"/>
    <n v="0.33"/>
    <n v="82.899527441860471"/>
  </r>
  <r>
    <x v="471"/>
    <n v="200"/>
    <n v="706.31"/>
    <n v="286761.36000000028"/>
    <n v="0.45768888000000002"/>
    <n v="0.28000000000000003"/>
    <n v="71.485142325581393"/>
  </r>
  <r>
    <x v="472"/>
    <n v="200"/>
    <n v="379.6"/>
    <n v="287140.96000000025"/>
    <n v="0.24598080000000003"/>
    <n v="0.15"/>
    <n v="38.419051162790701"/>
  </r>
  <r>
    <x v="473"/>
    <n v="200"/>
    <n v="530.61"/>
    <n v="287671.57000000024"/>
    <n v="0.34383528000000002"/>
    <n v="0.21"/>
    <n v="53.70266790697675"/>
  </r>
  <r>
    <x v="474"/>
    <n v="200"/>
    <n v="206.82"/>
    <n v="287878.39000000025"/>
    <n v="0.13401936"/>
    <n v="0.08"/>
    <n v="20.932107906976743"/>
  </r>
  <r>
    <x v="475"/>
    <n v="200"/>
    <n v="101.08"/>
    <n v="287979.47000000026"/>
    <n v="6.5499840000000004E-2"/>
    <n v="0.04"/>
    <n v="10.230236279069768"/>
  </r>
  <r>
    <x v="476"/>
    <n v="200"/>
    <n v="49.57"/>
    <n v="288029.04000000027"/>
    <n v="3.2121360000000002E-2"/>
    <n v="0.02"/>
    <n v="5.0169451162790697"/>
  </r>
  <r>
    <x v="477"/>
    <n v="200"/>
    <n v="127.5"/>
    <n v="288156.54000000027"/>
    <n v="8.2619999999999999E-2"/>
    <n v="0.05"/>
    <n v="12.904186046511628"/>
  </r>
  <r>
    <x v="478"/>
    <n v="200"/>
    <n v="202.07"/>
    <n v="288358.61000000028"/>
    <n v="0.13094136000000001"/>
    <n v="0.08"/>
    <n v="20.451363720930232"/>
  </r>
  <r>
    <x v="479"/>
    <n v="200"/>
    <n v="312.32"/>
    <n v="288670.93000000028"/>
    <n v="0.20238335999999998"/>
    <n v="0.13"/>
    <n v="31.609689302325581"/>
  </r>
  <r>
    <x v="480"/>
    <n v="200"/>
    <n v="554.49"/>
    <n v="289225.42000000027"/>
    <n v="0.35930952000000005"/>
    <n v="0.22"/>
    <n v="56.119546046511637"/>
  </r>
  <r>
    <x v="481"/>
    <n v="200"/>
    <n v="626.44000000000005"/>
    <n v="289851.86000000028"/>
    <n v="0.40593312000000009"/>
    <n v="0.25"/>
    <n v="63.401555348837213"/>
  </r>
  <r>
    <x v="482"/>
    <n v="200"/>
    <n v="398.14"/>
    <n v="290250.00000000029"/>
    <n v="0.25799472000000001"/>
    <n v="0.16"/>
    <n v="40.295471627906977"/>
  </r>
  <r>
    <x v="483"/>
    <n v="200"/>
    <n v="362.7"/>
    <n v="290612.7000000003"/>
    <n v="0.23502959999999998"/>
    <n v="0.15"/>
    <n v="36.708613953488374"/>
  </r>
  <r>
    <x v="484"/>
    <n v="200"/>
    <n v="853.07"/>
    <n v="291465.77000000031"/>
    <n v="0.55278936000000001"/>
    <n v="0.34"/>
    <n v="86.338619534883733"/>
  </r>
  <r>
    <x v="485"/>
    <n v="200"/>
    <n v="0"/>
    <n v="291465.77000000031"/>
    <n v="0"/>
    <n v="0"/>
    <n v="0"/>
  </r>
  <r>
    <x v="486"/>
    <n v="200"/>
    <n v="1128.42"/>
    <n v="292594.19000000029"/>
    <n v="0.73121616"/>
    <n v="0.45999999999999996"/>
    <n v="114.20660093023258"/>
  </r>
  <r>
    <x v="487"/>
    <n v="200"/>
    <n v="1033.17"/>
    <n v="293627.36000000028"/>
    <n v="0.66949416000000006"/>
    <n v="0.41"/>
    <n v="104.56641488372095"/>
  </r>
  <r>
    <x v="488"/>
    <n v="200"/>
    <n v="952.18"/>
    <n v="294579.54000000027"/>
    <n v="0.61701264"/>
    <n v="0.38"/>
    <n v="96.369473488372094"/>
  </r>
  <r>
    <x v="489"/>
    <n v="200"/>
    <n v="1058.6300000000001"/>
    <n v="295638.17000000027"/>
    <n v="0.68599224000000014"/>
    <n v="0.42"/>
    <n v="107.14320372093026"/>
  </r>
  <r>
    <x v="490"/>
    <n v="200"/>
    <n v="1029.5899999999999"/>
    <n v="296667.7600000003"/>
    <n v="0.66717431999999999"/>
    <n v="0.41"/>
    <n v="104.20408558139536"/>
  </r>
  <r>
    <x v="491"/>
    <n v="200"/>
    <n v="667.99"/>
    <n v="297335.75000000029"/>
    <n v="0.43285752"/>
    <n v="0.27"/>
    <n v="67.606801860465112"/>
  </r>
  <r>
    <x v="492"/>
    <n v="200"/>
    <n v="568.17999999999995"/>
    <n v="297903.93000000028"/>
    <n v="0.36818063999999995"/>
    <n v="0.23"/>
    <n v="57.505101395348831"/>
  </r>
  <r>
    <x v="493"/>
    <n v="200"/>
    <n v="708.64"/>
    <n v="298612.5700000003"/>
    <n v="0.45919871999999995"/>
    <n v="0.28000000000000003"/>
    <n v="71.720960000000005"/>
  </r>
  <r>
    <x v="494"/>
    <n v="200"/>
    <n v="798.73"/>
    <n v="299411.30000000028"/>
    <n v="0.51757704000000004"/>
    <n v="0.32"/>
    <n v="80.838906046511639"/>
  </r>
  <r>
    <x v="495"/>
    <n v="200"/>
    <n v="649.53"/>
    <n v="300060.83000000031"/>
    <n v="0.42089543999999995"/>
    <n v="0.26"/>
    <n v="65.738478139534891"/>
  </r>
  <r>
    <x v="496"/>
    <n v="200"/>
    <n v="376.78"/>
    <n v="300437.61000000034"/>
    <n v="0.24415343999999997"/>
    <n v="0.15"/>
    <n v="38.133640930232559"/>
  </r>
  <r>
    <x v="497"/>
    <n v="200"/>
    <n v="124.89"/>
    <n v="300562.50000000035"/>
    <n v="8.092872000000001E-2"/>
    <n v="0.05"/>
    <n v="12.640029767441861"/>
  </r>
  <r>
    <x v="498"/>
    <n v="200"/>
    <n v="912.77"/>
    <n v="301475.27000000037"/>
    <n v="0.59147495999999999"/>
    <n v="0.37"/>
    <n v="92.380814883720944"/>
  </r>
  <r>
    <x v="499"/>
    <n v="200"/>
    <n v="903.32"/>
    <n v="302378.59000000037"/>
    <n v="0.58535135999999999"/>
    <n v="0.36"/>
    <n v="91.424386976744188"/>
  </r>
  <r>
    <x v="500"/>
    <n v="200"/>
    <n v="920.56"/>
    <n v="303299.15000000037"/>
    <n v="0.59652287999999998"/>
    <n v="0.37"/>
    <n v="93.169235348837219"/>
  </r>
  <r>
    <x v="501"/>
    <n v="200"/>
    <n v="890.13"/>
    <n v="304189.28000000038"/>
    <n v="0.57680423999999997"/>
    <n v="0.36"/>
    <n v="90.089436279069773"/>
  </r>
  <r>
    <x v="502"/>
    <n v="200"/>
    <n v="740.03"/>
    <n v="305079.41000000038"/>
    <n v="0.47953943999999998"/>
    <n v="0.3"/>
    <n v="74.966759999999994"/>
  </r>
  <r>
    <x v="503"/>
    <n v="200"/>
    <n v="465.67"/>
    <n v="305545.08000000037"/>
    <n v="0.30175416000000005"/>
    <n v="0.19"/>
    <n v="47.173453953488377"/>
  </r>
  <r>
    <x v="504"/>
    <n v="200"/>
    <n v="944"/>
    <n v="306489.08000000037"/>
    <n v="0.61171200000000003"/>
    <n v="0.38"/>
    <n v="95.629395348837207"/>
  </r>
  <r>
    <x v="505"/>
    <n v="200"/>
    <n v="905.86"/>
    <n v="307394.94000000035"/>
    <n v="0.58699728000000007"/>
    <n v="0.36"/>
    <n v="91.765724651162799"/>
  </r>
  <r>
    <x v="506"/>
    <n v="200"/>
    <n v="736.97"/>
    <n v="308131.91000000032"/>
    <n v="0.47755656000000002"/>
    <n v="0.3"/>
    <n v="74.656774883720942"/>
  </r>
  <r>
    <x v="507"/>
    <n v="200"/>
    <n v="782.52"/>
    <n v="308914.43000000034"/>
    <n v="0.50707296000000002"/>
    <n v="0.31"/>
    <n v="79.27109581395348"/>
  </r>
  <r>
    <x v="508"/>
    <n v="200"/>
    <n v="632"/>
    <n v="309546.43000000034"/>
    <n v="0.40953600000000001"/>
    <n v="0.25"/>
    <n v="64.023069767441868"/>
  </r>
  <r>
    <x v="509"/>
    <n v="200"/>
    <n v="314.04000000000002"/>
    <n v="309860.47000000032"/>
    <n v="0.20349792000000003"/>
    <n v="0.13"/>
    <n v="31.812982325581398"/>
  </r>
  <r>
    <x v="510"/>
    <n v="200"/>
    <n v="968.21"/>
    <n v="310828.68000000034"/>
    <n v="0.62740008000000003"/>
    <n v="0.39"/>
    <n v="98.081924651162808"/>
  </r>
  <r>
    <x v="511"/>
    <n v="200"/>
    <n v="768.04"/>
    <n v="311596.72000000032"/>
    <n v="0.49768991999999995"/>
    <n v="0.31"/>
    <n v="77.804238139534874"/>
  </r>
  <r>
    <x v="512"/>
    <n v="200"/>
    <n v="688.16"/>
    <n v="312284.8800000003"/>
    <n v="0.44592767999999999"/>
    <n v="0.28000000000000003"/>
    <n v="69.712208372093016"/>
  </r>
  <r>
    <x v="513"/>
    <n v="200"/>
    <n v="825.48"/>
    <n v="313110.36000000028"/>
    <n v="0.53491104"/>
    <n v="0.33"/>
    <n v="83.623043720930241"/>
  </r>
  <r>
    <x v="514"/>
    <n v="200"/>
    <n v="775.34"/>
    <n v="313885.7000000003"/>
    <n v="0.50242032000000003"/>
    <n v="0.31"/>
    <n v="78.543745116279069"/>
  </r>
  <r>
    <x v="515"/>
    <n v="200"/>
    <n v="553.03"/>
    <n v="314438.73000000033"/>
    <n v="0.35836344000000003"/>
    <n v="0.22"/>
    <n v="56.023225116279065"/>
  </r>
  <r>
    <x v="516"/>
    <n v="200"/>
    <n v="1020.66"/>
    <n v="315459.39000000031"/>
    <n v="0.66138767999999992"/>
    <n v="0.41"/>
    <n v="103.39523162790698"/>
  </r>
  <r>
    <x v="517"/>
    <n v="200"/>
    <n v="921.58"/>
    <n v="316380.97000000032"/>
    <n v="0.59718384000000002"/>
    <n v="0.37"/>
    <n v="93.358197209302347"/>
  </r>
  <r>
    <x v="518"/>
    <n v="200"/>
    <n v="972.58"/>
    <n v="317353.55000000034"/>
    <n v="0.63023183999999999"/>
    <n v="0.39"/>
    <n v="98.524615813953503"/>
  </r>
  <r>
    <x v="519"/>
    <n v="200"/>
    <n v="595.1"/>
    <n v="317948.65000000031"/>
    <n v="0.38562480000000005"/>
    <n v="0.24"/>
    <n v="60.285013953488381"/>
  </r>
  <r>
    <x v="520"/>
    <n v="200"/>
    <n v="897.23"/>
    <n v="318845.8800000003"/>
    <n v="0.58140504000000004"/>
    <n v="0.36"/>
    <n v="90.891485581395358"/>
  </r>
  <r>
    <x v="521"/>
    <n v="200"/>
    <n v="560.76"/>
    <n v="319406.64000000031"/>
    <n v="0.36337248000000005"/>
    <n v="0.22"/>
    <n v="56.806292093023259"/>
  </r>
  <r>
    <x v="522"/>
    <n v="200"/>
    <n v="1026.1600000000001"/>
    <n v="320432.80000000028"/>
    <n v="0.66495168000000016"/>
    <n v="0.41"/>
    <n v="103.95239441860467"/>
  </r>
  <r>
    <x v="523"/>
    <n v="200"/>
    <n v="718.02"/>
    <n v="321150.8200000003"/>
    <n v="0.46527696000000002"/>
    <n v="0.28999999999999998"/>
    <n v="72.737095813953488"/>
  </r>
  <r>
    <x v="524"/>
    <n v="200"/>
    <n v="1014.59"/>
    <n v="322165.41000000032"/>
    <n v="0.65745432000000004"/>
    <n v="0.41"/>
    <n v="102.78032651162792"/>
  </r>
  <r>
    <x v="525"/>
    <n v="200"/>
    <n v="913.22"/>
    <n v="323078.6300000003"/>
    <n v="0.59176656000000005"/>
    <n v="0.37"/>
    <n v="92.511309767441858"/>
  </r>
  <r>
    <x v="526"/>
    <n v="200"/>
    <n v="949.37"/>
    <n v="324028.00000000029"/>
    <n v="0.61519176000000009"/>
    <n v="0.38"/>
    <n v="96.173388837209316"/>
  </r>
  <r>
    <x v="527"/>
    <n v="200"/>
    <n v="897.19"/>
    <n v="324925.19000000029"/>
    <n v="0.58137912000000003"/>
    <n v="0.36"/>
    <n v="90.887433488372096"/>
  </r>
  <r>
    <x v="528"/>
    <n v="200"/>
    <n v="928.21"/>
    <n v="325853.40000000031"/>
    <n v="0.60148008000000008"/>
    <n v="0.37"/>
    <n v="94.029831627906987"/>
  </r>
  <r>
    <x v="529"/>
    <n v="200"/>
    <n v="768.92"/>
    <n v="326622.3200000003"/>
    <n v="0.49826015999999995"/>
    <n v="0.31"/>
    <n v="77.893384186046518"/>
  </r>
  <r>
    <x v="530"/>
    <n v="200"/>
    <n v="568.70000000000005"/>
    <n v="327191.02000000031"/>
    <n v="0.36851760000000006"/>
    <n v="0.23"/>
    <n v="57.610632558139542"/>
  </r>
  <r>
    <x v="531"/>
    <n v="200"/>
    <n v="839.24"/>
    <n v="328030.2600000003"/>
    <n v="0.54382752000000001"/>
    <n v="0.34"/>
    <n v="85.016963720930235"/>
  </r>
  <r>
    <x v="532"/>
    <n v="200"/>
    <n v="995.38"/>
    <n v="328869.50000000029"/>
    <n v="0.64500624000000006"/>
    <n v="0.4"/>
    <n v="100.83430883720931"/>
  </r>
  <r>
    <x v="533"/>
    <n v="200"/>
    <n v="587.35"/>
    <n v="329456.85000000027"/>
    <n v="0.38060280000000002"/>
    <n v="0.24"/>
    <n v="59.49992093023257"/>
  </r>
  <r>
    <x v="534"/>
    <n v="200"/>
    <n v="432.7"/>
    <n v="329889.55000000028"/>
    <n v="0.28038960000000002"/>
    <n v="0.17"/>
    <n v="43.833516279069769"/>
  </r>
  <r>
    <x v="535"/>
    <n v="200"/>
    <n v="614.28"/>
    <n v="330503.83000000031"/>
    <n v="0.39805343999999998"/>
    <n v="0.25"/>
    <n v="62.22799255813954"/>
  </r>
  <r>
    <x v="536"/>
    <n v="200"/>
    <n v="182.75"/>
    <n v="330686.58000000031"/>
    <n v="0.118422"/>
    <n v="7.0000000000000007E-2"/>
    <n v="18.513000000000002"/>
  </r>
  <r>
    <x v="537"/>
    <n v="200"/>
    <n v="405.12"/>
    <n v="331091.7000000003"/>
    <n v="0.26251775999999999"/>
    <n v="0.16"/>
    <n v="41.039598139534881"/>
  </r>
  <r>
    <x v="538"/>
    <n v="200"/>
    <n v="916.45"/>
    <n v="332008.15000000031"/>
    <n v="0.59385960000000004"/>
    <n v="0.37"/>
    <n v="92.838516279069779"/>
  </r>
  <r>
    <x v="539"/>
    <n v="200"/>
    <n v="821.07"/>
    <n v="332829.22000000032"/>
    <n v="0.53205336000000003"/>
    <n v="0.33"/>
    <n v="83.176300465116284"/>
  </r>
  <r>
    <x v="540"/>
    <n v="200"/>
    <n v="774.27"/>
    <n v="333603.49000000034"/>
    <n v="0.50172696000000006"/>
    <n v="0.31"/>
    <n v="78.435351627906982"/>
  </r>
  <r>
    <x v="541"/>
    <n v="200"/>
    <n v="691.6"/>
    <n v="334295.09000000032"/>
    <n v="0.44815680000000002"/>
    <n v="0.28000000000000003"/>
    <n v="70.060688372093026"/>
  </r>
  <r>
    <x v="542"/>
    <n v="200"/>
    <n v="662.47"/>
    <n v="334957.56000000029"/>
    <n v="0.42928056000000003"/>
    <n v="0.27"/>
    <n v="67.109751627906974"/>
  </r>
  <r>
    <x v="543"/>
    <n v="200"/>
    <n v="577.41"/>
    <n v="335534.97000000026"/>
    <n v="0.37416168"/>
    <n v="0.23"/>
    <n v="58.492975813953485"/>
  </r>
  <r>
    <x v="544"/>
    <n v="200"/>
    <n v="647.92999999999995"/>
    <n v="336182.90000000026"/>
    <n v="0.41985863999999995"/>
    <n v="0.26"/>
    <n v="65.63681581395349"/>
  </r>
  <r>
    <x v="545"/>
    <n v="200"/>
    <n v="699.97"/>
    <n v="336882.87000000023"/>
    <n v="0.45358056000000002"/>
    <n v="0.28000000000000003"/>
    <n v="70.908588837209308"/>
  </r>
  <r>
    <x v="546"/>
    <n v="200"/>
    <n v="724.1"/>
    <n v="337606.9700000002"/>
    <n v="0.46921680000000004"/>
    <n v="0.28999999999999998"/>
    <n v="73.353013953488372"/>
  </r>
  <r>
    <x v="547"/>
    <n v="200"/>
    <n v="815.35"/>
    <n v="338422.32000000018"/>
    <n v="0.52834680000000001"/>
    <n v="0.33"/>
    <n v="82.596851162790699"/>
  </r>
  <r>
    <x v="548"/>
    <n v="200"/>
    <n v="781.71"/>
    <n v="339204.0300000002"/>
    <n v="0.50654808000000007"/>
    <n v="0.31"/>
    <n v="79.189040930232565"/>
  </r>
  <r>
    <x v="549"/>
    <n v="200"/>
    <n v="813.6"/>
    <n v="340017.63000000018"/>
    <n v="0.52721280000000004"/>
    <n v="0.33"/>
    <n v="82.419572093023262"/>
  </r>
  <r>
    <x v="550"/>
    <n v="200"/>
    <n v="774.61"/>
    <n v="340792.24000000017"/>
    <n v="0.50194728"/>
    <n v="0.31"/>
    <n v="78.469794418604664"/>
  </r>
  <r>
    <x v="551"/>
    <n v="200"/>
    <n v="760.59"/>
    <n v="341552.83000000019"/>
    <n v="0.49286232000000002"/>
    <n v="0.3"/>
    <n v="77.049535813953483"/>
  </r>
  <r>
    <x v="552"/>
    <n v="200"/>
    <n v="772.11"/>
    <n v="342324.94000000018"/>
    <n v="0.50032728000000004"/>
    <n v="0.31"/>
    <n v="78.216538604651177"/>
  </r>
  <r>
    <x v="553"/>
    <n v="200"/>
    <n v="675.6"/>
    <n v="343000.54000000015"/>
    <n v="0.43778879999999998"/>
    <n v="0.27"/>
    <n v="68.439851162790703"/>
  </r>
  <r>
    <x v="554"/>
    <n v="200"/>
    <n v="160.96"/>
    <n v="343161.50000000017"/>
    <n v="0.10430208000000002"/>
    <n v="0.06"/>
    <n v="16.305622325581396"/>
  </r>
  <r>
    <x v="555"/>
    <n v="200"/>
    <n v="0"/>
    <n v="343161.50000000017"/>
    <n v="0"/>
    <n v="0"/>
    <n v="0"/>
  </r>
  <r>
    <x v="556"/>
    <n v="200"/>
    <n v="578.42999999999995"/>
    <n v="343739.93000000017"/>
    <n v="0.37482263999999998"/>
    <n v="0.23"/>
    <n v="58.59630418604651"/>
  </r>
  <r>
    <x v="557"/>
    <n v="200"/>
    <n v="727.6"/>
    <n v="344467.53000000014"/>
    <n v="0.47148480000000004"/>
    <n v="0.28999999999999998"/>
    <n v="73.707572093023259"/>
  </r>
  <r>
    <x v="558"/>
    <n v="200"/>
    <n v="731.9"/>
    <n v="345199.43000000017"/>
    <n v="0.4742712"/>
    <n v="0.28999999999999998"/>
    <n v="74.143172093023267"/>
  </r>
  <r>
    <x v="559"/>
    <n v="200"/>
    <n v="780.43"/>
    <n v="345979.86000000016"/>
    <n v="0.50571864"/>
    <n v="0.31"/>
    <n v="79.059373953488375"/>
  </r>
  <r>
    <x v="560"/>
    <n v="200"/>
    <n v="800.75"/>
    <n v="346780.61000000016"/>
    <n v="0.51888599999999996"/>
    <n v="0.32"/>
    <n v="81.117837209302323"/>
  </r>
  <r>
    <x v="561"/>
    <n v="200"/>
    <n v="781.53"/>
    <n v="347562.14000000019"/>
    <n v="0.50643143999999995"/>
    <n v="0.31"/>
    <n v="79.170806511627902"/>
  </r>
  <r>
    <x v="562"/>
    <n v="200"/>
    <n v="752.57"/>
    <n v="348314.7100000002"/>
    <n v="0.48766536000000005"/>
    <n v="0.3"/>
    <n v="76.237091162790705"/>
  </r>
  <r>
    <x v="563"/>
    <n v="200"/>
    <n v="799.7"/>
    <n v="349067.2800000002"/>
    <n v="0.51820560000000004"/>
    <n v="0.32"/>
    <n v="81.011469767441866"/>
  </r>
  <r>
    <x v="564"/>
    <n v="200"/>
    <n v="748.43"/>
    <n v="349815.7100000002"/>
    <n v="0.48498263999999996"/>
    <n v="0.3"/>
    <n v="75.817699534883715"/>
  </r>
  <r>
    <x v="565"/>
    <n v="200"/>
    <n v="702.51"/>
    <n v="350518.2200000002"/>
    <n v="0.45522647999999999"/>
    <n v="0.28000000000000003"/>
    <n v="71.165896744186057"/>
  </r>
  <r>
    <x v="566"/>
    <n v="200"/>
    <n v="632.04"/>
    <n v="351150.26000000018"/>
    <n v="0.40956191999999997"/>
    <n v="0.25"/>
    <n v="64.027121860465115"/>
  </r>
  <r>
    <x v="567"/>
    <n v="200"/>
    <n v="0"/>
    <n v="351150.26000000018"/>
    <n v="0"/>
    <n v="0"/>
    <n v="0"/>
  </r>
  <r>
    <x v="568"/>
    <n v="200"/>
    <n v="717.73"/>
    <n v="351867.99000000017"/>
    <n v="0.46508904000000001"/>
    <n v="0.28999999999999998"/>
    <n v="72.70771813953489"/>
  </r>
  <r>
    <x v="569"/>
    <n v="200"/>
    <n v="699.24"/>
    <n v="352567.23000000016"/>
    <n v="0.45310751999999999"/>
    <n v="0.28000000000000003"/>
    <n v="70.834638139534889"/>
  </r>
  <r>
    <x v="570"/>
    <n v="200"/>
    <n v="624.84"/>
    <n v="353192.07000000018"/>
    <n v="0.40489632000000003"/>
    <n v="0.25"/>
    <n v="63.297745116279074"/>
  </r>
  <r>
    <x v="571"/>
    <n v="200"/>
    <n v="594.21"/>
    <n v="353786.2800000002"/>
    <n v="0.38504808000000001"/>
    <n v="0.24"/>
    <n v="60.194854883720936"/>
  </r>
  <r>
    <x v="572"/>
    <n v="200"/>
    <n v="709.51"/>
    <n v="354495.79000000021"/>
    <n v="0.45976247999999997"/>
    <n v="0.28000000000000003"/>
    <n v="71.875013023255818"/>
  </r>
  <r>
    <x v="573"/>
    <n v="200"/>
    <n v="696.83"/>
    <n v="355192.62000000023"/>
    <n v="0.45154584000000003"/>
    <n v="0.28000000000000003"/>
    <n v="70.590499534883733"/>
  </r>
  <r>
    <x v="574"/>
    <n v="200"/>
    <n v="685.53"/>
    <n v="355878.15000000026"/>
    <n v="0.44422343999999997"/>
    <n v="0.27"/>
    <n v="69.44578325581395"/>
  </r>
  <r>
    <x v="575"/>
    <n v="200"/>
    <n v="677.49"/>
    <n v="356555.64000000025"/>
    <n v="0.43901352000000005"/>
    <n v="0.27"/>
    <n v="68.631312558139541"/>
  </r>
  <r>
    <x v="576"/>
    <n v="200"/>
    <n v="637.57000000000005"/>
    <n v="357193.21000000025"/>
    <n v="0.41314536000000007"/>
    <n v="0.26"/>
    <n v="64.587323720930243"/>
  </r>
  <r>
    <x v="577"/>
    <n v="200"/>
    <n v="518.84"/>
    <n v="357712.05000000028"/>
    <n v="0.33620832000000006"/>
    <n v="0.21"/>
    <n v="52.559698604651167"/>
  </r>
  <r>
    <x v="578"/>
    <n v="200"/>
    <n v="115.21"/>
    <n v="357827.2600000003"/>
    <n v="7.465608E-2"/>
    <n v="0.05"/>
    <n v="11.671040930232557"/>
  </r>
  <r>
    <x v="579"/>
    <n v="200"/>
    <n v="6.13"/>
    <n v="357833.39000000031"/>
    <n v="3.9722400000000001E-3"/>
    <n v="0"/>
    <n v="0.62098325581395353"/>
  </r>
  <r>
    <x v="580"/>
    <n v="200"/>
    <n v="272.39999999999998"/>
    <n v="358105.79000000033"/>
    <n v="0.17651519999999998"/>
    <n v="0.11"/>
    <n v="27.594753488372088"/>
  </r>
  <r>
    <x v="581"/>
    <n v="200"/>
    <n v="597.57000000000005"/>
    <n v="358703.36000000034"/>
    <n v="0.38722536000000002"/>
    <n v="0.24"/>
    <n v="60.535230697674429"/>
  </r>
  <r>
    <x v="582"/>
    <n v="200"/>
    <n v="652.1"/>
    <n v="359355.46000000031"/>
    <n v="0.42256080000000001"/>
    <n v="0.26"/>
    <n v="66.059246511627919"/>
  </r>
  <r>
    <x v="583"/>
    <n v="200"/>
    <n v="277.83999999999997"/>
    <n v="359633.30000000034"/>
    <n v="0.18004032"/>
    <n v="0.11"/>
    <n v="28.145838139534884"/>
  </r>
  <r>
    <x v="584"/>
    <n v="200"/>
    <n v="718.64"/>
    <n v="360351.94000000035"/>
    <n v="0.46567871999999999"/>
    <n v="0.28999999999999998"/>
    <n v="72.799903255813959"/>
  </r>
  <r>
    <x v="585"/>
    <n v="200"/>
    <n v="715.55"/>
    <n v="361067.49000000034"/>
    <n v="0.46367639999999993"/>
    <n v="0.28599999999999998"/>
    <n v="72.48687906976744"/>
  </r>
  <r>
    <x v="586"/>
    <n v="200"/>
    <n v="730.9"/>
    <n v="361798.39000000036"/>
    <n v="0.47362320000000002"/>
    <n v="0.29199999999999998"/>
    <n v="74.041869767441867"/>
  </r>
  <r>
    <x v="587"/>
    <n v="200"/>
    <n v="714.95"/>
    <n v="362513.34000000037"/>
    <n v="0.46328760000000008"/>
    <n v="0.28599999999999998"/>
    <n v="72.426097674418614"/>
  </r>
  <r>
    <x v="588"/>
    <n v="200"/>
    <n v="694.93"/>
    <n v="363208.27000000037"/>
    <n v="0.45031463999999999"/>
    <n v="0.27800000000000002"/>
    <n v="70.398025116279072"/>
  </r>
  <r>
    <x v="589"/>
    <n v="200"/>
    <n v="720.65"/>
    <n v="363928.92000000039"/>
    <n v="0.46698120000000004"/>
    <n v="0.28799999999999998"/>
    <n v="73.003520930232554"/>
  </r>
  <r>
    <x v="590"/>
    <n v="200"/>
    <n v="691.99"/>
    <n v="364620.91000000038"/>
    <n v="0.44840952000000001"/>
    <n v="0.27700000000000002"/>
    <n v="70.100196279069777"/>
  </r>
  <r>
    <x v="591"/>
    <n v="200"/>
    <n v="546.04"/>
    <n v="365166.95000000036"/>
    <n v="0.35383391999999997"/>
    <n v="0.218"/>
    <n v="55.315121860465119"/>
  </r>
  <r>
    <x v="592"/>
    <n v="200"/>
    <n v="679.83"/>
    <n v="365846.78000000038"/>
    <n v="0.44052984000000006"/>
    <n v="0.27200000000000002"/>
    <n v="68.86836000000001"/>
  </r>
  <r>
    <x v="593"/>
    <n v="200"/>
    <n v="674.44"/>
    <n v="366526.61000000039"/>
    <n v="0.43703712000000006"/>
    <n v="0"/>
    <n v="68.259601860465125"/>
  </r>
  <r>
    <x v="594"/>
    <n v="200"/>
    <n v="575.24"/>
    <n v="367101.85000000038"/>
    <n v="0.37275552000000001"/>
    <n v="0"/>
    <n v="58.219639069767446"/>
  </r>
  <r>
    <x v="595"/>
    <n v="200"/>
    <n v="506.03"/>
    <n v="367607.88000000041"/>
    <n v="0.32790743999999999"/>
    <n v="0"/>
    <n v="51.214943255813949"/>
  </r>
  <r>
    <x v="596"/>
    <n v="200"/>
    <n v="387.66"/>
    <n v="367995.54000000039"/>
    <n v="0.25120367999999998"/>
    <n v="0"/>
    <n v="39.234798139534888"/>
  </r>
  <r>
    <x v="597"/>
    <n v="200"/>
    <n v="320.99"/>
    <n v="368316.53000000038"/>
    <n v="0.20800152"/>
    <n v="0"/>
    <n v="32.48717395348838"/>
  </r>
  <r>
    <x v="598"/>
    <n v="200"/>
    <n v="407.17"/>
    <n v="368723.70000000036"/>
    <n v="0.26384616000000005"/>
    <n v="0"/>
    <n v="41.209391627906982"/>
  </r>
  <r>
    <x v="599"/>
    <n v="200"/>
    <n v="415.38"/>
    <n v="369139.08000000037"/>
    <n v="0.26916624"/>
    <n v="0"/>
    <n v="42.040320000000008"/>
  </r>
  <r>
    <x v="600"/>
    <n v="200"/>
    <n v="497.3"/>
    <n v="369636.38000000035"/>
    <n v="0.32225040000000005"/>
    <n v="0"/>
    <n v="50.331386046511632"/>
  </r>
  <r>
    <x v="601"/>
    <n v="200"/>
    <n v="653.91999999999996"/>
    <n v="370290.30000000034"/>
    <n v="0.42374015999999998"/>
    <n v="0"/>
    <n v="66.182786976744183"/>
  </r>
  <r>
    <x v="602"/>
    <n v="200"/>
    <n v="695.97"/>
    <n v="370986.27000000031"/>
    <n v="0.45098855999999998"/>
    <n v="0"/>
    <n v="70.438638139534888"/>
  </r>
  <r>
    <x v="603"/>
    <n v="200"/>
    <n v="616.25"/>
    <n v="371602.52000000031"/>
    <n v="0.39932999999999996"/>
    <n v="0"/>
    <n v="62.370232558139534"/>
  </r>
  <r>
    <x v="604"/>
    <n v="200"/>
    <n v="577.45000000000005"/>
    <n v="372179.97000000032"/>
    <n v="0.37418760000000001"/>
    <n v="0"/>
    <n v="58.443311627906986"/>
  </r>
  <r>
    <x v="605"/>
    <n v="200"/>
    <n v="598.94000000000005"/>
    <n v="372778.91000000032"/>
    <n v="0.38811312000000003"/>
    <n v="0"/>
    <n v="60.618299534883732"/>
  </r>
  <r>
    <x v="606"/>
    <n v="200"/>
    <n v="0"/>
    <n v="372778.91000000032"/>
    <n v="0"/>
    <n v="0"/>
    <n v="0"/>
  </r>
  <r>
    <x v="607"/>
    <n v="200"/>
    <n v="0"/>
    <n v="372778.91000000032"/>
    <n v="0"/>
    <n v="0"/>
    <n v="0"/>
  </r>
  <r>
    <x v="608"/>
    <n v="200"/>
    <n v="0"/>
    <n v="372778.91000000032"/>
    <n v="0"/>
    <n v="0"/>
    <n v="0"/>
  </r>
  <r>
    <x v="609"/>
    <n v="200"/>
    <n v="616.82000000000005"/>
    <n v="373395.73000000033"/>
    <n v="0.39969936000000006"/>
    <n v="0"/>
    <n v="62.427921860465126"/>
  </r>
  <r>
    <x v="610"/>
    <n v="200"/>
    <n v="685.53"/>
    <n v="374081.26000000036"/>
    <n v="0.44422343999999997"/>
    <n v="0"/>
    <n v="69.382013023255823"/>
  </r>
  <r>
    <x v="611"/>
    <n v="200"/>
    <n v="661.3"/>
    <n v="374742.56000000035"/>
    <n v="0.42852240000000003"/>
    <n v="0"/>
    <n v="66.929711627906983"/>
  </r>
  <r>
    <x v="612"/>
    <n v="200"/>
    <n v="632.65"/>
    <n v="375375.21000000037"/>
    <n v="0.40995719999999997"/>
    <n v="0"/>
    <n v="64.030065116279076"/>
  </r>
  <r>
    <x v="613"/>
    <n v="200"/>
    <n v="562.53"/>
    <n v="375937.7400000004"/>
    <n v="0.36451943999999997"/>
    <n v="0"/>
    <n v="56.933268837209305"/>
  </r>
  <r>
    <x v="614"/>
    <n v="200"/>
    <n v="451.03"/>
    <n v="376388.77000000043"/>
    <n v="0.29226743999999999"/>
    <n v="0"/>
    <n v="45.64843162790698"/>
  </r>
  <r>
    <x v="615"/>
    <n v="200"/>
    <n v="540.08000000000004"/>
    <n v="376928.85000000044"/>
    <n v="0.34997184000000003"/>
    <n v="0"/>
    <n v="54.661120000000004"/>
  </r>
  <r>
    <x v="616"/>
    <n v="200"/>
    <n v="519.55999999999995"/>
    <n v="377448.41000000044"/>
    <n v="0.33667487999999995"/>
    <n v="0"/>
    <n v="52.584305116279069"/>
  </r>
  <r>
    <x v="617"/>
    <n v="200"/>
    <n v="552.54"/>
    <n v="378000.95000000042"/>
    <n v="0.35804591999999996"/>
    <n v="0"/>
    <n v="55.922187906976738"/>
  </r>
  <r>
    <x v="618"/>
    <n v="200"/>
    <n v="539.17999999999995"/>
    <n v="378540.13000000041"/>
    <n v="0.34938864000000003"/>
    <n v="0"/>
    <n v="54.570031627906978"/>
  </r>
  <r>
    <x v="619"/>
    <n v="200"/>
    <n v="588.41"/>
    <n v="379128.54000000039"/>
    <n v="0.38128968000000002"/>
    <n v="0"/>
    <n v="59.552565581395349"/>
  </r>
  <r>
    <x v="620"/>
    <n v="200"/>
    <n v="519.99"/>
    <n v="379648.53000000038"/>
    <n v="0.33695352000000006"/>
    <n v="0"/>
    <n v="52.627825116279077"/>
  </r>
  <r>
    <x v="621"/>
    <n v="200"/>
    <n v="532.78"/>
    <n v="380181.31000000041"/>
    <n v="0.34524143999999996"/>
    <n v="0"/>
    <n v="53.922292093023259"/>
  </r>
  <r>
    <x v="622"/>
    <n v="200"/>
    <n v="620.04"/>
    <n v="380801.35000000038"/>
    <n v="0.40178591999999996"/>
    <n v="0"/>
    <n v="62.753815813953494"/>
  </r>
  <r>
    <x v="623"/>
    <n v="200"/>
    <n v="582.87"/>
    <n v="381384.22000000038"/>
    <n v="0.37769976"/>
    <n v="0"/>
    <n v="58.9918660465116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5">
  <r>
    <x v="0"/>
    <n v="87.48"/>
    <n v="286.8"/>
    <n v="286.8"/>
    <n v="0.14000000000000001"/>
    <n v="0.12"/>
    <n v="28.408294736842105"/>
  </r>
  <r>
    <x v="1"/>
    <n v="87.48"/>
    <n v="214.94"/>
    <n v="501.74"/>
    <n v="0.1"/>
    <n v="0.09"/>
    <n v="21.290372631578947"/>
  </r>
  <r>
    <x v="2"/>
    <n v="87.48"/>
    <n v="368.43"/>
    <n v="870.17000000000007"/>
    <n v="0.18"/>
    <n v="0.15"/>
    <n v="36.493961052631583"/>
  </r>
  <r>
    <x v="3"/>
    <n v="87.48"/>
    <n v="152.22"/>
    <n v="1022.3900000000001"/>
    <n v="7.0000000000000007E-2"/>
    <n v="0.06"/>
    <n v="15.07779157894737"/>
  </r>
  <r>
    <x v="4"/>
    <n v="87.48"/>
    <n v="392.87"/>
    <n v="1415.2600000000002"/>
    <n v="0.19"/>
    <n v="0.16"/>
    <n v="38.914807368421052"/>
  </r>
  <r>
    <x v="5"/>
    <n v="87.48"/>
    <n v="396.72"/>
    <n v="1811.9800000000002"/>
    <n v="0.19"/>
    <n v="0.16"/>
    <n v="39.29616"/>
  </r>
  <r>
    <x v="6"/>
    <n v="87.48"/>
    <n v="409.52"/>
    <n v="2221.5"/>
    <n v="0.2"/>
    <n v="0.16"/>
    <n v="40.564033684210528"/>
  </r>
  <r>
    <x v="7"/>
    <n v="87.48"/>
    <n v="457.98"/>
    <n v="2679.48"/>
    <n v="0.22"/>
    <n v="0.18"/>
    <n v="45.36412421052632"/>
  </r>
  <r>
    <x v="8"/>
    <n v="87.48"/>
    <n v="424.72"/>
    <n v="3104.2"/>
    <n v="0.2"/>
    <n v="0.17"/>
    <n v="42.06963368421053"/>
  </r>
  <r>
    <x v="9"/>
    <n v="87.48"/>
    <n v="437.48"/>
    <n v="3541.68"/>
    <n v="0.21"/>
    <n v="0.18"/>
    <n v="43.333545263157902"/>
  </r>
  <r>
    <x v="10"/>
    <n v="87.48"/>
    <n v="451.2"/>
    <n v="3992.8799999999997"/>
    <n v="0.21"/>
    <n v="0.18"/>
    <n v="44.692547368421053"/>
  </r>
  <r>
    <x v="11"/>
    <n v="87.48"/>
    <n v="397.13"/>
    <n v="4390.0099999999993"/>
    <n v="0.19"/>
    <n v="0.16"/>
    <n v="39.336771578947371"/>
  </r>
  <r>
    <x v="12"/>
    <n v="87.48"/>
    <s v=""/>
    <n v="4390.0099999999993"/>
    <s v=""/>
    <s v=""/>
    <s v=" "/>
  </r>
  <r>
    <x v="13"/>
    <n v="87.48"/>
    <s v=""/>
    <n v="4390.0099999999993"/>
    <s v=""/>
    <s v=""/>
    <s v=" "/>
  </r>
  <r>
    <x v="14"/>
    <n v="87.48"/>
    <s v=""/>
    <n v="4390.0099999999993"/>
    <s v=""/>
    <s v=""/>
    <s v=" "/>
  </r>
  <r>
    <x v="15"/>
    <n v="87.48"/>
    <s v=""/>
    <n v="4390.0099999999993"/>
    <s v=""/>
    <s v=""/>
    <s v=" "/>
  </r>
  <r>
    <x v="16"/>
    <n v="87.48"/>
    <s v=""/>
    <n v="4390.0099999999993"/>
    <s v=""/>
    <s v=""/>
    <s v=" "/>
  </r>
  <r>
    <x v="17"/>
    <n v="87.48"/>
    <s v=""/>
    <n v="4390.0099999999993"/>
    <s v=""/>
    <s v=""/>
    <s v=" "/>
  </r>
  <r>
    <x v="18"/>
    <n v="87.48"/>
    <s v=""/>
    <n v="4390.0099999999993"/>
    <s v=""/>
    <s v=""/>
    <s v=" "/>
  </r>
  <r>
    <x v="19"/>
    <n v="87.48"/>
    <s v=""/>
    <n v="4390.0099999999993"/>
    <s v=""/>
    <s v=""/>
    <s v=" "/>
  </r>
  <r>
    <x v="20"/>
    <n v="87.48"/>
    <n v="367.17"/>
    <n v="4757.1799999999994"/>
    <n v="0.17"/>
    <n v="0.15"/>
    <n v="36.369154736842106"/>
  </r>
  <r>
    <x v="21"/>
    <n v="87.48"/>
    <n v="478.74"/>
    <n v="5235.9199999999992"/>
    <n v="0.23"/>
    <n v="0.19"/>
    <n v="47.420456842105267"/>
  </r>
  <r>
    <x v="22"/>
    <n v="87.48"/>
    <n v="215.44"/>
    <n v="5451.3599999999988"/>
    <n v="0.1"/>
    <n v="0.09"/>
    <n v="21.339898947368422"/>
  </r>
  <r>
    <x v="23"/>
    <n v="87.48"/>
    <n v="325.89999999999998"/>
    <n v="5777.2599999999984"/>
    <n v="0.16"/>
    <n v="0.13"/>
    <n v="32.281252631578951"/>
  </r>
  <r>
    <x v="24"/>
    <n v="87.48"/>
    <n v="309.33999999999997"/>
    <n v="6086.5999999999985"/>
    <n v="0.15"/>
    <n v="0.12"/>
    <n v="30.640941052631579"/>
  </r>
  <r>
    <x v="25"/>
    <n v="87.48"/>
    <n v="389.93"/>
    <n v="6476.5299999999988"/>
    <n v="0.19"/>
    <n v="0.16"/>
    <n v="38.623592631578951"/>
  </r>
  <r>
    <x v="26"/>
    <n v="87.48"/>
    <n v="393.63"/>
    <n v="6870.1599999999989"/>
    <n v="0.19"/>
    <n v="0.16"/>
    <n v="38.990087368421051"/>
  </r>
  <r>
    <x v="27"/>
    <n v="87.48"/>
    <n v="446.6"/>
    <n v="7316.7599999999993"/>
    <n v="0.21"/>
    <n v="0.18"/>
    <n v="44.236905263157901"/>
  </r>
  <r>
    <x v="28"/>
    <n v="87.48"/>
    <n v="474.44"/>
    <n v="7791.1999999999989"/>
    <n v="0.23"/>
    <n v="0.19"/>
    <n v="46.994530526315792"/>
  </r>
  <r>
    <x v="29"/>
    <n v="87.48"/>
    <n v="501"/>
    <n v="8292.1999999999989"/>
    <n v="0.24"/>
    <n v="0.2"/>
    <n v="49.625368421052627"/>
  </r>
  <r>
    <x v="30"/>
    <n v="87.48"/>
    <n v="495.59"/>
    <n v="8787.7899999999991"/>
    <n v="0.24"/>
    <n v="0.2"/>
    <n v="49.089493684210531"/>
  </r>
  <r>
    <x v="31"/>
    <n v="87.48"/>
    <n v="459.56"/>
    <n v="9247.3499999999985"/>
    <n v="0.22"/>
    <n v="0.18"/>
    <n v="45.520627368421053"/>
  </r>
  <r>
    <x v="32"/>
    <n v="87.48"/>
    <n v="466.46"/>
    <n v="9713.8099999999977"/>
    <n v="0.22"/>
    <n v="0.19"/>
    <n v="46.204090526315795"/>
  </r>
  <r>
    <x v="33"/>
    <n v="87.48"/>
    <n v="321.52999999999997"/>
    <n v="10035.339999999998"/>
    <n v="0.15"/>
    <n v="0.13"/>
    <n v="31.848392631578946"/>
  </r>
  <r>
    <x v="34"/>
    <n v="87.48"/>
    <n v="304.35000000000002"/>
    <n v="10339.689999999999"/>
    <n v="0.15"/>
    <n v="0.12"/>
    <n v="30.146668421052631"/>
  </r>
  <r>
    <x v="35"/>
    <n v="87.48"/>
    <n v="495.14"/>
    <n v="10834.829999999998"/>
    <n v="0.24"/>
    <n v="0.2"/>
    <n v="49.044919999999998"/>
  </r>
  <r>
    <x v="36"/>
    <n v="87.48"/>
    <n v="316.37"/>
    <n v="11151.199999999999"/>
    <n v="0.15"/>
    <n v="0.13"/>
    <n v="31.337281052631582"/>
  </r>
  <r>
    <x v="37"/>
    <n v="87.48"/>
    <n v="294.19"/>
    <n v="11445.39"/>
    <n v="0.14000000000000001"/>
    <n v="0.12"/>
    <n v="29.14029368421053"/>
  </r>
  <r>
    <x v="38"/>
    <n v="87.48"/>
    <n v="456.55"/>
    <n v="11901.939999999999"/>
    <n v="0.22"/>
    <n v="0.18"/>
    <n v="45.222478947368423"/>
  </r>
  <r>
    <x v="39"/>
    <n v="87.48"/>
    <n v="75.45"/>
    <n v="11977.39"/>
    <n v="0.04"/>
    <n v="0.03"/>
    <n v="7.473521052631579"/>
  </r>
  <r>
    <x v="40"/>
    <n v="87.48"/>
    <s v=""/>
    <n v="11977.39"/>
    <s v=""/>
    <s v=""/>
    <s v=" "/>
  </r>
  <r>
    <x v="41"/>
    <n v="87.48"/>
    <s v=""/>
    <n v="11977.39"/>
    <s v=""/>
    <s v=""/>
    <s v=" "/>
  </r>
  <r>
    <x v="42"/>
    <n v="87.48"/>
    <n v="85.77"/>
    <n v="12063.16"/>
    <n v="0.04"/>
    <n v="0.03"/>
    <n v="8.4957442105263148"/>
  </r>
  <r>
    <x v="43"/>
    <n v="87.48"/>
    <n v="214.96"/>
    <n v="12278.119999999999"/>
    <n v="0.1"/>
    <n v="0.09"/>
    <n v="21.292353684210529"/>
  </r>
  <r>
    <x v="44"/>
    <n v="87.48"/>
    <n v="478.3"/>
    <n v="12756.419999999998"/>
    <n v="0.23"/>
    <n v="0.19"/>
    <n v="47.376873684210523"/>
  </r>
  <r>
    <x v="45"/>
    <m/>
    <m/>
    <n v="12756.419999999998"/>
    <m/>
    <m/>
    <n v="0"/>
  </r>
  <r>
    <x v="46"/>
    <n v="194.4"/>
    <s v=""/>
    <n v="12756.419999999998"/>
    <s v=""/>
    <s v=""/>
    <s v=" "/>
  </r>
  <r>
    <x v="47"/>
    <n v="194.4"/>
    <n v="154.1"/>
    <n v="12910.519999999999"/>
    <n v="7.0000000000000007E-2"/>
    <n v="0.06"/>
    <n v="15.264010526315788"/>
  </r>
  <r>
    <x v="48"/>
    <n v="194.4"/>
    <n v="153.79"/>
    <n v="13064.31"/>
    <n v="7.0000000000000007E-2"/>
    <n v="0.06"/>
    <n v="15.233304210526317"/>
  </r>
  <r>
    <x v="49"/>
    <n v="194.4"/>
    <n v="1027.21"/>
    <n v="14091.52"/>
    <n v="0.49"/>
    <n v="0.41"/>
    <n v="101.74785368421054"/>
  </r>
  <r>
    <x v="50"/>
    <n v="194.4"/>
    <n v="968.43"/>
    <n v="15059.95"/>
    <n v="0.46"/>
    <n v="0.39"/>
    <n v="95.925539999999998"/>
  </r>
  <r>
    <x v="51"/>
    <n v="194.4"/>
    <n v="1058.6500000000001"/>
    <n v="16118.6"/>
    <n v="0.5"/>
    <n v="0.42"/>
    <n v="104.86206842105264"/>
  </r>
  <r>
    <x v="52"/>
    <n v="194.4"/>
    <n v="704.92"/>
    <n v="16823.52"/>
    <n v="0.34"/>
    <n v="0.28000000000000003"/>
    <n v="69.824181052631573"/>
  </r>
  <r>
    <x v="53"/>
    <n v="194.4"/>
    <n v="779.75"/>
    <n v="17603.27"/>
    <n v="0.37"/>
    <n v="0.31"/>
    <n v="77.236289473684209"/>
  </r>
  <r>
    <x v="54"/>
    <n v="194.4"/>
    <n v="912.18"/>
    <n v="18515.45"/>
    <n v="0.43"/>
    <n v="0.37"/>
    <n v="90.3538294736842"/>
  </r>
  <r>
    <x v="55"/>
    <n v="194.4"/>
    <n v="1020.7"/>
    <n v="19536.150000000001"/>
    <n v="0.49"/>
    <n v="0.41"/>
    <n v="101.10302105263158"/>
  </r>
  <r>
    <x v="56"/>
    <n v="194.4"/>
    <n v="988.98"/>
    <n v="20525.13"/>
    <n v="0.47"/>
    <n v="0.4"/>
    <n v="97.961071578947383"/>
  </r>
  <r>
    <x v="57"/>
    <n v="194.4"/>
    <n v="889.29"/>
    <n v="21414.420000000002"/>
    <n v="0.42"/>
    <n v="0.36"/>
    <n v="88.086514736842105"/>
  </r>
  <r>
    <x v="58"/>
    <n v="194.4"/>
    <n v="799.9"/>
    <n v="22214.320000000003"/>
    <n v="0.38"/>
    <n v="0.32"/>
    <n v="79.232200000000006"/>
  </r>
  <r>
    <x v="59"/>
    <n v="194.4"/>
    <n v="725.86"/>
    <n v="22940.180000000004"/>
    <n v="0.35"/>
    <n v="0.28999999999999998"/>
    <n v="71.898343157894743"/>
  </r>
  <r>
    <x v="60"/>
    <n v="194.4"/>
    <n v="138.31"/>
    <n v="23078.490000000005"/>
    <n v="7.0000000000000007E-2"/>
    <n v="0.06"/>
    <n v="13.699969473684211"/>
  </r>
  <r>
    <x v="61"/>
    <n v="194.4"/>
    <n v="30.81"/>
    <n v="23109.300000000007"/>
    <n v="0.02"/>
    <n v="0.01"/>
    <n v="3.0518115789473685"/>
  </r>
  <r>
    <x v="62"/>
    <n v="194.4"/>
    <n v="240.68"/>
    <n v="23349.980000000007"/>
    <n v="0.11"/>
    <n v="0.1"/>
    <n v="23.839987368421053"/>
  </r>
  <r>
    <x v="63"/>
    <n v="194.4"/>
    <n v="139.63999999999999"/>
    <n v="23489.620000000006"/>
    <n v="7.0000000000000007E-2"/>
    <n v="0.06"/>
    <n v="13.831709473684208"/>
  </r>
  <r>
    <x v="64"/>
    <n v="194.4"/>
    <n v="581.24"/>
    <n v="24070.860000000008"/>
    <n v="0.28000000000000003"/>
    <n v="0.23"/>
    <n v="57.573351578947367"/>
  </r>
  <r>
    <x v="65"/>
    <n v="194.4"/>
    <n v="574.74"/>
    <n v="24645.600000000009"/>
    <n v="0.27"/>
    <n v="0.23"/>
    <n v="56.929509473684206"/>
  </r>
  <r>
    <x v="66"/>
    <n v="194.4"/>
    <n v="909.1"/>
    <n v="25554.700000000008"/>
    <n v="0.43"/>
    <n v="0.36"/>
    <n v="90.048747368421061"/>
  </r>
  <r>
    <x v="67"/>
    <n v="194.4"/>
    <n v="1209.23"/>
    <n v="26763.930000000008"/>
    <n v="0.56999999999999995"/>
    <n v="0.48"/>
    <n v="119.77741368421053"/>
  </r>
  <r>
    <x v="68"/>
    <n v="194.4"/>
    <n v="198.16"/>
    <n v="26962.090000000007"/>
    <n v="0.09"/>
    <n v="0.08"/>
    <n v="19.62826947368421"/>
  </r>
  <r>
    <x v="69"/>
    <n v="194.4"/>
    <n v="972.83"/>
    <n v="27934.920000000009"/>
    <n v="0.46"/>
    <n v="0.39"/>
    <n v="96.36137157894737"/>
  </r>
  <r>
    <x v="70"/>
    <n v="194.4"/>
    <n v="1190.68"/>
    <n v="29125.600000000009"/>
    <n v="0.56999999999999995"/>
    <n v="0.48"/>
    <n v="117.93998736842106"/>
  </r>
  <r>
    <x v="71"/>
    <n v="194.4"/>
    <n v="1129.1500000000001"/>
    <n v="30254.750000000011"/>
    <n v="0.54"/>
    <n v="0.45"/>
    <n v="111.84527894736844"/>
  </r>
  <r>
    <x v="72"/>
    <n v="194.4"/>
    <n v="1127.47"/>
    <n v="31382.220000000012"/>
    <n v="0.54"/>
    <n v="0.45"/>
    <n v="111.67887052631579"/>
  </r>
  <r>
    <x v="73"/>
    <n v="194.4"/>
    <n v="692.9"/>
    <n v="32075.120000000014"/>
    <n v="0.33"/>
    <n v="0.28000000000000003"/>
    <n v="68.63356842105263"/>
  </r>
  <r>
    <x v="74"/>
    <n v="194.4"/>
    <n v="979.42"/>
    <n v="33054.540000000015"/>
    <n v="0.47"/>
    <n v="0.39"/>
    <n v="97.014128421052618"/>
  </r>
  <r>
    <x v="75"/>
    <n v="194.4"/>
    <n v="929.86"/>
    <n v="33984.400000000016"/>
    <n v="0.44"/>
    <n v="0.37"/>
    <n v="92.105079999999987"/>
  </r>
  <r>
    <x v="76"/>
    <n v="194.4"/>
    <n v="883.28"/>
    <n v="34867.680000000015"/>
    <n v="0.42"/>
    <n v="0.35"/>
    <n v="87.491208421052633"/>
  </r>
  <r>
    <x v="77"/>
    <n v="194.4"/>
    <n v="1046.03"/>
    <n v="35913.710000000014"/>
    <n v="0.5"/>
    <n v="0.42"/>
    <n v="103.61202421052631"/>
  </r>
  <r>
    <x v="78"/>
    <n v="194.4"/>
    <n v="1167.5899999999999"/>
    <n v="37081.30000000001"/>
    <n v="0.56000000000000005"/>
    <n v="0.47"/>
    <n v="115.65286210526315"/>
  </r>
  <r>
    <x v="79"/>
    <n v="194.4"/>
    <n v="862.97"/>
    <n v="37944.270000000011"/>
    <n v="0.41"/>
    <n v="0.35"/>
    <n v="85.479449473684213"/>
  </r>
  <r>
    <x v="80"/>
    <n v="194.4"/>
    <n v="1011.59"/>
    <n v="38955.860000000008"/>
    <n v="0.48"/>
    <n v="0.41"/>
    <n v="100.20065157894737"/>
  </r>
  <r>
    <x v="81"/>
    <n v="194.4"/>
    <n v="1107.71"/>
    <n v="40063.570000000007"/>
    <n v="0.53"/>
    <n v="0.44"/>
    <n v="109.72159052631579"/>
  </r>
  <r>
    <x v="82"/>
    <n v="194.4"/>
    <n v="0"/>
    <n v="40063.570000000007"/>
    <n v="0"/>
    <n v="0"/>
    <n v="0"/>
  </r>
  <r>
    <x v="83"/>
    <n v="194.4"/>
    <n v="0"/>
    <n v="40063.570000000007"/>
    <n v="0"/>
    <n v="0"/>
    <n v="0"/>
  </r>
  <r>
    <x v="84"/>
    <n v="194.4"/>
    <n v="0"/>
    <n v="40063.570000000007"/>
    <n v="0"/>
    <n v="0"/>
    <n v="0"/>
  </r>
  <r>
    <x v="85"/>
    <n v="194.4"/>
    <n v="0"/>
    <n v="40063.570000000007"/>
    <n v="0"/>
    <n v="0"/>
    <n v="0"/>
  </r>
  <r>
    <x v="86"/>
    <n v="194.4"/>
    <n v="0"/>
    <n v="40063.570000000007"/>
    <n v="0"/>
    <n v="0"/>
    <n v="0"/>
  </r>
  <r>
    <x v="87"/>
    <n v="194.4"/>
    <n v="960.42"/>
    <n v="41023.990000000005"/>
    <n v="0.46"/>
    <n v="0.38"/>
    <n v="95.132128421052627"/>
  </r>
  <r>
    <x v="88"/>
    <n v="194.4"/>
    <n v="1073.77"/>
    <n v="42097.760000000002"/>
    <n v="0.51"/>
    <n v="0.43"/>
    <n v="106.35974421052632"/>
  </r>
  <r>
    <x v="89"/>
    <n v="194.4"/>
    <n v="945.73"/>
    <n v="43043.490000000005"/>
    <n v="0.45"/>
    <n v="0.38"/>
    <n v="93.677045263157908"/>
  </r>
  <r>
    <x v="90"/>
    <n v="194.4"/>
    <n v="1080.6199999999999"/>
    <n v="44124.110000000008"/>
    <n v="0.51"/>
    <n v="0.43"/>
    <n v="107.03825473684209"/>
  </r>
  <r>
    <x v="91"/>
    <n v="194.4"/>
    <n v="974.84"/>
    <n v="45098.950000000004"/>
    <n v="0.46"/>
    <n v="0.39"/>
    <n v="96.560467368421044"/>
  </r>
  <r>
    <x v="92"/>
    <n v="194.4"/>
    <n v="775.63"/>
    <n v="45874.58"/>
    <n v="0.37"/>
    <n v="0.31"/>
    <n v="76.828192631578958"/>
  </r>
  <r>
    <x v="93"/>
    <n v="194.4"/>
    <n v="930.66"/>
    <n v="46805.240000000005"/>
    <n v="0.44"/>
    <n v="0.37"/>
    <n v="92.184322105263149"/>
  </r>
  <r>
    <x v="94"/>
    <n v="194.4"/>
    <n v="347.24"/>
    <n v="47152.480000000003"/>
    <n v="0.17"/>
    <n v="0.14000000000000001"/>
    <n v="34.395035789473688"/>
  </r>
  <r>
    <x v="95"/>
    <n v="194.4"/>
    <n v="1148.8800000000001"/>
    <n v="48301.36"/>
    <n v="0.55000000000000004"/>
    <n v="0.46"/>
    <n v="113.79958736842106"/>
  </r>
  <r>
    <x v="96"/>
    <n v="194.4"/>
    <n v="892.55"/>
    <n v="49193.91"/>
    <n v="0.42"/>
    <n v="0.36"/>
    <n v="88.409426315789474"/>
  </r>
  <r>
    <x v="97"/>
    <n v="194.4"/>
    <n v="323.75"/>
    <n v="49517.66"/>
    <n v="0.15"/>
    <n v="0.13"/>
    <n v="32.06828947368421"/>
  </r>
  <r>
    <x v="98"/>
    <n v="194.4"/>
    <n v="343"/>
    <n v="49860.66"/>
    <n v="0.16"/>
    <n v="0.14000000000000001"/>
    <n v="33.975052631578947"/>
  </r>
  <r>
    <x v="99"/>
    <n v="194.4"/>
    <n v="571.16999999999996"/>
    <n v="50431.83"/>
    <n v="0.27"/>
    <n v="0.23"/>
    <n v="56.575891578947363"/>
  </r>
  <r>
    <x v="100"/>
    <n v="194.4"/>
    <n v="873.99"/>
    <n v="51305.82"/>
    <n v="0.42"/>
    <n v="0.35"/>
    <n v="86.571009473684214"/>
  </r>
  <r>
    <x v="101"/>
    <n v="194.4"/>
    <n v="1116.75"/>
    <n v="52422.57"/>
    <n v="0.53"/>
    <n v="0.45"/>
    <n v="110.61702631578947"/>
  </r>
  <r>
    <x v="102"/>
    <n v="194.4"/>
    <n v="439.84"/>
    <n v="52862.409999999996"/>
    <n v="0.21"/>
    <n v="0.18"/>
    <n v="43.567309473684212"/>
  </r>
  <r>
    <x v="103"/>
    <n v="194.4"/>
    <n v="1015.23"/>
    <n v="53877.64"/>
    <n v="0.48"/>
    <n v="0.41"/>
    <n v="100.56120315789474"/>
  </r>
  <r>
    <x v="104"/>
    <n v="194.4"/>
    <n v="1006.35"/>
    <n v="54883.99"/>
    <n v="0.48"/>
    <n v="0.4"/>
    <n v="99.681615789473696"/>
  </r>
  <r>
    <x v="105"/>
    <n v="194.4"/>
    <n v="1059.78"/>
    <n v="55943.77"/>
    <n v="0.5"/>
    <n v="0.42"/>
    <n v="104.97399789473684"/>
  </r>
  <r>
    <x v="106"/>
    <n v="194.4"/>
    <n v="749.55"/>
    <n v="56693.32"/>
    <n v="0.36"/>
    <n v="0.3"/>
    <n v="74.244900000000001"/>
  </r>
  <r>
    <x v="107"/>
    <n v="194.4"/>
    <n v="1036.77"/>
    <n v="57730.09"/>
    <n v="0.49"/>
    <n v="0.42"/>
    <n v="102.69479684210526"/>
  </r>
  <r>
    <x v="108"/>
    <n v="194.4"/>
    <n v="766.77"/>
    <n v="58496.859999999993"/>
    <n v="0.36"/>
    <n v="0.31"/>
    <n v="75.950586315789479"/>
  </r>
  <r>
    <x v="109"/>
    <n v="194.4"/>
    <n v="733.91"/>
    <n v="59230.77"/>
    <n v="0.35"/>
    <n v="0.28999999999999998"/>
    <n v="72.69571684210527"/>
  </r>
  <r>
    <x v="110"/>
    <n v="194.4"/>
    <n v="916.31"/>
    <n v="60147.079999999994"/>
    <n v="0.44"/>
    <n v="0.37"/>
    <n v="90.76291684210527"/>
  </r>
  <r>
    <x v="111"/>
    <n v="194.4"/>
    <n v="835.28"/>
    <n v="60982.359999999993"/>
    <n v="0.4"/>
    <n v="0.33"/>
    <n v="82.736682105263156"/>
  </r>
  <r>
    <x v="112"/>
    <n v="194.4"/>
    <n v="1101.3699999999999"/>
    <n v="62083.729999999996"/>
    <n v="0.52"/>
    <n v="0.44"/>
    <n v="109.09359684210524"/>
  </r>
  <r>
    <x v="113"/>
    <n v="194.4"/>
    <n v="778.28"/>
    <n v="62862.009999999995"/>
    <n v="0.37"/>
    <n v="0.31"/>
    <n v="77.090682105263156"/>
  </r>
  <r>
    <x v="114"/>
    <n v="194.4"/>
    <n v="948.79"/>
    <n v="63810.799999999996"/>
    <n v="0.45"/>
    <n v="0.38"/>
    <n v="93.980146315789483"/>
  </r>
  <r>
    <x v="115"/>
    <n v="194.4"/>
    <n v="778.22"/>
    <n v="64589.02"/>
    <n v="0.37"/>
    <n v="0.31"/>
    <n v="77.084738947368422"/>
  </r>
  <r>
    <x v="116"/>
    <n v="194.4"/>
    <n v="797.44"/>
    <n v="65386.46"/>
    <n v="0.38"/>
    <n v="0.32"/>
    <n v="78.988530526315799"/>
  </r>
  <r>
    <x v="117"/>
    <n v="194.4"/>
    <n v="1002.94"/>
    <n v="66389.399999999994"/>
    <n v="0.48"/>
    <n v="0.4"/>
    <n v="99.343846315789477"/>
  </r>
  <r>
    <x v="118"/>
    <n v="194.4"/>
    <n v="713.09"/>
    <n v="67102.489999999991"/>
    <n v="0.34"/>
    <n v="0.28999999999999998"/>
    <n v="70.633441052631582"/>
  </r>
  <r>
    <x v="119"/>
    <n v="194.4"/>
    <n v="642.6"/>
    <n v="67745.09"/>
    <n v="0.31"/>
    <n v="0.26"/>
    <n v="63.651221052631577"/>
  </r>
  <r>
    <x v="120"/>
    <n v="194.4"/>
    <n v="1.85"/>
    <n v="67746.94"/>
    <n v="0"/>
    <n v="0"/>
    <n v="0.18324736842105263"/>
  </r>
  <r>
    <x v="121"/>
    <n v="194.4"/>
    <n v="940.54"/>
    <n v="68687.48"/>
    <n v="0.45"/>
    <n v="0.38"/>
    <n v="93.162962105263162"/>
  </r>
  <r>
    <x v="122"/>
    <n v="194.4"/>
    <n v="1020.75"/>
    <n v="69708.23"/>
    <n v="0.49"/>
    <n v="0.41"/>
    <n v="101.10797368421052"/>
  </r>
  <r>
    <x v="123"/>
    <n v="194.4"/>
    <n v="955.7"/>
    <n v="70663.929999999993"/>
    <n v="0.45"/>
    <n v="0.38"/>
    <n v="94.664600000000007"/>
  </r>
  <r>
    <x v="124"/>
    <n v="194.4"/>
    <n v="614.63"/>
    <n v="71278.559999999998"/>
    <n v="0.28999999999999998"/>
    <n v="0.25"/>
    <n v="60.880718947368422"/>
  </r>
  <r>
    <x v="125"/>
    <n v="194.4"/>
    <n v="788.23"/>
    <n v="72066.789999999994"/>
    <n v="0.37"/>
    <n v="0.32"/>
    <n v="78.076255789473691"/>
  </r>
  <r>
    <x v="126"/>
    <n v="194.4"/>
    <n v="1114.98"/>
    <n v="73181.76999999999"/>
    <n v="0.53"/>
    <n v="0.45"/>
    <n v="110.44170315789475"/>
  </r>
  <r>
    <x v="127"/>
    <n v="194.4"/>
    <n v="914.44"/>
    <n v="74096.209999999992"/>
    <n v="0.43"/>
    <n v="0.37"/>
    <n v="90.577688421052628"/>
  </r>
  <r>
    <x v="128"/>
    <n v="194.4"/>
    <n v="954.17"/>
    <n v="75050.37999999999"/>
    <n v="0.45"/>
    <n v="0.38"/>
    <n v="94.513049473684205"/>
  </r>
  <r>
    <x v="129"/>
    <n v="194.4"/>
    <n v="764"/>
    <n v="75814.37999999999"/>
    <n v="0.36"/>
    <n v="0.31"/>
    <n v="75.676210526315785"/>
  </r>
  <r>
    <x v="130"/>
    <n v="194.4"/>
    <n v="1059.07"/>
    <n v="76873.45"/>
    <n v="0.5"/>
    <n v="0.42"/>
    <n v="104.90367052631578"/>
  </r>
  <r>
    <x v="131"/>
    <n v="194.4"/>
    <n v="404.15"/>
    <n v="77277.599999999991"/>
    <n v="0.19"/>
    <n v="0.16"/>
    <n v="40.032121052631581"/>
  </r>
  <r>
    <x v="132"/>
    <n v="194.4"/>
    <n v="305.85000000000002"/>
    <n v="77583.45"/>
    <n v="0.15"/>
    <n v="0.12"/>
    <n v="30.295247368421055"/>
  </r>
  <r>
    <x v="133"/>
    <n v="194.4"/>
    <n v="990.31"/>
    <n v="78573.759999999995"/>
    <n v="0.47"/>
    <n v="0.4"/>
    <n v="98.092811578947376"/>
  </r>
  <r>
    <x v="134"/>
    <n v="194.4"/>
    <n v="964.98"/>
    <n v="79538.739999999991"/>
    <n v="0.46"/>
    <n v="0.39"/>
    <n v="95.583808421052638"/>
  </r>
  <r>
    <x v="135"/>
    <n v="194.4"/>
    <n v="1023.57"/>
    <n v="80562.31"/>
    <n v="0.49"/>
    <n v="0.41"/>
    <n v="101.38730210526316"/>
  </r>
  <r>
    <x v="136"/>
    <n v="194.4"/>
    <n v="1029.31"/>
    <n v="81591.62"/>
    <n v="0.49"/>
    <n v="0.41"/>
    <n v="101.95586421052631"/>
  </r>
  <r>
    <x v="137"/>
    <n v="194.4"/>
    <n v="895.92"/>
    <n v="82487.539999999994"/>
    <n v="0.43"/>
    <n v="0.36"/>
    <n v="88.743233684210537"/>
  </r>
  <r>
    <x v="138"/>
    <n v="194.4"/>
    <n v="727.65"/>
    <n v="83215.189999999988"/>
    <n v="0.35"/>
    <n v="0.28999999999999998"/>
    <n v="72.075647368421045"/>
  </r>
  <r>
    <x v="139"/>
    <n v="194.4"/>
    <n v="1025.47"/>
    <n v="84240.659999999989"/>
    <n v="0.49"/>
    <n v="0.41"/>
    <n v="101.57550210526317"/>
  </r>
  <r>
    <x v="140"/>
    <n v="194.4"/>
    <n v="625.17999999999995"/>
    <n v="84865.839999999982"/>
    <n v="0.3"/>
    <n v="0.25"/>
    <n v="61.925724210526319"/>
  </r>
  <r>
    <x v="141"/>
    <n v="194.4"/>
    <n v="566.15"/>
    <n v="85431.989999999976"/>
    <n v="0.27"/>
    <n v="0.23"/>
    <n v="56.078647368421052"/>
  </r>
  <r>
    <x v="142"/>
    <n v="194.4"/>
    <n v="1034.2"/>
    <n v="86466.189999999973"/>
    <n v="0.49"/>
    <n v="0.41"/>
    <n v="102.44023157894738"/>
  </r>
  <r>
    <x v="143"/>
    <n v="194.4"/>
    <n v="704.28"/>
    <n v="87170.469999999972"/>
    <n v="0.34"/>
    <n v="0.28000000000000003"/>
    <n v="69.760787368421049"/>
  </r>
  <r>
    <x v="144"/>
    <n v="194.4"/>
    <n v="927.92"/>
    <n v="88098.38999999997"/>
    <n v="0.44"/>
    <n v="0.37"/>
    <n v="91.912917894736836"/>
  </r>
  <r>
    <x v="145"/>
    <n v="194.4"/>
    <n v="953.14"/>
    <n v="89051.52999999997"/>
    <n v="0.45"/>
    <n v="0.38"/>
    <n v="94.411025263157896"/>
  </r>
  <r>
    <x v="146"/>
    <n v="194.4"/>
    <n v="757.91"/>
    <n v="89809.439999999973"/>
    <n v="0.36"/>
    <n v="0.3"/>
    <n v="75.072980000000001"/>
  </r>
  <r>
    <x v="147"/>
    <n v="194.4"/>
    <n v="775.49"/>
    <n v="90584.929999999978"/>
    <n v="0.37"/>
    <n v="0.31"/>
    <n v="76.814325263157897"/>
  </r>
  <r>
    <x v="148"/>
    <n v="194.4"/>
    <n v="421.7"/>
    <n v="91006.629999999976"/>
    <n v="0.2"/>
    <n v="0.17"/>
    <n v="41.770494736842103"/>
  </r>
  <r>
    <x v="149"/>
    <n v="194.4"/>
    <n v="218.02"/>
    <n v="91224.64999999998"/>
    <n v="0.1"/>
    <n v="0.09"/>
    <n v="21.595454736842107"/>
  </r>
  <r>
    <x v="150"/>
    <n v="194.4"/>
    <n v="408.37"/>
    <n v="91633.019999999975"/>
    <n v="0.19"/>
    <n v="0.16"/>
    <n v="40.450123157894737"/>
  </r>
  <r>
    <x v="151"/>
    <n v="194.4"/>
    <n v="828.24"/>
    <n v="92461.25999999998"/>
    <n v="0.39"/>
    <n v="0.33"/>
    <n v="82.039351578947375"/>
  </r>
  <r>
    <x v="152"/>
    <n v="194.4"/>
    <n v="853.64"/>
    <n v="93314.89999999998"/>
    <n v="0.41"/>
    <n v="0.34"/>
    <n v="84.555288421052637"/>
  </r>
  <r>
    <x v="153"/>
    <n v="194.4"/>
    <n v="823.21"/>
    <n v="94138.109999999986"/>
    <n v="0.39"/>
    <n v="0.33"/>
    <n v="81.541116842105268"/>
  </r>
  <r>
    <x v="154"/>
    <n v="194.4"/>
    <n v="888.14"/>
    <n v="95026.249999999985"/>
    <n v="0.42"/>
    <n v="0.36"/>
    <n v="87.972604210526313"/>
  </r>
  <r>
    <x v="155"/>
    <n v="194.4"/>
    <n v="740.73"/>
    <n v="95766.979999999981"/>
    <n v="0.35"/>
    <n v="0.3"/>
    <n v="73.371255789473679"/>
  </r>
  <r>
    <x v="156"/>
    <n v="194.4"/>
    <n v="969.83"/>
    <n v="96736.809999999983"/>
    <n v="0.46"/>
    <n v="0.39"/>
    <n v="96.064213684210529"/>
  </r>
  <r>
    <x v="157"/>
    <n v="194.4"/>
    <n v="955.23"/>
    <n v="97692.039999999979"/>
    <n v="0.45"/>
    <n v="0.38"/>
    <n v="94.618045263157896"/>
  </r>
  <r>
    <x v="158"/>
    <n v="194.4"/>
    <n v="949.21"/>
    <n v="98641.249999999985"/>
    <n v="0.45"/>
    <n v="0.38"/>
    <n v="94.021748421052635"/>
  </r>
  <r>
    <x v="159"/>
    <n v="194.4"/>
    <n v="799.08"/>
    <n v="99440.329999999987"/>
    <n v="0.38"/>
    <n v="0.32"/>
    <n v="79.150976842105266"/>
  </r>
  <r>
    <x v="160"/>
    <n v="194.4"/>
    <n v="711.24"/>
    <n v="100151.56999999999"/>
    <n v="0.34"/>
    <n v="0.28000000000000003"/>
    <n v="70.450193684210532"/>
  </r>
  <r>
    <x v="161"/>
    <n v="194.4"/>
    <n v="672.91"/>
    <n v="100824.48"/>
    <n v="0.32"/>
    <n v="0.27"/>
    <n v="66.653506315789471"/>
  </r>
  <r>
    <x v="162"/>
    <n v="194.4"/>
    <n v="694.15"/>
    <n v="101518.62999999999"/>
    <n v="0.33"/>
    <n v="0.28000000000000003"/>
    <n v="68.757384210526311"/>
  </r>
  <r>
    <x v="163"/>
    <n v="194.4"/>
    <n v="711.44"/>
    <n v="102230.06999999999"/>
    <n v="0.34"/>
    <n v="0.28999999999999998"/>
    <n v="70.470004210526326"/>
  </r>
  <r>
    <x v="164"/>
    <n v="194.4"/>
    <n v="817.78"/>
    <n v="103047.84999999999"/>
    <n v="0.39"/>
    <n v="0.33"/>
    <n v="81.003261052631572"/>
  </r>
  <r>
    <x v="165"/>
    <n v="194.4"/>
    <n v="820.91"/>
    <n v="103868.76"/>
    <n v="0.39"/>
    <n v="0.33"/>
    <n v="81.313295789473685"/>
  </r>
  <r>
    <x v="166"/>
    <n v="194.4"/>
    <n v="371.13"/>
    <n v="104239.89"/>
    <n v="0.18"/>
    <n v="0.15"/>
    <n v="36.76140315789474"/>
  </r>
  <r>
    <x v="167"/>
    <n v="194.4"/>
    <n v="618.62"/>
    <n v="104858.51"/>
    <n v="0.28999999999999998"/>
    <n v="0.25"/>
    <n v="61.275938947368424"/>
  </r>
  <r>
    <x v="168"/>
    <n v="194.4"/>
    <n v="476.56"/>
    <n v="105335.06999999999"/>
    <n v="0.23"/>
    <n v="0.19"/>
    <n v="47.204522105263159"/>
  </r>
  <r>
    <x v="169"/>
    <n v="194.4"/>
    <n v="885.55"/>
    <n v="106220.62"/>
    <n v="0.42"/>
    <n v="0.35"/>
    <n v="87.716057894736835"/>
  </r>
  <r>
    <x v="170"/>
    <n v="194.4"/>
    <n v="860.44"/>
    <n v="107081.06"/>
    <n v="0.41"/>
    <n v="0.34"/>
    <n v="85.228846315789482"/>
  </r>
  <r>
    <x v="171"/>
    <n v="194.4"/>
    <n v="955.8"/>
    <n v="108036.86"/>
    <n v="0.45"/>
    <n v="0.38"/>
    <n v="94.674505263157883"/>
  </r>
  <r>
    <x v="172"/>
    <n v="194.4"/>
    <n v="932.64"/>
    <n v="108969.5"/>
    <n v="0.44"/>
    <n v="0.37"/>
    <n v="92.380446315789484"/>
  </r>
  <r>
    <x v="173"/>
    <n v="194.4"/>
    <n v="889.15"/>
    <n v="109858.65"/>
    <n v="0.42"/>
    <n v="0.36"/>
    <n v="88.072647368421059"/>
  </r>
  <r>
    <x v="174"/>
    <n v="194.4"/>
    <n v="857.09"/>
    <n v="110715.73999999999"/>
    <n v="0.41"/>
    <n v="0.34"/>
    <n v="84.897019999999998"/>
  </r>
  <r>
    <x v="175"/>
    <n v="194.4"/>
    <n v="760.34"/>
    <n v="111476.07999999999"/>
    <n v="0.36"/>
    <n v="0.3"/>
    <n v="75.313677894736855"/>
  </r>
  <r>
    <x v="176"/>
    <n v="194.4"/>
    <n v="635.95000000000005"/>
    <n v="112112.02999999998"/>
    <n v="0.3"/>
    <n v="0.25"/>
    <n v="62.992521052631588"/>
  </r>
  <r>
    <x v="177"/>
    <n v="194.4"/>
    <n v="929.07"/>
    <n v="113041.09999999999"/>
    <n v="0.44"/>
    <n v="0.37"/>
    <n v="92.026828421052642"/>
  </r>
  <r>
    <x v="178"/>
    <n v="194.4"/>
    <n v="904.74"/>
    <n v="113945.84"/>
    <n v="0.43"/>
    <n v="0.36"/>
    <n v="89.616877894736845"/>
  </r>
  <r>
    <x v="179"/>
    <n v="194.4"/>
    <n v="761.83"/>
    <n v="114707.67"/>
    <n v="0.36"/>
    <n v="0.31"/>
    <n v="75.461266315789473"/>
  </r>
  <r>
    <x v="180"/>
    <n v="194.4"/>
    <n v="845.07"/>
    <n v="115552.74"/>
    <n v="0.4"/>
    <n v="0.34"/>
    <n v="83.706407368421054"/>
  </r>
  <r>
    <x v="181"/>
    <n v="194.4"/>
    <n v="435.54"/>
    <n v="115988.28"/>
    <n v="0.21"/>
    <n v="0.17"/>
    <n v="43.141383157894744"/>
  </r>
  <r>
    <x v="182"/>
    <n v="194.4"/>
    <n v="880.58"/>
    <n v="116868.86"/>
    <n v="0.42"/>
    <n v="0.35"/>
    <n v="87.22376631578949"/>
  </r>
  <r>
    <x v="183"/>
    <n v="194.4"/>
    <n v="583.95000000000005"/>
    <n v="117452.81"/>
    <n v="0.28000000000000003"/>
    <n v="0.23"/>
    <n v="57.84178421052632"/>
  </r>
  <r>
    <x v="184"/>
    <n v="194.4"/>
    <n v="795.92"/>
    <n v="118248.73"/>
    <n v="0.38"/>
    <n v="0.32"/>
    <n v="78.837970526315786"/>
  </r>
  <r>
    <x v="185"/>
    <n v="194.4"/>
    <n v="830.07"/>
    <n v="119078.8"/>
    <n v="0.39"/>
    <n v="0.33"/>
    <n v="82.220617894736847"/>
  </r>
  <r>
    <x v="186"/>
    <n v="194.4"/>
    <n v="852.96"/>
    <n v="119931.76000000001"/>
    <n v="0.41"/>
    <n v="0.34"/>
    <n v="84.487932631578957"/>
  </r>
  <r>
    <x v="187"/>
    <n v="194.4"/>
    <n v="789.5"/>
    <n v="120721.26000000001"/>
    <n v="0.38"/>
    <n v="0.32"/>
    <n v="78.202052631578951"/>
  </r>
  <r>
    <x v="188"/>
    <n v="194.4"/>
    <n v="829.59"/>
    <n v="121550.85"/>
    <n v="0.39"/>
    <n v="0.33"/>
    <n v="82.173072631578961"/>
  </r>
  <r>
    <x v="189"/>
    <n v="194.4"/>
    <n v="204.19"/>
    <n v="121755.04000000001"/>
    <n v="0.1"/>
    <n v="0.08"/>
    <n v="20.225556842105263"/>
  </r>
  <r>
    <x v="190"/>
    <n v="194.4"/>
    <n v="209.18"/>
    <n v="121964.22"/>
    <n v="0.1"/>
    <n v="0.08"/>
    <n v="20.719829473684211"/>
  </r>
  <r>
    <x v="191"/>
    <n v="194.4"/>
    <n v="410.93"/>
    <n v="122375.15"/>
    <n v="0.2"/>
    <n v="0.16"/>
    <n v="40.703697894736848"/>
  </r>
  <r>
    <x v="192"/>
    <n v="194.4"/>
    <n v="863.53"/>
    <n v="123238.68"/>
    <n v="0.41"/>
    <n v="0.35"/>
    <n v="85.534918947368425"/>
  </r>
  <r>
    <x v="193"/>
    <n v="194.4"/>
    <n v="867.1"/>
    <n v="124105.78"/>
    <n v="0.41"/>
    <n v="0.35"/>
    <n v="85.888536842105268"/>
  </r>
  <r>
    <x v="194"/>
    <n v="194.4"/>
    <n v="810.89"/>
    <n v="124916.67"/>
    <n v="0.39"/>
    <n v="0.32"/>
    <n v="80.32078842105264"/>
  </r>
  <r>
    <x v="195"/>
    <n v="194.4"/>
    <n v="795.21"/>
    <n v="125711.88"/>
    <n v="0.38"/>
    <n v="0.32"/>
    <n v="78.767643157894739"/>
  </r>
  <r>
    <x v="196"/>
    <n v="194.4"/>
    <n v="780.76"/>
    <n v="126492.64"/>
    <n v="0.37"/>
    <n v="0.31"/>
    <n v="77.336332631578955"/>
  </r>
  <r>
    <x v="197"/>
    <n v="194.4"/>
    <n v="716.86"/>
    <n v="127209.5"/>
    <n v="0.34"/>
    <n v="0.28999999999999998"/>
    <n v="71.006869473684219"/>
  </r>
  <r>
    <x v="198"/>
    <n v="194.4"/>
    <n v="795.34"/>
    <n v="128004.84"/>
    <n v="0.38"/>
    <n v="0.32"/>
    <n v="78.780519999999996"/>
  </r>
  <r>
    <x v="199"/>
    <n v="194.4"/>
    <n v="783.59"/>
    <n v="128788.43"/>
    <n v="0.37"/>
    <n v="0.31"/>
    <n v="77.616651578947369"/>
  </r>
  <r>
    <x v="200"/>
    <n v="194.4"/>
    <n v="653.99"/>
    <n v="129442.42"/>
    <n v="0.31"/>
    <n v="0.26"/>
    <n v="64.779430526315792"/>
  </r>
  <r>
    <x v="201"/>
    <n v="194.4"/>
    <n v="626.25"/>
    <n v="130068.67"/>
    <n v="0.3"/>
    <n v="0.25"/>
    <n v="62.031710526315784"/>
  </r>
  <r>
    <x v="202"/>
    <n v="194.4"/>
    <n v="695.93"/>
    <n v="130764.59999999999"/>
    <n v="0.33"/>
    <n v="0.28000000000000003"/>
    <n v="68.933697894736838"/>
  </r>
  <r>
    <x v="203"/>
    <n v="194.4"/>
    <n v="625.88"/>
    <n v="131390.47999999998"/>
    <n v="0.3"/>
    <n v="0.25"/>
    <n v="61.995061052631584"/>
  </r>
  <r>
    <x v="204"/>
    <n v="194.4"/>
    <n v="691.85"/>
    <n v="132082.32999999999"/>
    <n v="0.33"/>
    <n v="0.28000000000000003"/>
    <n v="68.529563157894742"/>
  </r>
  <r>
    <x v="205"/>
    <n v="194.4"/>
    <n v="721.18"/>
    <n v="132803.50999999998"/>
    <n v="0.34"/>
    <n v="0.28999999999999998"/>
    <n v="71.434776842105265"/>
  </r>
  <r>
    <x v="206"/>
    <n v="194.4"/>
    <n v="660.24"/>
    <n v="133463.74999999997"/>
    <n v="0.31"/>
    <n v="0.26"/>
    <n v="65.398509473684214"/>
  </r>
  <r>
    <x v="207"/>
    <n v="194.4"/>
    <n v="721.86"/>
    <n v="134185.60999999996"/>
    <n v="0.34"/>
    <n v="0.28999999999999998"/>
    <n v="71.502132631578959"/>
  </r>
  <r>
    <x v="208"/>
    <n v="194.4"/>
    <n v="663.88"/>
    <n v="134849.48999999996"/>
    <n v="0.32"/>
    <n v="0.27"/>
    <n v="65.75906105263158"/>
  </r>
  <r>
    <x v="209"/>
    <n v="194.4"/>
    <n v="673.07"/>
    <n v="135522.55999999997"/>
    <n v="0.32"/>
    <n v="0.27"/>
    <n v="66.669354736842109"/>
  </r>
  <r>
    <x v="210"/>
    <n v="194.4"/>
    <n v="714.76"/>
    <n v="136237.31999999998"/>
    <n v="0.34"/>
    <n v="0.28999999999999998"/>
    <n v="70.798858947368416"/>
  </r>
  <r>
    <x v="211"/>
    <n v="194.4"/>
    <n v="703.96"/>
    <n v="136941.27999999997"/>
    <n v="0.33"/>
    <n v="0.28000000000000003"/>
    <n v="69.729090526315787"/>
  </r>
  <r>
    <x v="212"/>
    <n v="194.4"/>
    <n v="698.7"/>
    <n v="137639.97999999998"/>
    <n v="0.33"/>
    <n v="0.28000000000000003"/>
    <n v="69.208073684210532"/>
  </r>
  <r>
    <x v="213"/>
    <n v="194.4"/>
    <n v="675.73"/>
    <n v="138315.71"/>
    <n v="0.32"/>
    <n v="0.27"/>
    <n v="66.932834736842111"/>
  </r>
  <r>
    <x v="214"/>
    <n v="194.4"/>
    <n v="670.22"/>
    <n v="138985.93"/>
    <n v="0.32"/>
    <n v="0.27"/>
    <n v="66.387054736842103"/>
  </r>
  <r>
    <x v="215"/>
    <n v="194.4"/>
    <n v="707.33"/>
    <n v="139693.25999999998"/>
    <n v="0.34"/>
    <n v="0.28000000000000003"/>
    <n v="70.062897894736849"/>
  </r>
  <r>
    <x v="216"/>
    <n v="194.4"/>
    <n v="598.9"/>
    <n v="140292.15999999997"/>
    <n v="0.28000000000000003"/>
    <n v="0.24"/>
    <n v="59.322621052631575"/>
  </r>
  <r>
    <x v="217"/>
    <n v="194.4"/>
    <n v="618.38"/>
    <n v="140910.53999999998"/>
    <n v="0.28999999999999998"/>
    <n v="0.25"/>
    <n v="61.252166315789474"/>
  </r>
  <r>
    <x v="218"/>
    <n v="194.4"/>
    <n v="653.96"/>
    <n v="141564.49999999997"/>
    <n v="0.31"/>
    <n v="0.26"/>
    <n v="64.776458947368425"/>
  </r>
  <r>
    <x v="219"/>
    <n v="194.4"/>
    <n v="640.77"/>
    <n v="142205.26999999996"/>
    <n v="0.3"/>
    <n v="0.26"/>
    <n v="63.469954736842105"/>
  </r>
  <r>
    <x v="220"/>
    <n v="194.4"/>
    <n v="629.04999999999995"/>
    <n v="142834.31999999995"/>
    <n v="0.3"/>
    <n v="0.25"/>
    <n v="62.309057894736839"/>
  </r>
  <r>
    <x v="221"/>
    <n v="194.4"/>
    <n v="641.63"/>
    <n v="143475.94999999995"/>
    <n v="0.31"/>
    <n v="0.26"/>
    <n v="63.555140000000002"/>
  </r>
  <r>
    <x v="222"/>
    <n v="194.4"/>
    <n v="13.79"/>
    <n v="143489.73999999996"/>
    <n v="0.01"/>
    <n v="0.01"/>
    <n v="1.3659357894736843"/>
  </r>
  <r>
    <x v="223"/>
    <n v="194.4"/>
    <n v="638.14"/>
    <n v="144127.87999999998"/>
    <n v="0.3"/>
    <n v="0.26"/>
    <n v="63.209446315789471"/>
  </r>
  <r>
    <x v="224"/>
    <n v="194.4"/>
    <n v="199.15"/>
    <n v="144327.02999999997"/>
    <n v="0.1"/>
    <n v="0.08"/>
    <n v="19.72633157894737"/>
  </r>
  <r>
    <x v="225"/>
    <n v="194.4"/>
    <n v="316.99"/>
    <n v="144644.01999999996"/>
    <n v="0.15"/>
    <n v="0.13"/>
    <n v="31.398693684210528"/>
  </r>
  <r>
    <x v="226"/>
    <n v="194.4"/>
    <n v="309.38"/>
    <n v="144953.39999999997"/>
    <n v="0.15"/>
    <n v="0.12"/>
    <n v="30.644903157894738"/>
  </r>
  <r>
    <x v="227"/>
    <n v="194.4"/>
    <n v="554.98"/>
    <n v="145508.37999999998"/>
    <n v="0.26"/>
    <n v="0.23"/>
    <n v="54.972229473684216"/>
  </r>
  <r>
    <x v="228"/>
    <n v="194.4"/>
    <n v="522.39"/>
    <n v="146030.76999999999"/>
    <n v="0.25"/>
    <n v="0.21"/>
    <n v="51.744104210526316"/>
  </r>
  <r>
    <x v="229"/>
    <n v="194.4"/>
    <n v="529.72"/>
    <n v="146560.49"/>
    <n v="0.25"/>
    <n v="0.21"/>
    <n v="52.470160000000007"/>
  </r>
  <r>
    <x v="230"/>
    <n v="194.4"/>
    <n v="612.73"/>
    <n v="147173.22"/>
    <n v="0.28999999999999998"/>
    <n v="0.25"/>
    <n v="60.692518947368427"/>
  </r>
  <r>
    <x v="231"/>
    <n v="194.4"/>
    <n v="583.09"/>
    <n v="147756.31"/>
    <n v="0.28000000000000003"/>
    <n v="0.23"/>
    <n v="57.756598947368424"/>
  </r>
  <r>
    <x v="232"/>
    <n v="194.4"/>
    <n v="272.42"/>
    <n v="148028.73000000001"/>
    <n v="0.13"/>
    <n v="0.11"/>
    <n v="26.983917894736845"/>
  </r>
  <r>
    <x v="233"/>
    <n v="194.4"/>
    <n v="274.70999999999998"/>
    <n v="148303.44"/>
    <n v="0.13"/>
    <n v="0.11"/>
    <n v="27.210748421052632"/>
  </r>
  <r>
    <x v="234"/>
    <n v="194.4"/>
    <n v="193.16"/>
    <n v="148496.6"/>
    <n v="0.09"/>
    <n v="0.08"/>
    <n v="19.133006315789473"/>
  </r>
  <r>
    <x v="235"/>
    <n v="194.4"/>
    <n v="403.71"/>
    <n v="148900.31"/>
    <n v="0.19"/>
    <n v="0.16"/>
    <n v="39.988537894736837"/>
  </r>
  <r>
    <x v="236"/>
    <n v="194.4"/>
    <n v="663.51"/>
    <n v="149563.82"/>
    <n v="0.32"/>
    <n v="0.27"/>
    <n v="65.722411578947373"/>
  </r>
  <r>
    <x v="237"/>
    <n v="194.4"/>
    <n v="617"/>
    <n v="150180.82"/>
    <n v="0.28999999999999998"/>
    <n v="0.25"/>
    <n v="61.115473684210528"/>
  </r>
  <r>
    <x v="238"/>
    <n v="194.4"/>
    <n v="586.26"/>
    <n v="150767.08000000002"/>
    <n v="0.28000000000000003"/>
    <n v="0.24"/>
    <n v="58.070595789473685"/>
  </r>
  <r>
    <x v="239"/>
    <n v="194.4"/>
    <n v="321.51"/>
    <n v="151088.59000000003"/>
    <n v="0.15"/>
    <n v="0.13"/>
    <n v="31.846411578947368"/>
  </r>
  <r>
    <x v="240"/>
    <n v="194.4"/>
    <n v="282.26"/>
    <n v="151370.85000000003"/>
    <n v="0.13"/>
    <n v="0.11"/>
    <n v="27.958595789473684"/>
  </r>
  <r>
    <x v="241"/>
    <n v="194.4"/>
    <n v="264.58"/>
    <n v="151635.43000000002"/>
    <n v="0.13"/>
    <n v="0.11"/>
    <n v="26.207345263157894"/>
  </r>
  <r>
    <x v="242"/>
    <n v="194.4"/>
    <n v="0"/>
    <n v="151635.43000000002"/>
    <n v="0"/>
    <n v="0"/>
    <n v="0"/>
  </r>
  <r>
    <x v="243"/>
    <n v="194.4"/>
    <n v="0"/>
    <n v="151635.43000000002"/>
    <n v="0"/>
    <n v="0"/>
    <n v="0"/>
  </r>
  <r>
    <x v="244"/>
    <n v="194.4"/>
    <n v="516.89"/>
    <n v="152152.32000000004"/>
    <n v="0.25"/>
    <n v="0.21"/>
    <n v="51.199314736842105"/>
  </r>
  <r>
    <x v="245"/>
    <n v="194.4"/>
    <n v="497.76"/>
    <n v="152650.08000000005"/>
    <n v="0.24"/>
    <n v="0.2"/>
    <n v="49.304437894736836"/>
  </r>
  <r>
    <x v="246"/>
    <n v="194.4"/>
    <n v="588.1"/>
    <n v="153238.18000000005"/>
    <n v="0.28000000000000003"/>
    <n v="0.24"/>
    <n v="58.252852631578953"/>
  </r>
  <r>
    <x v="247"/>
    <n v="194.4"/>
    <n v="555.95000000000005"/>
    <n v="153794.13000000006"/>
    <n v="0.26"/>
    <n v="0.22"/>
    <n v="55.068310526315798"/>
  </r>
  <r>
    <x v="248"/>
    <n v="194.4"/>
    <n v="525.87"/>
    <n v="154320.00000000006"/>
    <n v="0.25"/>
    <n v="0.21"/>
    <n v="52.088807368421058"/>
  </r>
  <r>
    <x v="249"/>
    <n v="194.4"/>
    <n v="521.79999999999995"/>
    <n v="154841.80000000005"/>
    <n v="0.25"/>
    <n v="0.21"/>
    <n v="51.685663157894737"/>
  </r>
  <r>
    <x v="250"/>
    <n v="194.4"/>
    <n v="566.64"/>
    <n v="155408.44000000006"/>
    <n v="0.27"/>
    <n v="0.23"/>
    <n v="56.127183157894741"/>
  </r>
  <r>
    <x v="251"/>
    <n v="194.4"/>
    <n v="545.08000000000004"/>
    <n v="155953.52000000005"/>
    <n v="0.26"/>
    <n v="0.22"/>
    <n v="53.991608421052632"/>
  </r>
  <r>
    <x v="252"/>
    <n v="194.4"/>
    <n v="546.45000000000005"/>
    <n v="156499.97000000006"/>
    <n v="0.26"/>
    <n v="0.22"/>
    <n v="54.127310526315789"/>
  </r>
  <r>
    <x v="253"/>
    <n v="194.4"/>
    <n v="529.08000000000004"/>
    <n v="157029.05000000005"/>
    <n v="0.25"/>
    <n v="0.21"/>
    <n v="52.406766315789483"/>
  </r>
  <r>
    <x v="254"/>
    <n v="194.4"/>
    <n v="505.27"/>
    <n v="157534.32000000004"/>
    <n v="0.24"/>
    <n v="0.2"/>
    <n v="50.048323157894735"/>
  </r>
  <r>
    <x v="255"/>
    <n v="194.4"/>
    <n v="461.68"/>
    <n v="157996.00000000003"/>
    <n v="0.22"/>
    <n v="0.19"/>
    <n v="45.73061894736842"/>
  </r>
  <r>
    <x v="256"/>
    <n v="194.4"/>
    <n v="644.51"/>
    <n v="158640.51000000004"/>
    <n v="0.31"/>
    <n v="0.26"/>
    <n v="63.840411578947368"/>
  </r>
  <r>
    <x v="257"/>
    <n v="194.4"/>
    <n v="18.05"/>
    <n v="158658.56000000003"/>
    <n v="0.01"/>
    <n v="0.01"/>
    <n v="1.7879"/>
  </r>
  <r>
    <x v="258"/>
    <n v="194.4"/>
    <n v="615.88"/>
    <n v="159274.44000000003"/>
    <n v="0.28999999999999998"/>
    <n v="0.25"/>
    <n v="61.004534736842103"/>
  </r>
  <r>
    <x v="259"/>
    <n v="200"/>
    <n v="626.87"/>
    <n v="161861.22000000006"/>
    <n v="0.40621176000000003"/>
    <n v="0.25"/>
    <n v="54.872992558139536"/>
  </r>
  <r>
    <x v="260"/>
    <n v="200"/>
    <n v="628.20000000000005"/>
    <n v="162489.42000000007"/>
    <n v="0.40707360000000009"/>
    <n v="0.25"/>
    <n v="54.989413953488373"/>
  </r>
  <r>
    <x v="261"/>
    <n v="200"/>
    <n v="641.17999999999995"/>
    <n v="163130.60000000006"/>
    <n v="0.41548464000000002"/>
    <n v="0.26"/>
    <n v="56.12561674418604"/>
  </r>
  <r>
    <x v="262"/>
    <n v="200"/>
    <n v="631.19000000000005"/>
    <n v="163761.79000000007"/>
    <n v="0.40901112000000001"/>
    <n v="0.25"/>
    <n v="55.251143255813957"/>
  </r>
  <r>
    <x v="263"/>
    <n v="200"/>
    <n v="593.4"/>
    <n v="164355.19000000006"/>
    <n v="0.38452319999999995"/>
    <n v="0.24"/>
    <n v="51.943200000000004"/>
  </r>
  <r>
    <x v="264"/>
    <n v="200"/>
    <n v="5.43"/>
    <n v="164360.62000000005"/>
    <n v="3.51864E-3"/>
    <n v="0"/>
    <n v="0.47531441860465118"/>
  </r>
  <r>
    <x v="265"/>
    <n v="200"/>
    <n v="390.94"/>
    <n v="164751.56000000006"/>
    <n v="0.25332912000000002"/>
    <n v="0.16"/>
    <n v="34.220887441860469"/>
  </r>
  <r>
    <x v="266"/>
    <n v="200"/>
    <n v="365.12"/>
    <n v="165116.68000000005"/>
    <n v="0.23659776000000002"/>
    <n v="0.15"/>
    <n v="31.960736744186047"/>
  </r>
  <r>
    <x v="267"/>
    <n v="200"/>
    <n v="503.17"/>
    <n v="165619.85000000006"/>
    <n v="0.32605416000000004"/>
    <n v="0.2"/>
    <n v="44.044927441860466"/>
  </r>
  <r>
    <x v="268"/>
    <n v="200"/>
    <n v="685.6"/>
    <n v="166305.45000000007"/>
    <n v="0.44426880000000002"/>
    <n v="0.27"/>
    <n v="60.013916279069768"/>
  </r>
  <r>
    <x v="269"/>
    <n v="200"/>
    <n v="624.22"/>
    <n v="166929.67000000007"/>
    <n v="0.40449456"/>
    <n v="0.25"/>
    <n v="54.641025116279074"/>
  </r>
  <r>
    <x v="270"/>
    <n v="200"/>
    <n v="639.30999999999995"/>
    <n v="167568.98000000007"/>
    <n v="0.41427287999999995"/>
    <n v="0.26"/>
    <n v="55.961926511627901"/>
  </r>
  <r>
    <x v="271"/>
    <n v="200"/>
    <n v="29.97"/>
    <n v="167598.95000000007"/>
    <n v="1.942056E-2"/>
    <n v="0.01"/>
    <n v="2.6234204651162791"/>
  </r>
  <r>
    <x v="272"/>
    <n v="200"/>
    <n v="565.01"/>
    <n v="168163.96000000008"/>
    <n v="0.36612648000000003"/>
    <n v="0.23"/>
    <n v="49.458084651162793"/>
  </r>
  <r>
    <x v="273"/>
    <n v="200"/>
    <n v="462.84"/>
    <n v="168626.80000000008"/>
    <n v="0.29992032000000002"/>
    <n v="0.19"/>
    <n v="40.514645581395342"/>
  </r>
  <r>
    <x v="274"/>
    <n v="200"/>
    <n v="571.74"/>
    <n v="169198.54000000007"/>
    <n v="0.37048752000000001"/>
    <n v="0.23"/>
    <n v="50.047194418604654"/>
  </r>
  <r>
    <x v="275"/>
    <n v="200"/>
    <n v="569.29999999999995"/>
    <n v="169767.84000000005"/>
    <n v="0.36890639999999997"/>
    <n v="0.23"/>
    <n v="49.833609302325577"/>
  </r>
  <r>
    <x v="276"/>
    <n v="200"/>
    <n v="526.91"/>
    <n v="170294.75000000006"/>
    <n v="0.34143768000000002"/>
    <n v="0.21"/>
    <n v="46.123005581395347"/>
  </r>
  <r>
    <x v="277"/>
    <n v="200"/>
    <n v="621.78"/>
    <n v="170916.53000000006"/>
    <n v="0.40291344000000001"/>
    <n v="0.25"/>
    <n v="54.427439999999997"/>
  </r>
  <r>
    <x v="278"/>
    <n v="200"/>
    <n v="383.41"/>
    <n v="171299.94000000006"/>
    <n v="0.24844968000000003"/>
    <n v="0.15"/>
    <n v="33.56174976744186"/>
  </r>
  <r>
    <x v="279"/>
    <n v="200"/>
    <n v="776.1"/>
    <n v="172076.04000000007"/>
    <n v="0.50291280000000005"/>
    <n v="0.31"/>
    <n v="67.935823255813958"/>
  </r>
  <r>
    <x v="280"/>
    <n v="200"/>
    <n v="726.83"/>
    <n v="172802.87000000005"/>
    <n v="0.47098584000000004"/>
    <n v="0.28999999999999998"/>
    <n v="63.622979534883726"/>
  </r>
  <r>
    <x v="281"/>
    <n v="200"/>
    <n v="664.55"/>
    <n v="173467.42000000004"/>
    <n v="0.43062840000000002"/>
    <n v="0.27"/>
    <n v="58.171306976744184"/>
  </r>
  <r>
    <x v="282"/>
    <n v="200"/>
    <n v="704.63"/>
    <n v="174172.05000000005"/>
    <n v="0.45660023999999999"/>
    <n v="0.28000000000000003"/>
    <n v="61.679705116279067"/>
  </r>
  <r>
    <x v="283"/>
    <n v="200"/>
    <n v="674.03"/>
    <n v="174846.08000000005"/>
    <n v="0.43677144000000001"/>
    <n v="0.27"/>
    <n v="59.001137674418608"/>
  </r>
  <r>
    <x v="284"/>
    <n v="200"/>
    <n v="545.73"/>
    <n v="175391.81000000006"/>
    <n v="0.35363304000000007"/>
    <n v="0.22"/>
    <n v="47.770412093023253"/>
  </r>
  <r>
    <x v="285"/>
    <n v="200"/>
    <n v="595.46"/>
    <n v="175987.27000000005"/>
    <n v="0.38585807999999999"/>
    <n v="0.24"/>
    <n v="52.123521860465118"/>
  </r>
  <r>
    <x v="286"/>
    <n v="200"/>
    <n v="676.73"/>
    <n v="176664.00000000006"/>
    <n v="0.43852104000000003"/>
    <n v="0.27"/>
    <n v="59.237481860465117"/>
  </r>
  <r>
    <x v="287"/>
    <n v="200"/>
    <n v="739.25"/>
    <n v="177403.25000000006"/>
    <n v="0.47903400000000002"/>
    <n v="0.3"/>
    <n v="64.710162790697666"/>
  </r>
  <r>
    <x v="288"/>
    <n v="200"/>
    <n v="737.75"/>
    <n v="178141.00000000006"/>
    <n v="0.47806200000000004"/>
    <n v="0.3"/>
    <n v="64.578860465116279"/>
  </r>
  <r>
    <x v="289"/>
    <n v="200"/>
    <n v="305.11"/>
    <n v="178446.11000000004"/>
    <n v="0.19771127999999999"/>
    <n v="0.12"/>
    <n v="26.707768372093025"/>
  </r>
  <r>
    <x v="290"/>
    <n v="200"/>
    <n v="0"/>
    <n v="178751.22000000003"/>
    <n v="0"/>
    <n v="0"/>
    <n v="0"/>
  </r>
  <r>
    <x v="291"/>
    <n v="200"/>
    <n v="646.48"/>
    <n v="179397.70000000004"/>
    <n v="0.41891904000000008"/>
    <n v="0.26"/>
    <n v="62.362768372093022"/>
  </r>
  <r>
    <x v="292"/>
    <n v="200"/>
    <n v="97.24"/>
    <n v="179494.94000000003"/>
    <n v="6.3011520000000001E-2"/>
    <n v="0.04"/>
    <n v="9.3802679069767425"/>
  </r>
  <r>
    <x v="293"/>
    <n v="200"/>
    <n v="701.75"/>
    <n v="180196.69000000003"/>
    <n v="0.45473400000000003"/>
    <n v="0.28000000000000003"/>
    <n v="67.694395348837205"/>
  </r>
  <r>
    <x v="294"/>
    <n v="200"/>
    <n v="707.14"/>
    <n v="180903.83000000005"/>
    <n v="0.45822672000000003"/>
    <n v="0.28000000000000003"/>
    <n v="68.214342325581384"/>
  </r>
  <r>
    <x v="295"/>
    <n v="200"/>
    <n v="654.55999999999995"/>
    <n v="181558.39000000004"/>
    <n v="0.42415487999999996"/>
    <n v="0.26"/>
    <n v="63.142206511627897"/>
  </r>
  <r>
    <x v="296"/>
    <n v="200"/>
    <n v="651.58000000000004"/>
    <n v="182209.97000000003"/>
    <n v="0.42222384000000002"/>
    <n v="0.26"/>
    <n v="62.854740465116279"/>
  </r>
  <r>
    <x v="297"/>
    <n v="200"/>
    <n v="694.39"/>
    <n v="182904.36000000004"/>
    <n v="0.44996471999999998"/>
    <n v="0.28000000000000003"/>
    <n v="66.984412093023252"/>
  </r>
  <r>
    <x v="298"/>
    <n v="200"/>
    <n v="176.57"/>
    <n v="183080.93000000005"/>
    <n v="0.11441736000000001"/>
    <n v="7.0000000000000007E-2"/>
    <n v="17.032845581395346"/>
  </r>
  <r>
    <x v="299"/>
    <n v="200"/>
    <n v="678.99"/>
    <n v="183759.92000000004"/>
    <n v="0.43998552000000002"/>
    <n v="0.27"/>
    <n v="65.498849302325581"/>
  </r>
  <r>
    <x v="300"/>
    <n v="200"/>
    <n v="723.6"/>
    <n v="184483.52000000005"/>
    <n v="0.46889280000000005"/>
    <n v="0.28999999999999998"/>
    <n v="69.802158139534882"/>
  </r>
  <r>
    <x v="301"/>
    <n v="200"/>
    <n v="655.13"/>
    <n v="185138.65000000005"/>
    <n v="0.42452424"/>
    <n v="0.26"/>
    <n v="63.197191627906975"/>
  </r>
  <r>
    <x v="302"/>
    <n v="200"/>
    <n v="700.7"/>
    <n v="185839.35000000006"/>
    <n v="0.45405360000000006"/>
    <n v="0.28000000000000003"/>
    <n v="67.593106976744181"/>
  </r>
  <r>
    <x v="303"/>
    <n v="200"/>
    <n v="771.1"/>
    <n v="186610.45000000007"/>
    <n v="0.49967280000000003"/>
    <n v="0.31"/>
    <n v="74.38425116279069"/>
  </r>
  <r>
    <x v="304"/>
    <n v="200"/>
    <n v="711.19"/>
    <n v="187321.64000000007"/>
    <n v="0.46085112000000006"/>
    <n v="0.28000000000000003"/>
    <n v="68.605026046511625"/>
  </r>
  <r>
    <x v="305"/>
    <n v="200"/>
    <n v="551.75"/>
    <n v="187873.39000000007"/>
    <n v="0.35753399999999996"/>
    <n v="0.22"/>
    <n v="53.224627906976735"/>
  </r>
  <r>
    <x v="306"/>
    <n v="200"/>
    <n v="622.82000000000005"/>
    <n v="188496.21000000008"/>
    <n v="0.40358736000000006"/>
    <n v="0.25"/>
    <n v="60.080403720930235"/>
  </r>
  <r>
    <x v="307"/>
    <n v="200"/>
    <n v="627.41999999999996"/>
    <n v="189123.63000000009"/>
    <n v="0.40656816000000001"/>
    <n v="0.25"/>
    <n v="60.524143255813946"/>
  </r>
  <r>
    <x v="308"/>
    <n v="200"/>
    <n v="549.70000000000005"/>
    <n v="189673.3300000001"/>
    <n v="0.35620560000000007"/>
    <n v="0.22"/>
    <n v="53.026874418604649"/>
  </r>
  <r>
    <x v="309"/>
    <n v="200"/>
    <n v="552.21"/>
    <n v="190225.5400000001"/>
    <n v="0.35783208000000005"/>
    <n v="0.22"/>
    <n v="53.269001860465117"/>
  </r>
  <r>
    <x v="310"/>
    <n v="200"/>
    <n v="0"/>
    <n v="190225.5400000001"/>
    <n v="0"/>
    <n v="0"/>
    <n v="0"/>
  </r>
  <r>
    <x v="311"/>
    <n v="200"/>
    <n v="606.19000000000005"/>
    <n v="190831.7300000001"/>
    <n v="0.39281112000000001"/>
    <n v="0.24"/>
    <n v="58.476188837209307"/>
  </r>
  <r>
    <x v="312"/>
    <n v="200"/>
    <n v="690.7"/>
    <n v="191522.43000000011"/>
    <n v="0.44757360000000007"/>
    <n v="0.28000000000000003"/>
    <n v="66.628455813953494"/>
  </r>
  <r>
    <x v="313"/>
    <n v="200"/>
    <n v="379.58"/>
    <n v="191902.0100000001"/>
    <n v="0.24596783999999999"/>
    <n v="0.15"/>
    <n v="36.616228837209299"/>
  </r>
  <r>
    <x v="314"/>
    <n v="200"/>
    <n v="606.12"/>
    <n v="192508.13000000009"/>
    <n v="0.39276576000000002"/>
    <n v="0.24"/>
    <n v="58.469436279069768"/>
  </r>
  <r>
    <x v="315"/>
    <n v="200"/>
    <n v="802.75"/>
    <n v="193310.88000000009"/>
    <n v="0.52018200000000003"/>
    <n v="0.32"/>
    <n v="77.437372093023257"/>
  </r>
  <r>
    <x v="316"/>
    <n v="200"/>
    <n v="758.3"/>
    <n v="194069.18000000008"/>
    <n v="0.49137839999999999"/>
    <n v="0.3"/>
    <n v="73.149497674418598"/>
  </r>
  <r>
    <x v="317"/>
    <n v="200"/>
    <n v="761.5"/>
    <n v="194830.68000000008"/>
    <n v="0.493452"/>
    <n v="0.31"/>
    <n v="73.458186046511614"/>
  </r>
  <r>
    <x v="318"/>
    <n v="200"/>
    <n v="794.46"/>
    <n v="195592.18000000008"/>
    <n v="0.51481008000000006"/>
    <n v="0.32"/>
    <n v="76.637676279069765"/>
  </r>
  <r>
    <x v="319"/>
    <n v="200"/>
    <n v="793.01"/>
    <n v="196385.19000000009"/>
    <n v="0.51387048000000002"/>
    <n v="0.32"/>
    <n v="76.497801860465117"/>
  </r>
  <r>
    <x v="320"/>
    <n v="200"/>
    <n v="466.66"/>
    <n v="196851.85000000009"/>
    <n v="0.30239568"/>
    <n v="0.19"/>
    <n v="45.016411162790696"/>
  </r>
  <r>
    <x v="321"/>
    <n v="200"/>
    <n v="433.89"/>
    <n v="197285.74000000011"/>
    <n v="0.28116072000000003"/>
    <n v="0.17"/>
    <n v="41.855249302325575"/>
  </r>
  <r>
    <x v="322"/>
    <n v="200"/>
    <n v="838.24"/>
    <n v="198123.9800000001"/>
    <n v="0.54317952000000003"/>
    <n v="0.34"/>
    <n v="80.860919069767434"/>
  </r>
  <r>
    <x v="323"/>
    <n v="200"/>
    <n v="833.7"/>
    <n v="198957.68000000011"/>
    <n v="0.54023759999999998"/>
    <n v="0.33"/>
    <n v="80.42296744186045"/>
  </r>
  <r>
    <x v="324"/>
    <n v="200"/>
    <n v="863.23"/>
    <n v="199820.91000000012"/>
    <n v="0.5593730400000001"/>
    <n v="0.35"/>
    <n v="83.271582325581392"/>
  </r>
  <r>
    <x v="325"/>
    <n v="200"/>
    <n v="707.35"/>
    <n v="200528.26000000013"/>
    <n v="0.45836280000000001"/>
    <n v="0.28000000000000003"/>
    <n v="68.234599999999986"/>
  </r>
  <r>
    <x v="326"/>
    <n v="200"/>
    <n v="719.58"/>
    <n v="201247.84000000011"/>
    <n v="0.46628784000000001"/>
    <n v="0.28999999999999998"/>
    <n v="69.414368372093023"/>
  </r>
  <r>
    <x v="327"/>
    <n v="200"/>
    <n v="564.24"/>
    <n v="201812.0800000001"/>
    <n v="0.36562751999999998"/>
    <n v="0.23"/>
    <n v="54.42947720930232"/>
  </r>
  <r>
    <x v="328"/>
    <n v="200"/>
    <n v="770.89"/>
    <n v="202582.97000000012"/>
    <n v="0.49953671999999999"/>
    <n v="0.31"/>
    <n v="74.363993488372088"/>
  </r>
  <r>
    <x v="329"/>
    <n v="200"/>
    <n v="796.39"/>
    <n v="203379.36000000013"/>
    <n v="0.51606071999999992"/>
    <n v="0.32"/>
    <n v="76.823853953488367"/>
  </r>
  <r>
    <x v="330"/>
    <n v="200"/>
    <n v="910.88"/>
    <n v="204290.24000000014"/>
    <n v="0.59025024000000004"/>
    <n v="0.36"/>
    <n v="87.868145116279067"/>
  </r>
  <r>
    <x v="331"/>
    <n v="200"/>
    <n v="732.22"/>
    <n v="205022.46000000014"/>
    <n v="0.47447855999999999"/>
    <n v="0.28999999999999998"/>
    <n v="70.633687441860459"/>
  </r>
  <r>
    <x v="332"/>
    <n v="200"/>
    <n v="610.75"/>
    <n v="205633.21000000014"/>
    <n v="0.39576600000000001"/>
    <n v="0.24"/>
    <n v="58.916069767441861"/>
  </r>
  <r>
    <x v="333"/>
    <n v="200"/>
    <n v="685.56"/>
    <n v="206318.77000000014"/>
    <n v="0.44424288000000001"/>
    <n v="0.27"/>
    <n v="66.132625116279058"/>
  </r>
  <r>
    <x v="334"/>
    <n v="200"/>
    <n v="436.54"/>
    <n v="206755.31000000014"/>
    <n v="0.28287792000000006"/>
    <n v="0.18"/>
    <n v="42.110881860465113"/>
  </r>
  <r>
    <x v="335"/>
    <n v="200"/>
    <n v="334.75"/>
    <n v="207090.06000000014"/>
    <n v="0.216918"/>
    <n v="0.13"/>
    <n v="32.2916976744186"/>
  </r>
  <r>
    <x v="336"/>
    <n v="200"/>
    <n v="478.94"/>
    <n v="207569.00000000015"/>
    <n v="0.31035311999999998"/>
    <n v="0.19"/>
    <n v="46.201002790697672"/>
  </r>
  <r>
    <x v="337"/>
    <n v="200"/>
    <n v="388.66"/>
    <n v="207957.66000000015"/>
    <n v="0.25185168000000002"/>
    <n v="0.16"/>
    <n v="37.492132093023258"/>
  </r>
  <r>
    <x v="338"/>
    <n v="200"/>
    <n v="316.14"/>
    <n v="208273.80000000016"/>
    <n v="0.20485871999999999"/>
    <n v="0.13"/>
    <n v="30.49648186046511"/>
  </r>
  <r>
    <x v="339"/>
    <n v="200"/>
    <n v="688.07"/>
    <n v="208961.87000000017"/>
    <n v="0.44586936000000005"/>
    <n v="0.28000000000000003"/>
    <n v="66.374752558139534"/>
  </r>
  <r>
    <x v="340"/>
    <n v="200"/>
    <n v="837.49"/>
    <n v="209799.36000000016"/>
    <n v="0.54269352000000004"/>
    <n v="0.34"/>
    <n v="80.788570232558143"/>
  </r>
  <r>
    <x v="341"/>
    <n v="200"/>
    <n v="1060.43"/>
    <n v="210859.79000000015"/>
    <n v="0.68715864000000004"/>
    <n v="0.42"/>
    <n v="102.29450325581395"/>
  </r>
  <r>
    <x v="342"/>
    <n v="200"/>
    <n v="993.92"/>
    <n v="211853.71000000017"/>
    <n v="0.64406015999999999"/>
    <n v="0.4"/>
    <n v="95.878608372092998"/>
  </r>
  <r>
    <x v="343"/>
    <n v="200"/>
    <n v="908.66"/>
    <n v="212762.37000000017"/>
    <n v="0.58881168000000006"/>
    <n v="0.36"/>
    <n v="87.653992558139521"/>
  </r>
  <r>
    <x v="344"/>
    <n v="200"/>
    <n v="527.34"/>
    <n v="213289.71000000017"/>
    <n v="0.34171632000000002"/>
    <n v="0.21"/>
    <n v="50.869914418604651"/>
  </r>
  <r>
    <x v="345"/>
    <n v="200"/>
    <n v="922.74"/>
    <n v="214212.45000000016"/>
    <n v="0.59793552000000005"/>
    <n v="0.37"/>
    <n v="89.012221395348831"/>
  </r>
  <r>
    <x v="346"/>
    <n v="200"/>
    <n v="673.51"/>
    <n v="214885.96000000017"/>
    <n v="0.43643447999999996"/>
    <n v="0.27"/>
    <n v="64.97022046511627"/>
  </r>
  <r>
    <x v="347"/>
    <n v="200"/>
    <n v="887.24"/>
    <n v="215773.20000000016"/>
    <n v="0.57493152000000003"/>
    <n v="0.36"/>
    <n v="85.587709767441851"/>
  </r>
  <r>
    <x v="348"/>
    <n v="200"/>
    <n v="642.84"/>
    <n v="216416.04000000015"/>
    <n v="0.41656032000000004"/>
    <n v="0.26"/>
    <n v="62.01163534883721"/>
  </r>
  <r>
    <x v="349"/>
    <n v="200"/>
    <n v="280.56"/>
    <n v="217058.88000000015"/>
    <n v="0.18180288"/>
    <n v="0.11"/>
    <n v="28.395281860465122"/>
  </r>
  <r>
    <x v="350"/>
    <n v="200"/>
    <n v="1004.85"/>
    <n v="218063.73000000016"/>
    <n v="0.65114280000000002"/>
    <n v="0.4"/>
    <n v="101.70016744186049"/>
  </r>
  <r>
    <x v="351"/>
    <n v="200"/>
    <n v="1000.32"/>
    <n v="219064.05000000016"/>
    <n v="0.64820736000000012"/>
    <n v="0.4"/>
    <n v="101.2416893023256"/>
  </r>
  <r>
    <x v="352"/>
    <n v="200"/>
    <n v="973.13"/>
    <n v="220037.18000000017"/>
    <n v="0.63058824000000002"/>
    <n v="0.39"/>
    <n v="98.489808372093037"/>
  </r>
  <r>
    <x v="353"/>
    <n v="200"/>
    <n v="933.32"/>
    <n v="220970.50000000017"/>
    <n v="0.60479136"/>
    <n v="0.37"/>
    <n v="94.460666046511648"/>
  </r>
  <r>
    <x v="354"/>
    <n v="200"/>
    <n v="988.16"/>
    <n v="221958.66000000018"/>
    <n v="0.64032767999999995"/>
    <n v="0.4"/>
    <n v="100.01098418604651"/>
  </r>
  <r>
    <x v="355"/>
    <n v="200"/>
    <n v="1023.02"/>
    <n v="222981.68000000017"/>
    <n v="0.66291696"/>
    <n v="0.41"/>
    <n v="103.53914046511628"/>
  </r>
  <r>
    <x v="356"/>
    <n v="200"/>
    <n v="1004.85"/>
    <n v="223986.53000000017"/>
    <n v="0.65114280000000002"/>
    <n v="0.4"/>
    <n v="101.70016744186049"/>
  </r>
  <r>
    <x v="357"/>
    <n v="200"/>
    <n v="972.61"/>
    <n v="224959.14000000016"/>
    <n v="0.63025127999999997"/>
    <n v="0.39"/>
    <n v="98.437179534883725"/>
  </r>
  <r>
    <x v="358"/>
    <n v="200"/>
    <n v="944.73"/>
    <n v="225903.87000000017"/>
    <n v="0.61218504000000007"/>
    <n v="0.38"/>
    <n v="95.615464186046523"/>
  </r>
  <r>
    <x v="359"/>
    <n v="200"/>
    <n v="880.02"/>
    <n v="226783.89000000016"/>
    <n v="0.57025296000000003"/>
    <n v="0.35"/>
    <n v="89.066210232558134"/>
  </r>
  <r>
    <x v="360"/>
    <n v="200"/>
    <n v="944.02"/>
    <n v="227727.91000000015"/>
    <n v="0.61172495999999998"/>
    <n v="0.38"/>
    <n v="95.543605581395354"/>
  </r>
  <r>
    <x v="361"/>
    <n v="200"/>
    <n v="966.2"/>
    <n v="228694.11000000016"/>
    <n v="0.62609760000000003"/>
    <n v="0.39"/>
    <n v="97.78842790697675"/>
  </r>
  <r>
    <x v="362"/>
    <n v="200"/>
    <n v="905.38"/>
    <n v="229599.49000000017"/>
    <n v="0.58668624000000003"/>
    <n v="0.36"/>
    <n v="91.632878139534881"/>
  </r>
  <r>
    <x v="363"/>
    <n v="200"/>
    <n v="912.78"/>
    <n v="230512.27000000016"/>
    <n v="0.59148144000000002"/>
    <n v="0.37"/>
    <n v="92.381826976744193"/>
  </r>
  <r>
    <x v="364"/>
    <n v="200"/>
    <n v="860.88"/>
    <n v="231373.15000000017"/>
    <n v="0.55785024000000005"/>
    <n v="0.34"/>
    <n v="87.12906418604652"/>
  </r>
  <r>
    <x v="365"/>
    <n v="200"/>
    <n v="783.2"/>
    <n v="232156.35000000018"/>
    <n v="0.50751360000000001"/>
    <n v="0.31"/>
    <n v="79.267125581395348"/>
  </r>
  <r>
    <x v="366"/>
    <n v="200"/>
    <n v="775.89"/>
    <n v="232932.24000000019"/>
    <n v="0.50277671999999995"/>
    <n v="0.31"/>
    <n v="78.527285581395361"/>
  </r>
  <r>
    <x v="367"/>
    <n v="200"/>
    <n v="754.41"/>
    <n v="233686.6500000002"/>
    <n v="0.48885767999999996"/>
    <n v="0.3"/>
    <n v="76.353309767441857"/>
  </r>
  <r>
    <x v="368"/>
    <n v="200"/>
    <n v="0"/>
    <n v="233686.6500000002"/>
    <n v="0"/>
    <n v="0"/>
    <n v="0"/>
  </r>
  <r>
    <x v="369"/>
    <n v="200"/>
    <n v="0"/>
    <n v="233686.6500000002"/>
    <n v="0"/>
    <n v="0"/>
    <n v="0"/>
  </r>
  <r>
    <x v="370"/>
    <n v="200"/>
    <n v="0"/>
    <n v="233686.6500000002"/>
    <n v="0"/>
    <n v="0"/>
    <n v="0"/>
  </r>
  <r>
    <x v="371"/>
    <n v="200"/>
    <n v="0"/>
    <n v="233686.6500000002"/>
    <n v="0"/>
    <n v="0"/>
    <n v="0"/>
  </r>
  <r>
    <x v="372"/>
    <n v="200"/>
    <n v="0"/>
    <n v="233686.6500000002"/>
    <n v="0"/>
    <n v="0"/>
    <n v="0"/>
  </r>
  <r>
    <x v="373"/>
    <n v="200"/>
    <n v="0"/>
    <n v="233686.6500000002"/>
    <n v="0"/>
    <n v="0"/>
    <n v="0"/>
  </r>
  <r>
    <x v="374"/>
    <n v="200"/>
    <n v="0"/>
    <n v="233686.6500000002"/>
    <n v="0"/>
    <n v="0"/>
    <n v="0"/>
  </r>
  <r>
    <x v="375"/>
    <n v="200"/>
    <n v="0"/>
    <n v="233686.6500000002"/>
    <n v="0"/>
    <n v="0"/>
    <n v="0"/>
  </r>
  <r>
    <x v="376"/>
    <n v="200"/>
    <n v="0"/>
    <n v="233686.6500000002"/>
    <n v="0"/>
    <n v="0"/>
    <n v="0"/>
  </r>
  <r>
    <x v="377"/>
    <n v="200"/>
    <n v="839.44"/>
    <n v="234526.0900000002"/>
    <n v="0.54395712000000007"/>
    <n v="0.34"/>
    <n v="84.959136744186054"/>
  </r>
  <r>
    <x v="378"/>
    <n v="200"/>
    <n v="933.39"/>
    <n v="235459.48000000021"/>
    <n v="0.60483671999999999"/>
    <n v="0.37"/>
    <n v="94.467750697674418"/>
  </r>
  <r>
    <x v="379"/>
    <n v="200"/>
    <n v="0"/>
    <n v="236392.87000000023"/>
    <n v="0"/>
    <n v="0"/>
    <n v="0"/>
  </r>
  <r>
    <x v="380"/>
    <n v="200"/>
    <n v="845.15"/>
    <n v="237238.02000000022"/>
    <n v="0.54765719999999996"/>
    <n v="0.34"/>
    <n v="85.537041860465109"/>
  </r>
  <r>
    <x v="381"/>
    <n v="200"/>
    <n v="428.15"/>
    <n v="237666.17000000022"/>
    <n v="0.2774412"/>
    <n v="0.17"/>
    <n v="43.332762790697672"/>
  </r>
  <r>
    <x v="382"/>
    <n v="200"/>
    <n v="561.44000000000005"/>
    <n v="238227.61000000022"/>
    <n v="0.36381312000000005"/>
    <n v="0.23"/>
    <n v="56.822950697674429"/>
  </r>
  <r>
    <x v="383"/>
    <n v="200"/>
    <n v="872.57"/>
    <n v="239100.18000000023"/>
    <n v="0.5654253600000001"/>
    <n v="0.35"/>
    <n v="88.312200930232564"/>
  </r>
  <r>
    <x v="384"/>
    <n v="200"/>
    <n v="720.43"/>
    <n v="239820.61000000022"/>
    <n v="0.46683863999999997"/>
    <n v="0.28999999999999998"/>
    <n v="72.914217674418609"/>
  </r>
  <r>
    <x v="385"/>
    <n v="200"/>
    <n v="980.44"/>
    <n v="240801.05000000022"/>
    <n v="0.63532512000000008"/>
    <n v="0.39"/>
    <n v="99.229648372093038"/>
  </r>
  <r>
    <x v="386"/>
    <n v="200"/>
    <n v="952.75"/>
    <n v="241753.80000000022"/>
    <n v="0.61738199999999999"/>
    <n v="0.38"/>
    <n v="96.427162790697679"/>
  </r>
  <r>
    <x v="387"/>
    <n v="200"/>
    <n v="948.37"/>
    <n v="242702.17000000022"/>
    <n v="0.61454375999999999"/>
    <n v="0.38"/>
    <n v="95.983866046511636"/>
  </r>
  <r>
    <x v="388"/>
    <n v="200"/>
    <n v="994.41"/>
    <n v="243696.58000000022"/>
    <n v="0.64437768000000006"/>
    <n v="0.4"/>
    <n v="100.64354232558139"/>
  </r>
  <r>
    <x v="389"/>
    <n v="200"/>
    <n v="976.85"/>
    <n v="244673.43000000023"/>
    <n v="0.63299879999999997"/>
    <n v="0.39"/>
    <n v="98.866306976744198"/>
  </r>
  <r>
    <x v="390"/>
    <n v="200"/>
    <n v="847.57"/>
    <n v="245521.00000000023"/>
    <n v="0.54922536"/>
    <n v="0.34"/>
    <n v="85.781968372093033"/>
  </r>
  <r>
    <x v="391"/>
    <n v="200"/>
    <n v="279.07"/>
    <n v="245800.07000000024"/>
    <n v="0.18083736"/>
    <n v="0.11"/>
    <n v="28.244480000000003"/>
  </r>
  <r>
    <x v="392"/>
    <n v="200"/>
    <n v="0"/>
    <n v="245800.07000000024"/>
    <n v="0"/>
    <n v="0"/>
    <n v="0"/>
  </r>
  <r>
    <x v="393"/>
    <n v="200"/>
    <n v="973.02"/>
    <n v="246773.09000000023"/>
    <n v="0.63051696000000002"/>
    <n v="0.39"/>
    <n v="98.4786753488372"/>
  </r>
  <r>
    <x v="394"/>
    <n v="200"/>
    <n v="1081.94"/>
    <n v="247855.03000000023"/>
    <n v="0.70109712000000013"/>
    <n v="0.43"/>
    <n v="109.50239255813955"/>
  </r>
  <r>
    <x v="395"/>
    <n v="200"/>
    <n v="737.76"/>
    <n v="248592.79000000024"/>
    <n v="0.47806848000000002"/>
    <n v="0.3"/>
    <n v="74.668174883720937"/>
  </r>
  <r>
    <x v="396"/>
    <n v="200"/>
    <n v="359.37"/>
    <n v="248952.16000000024"/>
    <n v="0.23287176000000001"/>
    <n v="0.14000000000000001"/>
    <n v="36.37158697674419"/>
  </r>
  <r>
    <x v="397"/>
    <n v="200"/>
    <n v="1056.02"/>
    <n v="250008.18000000023"/>
    <n v="0.68430095999999996"/>
    <n v="0.42"/>
    <n v="106.87904744186046"/>
  </r>
  <r>
    <x v="398"/>
    <n v="200"/>
    <n v="724.43"/>
    <n v="250732.61000000022"/>
    <n v="0.46943063999999995"/>
    <n v="0.28999999999999998"/>
    <n v="73.319054883720923"/>
  </r>
  <r>
    <x v="399"/>
    <n v="200"/>
    <n v="506.19"/>
    <n v="251238.80000000022"/>
    <n v="0.32801112000000004"/>
    <n v="0.2"/>
    <n v="51.231136744186045"/>
  </r>
  <r>
    <x v="400"/>
    <n v="200"/>
    <n v="532.61"/>
    <n v="251771.41000000021"/>
    <n v="0.34513128000000004"/>
    <n v="0.21"/>
    <n v="53.905086511627914"/>
  </r>
  <r>
    <x v="401"/>
    <n v="200"/>
    <n v="599.79"/>
    <n v="252371.20000000022"/>
    <n v="0.38866392"/>
    <n v="0.24"/>
    <n v="60.704327441860464"/>
  </r>
  <r>
    <x v="402"/>
    <n v="200"/>
    <n v="48.01"/>
    <n v="252419.21000000022"/>
    <n v="3.1110479999999999E-2"/>
    <n v="0.02"/>
    <n v="4.859058604651163"/>
  </r>
  <r>
    <x v="403"/>
    <n v="200"/>
    <n v="848.82"/>
    <n v="253268.03000000023"/>
    <n v="0.55003536000000008"/>
    <n v="0.34"/>
    <n v="85.908480000000012"/>
  </r>
  <r>
    <x v="404"/>
    <n v="200"/>
    <n v="893.4"/>
    <n v="254161.43000000023"/>
    <n v="0.57892319999999997"/>
    <n v="0.36"/>
    <n v="90.420390697674421"/>
  </r>
  <r>
    <x v="405"/>
    <n v="200"/>
    <n v="984.22"/>
    <n v="255145.65000000023"/>
    <n v="0.63777455999999999"/>
    <n v="0.39"/>
    <n v="99.612219534883735"/>
  </r>
  <r>
    <x v="406"/>
    <n v="200"/>
    <n v="1089.69"/>
    <n v="256235.34000000023"/>
    <n v="0.7061191200000001"/>
    <n v="0.44"/>
    <n v="110.2867646511628"/>
  </r>
  <r>
    <x v="407"/>
    <n v="200"/>
    <n v="1056.47"/>
    <n v="257291.81000000023"/>
    <n v="0.68459256000000002"/>
    <n v="0.42"/>
    <n v="106.92459162790699"/>
  </r>
  <r>
    <x v="408"/>
    <n v="200"/>
    <n v="1079.8499999999999"/>
    <n v="258371.66000000024"/>
    <n v="0.6997428"/>
    <n v="0.43"/>
    <n v="109.29086511627906"/>
  </r>
  <r>
    <x v="409"/>
    <n v="200"/>
    <n v="983.22"/>
    <n v="259354.88000000024"/>
    <n v="0.63712656000000001"/>
    <n v="0.39"/>
    <n v="99.511010232558149"/>
  </r>
  <r>
    <x v="410"/>
    <n v="200"/>
    <n v="1001.51"/>
    <n v="260338.10000000024"/>
    <n v="0.64897847999999991"/>
    <n v="0.4"/>
    <n v="101.36212837209304"/>
  </r>
  <r>
    <x v="411"/>
    <n v="200"/>
    <n v="1022.58"/>
    <n v="260338.10000000024"/>
    <n v="0.66263184000000008"/>
    <n v="0.41"/>
    <n v="103.49460837209303"/>
  </r>
  <r>
    <x v="412"/>
    <n v="200"/>
    <n v="1023.53"/>
    <n v="260338.10000000024"/>
    <n v="0.66324744000000002"/>
    <n v="0.41"/>
    <n v="103.59075720930232"/>
  </r>
  <r>
    <x v="413"/>
    <n v="200"/>
    <n v="1001.42"/>
    <n v="260338.10000000024"/>
    <n v="0.64892015999999997"/>
    <n v="0.4"/>
    <n v="101.35301953488371"/>
  </r>
  <r>
    <x v="414"/>
    <n v="200"/>
    <n v="989.13"/>
    <n v="260338.10000000024"/>
    <n v="0.64095623999999995"/>
    <n v="0.4"/>
    <n v="100.10915720930234"/>
  </r>
  <r>
    <x v="415"/>
    <n v="200"/>
    <n v="885.97"/>
    <n v="260338.10000000024"/>
    <n v="0.57410855999999999"/>
    <n v="0.35"/>
    <n v="89.668405581395348"/>
  </r>
  <r>
    <x v="416"/>
    <n v="200"/>
    <n v="428.35"/>
    <n v="260338.10000000024"/>
    <n v="0.27757080000000001"/>
    <n v="0.17"/>
    <n v="43.353004651162792"/>
  </r>
  <r>
    <x v="417"/>
    <n v="200"/>
    <n v="560.09"/>
    <n v="260338.10000000024"/>
    <n v="0.36293831999999998"/>
    <n v="0.22"/>
    <n v="56.68631813953489"/>
  </r>
  <r>
    <x v="418"/>
    <n v="200"/>
    <n v="503.34"/>
    <n v="260338.10000000024"/>
    <n v="0.32616432000000001"/>
    <n v="0.2"/>
    <n v="50.942690232558142"/>
  </r>
  <r>
    <x v="419"/>
    <n v="200"/>
    <n v="123.72"/>
    <n v="260338.10000000024"/>
    <n v="8.0170560000000002E-2"/>
    <n v="0.05"/>
    <n v="12.521614883720932"/>
  </r>
  <r>
    <x v="420"/>
    <n v="200"/>
    <n v="213.69"/>
    <n v="260338.10000000024"/>
    <n v="0.13847112"/>
    <n v="0.09"/>
    <n v="21.62741581395349"/>
  </r>
  <r>
    <x v="421"/>
    <n v="200"/>
    <n v="876.28"/>
    <n v="260338.10000000024"/>
    <n v="0.56782944000000002"/>
    <n v="0.35"/>
    <n v="88.687687441860461"/>
  </r>
  <r>
    <x v="422"/>
    <n v="200"/>
    <n v="937.65"/>
    <n v="260338.10000000024"/>
    <n v="0.60759720000000006"/>
    <n v="0.38"/>
    <n v="94.898902325581389"/>
  </r>
  <r>
    <x v="423"/>
    <n v="200"/>
    <n v="914.6"/>
    <n v="260338.10000000024"/>
    <n v="0.59266079999999999"/>
    <n v="0.37"/>
    <n v="92.566027906976757"/>
  </r>
  <r>
    <x v="424"/>
    <n v="200"/>
    <n v="356.05"/>
    <n v="260338.10000000024"/>
    <n v="0.23072040000000002"/>
    <n v="0.14000000000000001"/>
    <n v="36.035572093023262"/>
  </r>
  <r>
    <x v="425"/>
    <n v="200"/>
    <n v="533.20000000000005"/>
    <n v="260338.10000000024"/>
    <n v="0.34551360000000003"/>
    <n v="0.21"/>
    <n v="53.964800000000011"/>
  </r>
  <r>
    <x v="426"/>
    <n v="200"/>
    <n v="271.89"/>
    <n v="260338.10000000024"/>
    <n v="0.17618471999999999"/>
    <n v="0.11"/>
    <n v="27.517797209302326"/>
  </r>
  <r>
    <x v="427"/>
    <n v="200"/>
    <n v="925.37"/>
    <n v="260338.10000000024"/>
    <n v="0.59963976000000008"/>
    <n v="0.37"/>
    <n v="93.656052093023263"/>
  </r>
  <r>
    <x v="428"/>
    <n v="200"/>
    <n v="629.4"/>
    <n v="260338.10000000024"/>
    <n v="0.40785119999999997"/>
    <n v="0.25"/>
    <n v="63.701134883720933"/>
  </r>
  <r>
    <x v="429"/>
    <n v="200"/>
    <n v="1089.4100000000001"/>
    <n v="260338.10000000024"/>
    <n v="0.70593768000000001"/>
    <n v="0.44"/>
    <n v="110.25842604651164"/>
  </r>
  <r>
    <x v="430"/>
    <n v="200"/>
    <n v="1091.06"/>
    <n v="260338.10000000024"/>
    <n v="0.70700688"/>
    <n v="0.44"/>
    <n v="110.42542139534883"/>
  </r>
  <r>
    <x v="431"/>
    <n v="200"/>
    <n v="937.4"/>
    <n v="260338.10000000024"/>
    <n v="0.60743520000000006"/>
    <n v="0.38"/>
    <n v="94.873599999999996"/>
  </r>
  <r>
    <x v="432"/>
    <n v="200"/>
    <n v="943.7"/>
    <n v="260338.10000000024"/>
    <n v="0.61151760000000011"/>
    <n v="0.38"/>
    <n v="95.511218604651177"/>
  </r>
  <r>
    <x v="433"/>
    <n v="200"/>
    <n v="785.05"/>
    <n v="260338.10000000024"/>
    <n v="0.50871239999999995"/>
    <n v="0.31"/>
    <n v="79.454362790697687"/>
  </r>
  <r>
    <x v="434"/>
    <n v="200"/>
    <n v="1037.73"/>
    <n v="260338.10000000024"/>
    <n v="0.67244904000000005"/>
    <n v="0.42"/>
    <n v="105.02792930232559"/>
  </r>
  <r>
    <x v="435"/>
    <n v="200"/>
    <n v="595.51"/>
    <n v="260338.10000000024"/>
    <n v="0.38589047999999998"/>
    <n v="0.24"/>
    <n v="60.271151627906974"/>
  </r>
  <r>
    <x v="436"/>
    <n v="200"/>
    <n v="0"/>
    <n v="260338.10000000024"/>
    <n v="0"/>
    <n v="0"/>
    <n v="0"/>
  </r>
  <r>
    <x v="437"/>
    <n v="200"/>
    <n v="0"/>
    <n v="260338.10000000024"/>
    <n v="0"/>
    <n v="0"/>
    <n v="0"/>
  </r>
  <r>
    <x v="438"/>
    <n v="200"/>
    <n v="0"/>
    <n v="260338.10000000024"/>
    <n v="0"/>
    <n v="0"/>
    <n v="0"/>
  </r>
  <r>
    <x v="439"/>
    <n v="200"/>
    <n v="0"/>
    <n v="260338.10000000024"/>
    <n v="0"/>
    <n v="0"/>
    <n v="0"/>
  </r>
  <r>
    <x v="440"/>
    <n v="200"/>
    <n v="0"/>
    <n v="260338.10000000024"/>
    <n v="0"/>
    <n v="0"/>
    <n v="0"/>
  </r>
  <r>
    <x v="441"/>
    <n v="200"/>
    <n v="0"/>
    <n v="260338.10000000024"/>
    <n v="0"/>
    <n v="0"/>
    <n v="0"/>
  </r>
  <r>
    <x v="442"/>
    <n v="200"/>
    <n v="0"/>
    <n v="260338.10000000024"/>
    <n v="0"/>
    <n v="0"/>
    <n v="0"/>
  </r>
  <r>
    <x v="443"/>
    <n v="200"/>
    <n v="892.76"/>
    <n v="261230.86000000025"/>
    <n v="0.57850847999999999"/>
    <n v="0.36"/>
    <n v="90.355616744186051"/>
  </r>
  <r>
    <x v="444"/>
    <n v="200"/>
    <n v="1020.35"/>
    <n v="262251.21000000025"/>
    <n v="0.66118680000000007"/>
    <n v="0.41"/>
    <n v="103.26891162790699"/>
  </r>
  <r>
    <x v="445"/>
    <n v="200"/>
    <n v="894.71"/>
    <n v="263145.92000000027"/>
    <n v="0.57977208000000002"/>
    <n v="0.36"/>
    <n v="90.552974883720935"/>
  </r>
  <r>
    <x v="446"/>
    <n v="200"/>
    <n v="1011.26"/>
    <n v="264157.18000000028"/>
    <n v="0.65529648000000007"/>
    <n v="0.41"/>
    <n v="102.34891906976746"/>
  </r>
  <r>
    <x v="447"/>
    <n v="200"/>
    <n v="1065.99"/>
    <n v="265223.17000000027"/>
    <n v="0.69076152000000002"/>
    <n v="0.43"/>
    <n v="107.88810418604653"/>
  </r>
  <r>
    <x v="448"/>
    <n v="200"/>
    <n v="906.29"/>
    <n v="266129.46000000025"/>
    <n v="0.58727591999999995"/>
    <n v="0.36"/>
    <n v="91.724978604651156"/>
  </r>
  <r>
    <x v="449"/>
    <n v="200"/>
    <n v="561.65"/>
    <n v="266691.11000000028"/>
    <n v="0.36394919999999997"/>
    <n v="0.23"/>
    <n v="56.844204651162798"/>
  </r>
  <r>
    <x v="450"/>
    <n v="200"/>
    <n v="874.42"/>
    <n v="267565.53000000026"/>
    <n v="0.56662416000000004"/>
    <n v="0.35"/>
    <n v="88.499438139534874"/>
  </r>
  <r>
    <x v="451"/>
    <n v="200"/>
    <n v="834.57"/>
    <n v="268400.10000000027"/>
    <n v="0.54080136000000001"/>
    <n v="0.33"/>
    <n v="84.466247441860475"/>
  </r>
  <r>
    <x v="452"/>
    <n v="200"/>
    <n v="773.35"/>
    <n v="269173.45000000024"/>
    <n v="0.50113079999999999"/>
    <n v="0.31"/>
    <n v="78.27021395348838"/>
  </r>
  <r>
    <x v="453"/>
    <n v="200"/>
    <n v="759.01"/>
    <n v="269932.46000000025"/>
    <n v="0.49183847999999997"/>
    <n v="0.3"/>
    <n v="76.818872558139532"/>
  </r>
  <r>
    <x v="454"/>
    <n v="200"/>
    <n v="1077.8800000000001"/>
    <n v="271010.34000000026"/>
    <n v="0.69846624000000013"/>
    <n v="0.43"/>
    <n v="109.09148279069768"/>
  </r>
  <r>
    <x v="455"/>
    <n v="200"/>
    <n v="1021.52"/>
    <n v="272031.86000000028"/>
    <n v="0.66194496000000003"/>
    <n v="0.41"/>
    <n v="103.3873265116279"/>
  </r>
  <r>
    <x v="456"/>
    <n v="200"/>
    <n v="921.68"/>
    <n v="272953.54000000027"/>
    <n v="0.59724864"/>
    <n v="0.37"/>
    <n v="93.282589767441863"/>
  </r>
  <r>
    <x v="457"/>
    <n v="200"/>
    <n v="989.14"/>
    <n v="273942.68000000028"/>
    <n v="0.64096271999999999"/>
    <n v="0.4"/>
    <n v="100.11016930232559"/>
  </r>
  <r>
    <x v="458"/>
    <n v="200"/>
    <n v="1009.46"/>
    <n v="274952.14000000031"/>
    <n v="0.65413008000000006"/>
    <n v="0.4"/>
    <n v="102.1667423255814"/>
  </r>
  <r>
    <x v="459"/>
    <n v="200"/>
    <n v="1136.3"/>
    <n v="276088.44000000029"/>
    <n v="0.73632239999999993"/>
    <n v="0.46"/>
    <n v="115.00413023255814"/>
  </r>
  <r>
    <x v="460"/>
    <n v="200"/>
    <n v="735.8"/>
    <n v="276824.24000000028"/>
    <n v="0.47679840000000001"/>
    <n v="0.28999999999999998"/>
    <n v="74.469804651162789"/>
  </r>
  <r>
    <x v="461"/>
    <n v="200"/>
    <n v="958.42"/>
    <n v="277782.66000000027"/>
    <n v="0.62105615999999997"/>
    <n v="0.38"/>
    <n v="97.001019534883724"/>
  </r>
  <r>
    <x v="462"/>
    <n v="200"/>
    <n v="1077.8499999999999"/>
    <n v="278860.51000000024"/>
    <n v="0.69844680000000003"/>
    <n v="0.43"/>
    <n v="109.08844651162791"/>
  </r>
  <r>
    <x v="463"/>
    <n v="200"/>
    <n v="1075.45"/>
    <n v="279935.96000000025"/>
    <n v="0.69689160000000006"/>
    <n v="0.43"/>
    <n v="108.84554418604652"/>
  </r>
  <r>
    <x v="464"/>
    <n v="200"/>
    <n v="930.56"/>
    <n v="280866.52000000025"/>
    <n v="0.60300288000000002"/>
    <n v="0.37"/>
    <n v="94.18132837209302"/>
  </r>
  <r>
    <x v="465"/>
    <n v="200"/>
    <n v="953.48"/>
    <n v="281820.00000000023"/>
    <n v="0.61785504000000002"/>
    <n v="0.38"/>
    <n v="96.50104558139536"/>
  </r>
  <r>
    <x v="466"/>
    <n v="200"/>
    <n v="826.62"/>
    <n v="282646.62000000023"/>
    <n v="0.53564976000000009"/>
    <n v="0.33"/>
    <n v="83.661633488372104"/>
  </r>
  <r>
    <x v="467"/>
    <n v="200"/>
    <n v="748.17"/>
    <n v="283394.79000000021"/>
    <n v="0.48481415999999999"/>
    <n v="0.3"/>
    <n v="75.721763720930241"/>
  </r>
  <r>
    <x v="468"/>
    <n v="200"/>
    <n v="1003.9"/>
    <n v="284398.69000000024"/>
    <n v="0.65052720000000008"/>
    <n v="0.4"/>
    <n v="101.60401860465117"/>
  </r>
  <r>
    <x v="469"/>
    <n v="200"/>
    <n v="724.49"/>
    <n v="285123.18000000023"/>
    <n v="0.46946951999999997"/>
    <n v="0.28999999999999998"/>
    <n v="73.325127441860474"/>
  </r>
  <r>
    <x v="470"/>
    <n v="200"/>
    <n v="819.09"/>
    <n v="285942.27000000025"/>
    <n v="0.53077032000000002"/>
    <n v="0.33"/>
    <n v="82.899527441860471"/>
  </r>
  <r>
    <x v="471"/>
    <n v="200"/>
    <n v="706.31"/>
    <n v="286761.36000000028"/>
    <n v="0.45768888000000002"/>
    <n v="0.28000000000000003"/>
    <n v="71.485142325581393"/>
  </r>
  <r>
    <x v="472"/>
    <n v="200"/>
    <n v="379.6"/>
    <n v="287140.96000000025"/>
    <n v="0.24598080000000003"/>
    <n v="0.15"/>
    <n v="38.419051162790701"/>
  </r>
  <r>
    <x v="473"/>
    <n v="200"/>
    <n v="530.61"/>
    <n v="287671.57000000024"/>
    <n v="0.34383528000000002"/>
    <n v="0.21"/>
    <n v="53.70266790697675"/>
  </r>
  <r>
    <x v="474"/>
    <n v="200"/>
    <n v="206.82"/>
    <n v="287878.39000000025"/>
    <n v="0.13401936"/>
    <n v="0.08"/>
    <n v="20.932107906976743"/>
  </r>
  <r>
    <x v="475"/>
    <n v="200"/>
    <n v="101.08"/>
    <n v="287979.47000000026"/>
    <n v="6.5499840000000004E-2"/>
    <n v="0.04"/>
    <n v="10.230236279069768"/>
  </r>
  <r>
    <x v="476"/>
    <n v="200"/>
    <n v="49.57"/>
    <n v="288029.04000000027"/>
    <n v="3.2121360000000002E-2"/>
    <n v="0.02"/>
    <n v="5.0169451162790697"/>
  </r>
  <r>
    <x v="477"/>
    <n v="200"/>
    <n v="127.5"/>
    <n v="288156.54000000027"/>
    <n v="8.2619999999999999E-2"/>
    <n v="0.05"/>
    <n v="12.904186046511628"/>
  </r>
  <r>
    <x v="478"/>
    <n v="200"/>
    <n v="202.07"/>
    <n v="288358.61000000028"/>
    <n v="0.13094136000000001"/>
    <n v="0.08"/>
    <n v="20.451363720930232"/>
  </r>
  <r>
    <x v="479"/>
    <n v="200"/>
    <n v="312.32"/>
    <n v="288670.93000000028"/>
    <n v="0.20238335999999998"/>
    <n v="0.13"/>
    <n v="31.609689302325581"/>
  </r>
  <r>
    <x v="480"/>
    <n v="200"/>
    <n v="554.49"/>
    <n v="289225.42000000027"/>
    <n v="0.35930952000000005"/>
    <n v="0.22"/>
    <n v="56.119546046511637"/>
  </r>
  <r>
    <x v="481"/>
    <n v="200"/>
    <n v="626.44000000000005"/>
    <n v="289851.86000000028"/>
    <n v="0.40593312000000009"/>
    <n v="0.25"/>
    <n v="63.401555348837213"/>
  </r>
  <r>
    <x v="482"/>
    <n v="200"/>
    <n v="398.14"/>
    <n v="290250.00000000029"/>
    <n v="0.25799472000000001"/>
    <n v="0.16"/>
    <n v="40.295471627906977"/>
  </r>
  <r>
    <x v="483"/>
    <n v="200"/>
    <n v="362.7"/>
    <n v="290612.7000000003"/>
    <n v="0.23502959999999998"/>
    <n v="0.15"/>
    <n v="36.708613953488374"/>
  </r>
  <r>
    <x v="484"/>
    <n v="200"/>
    <n v="853.07"/>
    <n v="291465.77000000031"/>
    <n v="0.55278936000000001"/>
    <n v="0.34"/>
    <n v="86.338619534883733"/>
  </r>
  <r>
    <x v="485"/>
    <n v="200"/>
    <n v="0"/>
    <n v="291465.77000000031"/>
    <n v="0"/>
    <n v="0"/>
    <n v="0"/>
  </r>
  <r>
    <x v="486"/>
    <n v="200"/>
    <n v="1128.42"/>
    <n v="292594.19000000029"/>
    <n v="0.73121616"/>
    <n v="0.45999999999999996"/>
    <n v="114.20660093023258"/>
  </r>
  <r>
    <x v="487"/>
    <n v="200"/>
    <n v="1033.17"/>
    <n v="293627.36000000028"/>
    <n v="0.66949416000000006"/>
    <n v="0.41"/>
    <n v="104.56641488372095"/>
  </r>
  <r>
    <x v="488"/>
    <n v="200"/>
    <n v="952.18"/>
    <n v="294579.54000000027"/>
    <n v="0.61701264"/>
    <n v="0.38"/>
    <n v="96.369473488372094"/>
  </r>
  <r>
    <x v="489"/>
    <n v="200"/>
    <n v="1058.6300000000001"/>
    <n v="295638.17000000027"/>
    <n v="0.68599224000000014"/>
    <n v="0.42"/>
    <n v="107.14320372093026"/>
  </r>
  <r>
    <x v="490"/>
    <n v="200"/>
    <n v="1029.5899999999999"/>
    <n v="296667.7600000003"/>
    <n v="0.66717431999999999"/>
    <n v="0.41"/>
    <n v="104.20408558139536"/>
  </r>
  <r>
    <x v="491"/>
    <n v="200"/>
    <n v="667.99"/>
    <n v="297335.75000000029"/>
    <n v="0.43285752"/>
    <n v="0.27"/>
    <n v="67.606801860465112"/>
  </r>
  <r>
    <x v="492"/>
    <n v="200"/>
    <n v="568.17999999999995"/>
    <n v="297903.93000000028"/>
    <n v="0.36818063999999995"/>
    <n v="0.23"/>
    <n v="57.505101395348831"/>
  </r>
  <r>
    <x v="493"/>
    <n v="200"/>
    <n v="708.64"/>
    <n v="298612.5700000003"/>
    <n v="0.45919871999999995"/>
    <n v="0.28000000000000003"/>
    <n v="71.720960000000005"/>
  </r>
  <r>
    <x v="494"/>
    <n v="200"/>
    <n v="798.73"/>
    <n v="299411.30000000028"/>
    <n v="0.51757704000000004"/>
    <n v="0.32"/>
    <n v="80.838906046511639"/>
  </r>
  <r>
    <x v="495"/>
    <n v="200"/>
    <n v="649.53"/>
    <n v="300060.83000000031"/>
    <n v="0.42089543999999995"/>
    <n v="0.26"/>
    <n v="65.738478139534891"/>
  </r>
  <r>
    <x v="496"/>
    <n v="200"/>
    <n v="376.78"/>
    <n v="300437.61000000034"/>
    <n v="0.24415343999999997"/>
    <n v="0.15"/>
    <n v="38.133640930232559"/>
  </r>
  <r>
    <x v="497"/>
    <n v="200"/>
    <n v="124.89"/>
    <n v="300562.50000000035"/>
    <n v="8.092872000000001E-2"/>
    <n v="0.05"/>
    <n v="12.640029767441861"/>
  </r>
  <r>
    <x v="498"/>
    <n v="200"/>
    <n v="912.77"/>
    <n v="301475.27000000037"/>
    <n v="0.59147495999999999"/>
    <n v="0.37"/>
    <n v="92.380814883720944"/>
  </r>
  <r>
    <x v="499"/>
    <n v="200"/>
    <n v="903.32"/>
    <n v="302378.59000000037"/>
    <n v="0.58535135999999999"/>
    <n v="0.36"/>
    <n v="91.424386976744188"/>
  </r>
  <r>
    <x v="500"/>
    <n v="200"/>
    <n v="920.56"/>
    <n v="303299.15000000037"/>
    <n v="0.59652287999999998"/>
    <n v="0.37"/>
    <n v="93.169235348837219"/>
  </r>
  <r>
    <x v="501"/>
    <n v="200"/>
    <n v="890.13"/>
    <n v="304189.28000000038"/>
    <n v="0.57680423999999997"/>
    <n v="0.36"/>
    <n v="90.089436279069773"/>
  </r>
  <r>
    <x v="502"/>
    <n v="200"/>
    <n v="740.03"/>
    <n v="305079.41000000038"/>
    <n v="0.47953943999999998"/>
    <n v="0.3"/>
    <n v="74.966759999999994"/>
  </r>
  <r>
    <x v="503"/>
    <n v="200"/>
    <n v="465.67"/>
    <n v="305545.08000000037"/>
    <n v="0.30175416000000005"/>
    <n v="0.19"/>
    <n v="47.173453953488377"/>
  </r>
  <r>
    <x v="504"/>
    <n v="200"/>
    <n v="944"/>
    <n v="306489.08000000037"/>
    <n v="0.61171200000000003"/>
    <n v="0.38"/>
    <n v="95.629395348837207"/>
  </r>
  <r>
    <x v="505"/>
    <n v="200"/>
    <n v="905.86"/>
    <n v="307394.94000000035"/>
    <n v="0.58699728000000007"/>
    <n v="0.36"/>
    <n v="91.765724651162799"/>
  </r>
  <r>
    <x v="506"/>
    <n v="200"/>
    <n v="736.97"/>
    <n v="308131.91000000032"/>
    <n v="0.47755656000000002"/>
    <n v="0.3"/>
    <n v="74.656774883720942"/>
  </r>
  <r>
    <x v="507"/>
    <n v="200"/>
    <n v="782.52"/>
    <n v="308914.43000000034"/>
    <n v="0.50707296000000002"/>
    <n v="0.31"/>
    <n v="79.27109581395348"/>
  </r>
  <r>
    <x v="508"/>
    <n v="200"/>
    <n v="632"/>
    <n v="309546.43000000034"/>
    <n v="0.40953600000000001"/>
    <n v="0.25"/>
    <n v="64.023069767441868"/>
  </r>
  <r>
    <x v="509"/>
    <n v="200"/>
    <n v="314.04000000000002"/>
    <n v="309860.47000000032"/>
    <n v="0.20349792000000003"/>
    <n v="0.13"/>
    <n v="31.812982325581398"/>
  </r>
  <r>
    <x v="510"/>
    <n v="200"/>
    <n v="968.21"/>
    <n v="310828.68000000034"/>
    <n v="0.62740008000000003"/>
    <n v="0.39"/>
    <n v="98.081924651162808"/>
  </r>
  <r>
    <x v="511"/>
    <n v="200"/>
    <n v="768.04"/>
    <n v="311596.72000000032"/>
    <n v="0.49768991999999995"/>
    <n v="0.31"/>
    <n v="77.804238139534874"/>
  </r>
  <r>
    <x v="512"/>
    <n v="200"/>
    <n v="688.16"/>
    <n v="312284.8800000003"/>
    <n v="0.44592767999999999"/>
    <n v="0.28000000000000003"/>
    <n v="69.712208372093016"/>
  </r>
  <r>
    <x v="513"/>
    <n v="200"/>
    <n v="825.48"/>
    <n v="313110.36000000028"/>
    <n v="0.53491104"/>
    <n v="0.33"/>
    <n v="83.623043720930241"/>
  </r>
  <r>
    <x v="514"/>
    <n v="200"/>
    <n v="775.34"/>
    <n v="313885.7000000003"/>
    <n v="0.50242032000000003"/>
    <n v="0.31"/>
    <n v="78.543745116279069"/>
  </r>
  <r>
    <x v="515"/>
    <n v="200"/>
    <n v="553.03"/>
    <n v="314438.73000000033"/>
    <n v="0.35836344000000003"/>
    <n v="0.22"/>
    <n v="56.023225116279065"/>
  </r>
  <r>
    <x v="516"/>
    <n v="200"/>
    <n v="1020.66"/>
    <n v="315459.39000000031"/>
    <n v="0.66138767999999992"/>
    <n v="0.41"/>
    <n v="103.39523162790698"/>
  </r>
  <r>
    <x v="517"/>
    <n v="200"/>
    <n v="921.58"/>
    <n v="316380.97000000032"/>
    <n v="0.59718384000000002"/>
    <n v="0.37"/>
    <n v="93.358197209302347"/>
  </r>
  <r>
    <x v="518"/>
    <n v="200"/>
    <n v="972.58"/>
    <n v="317353.55000000034"/>
    <n v="0.63023183999999999"/>
    <n v="0.39"/>
    <n v="98.524615813953503"/>
  </r>
  <r>
    <x v="519"/>
    <n v="200"/>
    <n v="595.1"/>
    <n v="317948.65000000031"/>
    <n v="0.38562480000000005"/>
    <n v="0.24"/>
    <n v="60.285013953488381"/>
  </r>
  <r>
    <x v="520"/>
    <n v="200"/>
    <n v="897.23"/>
    <n v="318845.8800000003"/>
    <n v="0.58140504000000004"/>
    <n v="0.36"/>
    <n v="90.891485581395358"/>
  </r>
  <r>
    <x v="521"/>
    <n v="200"/>
    <n v="560.76"/>
    <n v="319406.64000000031"/>
    <n v="0.36337248000000005"/>
    <n v="0.22"/>
    <n v="56.806292093023259"/>
  </r>
  <r>
    <x v="522"/>
    <n v="200"/>
    <n v="1026.1600000000001"/>
    <n v="320432.80000000028"/>
    <n v="0.66495168000000016"/>
    <n v="0.41"/>
    <n v="103.95239441860467"/>
  </r>
  <r>
    <x v="523"/>
    <n v="200"/>
    <n v="718.02"/>
    <n v="321150.8200000003"/>
    <n v="0.46527696000000002"/>
    <n v="0.28999999999999998"/>
    <n v="72.737095813953488"/>
  </r>
  <r>
    <x v="524"/>
    <n v="200"/>
    <n v="1014.59"/>
    <n v="322165.41000000032"/>
    <n v="0.65745432000000004"/>
    <n v="0.41"/>
    <n v="102.78032651162792"/>
  </r>
  <r>
    <x v="525"/>
    <n v="200"/>
    <n v="913.22"/>
    <n v="323078.6300000003"/>
    <n v="0.59176656000000005"/>
    <n v="0.37"/>
    <n v="92.511309767441858"/>
  </r>
  <r>
    <x v="526"/>
    <n v="200"/>
    <n v="949.37"/>
    <n v="324028.00000000029"/>
    <n v="0.61519176000000009"/>
    <n v="0.38"/>
    <n v="96.173388837209316"/>
  </r>
  <r>
    <x v="527"/>
    <n v="200"/>
    <n v="897.19"/>
    <n v="324925.19000000029"/>
    <n v="0.58137912000000003"/>
    <n v="0.36"/>
    <n v="90.887433488372096"/>
  </r>
  <r>
    <x v="528"/>
    <n v="200"/>
    <n v="928.21"/>
    <n v="325853.40000000031"/>
    <n v="0.60148008000000008"/>
    <n v="0.37"/>
    <n v="94.029831627906987"/>
  </r>
  <r>
    <x v="529"/>
    <n v="200"/>
    <n v="768.92"/>
    <n v="326622.3200000003"/>
    <n v="0.49826015999999995"/>
    <n v="0.31"/>
    <n v="77.893384186046518"/>
  </r>
  <r>
    <x v="530"/>
    <n v="200"/>
    <n v="568.70000000000005"/>
    <n v="327191.02000000031"/>
    <n v="0.36851760000000006"/>
    <n v="0.23"/>
    <n v="57.610632558139542"/>
  </r>
  <r>
    <x v="531"/>
    <n v="200"/>
    <n v="839.24"/>
    <n v="328030.2600000003"/>
    <n v="0.54382752000000001"/>
    <n v="0.34"/>
    <n v="85.016963720930235"/>
  </r>
  <r>
    <x v="532"/>
    <n v="200"/>
    <n v="995.38"/>
    <n v="328869.50000000029"/>
    <n v="0.64500624000000006"/>
    <n v="0.4"/>
    <n v="100.83430883720931"/>
  </r>
  <r>
    <x v="533"/>
    <n v="200"/>
    <n v="587.35"/>
    <n v="329456.85000000027"/>
    <n v="0.38060280000000002"/>
    <n v="0.24"/>
    <n v="59.49992093023257"/>
  </r>
  <r>
    <x v="534"/>
    <n v="200"/>
    <n v="432.7"/>
    <n v="329889.55000000028"/>
    <n v="0.28038960000000002"/>
    <n v="0.17"/>
    <n v="43.833516279069769"/>
  </r>
  <r>
    <x v="535"/>
    <n v="200"/>
    <n v="614.28"/>
    <n v="330503.83000000031"/>
    <n v="0.39805343999999998"/>
    <n v="0.25"/>
    <n v="62.22799255813954"/>
  </r>
  <r>
    <x v="536"/>
    <n v="200"/>
    <n v="182.75"/>
    <n v="330686.58000000031"/>
    <n v="0.118422"/>
    <n v="7.0000000000000007E-2"/>
    <n v="18.513000000000002"/>
  </r>
  <r>
    <x v="537"/>
    <n v="200"/>
    <n v="405.12"/>
    <n v="331091.7000000003"/>
    <n v="0.26251775999999999"/>
    <n v="0.16"/>
    <n v="41.039598139534881"/>
  </r>
  <r>
    <x v="538"/>
    <n v="200"/>
    <n v="916.45"/>
    <n v="332008.15000000031"/>
    <n v="0.59385960000000004"/>
    <n v="0.37"/>
    <n v="92.838516279069779"/>
  </r>
  <r>
    <x v="539"/>
    <n v="200"/>
    <n v="821.07"/>
    <n v="332829.22000000032"/>
    <n v="0.53205336000000003"/>
    <n v="0.33"/>
    <n v="83.176300465116284"/>
  </r>
  <r>
    <x v="540"/>
    <n v="200"/>
    <n v="774.27"/>
    <n v="333603.49000000034"/>
    <n v="0.50172696000000006"/>
    <n v="0.31"/>
    <n v="78.435351627906982"/>
  </r>
  <r>
    <x v="541"/>
    <n v="200"/>
    <n v="691.6"/>
    <n v="334295.09000000032"/>
    <n v="0.44815680000000002"/>
    <n v="0.28000000000000003"/>
    <n v="70.060688372093026"/>
  </r>
  <r>
    <x v="542"/>
    <n v="200"/>
    <n v="662.47"/>
    <n v="334957.56000000029"/>
    <n v="0.42928056000000003"/>
    <n v="0.27"/>
    <n v="67.109751627906974"/>
  </r>
  <r>
    <x v="543"/>
    <n v="200"/>
    <n v="577.41"/>
    <n v="335534.97000000026"/>
    <n v="0.37416168"/>
    <n v="0.23"/>
    <n v="58.492975813953485"/>
  </r>
  <r>
    <x v="544"/>
    <n v="200"/>
    <n v="647.92999999999995"/>
    <n v="336182.90000000026"/>
    <n v="0.41985863999999995"/>
    <n v="0.26"/>
    <n v="65.63681581395349"/>
  </r>
  <r>
    <x v="545"/>
    <n v="200"/>
    <n v="699.97"/>
    <n v="336882.87000000023"/>
    <n v="0.45358056000000002"/>
    <n v="0.28000000000000003"/>
    <n v="70.908588837209308"/>
  </r>
  <r>
    <x v="546"/>
    <n v="200"/>
    <n v="724.1"/>
    <n v="337606.9700000002"/>
    <n v="0.46921680000000004"/>
    <n v="0.28999999999999998"/>
    <n v="73.353013953488372"/>
  </r>
  <r>
    <x v="547"/>
    <n v="200"/>
    <n v="815.35"/>
    <n v="338422.32000000018"/>
    <n v="0.52834680000000001"/>
    <n v="0.33"/>
    <n v="82.596851162790699"/>
  </r>
  <r>
    <x v="548"/>
    <n v="200"/>
    <n v="781.71"/>
    <n v="339204.0300000002"/>
    <n v="0.50654808000000007"/>
    <n v="0.31"/>
    <n v="79.189040930232565"/>
  </r>
  <r>
    <x v="549"/>
    <n v="200"/>
    <n v="813.6"/>
    <n v="340017.63000000018"/>
    <n v="0.52721280000000004"/>
    <n v="0.33"/>
    <n v="82.419572093023262"/>
  </r>
  <r>
    <x v="550"/>
    <n v="200"/>
    <n v="774.61"/>
    <n v="340792.24000000017"/>
    <n v="0.50194728"/>
    <n v="0.31"/>
    <n v="78.469794418604664"/>
  </r>
  <r>
    <x v="551"/>
    <n v="200"/>
    <n v="760.59"/>
    <n v="341552.83000000019"/>
    <n v="0.49286232000000002"/>
    <n v="0.3"/>
    <n v="77.049535813953483"/>
  </r>
  <r>
    <x v="552"/>
    <n v="200"/>
    <n v="772.11"/>
    <n v="342324.94000000018"/>
    <n v="0.50032728000000004"/>
    <n v="0.31"/>
    <n v="78.216538604651177"/>
  </r>
  <r>
    <x v="553"/>
    <n v="200"/>
    <n v="675.6"/>
    <n v="343000.54000000015"/>
    <n v="0.43778879999999998"/>
    <n v="0.27"/>
    <n v="68.439851162790703"/>
  </r>
  <r>
    <x v="554"/>
    <n v="200"/>
    <n v="160.96"/>
    <n v="343161.50000000017"/>
    <n v="0.10430208000000002"/>
    <n v="0.06"/>
    <n v="16.305622325581396"/>
  </r>
  <r>
    <x v="555"/>
    <n v="200"/>
    <n v="0"/>
    <n v="343161.50000000017"/>
    <n v="0"/>
    <n v="0"/>
    <n v="0"/>
  </r>
  <r>
    <x v="556"/>
    <n v="200"/>
    <n v="578.42999999999995"/>
    <n v="343739.93000000017"/>
    <n v="0.37482263999999998"/>
    <n v="0.23"/>
    <n v="58.59630418604651"/>
  </r>
  <r>
    <x v="557"/>
    <n v="200"/>
    <n v="727.6"/>
    <n v="344467.53000000014"/>
    <n v="0.47148480000000004"/>
    <n v="0.28999999999999998"/>
    <n v="73.707572093023259"/>
  </r>
  <r>
    <x v="558"/>
    <n v="200"/>
    <n v="731.9"/>
    <n v="345199.43000000017"/>
    <n v="0.4742712"/>
    <n v="0.28999999999999998"/>
    <n v="74.143172093023267"/>
  </r>
  <r>
    <x v="559"/>
    <n v="200"/>
    <n v="780.43"/>
    <n v="345979.86000000016"/>
    <n v="0.50571864"/>
    <n v="0.31"/>
    <n v="79.059373953488375"/>
  </r>
  <r>
    <x v="560"/>
    <n v="200"/>
    <n v="800.75"/>
    <n v="346780.61000000016"/>
    <n v="0.51888599999999996"/>
    <n v="0.32"/>
    <n v="81.117837209302323"/>
  </r>
  <r>
    <x v="561"/>
    <n v="200"/>
    <n v="781.53"/>
    <n v="347562.14000000019"/>
    <n v="0.50643143999999995"/>
    <n v="0.31"/>
    <n v="79.170806511627902"/>
  </r>
  <r>
    <x v="562"/>
    <n v="200"/>
    <n v="752.57"/>
    <n v="348314.7100000002"/>
    <n v="0.48766536000000005"/>
    <n v="0.3"/>
    <n v="76.237091162790705"/>
  </r>
  <r>
    <x v="563"/>
    <n v="200"/>
    <n v="799.7"/>
    <n v="349067.2800000002"/>
    <n v="0.51820560000000004"/>
    <n v="0.32"/>
    <n v="81.011469767441866"/>
  </r>
  <r>
    <x v="564"/>
    <n v="200"/>
    <n v="748.43"/>
    <n v="349815.7100000002"/>
    <n v="0.48498263999999996"/>
    <n v="0.3"/>
    <n v="75.817699534883715"/>
  </r>
  <r>
    <x v="565"/>
    <n v="200"/>
    <n v="702.51"/>
    <n v="350518.2200000002"/>
    <n v="0.45522647999999999"/>
    <n v="0.28000000000000003"/>
    <n v="71.165896744186057"/>
  </r>
  <r>
    <x v="566"/>
    <n v="200"/>
    <n v="632.04"/>
    <n v="351150.26000000018"/>
    <n v="0.40956191999999997"/>
    <n v="0.25"/>
    <n v="64.027121860465115"/>
  </r>
  <r>
    <x v="567"/>
    <n v="200"/>
    <n v="0"/>
    <n v="351150.26000000018"/>
    <n v="0"/>
    <n v="0"/>
    <n v="0"/>
  </r>
  <r>
    <x v="568"/>
    <n v="200"/>
    <n v="717.73"/>
    <n v="351867.99000000017"/>
    <n v="0.46508904000000001"/>
    <n v="0.28999999999999998"/>
    <n v="72.70771813953489"/>
  </r>
  <r>
    <x v="569"/>
    <n v="200"/>
    <n v="699.24"/>
    <n v="352567.23000000016"/>
    <n v="0.45310751999999999"/>
    <n v="0.28000000000000003"/>
    <n v="70.834638139534889"/>
  </r>
  <r>
    <x v="570"/>
    <n v="200"/>
    <n v="624.84"/>
    <n v="353192.07000000018"/>
    <n v="0.40489632000000003"/>
    <n v="0.25"/>
    <n v="63.297745116279074"/>
  </r>
  <r>
    <x v="571"/>
    <n v="200"/>
    <n v="594.21"/>
    <n v="353786.2800000002"/>
    <n v="0.38504808000000001"/>
    <n v="0.24"/>
    <n v="60.194854883720936"/>
  </r>
  <r>
    <x v="572"/>
    <n v="200"/>
    <n v="709.51"/>
    <n v="354495.79000000021"/>
    <n v="0.45976247999999997"/>
    <n v="0.28000000000000003"/>
    <n v="71.875013023255818"/>
  </r>
  <r>
    <x v="573"/>
    <n v="200"/>
    <n v="696.83"/>
    <n v="355192.62000000023"/>
    <n v="0.45154584000000003"/>
    <n v="0.28000000000000003"/>
    <n v="70.590499534883733"/>
  </r>
  <r>
    <x v="574"/>
    <n v="200"/>
    <n v="685.53"/>
    <n v="355878.15000000026"/>
    <n v="0.44422343999999997"/>
    <n v="0.27"/>
    <n v="69.44578325581395"/>
  </r>
  <r>
    <x v="575"/>
    <n v="200"/>
    <n v="677.49"/>
    <n v="356555.64000000025"/>
    <n v="0.43901352000000005"/>
    <n v="0.27"/>
    <n v="68.631312558139541"/>
  </r>
  <r>
    <x v="576"/>
    <n v="200"/>
    <n v="637.57000000000005"/>
    <n v="357193.21000000025"/>
    <n v="0.41314536000000007"/>
    <n v="0.26"/>
    <n v="64.587323720930243"/>
  </r>
  <r>
    <x v="577"/>
    <n v="200"/>
    <n v="518.84"/>
    <n v="357712.05000000028"/>
    <n v="0.33620832000000006"/>
    <n v="0.21"/>
    <n v="52.559698604651167"/>
  </r>
  <r>
    <x v="578"/>
    <n v="200"/>
    <n v="115.21"/>
    <n v="357827.2600000003"/>
    <n v="7.465608E-2"/>
    <n v="0.05"/>
    <n v="11.671040930232557"/>
  </r>
  <r>
    <x v="579"/>
    <n v="200"/>
    <n v="6.13"/>
    <n v="357833.39000000031"/>
    <n v="3.9722400000000001E-3"/>
    <n v="0"/>
    <n v="0.62098325581395353"/>
  </r>
  <r>
    <x v="580"/>
    <n v="200"/>
    <n v="272.39999999999998"/>
    <n v="358105.79000000033"/>
    <n v="0.17651519999999998"/>
    <n v="0.11"/>
    <n v="27.594753488372088"/>
  </r>
  <r>
    <x v="581"/>
    <n v="200"/>
    <n v="597.57000000000005"/>
    <n v="358703.36000000034"/>
    <n v="0.38722536000000002"/>
    <n v="0.24"/>
    <n v="60.535230697674429"/>
  </r>
  <r>
    <x v="582"/>
    <n v="200"/>
    <n v="652.1"/>
    <n v="359355.46000000031"/>
    <n v="0.42256080000000001"/>
    <n v="0.26"/>
    <n v="66.059246511627919"/>
  </r>
  <r>
    <x v="583"/>
    <n v="200"/>
    <n v="277.83999999999997"/>
    <n v="359633.30000000034"/>
    <n v="0.18004032"/>
    <n v="0.11"/>
    <n v="28.145838139534884"/>
  </r>
  <r>
    <x v="584"/>
    <n v="200"/>
    <n v="718.64"/>
    <n v="360351.94000000035"/>
    <n v="0.46567871999999999"/>
    <n v="0.28999999999999998"/>
    <n v="72.799903255813959"/>
  </r>
  <r>
    <x v="585"/>
    <n v="200"/>
    <n v="715.55"/>
    <n v="361067.49000000034"/>
    <n v="0.46367639999999993"/>
    <n v="0.28599999999999998"/>
    <n v="72.48687906976744"/>
  </r>
  <r>
    <x v="586"/>
    <n v="200"/>
    <n v="730.9"/>
    <n v="361798.39000000036"/>
    <n v="0.47362320000000002"/>
    <n v="0.29199999999999998"/>
    <n v="74.041869767441867"/>
  </r>
  <r>
    <x v="587"/>
    <n v="200"/>
    <n v="714.95"/>
    <n v="362513.34000000037"/>
    <n v="0.46328760000000008"/>
    <n v="0.28599999999999998"/>
    <n v="72.426097674418614"/>
  </r>
  <r>
    <x v="588"/>
    <n v="200"/>
    <n v="694.93"/>
    <n v="363208.27000000037"/>
    <n v="0.45031463999999999"/>
    <n v="0.27800000000000002"/>
    <n v="70.398025116279072"/>
  </r>
  <r>
    <x v="589"/>
    <n v="200"/>
    <n v="720.65"/>
    <n v="363928.92000000039"/>
    <n v="0.46698120000000004"/>
    <n v="0.28799999999999998"/>
    <n v="73.003520930232554"/>
  </r>
  <r>
    <x v="590"/>
    <n v="200"/>
    <n v="691.99"/>
    <n v="364620.91000000038"/>
    <n v="0.44840952000000001"/>
    <n v="0.27700000000000002"/>
    <n v="70.100196279069777"/>
  </r>
  <r>
    <x v="591"/>
    <n v="200"/>
    <n v="546.04"/>
    <n v="365166.95000000036"/>
    <n v="0.35383391999999997"/>
    <n v="0.218"/>
    <n v="55.315121860465119"/>
  </r>
  <r>
    <x v="592"/>
    <n v="200"/>
    <n v="679.83"/>
    <n v="365846.78000000038"/>
    <n v="0.44052984000000006"/>
    <n v="0.27200000000000002"/>
    <n v="68.86836000000001"/>
  </r>
  <r>
    <x v="593"/>
    <n v="200"/>
    <n v="674.44"/>
    <n v="366526.61000000039"/>
    <n v="0.43703712000000006"/>
    <n v="0"/>
    <n v="68.259601860465125"/>
  </r>
  <r>
    <x v="594"/>
    <n v="200"/>
    <n v="575.24"/>
    <n v="367101.85000000038"/>
    <n v="0.37275552000000001"/>
    <n v="0"/>
    <n v="58.219639069767446"/>
  </r>
  <r>
    <x v="595"/>
    <n v="200"/>
    <n v="506.03"/>
    <n v="367607.88000000041"/>
    <n v="0.32790743999999999"/>
    <n v="0"/>
    <n v="51.214943255813949"/>
  </r>
  <r>
    <x v="596"/>
    <n v="200"/>
    <n v="387.66"/>
    <n v="367995.54000000039"/>
    <n v="0.25120367999999998"/>
    <n v="0"/>
    <n v="39.234798139534888"/>
  </r>
  <r>
    <x v="597"/>
    <n v="200"/>
    <n v="320.99"/>
    <n v="368316.53000000038"/>
    <n v="0.20800152"/>
    <n v="0"/>
    <n v="32.48717395348838"/>
  </r>
  <r>
    <x v="598"/>
    <n v="200"/>
    <n v="407.17"/>
    <n v="368723.70000000036"/>
    <n v="0.26384616000000005"/>
    <n v="0"/>
    <n v="41.209391627906982"/>
  </r>
  <r>
    <x v="599"/>
    <n v="200"/>
    <n v="415.38"/>
    <n v="369139.08000000037"/>
    <n v="0.26916624"/>
    <n v="0"/>
    <n v="42.040320000000008"/>
  </r>
  <r>
    <x v="600"/>
    <n v="200"/>
    <n v="497.3"/>
    <n v="369636.38000000035"/>
    <n v="0.32225040000000005"/>
    <n v="0"/>
    <n v="50.331386046511632"/>
  </r>
  <r>
    <x v="601"/>
    <n v="200"/>
    <n v="653.91999999999996"/>
    <n v="370290.30000000034"/>
    <n v="0.42374015999999998"/>
    <n v="0"/>
    <n v="66.182786976744183"/>
  </r>
  <r>
    <x v="602"/>
    <n v="200"/>
    <n v="695.97"/>
    <n v="370986.27000000031"/>
    <n v="0.45098855999999998"/>
    <n v="0"/>
    <n v="70.438638139534888"/>
  </r>
  <r>
    <x v="603"/>
    <n v="200"/>
    <n v="616.25"/>
    <n v="371602.52000000031"/>
    <n v="0.39932999999999996"/>
    <n v="0"/>
    <n v="62.370232558139534"/>
  </r>
  <r>
    <x v="604"/>
    <n v="200"/>
    <n v="577.45000000000005"/>
    <n v="372179.97000000032"/>
    <n v="0.37418760000000001"/>
    <n v="0"/>
    <n v="58.443311627906986"/>
  </r>
  <r>
    <x v="605"/>
    <n v="200"/>
    <n v="598.94000000000005"/>
    <n v="372778.91000000032"/>
    <n v="0.38811312000000003"/>
    <n v="0"/>
    <n v="60.618299534883732"/>
  </r>
  <r>
    <x v="606"/>
    <n v="200"/>
    <n v="0"/>
    <n v="372778.91000000032"/>
    <n v="0"/>
    <n v="0"/>
    <n v="0"/>
  </r>
  <r>
    <x v="607"/>
    <n v="200"/>
    <n v="0"/>
    <n v="372778.91000000032"/>
    <n v="0"/>
    <n v="0"/>
    <n v="0"/>
  </r>
  <r>
    <x v="608"/>
    <n v="200"/>
    <n v="0"/>
    <n v="372778.91000000032"/>
    <n v="0"/>
    <n v="0"/>
    <n v="0"/>
  </r>
  <r>
    <x v="609"/>
    <n v="200"/>
    <n v="616.82000000000005"/>
    <n v="373395.73000000033"/>
    <n v="0.39969936000000006"/>
    <n v="0"/>
    <n v="62.427921860465126"/>
  </r>
  <r>
    <x v="610"/>
    <n v="200"/>
    <n v="685.53"/>
    <n v="374081.26000000036"/>
    <n v="0.44422343999999997"/>
    <n v="0"/>
    <n v="69.382013023255823"/>
  </r>
  <r>
    <x v="611"/>
    <n v="200"/>
    <n v="661.3"/>
    <n v="374742.56000000035"/>
    <n v="0.42852240000000003"/>
    <n v="0"/>
    <n v="66.929711627906983"/>
  </r>
  <r>
    <x v="612"/>
    <n v="200"/>
    <n v="632.65"/>
    <n v="375375.21000000037"/>
    <n v="0.40995719999999997"/>
    <n v="0"/>
    <n v="64.030065116279076"/>
  </r>
  <r>
    <x v="613"/>
    <n v="200"/>
    <n v="562.53"/>
    <n v="375937.7400000004"/>
    <n v="0.36451943999999997"/>
    <n v="0"/>
    <n v="56.933268837209305"/>
  </r>
  <r>
    <x v="614"/>
    <n v="200"/>
    <n v="451.03"/>
    <n v="376388.77000000043"/>
    <n v="0.29226743999999999"/>
    <n v="0"/>
    <n v="45.64843162790698"/>
  </r>
  <r>
    <x v="615"/>
    <n v="200"/>
    <n v="540.08000000000004"/>
    <n v="376928.85000000044"/>
    <n v="0.34997184000000003"/>
    <n v="0"/>
    <n v="54.661120000000004"/>
  </r>
  <r>
    <x v="616"/>
    <n v="200"/>
    <n v="519.55999999999995"/>
    <n v="377448.41000000044"/>
    <n v="0.33667487999999995"/>
    <n v="0"/>
    <n v="52.584305116279069"/>
  </r>
  <r>
    <x v="617"/>
    <n v="200"/>
    <n v="552.54"/>
    <n v="378000.95000000042"/>
    <n v="0.35804591999999996"/>
    <n v="0"/>
    <n v="55.922187906976738"/>
  </r>
  <r>
    <x v="618"/>
    <n v="200"/>
    <n v="539.17999999999995"/>
    <n v="378540.13000000041"/>
    <n v="0.34938864000000003"/>
    <n v="0"/>
    <n v="54.570031627906978"/>
  </r>
  <r>
    <x v="619"/>
    <n v="200"/>
    <n v="588.41"/>
    <n v="379128.54000000039"/>
    <n v="0.38128968000000002"/>
    <n v="0"/>
    <n v="59.552565581395349"/>
  </r>
  <r>
    <x v="620"/>
    <n v="200"/>
    <n v="519.99"/>
    <n v="379648.53000000038"/>
    <n v="0.33695352000000006"/>
    <n v="0"/>
    <n v="52.627825116279077"/>
  </r>
  <r>
    <x v="621"/>
    <n v="200"/>
    <n v="532.78"/>
    <n v="380181.31000000041"/>
    <n v="0.34524143999999996"/>
    <n v="0"/>
    <n v="53.922292093023259"/>
  </r>
  <r>
    <x v="622"/>
    <n v="200"/>
    <n v="620.04"/>
    <n v="380801.35000000038"/>
    <n v="0.40178591999999996"/>
    <n v="0"/>
    <n v="62.753815813953494"/>
  </r>
  <r>
    <x v="623"/>
    <n v="200"/>
    <n v="582.87"/>
    <n v="381384.22000000038"/>
    <n v="0.37769976"/>
    <n v="0"/>
    <n v="58.991866046511632"/>
  </r>
  <r>
    <x v="624"/>
    <n v="200"/>
    <n v="0"/>
    <n v="381967.09000000037"/>
    <n v="0"/>
    <n v="0"/>
    <n v="0"/>
  </r>
  <r>
    <x v="625"/>
    <n v="200"/>
    <n v="0"/>
    <n v="381967.09000000037"/>
    <n v="0"/>
    <n v="0"/>
    <n v="0"/>
  </r>
  <r>
    <x v="626"/>
    <n v="200"/>
    <n v="0"/>
    <n v="381967.09000000037"/>
    <n v="0"/>
    <n v="0"/>
    <n v="0"/>
  </r>
  <r>
    <x v="627"/>
    <n v="200"/>
    <n v="0"/>
    <n v="381967.09000000037"/>
    <n v="0"/>
    <n v="0"/>
    <n v="0"/>
  </r>
  <r>
    <x v="628"/>
    <n v="200"/>
    <n v="0"/>
    <n v="381967.09000000037"/>
    <n v="0"/>
    <n v="0"/>
    <n v="0"/>
  </r>
  <r>
    <x v="629"/>
    <n v="200"/>
    <n v="0"/>
    <n v="381967.09000000037"/>
    <n v="0"/>
    <n v="0"/>
    <n v="0"/>
  </r>
  <r>
    <x v="630"/>
    <n v="200"/>
    <n v="0"/>
    <n v="381967.09000000037"/>
    <n v="0"/>
    <n v="0"/>
    <n v="0"/>
  </r>
  <r>
    <x v="631"/>
    <n v="200"/>
    <n v="0"/>
    <n v="381967.09000000037"/>
    <n v="0"/>
    <n v="0"/>
    <n v="0"/>
  </r>
  <r>
    <x v="632"/>
    <n v="200"/>
    <n v="0"/>
    <n v="381967.09000000037"/>
    <n v="0"/>
    <n v="0"/>
    <n v="0"/>
  </r>
  <r>
    <x v="633"/>
    <n v="200"/>
    <n v="0"/>
    <n v="381967.09000000037"/>
    <n v="0"/>
    <n v="0"/>
    <n v="0"/>
  </r>
  <r>
    <x v="634"/>
    <n v="200"/>
    <n v="0"/>
    <n v="381967.09000000037"/>
    <n v="0"/>
    <n v="0"/>
    <n v="0"/>
  </r>
  <r>
    <x v="635"/>
    <n v="200"/>
    <n v="0"/>
    <n v="381967.09000000037"/>
    <n v="0"/>
    <n v="0"/>
    <n v="0"/>
  </r>
  <r>
    <x v="636"/>
    <n v="200"/>
    <n v="0"/>
    <n v="381967.09000000037"/>
    <n v="0"/>
    <n v="0"/>
    <n v="0"/>
  </r>
  <r>
    <x v="637"/>
    <n v="200"/>
    <n v="0"/>
    <n v="381967.09000000037"/>
    <n v="0"/>
    <n v="0"/>
    <n v="0"/>
  </r>
  <r>
    <x v="638"/>
    <n v="200"/>
    <n v="0"/>
    <n v="381967.09000000037"/>
    <n v="0"/>
    <n v="0"/>
    <n v="0"/>
  </r>
  <r>
    <x v="639"/>
    <n v="200"/>
    <n v="0"/>
    <n v="381967.09000000037"/>
    <n v="0"/>
    <n v="0"/>
    <n v="0"/>
  </r>
  <r>
    <x v="640"/>
    <n v="200"/>
    <n v="0"/>
    <n v="381967.09000000037"/>
    <n v="0"/>
    <n v="0"/>
    <n v="0"/>
  </r>
  <r>
    <x v="641"/>
    <n v="200"/>
    <n v="0"/>
    <n v="381967.09000000037"/>
    <n v="0"/>
    <n v="0"/>
    <n v="0"/>
  </r>
  <r>
    <x v="642"/>
    <n v="200"/>
    <n v="0"/>
    <n v="381967.09000000037"/>
    <n v="0"/>
    <n v="0"/>
    <n v="0"/>
  </r>
  <r>
    <x v="643"/>
    <n v="200"/>
    <n v="0"/>
    <n v="381967.09000000037"/>
    <n v="0"/>
    <n v="0"/>
    <n v="0"/>
  </r>
  <r>
    <x v="644"/>
    <n v="200"/>
    <n v="0"/>
    <n v="381967.09000000037"/>
    <n v="0"/>
    <n v="0"/>
    <n v="0"/>
  </r>
  <r>
    <x v="645"/>
    <n v="200"/>
    <n v="0"/>
    <n v="381967.09000000037"/>
    <n v="0"/>
    <n v="0"/>
    <n v="0"/>
  </r>
  <r>
    <x v="646"/>
    <n v="200"/>
    <n v="0"/>
    <n v="381967.09000000037"/>
    <n v="0"/>
    <n v="0"/>
    <n v="0"/>
  </r>
  <r>
    <x v="647"/>
    <n v="200"/>
    <n v="0"/>
    <n v="381967.09000000037"/>
    <n v="0"/>
    <n v="0"/>
    <n v="0"/>
  </r>
  <r>
    <x v="648"/>
    <n v="200"/>
    <n v="0"/>
    <n v="381967.09000000037"/>
    <n v="0"/>
    <n v="0"/>
    <n v="0"/>
  </r>
  <r>
    <x v="649"/>
    <n v="200"/>
    <n v="0"/>
    <n v="381967.09000000037"/>
    <n v="0"/>
    <n v="0"/>
    <n v="0"/>
  </r>
  <r>
    <x v="650"/>
    <n v="200"/>
    <n v="0"/>
    <n v="381967.09000000037"/>
    <n v="0"/>
    <n v="0"/>
    <n v="0"/>
  </r>
  <r>
    <x v="651"/>
    <n v="200"/>
    <n v="0"/>
    <n v="381967.09000000037"/>
    <n v="0"/>
    <n v="0"/>
    <n v="0"/>
  </r>
  <r>
    <x v="652"/>
    <n v="200"/>
    <n v="0"/>
    <n v="381967.09000000037"/>
    <n v="0"/>
    <n v="0"/>
    <n v="0"/>
  </r>
  <r>
    <x v="653"/>
    <n v="200"/>
    <n v="0"/>
    <n v="381967.09000000037"/>
    <n v="0"/>
    <n v="0"/>
    <n v="0"/>
  </r>
  <r>
    <x v="654"/>
    <n v="200"/>
    <n v="0"/>
    <n v="381967.09000000037"/>
    <n v="0"/>
    <n v="0"/>
    <n v="0"/>
  </r>
  <r>
    <x v="655"/>
    <n v="200"/>
    <n v="0"/>
    <n v="381967.09000000037"/>
    <n v="0"/>
    <n v="0"/>
    <n v="0"/>
  </r>
  <r>
    <x v="656"/>
    <n v="200"/>
    <n v="0"/>
    <n v="381967.09000000037"/>
    <n v="0"/>
    <n v="0"/>
    <n v="0"/>
  </r>
  <r>
    <x v="657"/>
    <n v="200"/>
    <n v="0"/>
    <n v="381967.09000000037"/>
    <n v="0"/>
    <n v="0"/>
    <n v="0"/>
  </r>
  <r>
    <x v="658"/>
    <n v="200"/>
    <n v="0"/>
    <n v="381967.09000000037"/>
    <n v="0"/>
    <n v="0"/>
    <n v="0"/>
  </r>
  <r>
    <x v="659"/>
    <n v="200"/>
    <n v="0"/>
    <n v="381967.09000000037"/>
    <n v="0"/>
    <n v="0"/>
    <n v="0"/>
  </r>
  <r>
    <x v="660"/>
    <n v="200"/>
    <n v="0"/>
    <n v="381967.09000000037"/>
    <n v="0"/>
    <n v="0"/>
    <n v="0"/>
  </r>
  <r>
    <x v="661"/>
    <n v="200"/>
    <n v="0"/>
    <n v="381967.09000000037"/>
    <n v="0"/>
    <n v="0"/>
    <n v="0"/>
  </r>
  <r>
    <x v="662"/>
    <n v="200"/>
    <n v="0"/>
    <n v="381967.09000000037"/>
    <n v="0"/>
    <n v="0"/>
    <n v="0"/>
  </r>
  <r>
    <x v="663"/>
    <n v="200"/>
    <n v="0"/>
    <n v="381967.09000000037"/>
    <n v="0"/>
    <n v="0"/>
    <n v="0"/>
  </r>
  <r>
    <x v="664"/>
    <n v="200"/>
    <n v="0"/>
    <n v="381967.09000000037"/>
    <n v="0"/>
    <n v="0"/>
    <n v="0"/>
  </r>
  <r>
    <x v="665"/>
    <n v="200"/>
    <n v="0"/>
    <n v="381967.09000000037"/>
    <n v="0"/>
    <n v="0"/>
    <n v="0"/>
  </r>
  <r>
    <x v="666"/>
    <n v="200"/>
    <n v="0"/>
    <n v="381967.09000000037"/>
    <n v="0"/>
    <n v="0"/>
    <n v="0"/>
  </r>
  <r>
    <x v="667"/>
    <n v="200"/>
    <n v="0"/>
    <n v="381967.09000000037"/>
    <n v="0"/>
    <n v="0"/>
    <n v="0"/>
  </r>
  <r>
    <x v="668"/>
    <n v="200"/>
    <n v="0"/>
    <n v="381967.09000000037"/>
    <n v="0"/>
    <n v="0"/>
    <n v="0"/>
  </r>
  <r>
    <x v="669"/>
    <n v="200"/>
    <n v="0"/>
    <n v="381967.09000000037"/>
    <n v="0"/>
    <n v="0"/>
    <n v="0"/>
  </r>
  <r>
    <x v="670"/>
    <n v="200"/>
    <n v="0"/>
    <n v="381967.09000000037"/>
    <n v="0"/>
    <n v="0"/>
    <n v="0"/>
  </r>
  <r>
    <x v="671"/>
    <n v="200"/>
    <n v="0"/>
    <n v="381967.09000000037"/>
    <n v="0"/>
    <n v="0"/>
    <n v="0"/>
  </r>
  <r>
    <x v="672"/>
    <n v="200"/>
    <n v="0"/>
    <n v="381967.09000000037"/>
    <n v="0"/>
    <n v="0"/>
    <n v="0"/>
  </r>
  <r>
    <x v="673"/>
    <n v="200"/>
    <n v="0"/>
    <n v="381967.09000000037"/>
    <n v="0"/>
    <n v="0"/>
    <n v="0"/>
  </r>
  <r>
    <x v="674"/>
    <n v="200"/>
    <n v="0"/>
    <n v="381967.09000000037"/>
    <n v="0"/>
    <n v="0"/>
    <n v="0"/>
  </r>
  <r>
    <x v="675"/>
    <n v="200"/>
    <n v="0"/>
    <n v="381967.09000000037"/>
    <n v="0"/>
    <n v="0"/>
    <n v="0"/>
  </r>
  <r>
    <x v="676"/>
    <n v="200"/>
    <n v="0"/>
    <n v="381967.09000000037"/>
    <n v="0"/>
    <n v="0"/>
    <n v="0"/>
  </r>
  <r>
    <x v="677"/>
    <n v="200"/>
    <n v="0"/>
    <n v="381967.09000000037"/>
    <n v="0"/>
    <n v="0"/>
    <n v="0"/>
  </r>
  <r>
    <x v="678"/>
    <n v="200"/>
    <n v="0"/>
    <n v="381967.09000000037"/>
    <n v="0"/>
    <n v="0"/>
    <n v="0"/>
  </r>
  <r>
    <x v="679"/>
    <n v="200"/>
    <n v="0"/>
    <n v="381967.09000000037"/>
    <n v="0"/>
    <n v="0"/>
    <n v="0"/>
  </r>
  <r>
    <x v="680"/>
    <n v="200"/>
    <n v="0"/>
    <n v="381967.09000000037"/>
    <n v="0"/>
    <n v="0"/>
    <n v="0"/>
  </r>
  <r>
    <x v="681"/>
    <n v="200"/>
    <n v="0"/>
    <n v="381967.09000000037"/>
    <n v="0"/>
    <n v="0"/>
    <n v="0"/>
  </r>
  <r>
    <x v="682"/>
    <n v="200"/>
    <n v="0"/>
    <n v="381967.09000000037"/>
    <n v="0"/>
    <n v="0"/>
    <n v="0"/>
  </r>
  <r>
    <x v="683"/>
    <n v="200"/>
    <n v="0"/>
    <n v="381967.09000000037"/>
    <n v="0"/>
    <n v="0"/>
    <n v="0"/>
  </r>
  <r>
    <x v="684"/>
    <n v="200"/>
    <n v="0"/>
    <n v="381967.09000000037"/>
    <n v="0"/>
    <n v="0"/>
    <n v="0"/>
  </r>
  <r>
    <x v="685"/>
    <n v="200"/>
    <n v="0"/>
    <n v="381967.09000000037"/>
    <n v="0"/>
    <n v="0"/>
    <n v="0"/>
  </r>
  <r>
    <x v="686"/>
    <n v="200"/>
    <n v="0"/>
    <n v="381967.09000000037"/>
    <n v="0"/>
    <n v="0"/>
    <n v="0"/>
  </r>
  <r>
    <x v="687"/>
    <n v="200"/>
    <n v="0"/>
    <n v="381967.09000000037"/>
    <n v="0"/>
    <n v="0"/>
    <n v="0"/>
  </r>
  <r>
    <x v="688"/>
    <n v="200"/>
    <n v="0"/>
    <n v="381967.09000000037"/>
    <n v="0"/>
    <n v="0"/>
    <n v="0"/>
  </r>
  <r>
    <x v="689"/>
    <n v="200"/>
    <n v="0"/>
    <n v="381967.09000000037"/>
    <n v="0"/>
    <n v="0"/>
    <n v="0"/>
  </r>
  <r>
    <x v="690"/>
    <n v="200"/>
    <n v="0"/>
    <n v="381967.09000000037"/>
    <n v="0"/>
    <n v="0"/>
    <n v="0"/>
  </r>
  <r>
    <x v="691"/>
    <n v="200"/>
    <n v="0"/>
    <n v="381967.09000000037"/>
    <n v="0"/>
    <n v="0"/>
    <n v="0"/>
  </r>
  <r>
    <x v="692"/>
    <n v="200"/>
    <n v="0"/>
    <n v="381967.09000000037"/>
    <n v="0"/>
    <n v="0"/>
    <n v="0"/>
  </r>
  <r>
    <x v="693"/>
    <n v="200"/>
    <n v="0"/>
    <n v="381967.09000000037"/>
    <n v="0"/>
    <n v="0"/>
    <n v="0"/>
  </r>
  <r>
    <x v="694"/>
    <n v="200"/>
    <n v="0"/>
    <n v="381967.09000000037"/>
    <n v="0"/>
    <n v="0"/>
    <n v="0"/>
  </r>
  <r>
    <x v="695"/>
    <n v="200"/>
    <n v="0"/>
    <n v="381967.09000000037"/>
    <n v="0"/>
    <n v="0"/>
    <n v="0"/>
  </r>
  <r>
    <x v="696"/>
    <n v="200"/>
    <n v="0"/>
    <n v="381967.09000000037"/>
    <n v="0"/>
    <n v="0"/>
    <n v="0"/>
  </r>
  <r>
    <x v="697"/>
    <n v="200"/>
    <n v="0"/>
    <n v="381967.09000000037"/>
    <n v="0"/>
    <n v="0"/>
    <n v="0"/>
  </r>
  <r>
    <x v="698"/>
    <n v="200"/>
    <n v="0"/>
    <n v="381967.09000000037"/>
    <n v="0"/>
    <n v="0"/>
    <n v="0"/>
  </r>
  <r>
    <x v="699"/>
    <n v="200"/>
    <n v="0"/>
    <n v="381967.09000000037"/>
    <n v="0"/>
    <n v="0"/>
    <n v="0"/>
  </r>
  <r>
    <x v="700"/>
    <n v="200"/>
    <n v="0"/>
    <n v="381967.09000000037"/>
    <n v="0"/>
    <n v="0"/>
    <n v="0"/>
  </r>
  <r>
    <x v="701"/>
    <n v="200"/>
    <n v="0"/>
    <n v="381967.09000000037"/>
    <n v="0"/>
    <n v="0"/>
    <n v="0"/>
  </r>
  <r>
    <x v="702"/>
    <n v="200"/>
    <n v="0"/>
    <n v="381967.09000000037"/>
    <n v="0"/>
    <n v="0"/>
    <n v="0"/>
  </r>
  <r>
    <x v="703"/>
    <n v="200"/>
    <n v="0"/>
    <n v="381967.09000000037"/>
    <n v="0"/>
    <n v="0"/>
    <n v="0"/>
  </r>
  <r>
    <x v="704"/>
    <n v="200"/>
    <n v="0"/>
    <n v="381967.09000000037"/>
    <n v="0"/>
    <n v="0"/>
    <n v="0"/>
  </r>
  <r>
    <x v="705"/>
    <n v="200"/>
    <n v="0"/>
    <n v="381967.09000000037"/>
    <n v="0"/>
    <n v="0"/>
    <n v="0"/>
  </r>
  <r>
    <x v="706"/>
    <n v="200"/>
    <n v="0"/>
    <n v="381967.09000000037"/>
    <n v="0"/>
    <n v="0"/>
    <n v="0"/>
  </r>
  <r>
    <x v="707"/>
    <n v="200"/>
    <n v="0"/>
    <n v="381967.09000000037"/>
    <n v="0"/>
    <n v="0"/>
    <n v="0"/>
  </r>
  <r>
    <x v="708"/>
    <n v="200"/>
    <n v="0"/>
    <n v="381967.09000000037"/>
    <n v="0"/>
    <n v="0"/>
    <n v="0"/>
  </r>
  <r>
    <x v="709"/>
    <n v="200"/>
    <n v="0"/>
    <n v="381967.09000000037"/>
    <n v="0"/>
    <n v="0"/>
    <n v="0"/>
  </r>
  <r>
    <x v="710"/>
    <n v="200"/>
    <n v="0"/>
    <n v="381967.09000000037"/>
    <n v="0"/>
    <n v="0"/>
    <n v="0"/>
  </r>
  <r>
    <x v="711"/>
    <n v="200"/>
    <n v="0"/>
    <n v="381967.09000000037"/>
    <n v="0"/>
    <n v="0"/>
    <n v="0"/>
  </r>
  <r>
    <x v="712"/>
    <n v="200"/>
    <n v="0"/>
    <n v="381967.09000000037"/>
    <n v="0"/>
    <n v="0"/>
    <n v="0"/>
  </r>
  <r>
    <x v="713"/>
    <n v="200"/>
    <n v="0"/>
    <n v="381967.09000000037"/>
    <n v="0"/>
    <n v="0"/>
    <n v="0"/>
  </r>
  <r>
    <x v="714"/>
    <n v="200"/>
    <n v="0"/>
    <n v="381967.09000000037"/>
    <n v="0"/>
    <n v="0"/>
    <n v="0"/>
  </r>
  <r>
    <x v="715"/>
    <n v="200"/>
    <n v="0"/>
    <n v="381967.09000000037"/>
    <n v="0"/>
    <n v="0"/>
    <n v="0"/>
  </r>
  <r>
    <x v="716"/>
    <n v="200"/>
    <n v="0"/>
    <n v="381967.09000000037"/>
    <n v="0"/>
    <n v="0"/>
    <n v="0"/>
  </r>
  <r>
    <x v="717"/>
    <n v="200"/>
    <n v="0"/>
    <n v="381967.09000000037"/>
    <n v="0"/>
    <n v="0"/>
    <n v="0"/>
  </r>
  <r>
    <x v="718"/>
    <n v="200"/>
    <n v="0"/>
    <n v="381967.09000000037"/>
    <n v="0"/>
    <n v="0"/>
    <n v="0"/>
  </r>
  <r>
    <x v="719"/>
    <n v="200"/>
    <n v="0"/>
    <n v="381967.09000000037"/>
    <n v="0"/>
    <n v="0"/>
    <n v="0"/>
  </r>
  <r>
    <x v="720"/>
    <n v="200"/>
    <n v="0"/>
    <n v="381967.09000000037"/>
    <n v="0"/>
    <n v="0"/>
    <n v="0"/>
  </r>
  <r>
    <x v="721"/>
    <n v="200"/>
    <n v="0"/>
    <n v="381967.09000000037"/>
    <n v="0"/>
    <n v="0"/>
    <n v="0"/>
  </r>
  <r>
    <x v="722"/>
    <n v="200"/>
    <n v="0"/>
    <n v="381967.09000000037"/>
    <n v="0"/>
    <n v="0"/>
    <n v="0"/>
  </r>
  <r>
    <x v="723"/>
    <n v="200"/>
    <n v="0"/>
    <n v="381967.09000000037"/>
    <n v="0"/>
    <n v="0"/>
    <n v="0"/>
  </r>
  <r>
    <x v="724"/>
    <n v="200"/>
    <n v="0"/>
    <n v="381967.09000000037"/>
    <n v="0"/>
    <n v="0"/>
    <n v="0"/>
  </r>
  <r>
    <x v="725"/>
    <n v="200"/>
    <n v="0"/>
    <n v="381967.09000000037"/>
    <n v="0"/>
    <n v="0"/>
    <n v="0"/>
  </r>
  <r>
    <x v="726"/>
    <n v="200"/>
    <n v="0"/>
    <n v="381967.09000000037"/>
    <n v="0"/>
    <n v="0"/>
    <n v="0"/>
  </r>
  <r>
    <x v="727"/>
    <n v="200"/>
    <n v="0"/>
    <n v="381967.09000000037"/>
    <n v="0"/>
    <n v="0"/>
    <n v="0"/>
  </r>
  <r>
    <x v="728"/>
    <n v="200"/>
    <n v="0"/>
    <n v="381967.09000000037"/>
    <n v="0"/>
    <n v="0"/>
    <n v="0"/>
  </r>
  <r>
    <x v="729"/>
    <n v="200"/>
    <n v="0"/>
    <n v="381967.09000000037"/>
    <n v="0"/>
    <n v="0"/>
    <n v="0"/>
  </r>
  <r>
    <x v="730"/>
    <n v="200"/>
    <n v="0"/>
    <n v="381967.09000000037"/>
    <n v="0"/>
    <n v="0"/>
    <n v="0"/>
  </r>
  <r>
    <x v="731"/>
    <n v="200"/>
    <n v="0"/>
    <n v="381967.09000000037"/>
    <n v="0"/>
    <n v="0"/>
    <n v="0"/>
  </r>
  <r>
    <x v="732"/>
    <n v="200"/>
    <n v="0"/>
    <n v="381967.09000000037"/>
    <n v="0"/>
    <n v="0"/>
    <n v="0"/>
  </r>
  <r>
    <x v="733"/>
    <n v="200"/>
    <n v="0"/>
    <n v="381967.09000000037"/>
    <n v="0"/>
    <n v="0"/>
    <n v="0"/>
  </r>
  <r>
    <x v="734"/>
    <n v="200"/>
    <n v="0"/>
    <n v="381967.09000000037"/>
    <n v="0"/>
    <n v="0"/>
    <n v="0"/>
  </r>
  <r>
    <x v="735"/>
    <n v="200"/>
    <n v="0"/>
    <n v="381967.09000000037"/>
    <n v="0"/>
    <n v="0"/>
    <n v="0"/>
  </r>
  <r>
    <x v="736"/>
    <n v="200"/>
    <n v="0"/>
    <n v="381967.09000000037"/>
    <n v="0"/>
    <n v="0"/>
    <n v="0"/>
  </r>
  <r>
    <x v="737"/>
    <n v="200"/>
    <n v="0"/>
    <n v="381967.09000000037"/>
    <n v="0"/>
    <n v="0"/>
    <n v="0"/>
  </r>
  <r>
    <x v="738"/>
    <n v="200"/>
    <n v="0"/>
    <n v="381967.09000000037"/>
    <n v="0"/>
    <n v="0"/>
    <n v="0"/>
  </r>
  <r>
    <x v="739"/>
    <n v="200"/>
    <n v="0"/>
    <n v="381967.09000000037"/>
    <n v="0"/>
    <n v="0"/>
    <n v="0"/>
  </r>
  <r>
    <x v="740"/>
    <n v="200"/>
    <n v="0"/>
    <n v="381967.09000000037"/>
    <n v="0"/>
    <n v="0"/>
    <n v="0"/>
  </r>
  <r>
    <x v="741"/>
    <n v="200"/>
    <n v="0"/>
    <n v="381967.09000000037"/>
    <n v="0"/>
    <n v="0"/>
    <n v="0"/>
  </r>
  <r>
    <x v="742"/>
    <n v="200"/>
    <n v="0"/>
    <n v="381967.09000000037"/>
    <n v="0"/>
    <n v="0"/>
    <n v="0"/>
  </r>
  <r>
    <x v="743"/>
    <n v="200"/>
    <n v="0"/>
    <n v="381967.09000000037"/>
    <n v="0"/>
    <n v="0"/>
    <n v="0"/>
  </r>
  <r>
    <x v="744"/>
    <n v="200"/>
    <n v="0"/>
    <n v="381967.09000000037"/>
    <n v="0"/>
    <n v="0"/>
    <n v="0"/>
  </r>
  <r>
    <x v="745"/>
    <n v="200"/>
    <n v="0"/>
    <n v="381967.09000000037"/>
    <n v="0"/>
    <n v="0"/>
    <n v="0"/>
  </r>
  <r>
    <x v="746"/>
    <n v="200"/>
    <n v="0"/>
    <n v="381967.09000000037"/>
    <n v="0"/>
    <n v="0"/>
    <n v="0"/>
  </r>
  <r>
    <x v="747"/>
    <n v="200"/>
    <n v="0"/>
    <n v="381967.09000000037"/>
    <n v="0"/>
    <n v="0"/>
    <n v="0"/>
  </r>
  <r>
    <x v="748"/>
    <n v="200"/>
    <n v="0"/>
    <n v="381967.09000000037"/>
    <n v="0"/>
    <n v="0"/>
    <n v="0"/>
  </r>
  <r>
    <x v="749"/>
    <n v="200"/>
    <n v="0"/>
    <n v="381967.09000000037"/>
    <n v="0"/>
    <n v="0"/>
    <n v="0"/>
  </r>
  <r>
    <x v="750"/>
    <n v="200"/>
    <n v="0"/>
    <n v="381967.09000000037"/>
    <n v="0"/>
    <n v="0"/>
    <n v="0"/>
  </r>
  <r>
    <x v="751"/>
    <n v="200"/>
    <n v="0"/>
    <n v="381967.09000000037"/>
    <n v="0"/>
    <n v="0"/>
    <n v="0"/>
  </r>
  <r>
    <x v="752"/>
    <n v="200"/>
    <n v="0"/>
    <n v="381967.09000000037"/>
    <n v="0"/>
    <n v="0"/>
    <n v="0"/>
  </r>
  <r>
    <x v="753"/>
    <n v="200"/>
    <n v="0"/>
    <n v="381967.09000000037"/>
    <n v="0"/>
    <n v="0"/>
    <n v="0"/>
  </r>
  <r>
    <x v="754"/>
    <n v="200"/>
    <n v="0"/>
    <n v="381967.09000000037"/>
    <n v="0"/>
    <n v="0"/>
    <n v="0"/>
  </r>
  <r>
    <x v="755"/>
    <n v="200"/>
    <n v="0"/>
    <n v="381967.09000000037"/>
    <n v="0"/>
    <n v="0"/>
    <n v="0"/>
  </r>
  <r>
    <x v="756"/>
    <n v="200"/>
    <n v="0"/>
    <n v="381967.09000000037"/>
    <n v="0"/>
    <n v="0"/>
    <n v="0"/>
  </r>
  <r>
    <x v="757"/>
    <n v="200"/>
    <n v="0"/>
    <n v="381967.09000000037"/>
    <n v="0"/>
    <n v="0"/>
    <n v="0"/>
  </r>
  <r>
    <x v="758"/>
    <n v="200"/>
    <n v="0"/>
    <n v="381967.09000000037"/>
    <n v="0"/>
    <n v="0"/>
    <n v="0"/>
  </r>
  <r>
    <x v="759"/>
    <n v="200"/>
    <n v="0"/>
    <n v="381967.09000000037"/>
    <n v="0"/>
    <n v="0"/>
    <n v="0"/>
  </r>
  <r>
    <x v="760"/>
    <n v="200"/>
    <n v="0"/>
    <n v="381967.09000000037"/>
    <n v="0"/>
    <n v="0"/>
    <n v="0"/>
  </r>
  <r>
    <x v="761"/>
    <n v="200"/>
    <n v="0"/>
    <n v="381967.09000000037"/>
    <n v="0"/>
    <n v="0"/>
    <n v="0"/>
  </r>
  <r>
    <x v="762"/>
    <n v="200"/>
    <n v="0"/>
    <n v="381967.09000000037"/>
    <n v="0"/>
    <n v="0"/>
    <n v="0"/>
  </r>
  <r>
    <x v="763"/>
    <n v="200"/>
    <n v="0"/>
    <n v="381967.09000000037"/>
    <n v="0"/>
    <n v="0"/>
    <n v="0"/>
  </r>
  <r>
    <x v="764"/>
    <n v="200"/>
    <n v="0"/>
    <n v="381967.09000000037"/>
    <n v="0"/>
    <n v="0"/>
    <n v="0"/>
  </r>
  <r>
    <x v="765"/>
    <n v="200"/>
    <n v="0"/>
    <n v="381967.09000000037"/>
    <n v="0"/>
    <n v="0"/>
    <n v="0"/>
  </r>
  <r>
    <x v="766"/>
    <n v="200"/>
    <n v="0"/>
    <n v="381967.09000000037"/>
    <n v="0"/>
    <n v="0"/>
    <n v="0"/>
  </r>
  <r>
    <x v="767"/>
    <n v="200"/>
    <n v="0"/>
    <n v="381967.09000000037"/>
    <n v="0"/>
    <n v="0"/>
    <n v="0"/>
  </r>
  <r>
    <x v="768"/>
    <n v="200"/>
    <n v="0"/>
    <n v="381967.09000000037"/>
    <n v="0"/>
    <n v="0"/>
    <n v="0"/>
  </r>
  <r>
    <x v="769"/>
    <n v="200"/>
    <n v="0"/>
    <n v="381967.09000000037"/>
    <n v="0"/>
    <n v="0"/>
    <n v="0"/>
  </r>
  <r>
    <x v="770"/>
    <n v="200"/>
    <n v="0"/>
    <n v="381967.09000000037"/>
    <n v="0"/>
    <n v="0"/>
    <n v="0"/>
  </r>
  <r>
    <x v="771"/>
    <n v="200"/>
    <n v="0"/>
    <n v="381967.09000000037"/>
    <n v="0"/>
    <n v="0"/>
    <n v="0"/>
  </r>
  <r>
    <x v="772"/>
    <n v="200"/>
    <n v="0"/>
    <n v="381967.09000000037"/>
    <n v="0"/>
    <n v="0"/>
    <n v="0"/>
  </r>
  <r>
    <x v="773"/>
    <n v="200"/>
    <n v="0"/>
    <n v="381967.09000000037"/>
    <n v="0"/>
    <n v="0"/>
    <n v="0"/>
  </r>
  <r>
    <x v="774"/>
    <n v="200"/>
    <n v="0"/>
    <n v="381967.09000000037"/>
    <n v="0"/>
    <n v="0"/>
    <n v="0"/>
  </r>
  <r>
    <x v="775"/>
    <n v="200"/>
    <n v="0"/>
    <n v="381967.09000000037"/>
    <n v="0"/>
    <n v="0"/>
    <n v="0"/>
  </r>
  <r>
    <x v="776"/>
    <n v="200"/>
    <n v="0"/>
    <n v="381967.09000000037"/>
    <n v="0"/>
    <n v="0"/>
    <n v="0"/>
  </r>
  <r>
    <x v="777"/>
    <n v="200"/>
    <n v="0"/>
    <n v="381967.09000000037"/>
    <n v="0"/>
    <n v="0"/>
    <n v="0"/>
  </r>
  <r>
    <x v="778"/>
    <n v="200"/>
    <n v="0"/>
    <n v="381967.09000000037"/>
    <n v="0"/>
    <n v="0"/>
    <n v="0"/>
  </r>
  <r>
    <x v="779"/>
    <n v="200"/>
    <n v="0"/>
    <n v="381967.09000000037"/>
    <n v="0"/>
    <n v="0"/>
    <n v="0"/>
  </r>
  <r>
    <x v="780"/>
    <n v="200"/>
    <n v="0"/>
    <n v="381967.09000000037"/>
    <n v="0"/>
    <n v="0"/>
    <n v="0"/>
  </r>
  <r>
    <x v="781"/>
    <n v="200"/>
    <n v="0"/>
    <n v="381967.09000000037"/>
    <n v="0"/>
    <n v="0"/>
    <n v="0"/>
  </r>
  <r>
    <x v="782"/>
    <n v="200"/>
    <n v="0"/>
    <n v="381967.09000000037"/>
    <n v="0"/>
    <n v="0"/>
    <n v="0"/>
  </r>
  <r>
    <x v="783"/>
    <n v="200"/>
    <n v="0"/>
    <n v="381967.09000000037"/>
    <n v="0"/>
    <n v="0"/>
    <n v="0"/>
  </r>
  <r>
    <x v="784"/>
    <n v="200"/>
    <n v="0"/>
    <n v="381967.09000000037"/>
    <n v="0"/>
    <n v="0"/>
    <n v="0"/>
  </r>
  <r>
    <x v="785"/>
    <n v="200"/>
    <n v="0"/>
    <n v="381967.09000000037"/>
    <n v="0"/>
    <n v="0"/>
    <n v="0"/>
  </r>
  <r>
    <x v="786"/>
    <n v="200"/>
    <n v="0"/>
    <n v="381967.09000000037"/>
    <n v="0"/>
    <n v="0"/>
    <n v="0"/>
  </r>
  <r>
    <x v="787"/>
    <n v="200"/>
    <n v="0"/>
    <n v="381967.09000000037"/>
    <n v="0"/>
    <n v="0"/>
    <n v="0"/>
  </r>
  <r>
    <x v="788"/>
    <n v="200"/>
    <n v="0"/>
    <n v="381967.09000000037"/>
    <n v="0"/>
    <n v="0"/>
    <n v="0"/>
  </r>
  <r>
    <x v="789"/>
    <n v="200"/>
    <n v="0"/>
    <n v="381967.09000000037"/>
    <n v="0"/>
    <n v="0"/>
    <n v="0"/>
  </r>
  <r>
    <x v="790"/>
    <n v="200"/>
    <n v="0"/>
    <n v="381967.09000000037"/>
    <n v="0"/>
    <n v="0"/>
    <n v="0"/>
  </r>
  <r>
    <x v="791"/>
    <n v="200"/>
    <n v="0"/>
    <n v="381967.09000000037"/>
    <n v="0"/>
    <n v="0"/>
    <n v="0"/>
  </r>
  <r>
    <x v="792"/>
    <n v="200"/>
    <n v="0"/>
    <n v="381967.09000000037"/>
    <n v="0"/>
    <n v="0"/>
    <n v="0"/>
  </r>
  <r>
    <x v="793"/>
    <n v="200"/>
    <n v="0"/>
    <n v="381967.09000000037"/>
    <n v="0"/>
    <n v="0"/>
    <n v="0"/>
  </r>
  <r>
    <x v="794"/>
    <n v="200"/>
    <n v="0"/>
    <n v="381967.09000000037"/>
    <n v="0"/>
    <n v="0"/>
    <n v="0"/>
  </r>
  <r>
    <x v="795"/>
    <n v="200"/>
    <n v="0"/>
    <n v="381967.09000000037"/>
    <n v="0"/>
    <n v="0"/>
    <n v="0"/>
  </r>
  <r>
    <x v="796"/>
    <n v="200"/>
    <n v="0"/>
    <n v="381967.09000000037"/>
    <n v="0"/>
    <n v="0"/>
    <n v="0"/>
  </r>
  <r>
    <x v="797"/>
    <n v="200"/>
    <n v="0"/>
    <n v="381967.09000000037"/>
    <n v="0"/>
    <n v="0"/>
    <n v="0"/>
  </r>
  <r>
    <x v="798"/>
    <n v="200"/>
    <n v="0"/>
    <n v="381967.09000000037"/>
    <n v="0"/>
    <n v="0"/>
    <n v="0"/>
  </r>
  <r>
    <x v="799"/>
    <n v="200"/>
    <n v="0"/>
    <n v="381967.09000000037"/>
    <n v="0"/>
    <n v="0"/>
    <n v="0"/>
  </r>
  <r>
    <x v="800"/>
    <n v="200"/>
    <n v="0"/>
    <n v="381967.09000000037"/>
    <n v="0"/>
    <n v="0"/>
    <n v="0"/>
  </r>
  <r>
    <x v="801"/>
    <n v="200"/>
    <n v="0"/>
    <n v="381967.09000000037"/>
    <n v="0"/>
    <n v="0"/>
    <n v="0"/>
  </r>
  <r>
    <x v="802"/>
    <n v="200"/>
    <n v="0"/>
    <n v="381967.09000000037"/>
    <n v="0"/>
    <n v="0"/>
    <n v="0"/>
  </r>
  <r>
    <x v="803"/>
    <n v="200"/>
    <n v="0"/>
    <n v="381967.09000000037"/>
    <n v="0"/>
    <n v="0"/>
    <n v="0"/>
  </r>
  <r>
    <x v="804"/>
    <n v="200"/>
    <n v="0"/>
    <n v="381967.09000000037"/>
    <n v="0"/>
    <n v="0"/>
    <n v="0"/>
  </r>
  <r>
    <x v="805"/>
    <n v="200"/>
    <n v="0"/>
    <n v="381967.09000000037"/>
    <n v="0"/>
    <n v="0"/>
    <n v="0"/>
  </r>
  <r>
    <x v="806"/>
    <n v="200"/>
    <n v="0"/>
    <n v="381967.09000000037"/>
    <n v="0"/>
    <n v="0"/>
    <n v="0"/>
  </r>
  <r>
    <x v="807"/>
    <n v="200"/>
    <n v="0"/>
    <n v="381967.09000000037"/>
    <n v="0"/>
    <n v="0"/>
    <n v="0"/>
  </r>
  <r>
    <x v="808"/>
    <n v="200"/>
    <n v="0"/>
    <n v="381967.09000000037"/>
    <n v="0"/>
    <n v="0"/>
    <n v="0"/>
  </r>
  <r>
    <x v="809"/>
    <n v="200"/>
    <n v="0"/>
    <n v="381967.09000000037"/>
    <n v="0"/>
    <n v="0"/>
    <n v="0"/>
  </r>
  <r>
    <x v="810"/>
    <n v="200"/>
    <n v="0"/>
    <n v="381967.09000000037"/>
    <n v="0"/>
    <n v="0"/>
    <n v="0"/>
  </r>
  <r>
    <x v="811"/>
    <n v="200"/>
    <n v="0"/>
    <n v="381967.09000000037"/>
    <n v="0"/>
    <n v="0"/>
    <n v="0"/>
  </r>
  <r>
    <x v="812"/>
    <n v="200"/>
    <n v="0"/>
    <n v="381967.09000000037"/>
    <n v="0"/>
    <n v="0"/>
    <n v="0"/>
  </r>
  <r>
    <x v="813"/>
    <n v="200"/>
    <n v="0"/>
    <n v="381967.09000000037"/>
    <n v="0"/>
    <n v="0"/>
    <n v="0"/>
  </r>
  <r>
    <x v="814"/>
    <n v="200"/>
    <n v="0"/>
    <n v="381967.09000000037"/>
    <n v="0"/>
    <n v="0"/>
    <n v="0"/>
  </r>
  <r>
    <x v="815"/>
    <n v="200"/>
    <n v="0"/>
    <n v="381967.09000000037"/>
    <n v="0"/>
    <n v="0"/>
    <n v="0"/>
  </r>
  <r>
    <x v="816"/>
    <n v="200"/>
    <n v="0"/>
    <n v="381967.09000000037"/>
    <n v="0"/>
    <n v="0"/>
    <n v="0"/>
  </r>
  <r>
    <x v="817"/>
    <n v="200"/>
    <n v="0"/>
    <n v="381967.09000000037"/>
    <n v="0"/>
    <n v="0"/>
    <n v="0"/>
  </r>
  <r>
    <x v="818"/>
    <n v="200"/>
    <n v="0"/>
    <n v="381967.09000000037"/>
    <n v="0"/>
    <n v="0"/>
    <n v="0"/>
  </r>
  <r>
    <x v="819"/>
    <n v="200"/>
    <n v="0"/>
    <n v="381967.09000000037"/>
    <n v="0"/>
    <n v="0"/>
    <n v="0"/>
  </r>
  <r>
    <x v="820"/>
    <n v="200"/>
    <n v="0"/>
    <n v="381967.09000000037"/>
    <n v="0"/>
    <n v="0"/>
    <n v="0"/>
  </r>
  <r>
    <x v="821"/>
    <n v="200"/>
    <n v="0"/>
    <n v="381967.09000000037"/>
    <n v="0"/>
    <n v="0"/>
    <n v="0"/>
  </r>
  <r>
    <x v="822"/>
    <n v="200"/>
    <n v="0"/>
    <n v="381967.09000000037"/>
    <n v="0"/>
    <n v="0"/>
    <n v="0"/>
  </r>
  <r>
    <x v="823"/>
    <n v="200"/>
    <n v="0"/>
    <n v="381967.09000000037"/>
    <n v="0"/>
    <n v="0"/>
    <n v="0"/>
  </r>
  <r>
    <x v="824"/>
    <n v="200"/>
    <n v="0"/>
    <n v="381967.09000000037"/>
    <n v="0"/>
    <n v="0"/>
    <n v="0"/>
  </r>
  <r>
    <x v="825"/>
    <n v="200"/>
    <n v="0"/>
    <n v="381967.09000000037"/>
    <n v="0"/>
    <n v="0"/>
    <n v="0"/>
  </r>
  <r>
    <x v="826"/>
    <n v="200"/>
    <n v="0"/>
    <n v="381967.09000000037"/>
    <n v="0"/>
    <n v="0"/>
    <n v="0"/>
  </r>
  <r>
    <x v="827"/>
    <n v="200"/>
    <n v="0"/>
    <n v="381967.09000000037"/>
    <n v="0"/>
    <n v="0"/>
    <n v="0"/>
  </r>
  <r>
    <x v="828"/>
    <n v="200"/>
    <n v="0"/>
    <n v="381967.09000000037"/>
    <n v="0"/>
    <n v="0"/>
    <n v="0"/>
  </r>
  <r>
    <x v="829"/>
    <n v="200"/>
    <n v="0"/>
    <n v="381967.09000000037"/>
    <n v="0"/>
    <n v="0"/>
    <n v="0"/>
  </r>
  <r>
    <x v="830"/>
    <n v="200"/>
    <n v="0"/>
    <n v="381967.09000000037"/>
    <n v="0"/>
    <n v="0"/>
    <n v="0"/>
  </r>
  <r>
    <x v="831"/>
    <n v="200"/>
    <n v="0"/>
    <n v="381967.09000000037"/>
    <n v="0"/>
    <n v="0"/>
    <n v="0"/>
  </r>
  <r>
    <x v="832"/>
    <n v="200"/>
    <n v="0"/>
    <n v="381967.09000000037"/>
    <n v="0"/>
    <n v="0"/>
    <n v="0"/>
  </r>
  <r>
    <x v="833"/>
    <n v="200"/>
    <n v="0"/>
    <n v="381967.09000000037"/>
    <n v="0"/>
    <n v="0"/>
    <n v="0"/>
  </r>
  <r>
    <x v="834"/>
    <n v="200"/>
    <n v="0"/>
    <n v="381967.09000000037"/>
    <n v="0"/>
    <n v="0"/>
    <n v="0"/>
  </r>
  <r>
    <x v="835"/>
    <n v="200"/>
    <n v="0"/>
    <n v="381967.09000000037"/>
    <n v="0"/>
    <n v="0"/>
    <n v="0"/>
  </r>
  <r>
    <x v="836"/>
    <n v="200"/>
    <n v="0"/>
    <n v="381967.09000000037"/>
    <n v="0"/>
    <n v="0"/>
    <n v="0"/>
  </r>
  <r>
    <x v="837"/>
    <n v="200"/>
    <n v="0"/>
    <n v="381967.09000000037"/>
    <n v="0"/>
    <n v="0"/>
    <n v="0"/>
  </r>
  <r>
    <x v="838"/>
    <n v="200"/>
    <n v="0"/>
    <n v="381967.09000000037"/>
    <n v="0"/>
    <n v="0"/>
    <n v="0"/>
  </r>
  <r>
    <x v="839"/>
    <n v="200"/>
    <n v="0"/>
    <n v="381967.09000000037"/>
    <n v="0"/>
    <n v="0"/>
    <n v="0"/>
  </r>
  <r>
    <x v="840"/>
    <n v="200"/>
    <n v="0"/>
    <n v="381967.09000000037"/>
    <n v="0"/>
    <n v="0"/>
    <n v="0"/>
  </r>
  <r>
    <x v="841"/>
    <n v="200"/>
    <n v="0"/>
    <n v="381967.09000000037"/>
    <n v="0"/>
    <n v="0"/>
    <n v="0"/>
  </r>
  <r>
    <x v="842"/>
    <n v="200"/>
    <n v="0"/>
    <n v="381967.09000000037"/>
    <n v="0"/>
    <n v="0"/>
    <n v="0"/>
  </r>
  <r>
    <x v="843"/>
    <n v="200"/>
    <n v="0"/>
    <n v="381967.09000000037"/>
    <n v="0"/>
    <n v="0"/>
    <n v="0"/>
  </r>
  <r>
    <x v="844"/>
    <n v="200"/>
    <n v="0"/>
    <n v="381967.09000000037"/>
    <n v="0"/>
    <n v="0"/>
    <n v="0"/>
  </r>
  <r>
    <x v="845"/>
    <n v="200"/>
    <n v="0"/>
    <n v="381967.09000000037"/>
    <n v="0"/>
    <n v="0"/>
    <n v="0"/>
  </r>
  <r>
    <x v="846"/>
    <n v="200"/>
    <n v="0"/>
    <n v="381967.09000000037"/>
    <n v="0"/>
    <n v="0"/>
    <n v="0"/>
  </r>
  <r>
    <x v="847"/>
    <n v="200"/>
    <n v="0"/>
    <n v="381967.09000000037"/>
    <n v="0"/>
    <n v="0"/>
    <n v="0"/>
  </r>
  <r>
    <x v="848"/>
    <n v="200"/>
    <n v="0"/>
    <n v="381967.09000000037"/>
    <n v="0"/>
    <n v="0"/>
    <n v="0"/>
  </r>
  <r>
    <x v="849"/>
    <n v="200"/>
    <n v="0"/>
    <n v="381967.09000000037"/>
    <n v="0"/>
    <n v="0"/>
    <n v="0"/>
  </r>
  <r>
    <x v="850"/>
    <n v="200"/>
    <n v="0"/>
    <n v="381967.09000000037"/>
    <n v="0"/>
    <n v="0"/>
    <n v="0"/>
  </r>
  <r>
    <x v="851"/>
    <n v="200"/>
    <n v="0"/>
    <n v="381967.09000000037"/>
    <n v="0"/>
    <n v="0"/>
    <n v="0"/>
  </r>
  <r>
    <x v="852"/>
    <n v="200"/>
    <n v="0"/>
    <n v="381967.09000000037"/>
    <n v="0"/>
    <n v="0"/>
    <n v="0"/>
  </r>
  <r>
    <x v="853"/>
    <n v="200"/>
    <n v="0"/>
    <n v="381967.09000000037"/>
    <n v="0"/>
    <n v="0"/>
    <n v="0"/>
  </r>
  <r>
    <x v="854"/>
    <n v="200"/>
    <n v="0"/>
    <n v="381967.09000000037"/>
    <n v="0"/>
    <n v="0"/>
    <n v="0"/>
  </r>
  <r>
    <x v="855"/>
    <n v="200"/>
    <n v="0"/>
    <n v="381967.09000000037"/>
    <n v="0"/>
    <n v="0"/>
    <n v="0"/>
  </r>
  <r>
    <x v="856"/>
    <n v="200"/>
    <n v="0"/>
    <n v="381967.09000000037"/>
    <n v="0"/>
    <n v="0"/>
    <n v="0"/>
  </r>
  <r>
    <x v="857"/>
    <n v="200"/>
    <n v="0"/>
    <n v="381967.09000000037"/>
    <n v="0"/>
    <n v="0"/>
    <n v="0"/>
  </r>
  <r>
    <x v="858"/>
    <n v="200"/>
    <n v="0"/>
    <n v="381967.09000000037"/>
    <n v="0"/>
    <n v="0"/>
    <n v="0"/>
  </r>
  <r>
    <x v="859"/>
    <n v="200"/>
    <n v="0"/>
    <n v="381967.09000000037"/>
    <n v="0"/>
    <n v="0"/>
    <n v="0"/>
  </r>
  <r>
    <x v="860"/>
    <n v="200"/>
    <n v="0"/>
    <n v="381967.09000000037"/>
    <n v="0"/>
    <n v="0"/>
    <n v="0"/>
  </r>
  <r>
    <x v="861"/>
    <n v="200"/>
    <n v="0"/>
    <n v="381967.09000000037"/>
    <n v="0"/>
    <n v="0"/>
    <n v="0"/>
  </r>
  <r>
    <x v="862"/>
    <n v="200"/>
    <n v="0"/>
    <n v="381967.09000000037"/>
    <n v="0"/>
    <n v="0"/>
    <n v="0"/>
  </r>
  <r>
    <x v="863"/>
    <n v="200"/>
    <n v="0"/>
    <n v="381967.09000000037"/>
    <n v="0"/>
    <n v="0"/>
    <n v="0"/>
  </r>
  <r>
    <x v="864"/>
    <n v="200"/>
    <n v="0"/>
    <n v="381967.09000000037"/>
    <n v="0"/>
    <n v="0"/>
    <n v="0"/>
  </r>
  <r>
    <x v="865"/>
    <n v="200"/>
    <n v="0"/>
    <n v="381967.09000000037"/>
    <n v="0"/>
    <n v="0"/>
    <n v="0"/>
  </r>
  <r>
    <x v="866"/>
    <n v="200"/>
    <n v="0"/>
    <n v="381967.09000000037"/>
    <n v="0"/>
    <n v="0"/>
    <n v="0"/>
  </r>
  <r>
    <x v="867"/>
    <n v="200"/>
    <n v="0"/>
    <n v="381967.09000000037"/>
    <n v="0"/>
    <n v="0"/>
    <n v="0"/>
  </r>
  <r>
    <x v="868"/>
    <n v="200"/>
    <n v="0"/>
    <n v="381967.09000000037"/>
    <n v="0"/>
    <n v="0"/>
    <n v="0"/>
  </r>
  <r>
    <x v="869"/>
    <n v="200"/>
    <n v="0"/>
    <n v="381967.09000000037"/>
    <n v="0"/>
    <n v="0"/>
    <n v="0"/>
  </r>
  <r>
    <x v="870"/>
    <n v="200"/>
    <n v="0"/>
    <n v="381967.09000000037"/>
    <n v="0"/>
    <n v="0"/>
    <n v="0"/>
  </r>
  <r>
    <x v="871"/>
    <n v="200"/>
    <n v="0"/>
    <n v="381967.09000000037"/>
    <n v="0"/>
    <n v="0"/>
    <n v="0"/>
  </r>
  <r>
    <x v="872"/>
    <n v="200"/>
    <n v="0"/>
    <n v="381967.09000000037"/>
    <n v="0"/>
    <n v="0"/>
    <n v="0"/>
  </r>
  <r>
    <x v="873"/>
    <n v="200"/>
    <n v="0"/>
    <n v="381967.09000000037"/>
    <n v="0"/>
    <n v="0"/>
    <n v="0"/>
  </r>
  <r>
    <x v="874"/>
    <n v="200"/>
    <n v="0"/>
    <n v="381967.09000000037"/>
    <n v="0"/>
    <n v="0"/>
    <n v="0"/>
  </r>
  <r>
    <x v="875"/>
    <n v="200"/>
    <n v="0"/>
    <n v="381967.09000000037"/>
    <n v="0"/>
    <n v="0"/>
    <n v="0"/>
  </r>
  <r>
    <x v="876"/>
    <n v="200"/>
    <n v="0"/>
    <n v="381967.09000000037"/>
    <n v="0"/>
    <n v="0"/>
    <n v="0"/>
  </r>
  <r>
    <x v="877"/>
    <n v="200"/>
    <n v="0"/>
    <n v="381967.09000000037"/>
    <n v="0"/>
    <n v="0"/>
    <n v="0"/>
  </r>
  <r>
    <x v="878"/>
    <n v="200"/>
    <n v="0"/>
    <n v="381967.09000000037"/>
    <n v="0"/>
    <n v="0"/>
    <n v="0"/>
  </r>
  <r>
    <x v="879"/>
    <n v="200"/>
    <n v="0"/>
    <n v="381967.09000000037"/>
    <n v="0"/>
    <n v="0"/>
    <n v="0"/>
  </r>
  <r>
    <x v="880"/>
    <n v="200"/>
    <n v="0"/>
    <n v="381967.09000000037"/>
    <n v="0"/>
    <n v="0"/>
    <n v="0"/>
  </r>
  <r>
    <x v="881"/>
    <n v="200"/>
    <n v="0"/>
    <n v="381967.09000000037"/>
    <n v="0"/>
    <n v="0"/>
    <n v="0"/>
  </r>
  <r>
    <x v="882"/>
    <n v="200"/>
    <n v="0"/>
    <n v="381967.09000000037"/>
    <n v="0"/>
    <n v="0"/>
    <n v="0"/>
  </r>
  <r>
    <x v="883"/>
    <n v="200"/>
    <n v="0"/>
    <n v="381967.09000000037"/>
    <n v="0"/>
    <n v="0"/>
    <n v="0"/>
  </r>
  <r>
    <x v="884"/>
    <n v="200"/>
    <n v="0"/>
    <n v="381967.09000000037"/>
    <n v="0"/>
    <n v="0"/>
    <n v="0"/>
  </r>
  <r>
    <x v="885"/>
    <n v="200"/>
    <n v="0"/>
    <n v="381967.09000000037"/>
    <n v="0"/>
    <n v="0"/>
    <n v="0"/>
  </r>
  <r>
    <x v="886"/>
    <n v="200"/>
    <n v="0"/>
    <n v="381967.09000000037"/>
    <n v="0"/>
    <n v="0"/>
    <n v="0"/>
  </r>
  <r>
    <x v="887"/>
    <n v="200"/>
    <n v="0"/>
    <n v="381967.09000000037"/>
    <n v="0"/>
    <n v="0"/>
    <n v="0"/>
  </r>
  <r>
    <x v="888"/>
    <n v="200"/>
    <n v="0"/>
    <n v="381967.09000000037"/>
    <n v="0"/>
    <n v="0"/>
    <n v="0"/>
  </r>
  <r>
    <x v="889"/>
    <n v="200"/>
    <n v="0"/>
    <n v="381967.09000000037"/>
    <n v="0"/>
    <n v="0"/>
    <n v="0"/>
  </r>
  <r>
    <x v="890"/>
    <n v="200"/>
    <n v="0"/>
    <n v="381967.09000000037"/>
    <n v="0"/>
    <n v="0"/>
    <n v="0"/>
  </r>
  <r>
    <x v="891"/>
    <n v="200"/>
    <n v="0"/>
    <n v="381967.09000000037"/>
    <n v="0"/>
    <n v="0"/>
    <n v="0"/>
  </r>
  <r>
    <x v="892"/>
    <n v="200"/>
    <n v="0"/>
    <n v="381967.09000000037"/>
    <n v="0"/>
    <n v="0"/>
    <n v="0"/>
  </r>
  <r>
    <x v="893"/>
    <n v="200"/>
    <n v="0"/>
    <n v="381967.09000000037"/>
    <n v="0"/>
    <n v="0"/>
    <n v="0"/>
  </r>
  <r>
    <x v="894"/>
    <n v="200"/>
    <n v="0"/>
    <n v="381967.09000000037"/>
    <n v="0"/>
    <n v="0"/>
    <n v="0"/>
  </r>
  <r>
    <x v="895"/>
    <n v="200"/>
    <n v="0"/>
    <n v="381967.09000000037"/>
    <n v="0"/>
    <n v="0"/>
    <n v="0"/>
  </r>
  <r>
    <x v="896"/>
    <n v="200"/>
    <n v="0"/>
    <n v="381967.09000000037"/>
    <n v="0"/>
    <n v="0"/>
    <n v="0"/>
  </r>
  <r>
    <x v="897"/>
    <n v="200"/>
    <n v="0"/>
    <n v="381967.09000000037"/>
    <n v="0"/>
    <n v="0"/>
    <n v="0"/>
  </r>
  <r>
    <x v="898"/>
    <n v="200"/>
    <n v="0"/>
    <n v="381967.09000000037"/>
    <n v="0"/>
    <n v="0"/>
    <n v="0"/>
  </r>
  <r>
    <x v="899"/>
    <n v="200"/>
    <n v="0"/>
    <n v="381967.09000000037"/>
    <n v="0"/>
    <n v="0"/>
    <n v="0"/>
  </r>
  <r>
    <x v="900"/>
    <n v="200"/>
    <n v="0"/>
    <n v="381967.09000000037"/>
    <n v="0"/>
    <n v="0"/>
    <n v="0"/>
  </r>
  <r>
    <x v="901"/>
    <n v="200"/>
    <n v="0"/>
    <n v="381967.09000000037"/>
    <n v="0"/>
    <n v="0"/>
    <n v="0"/>
  </r>
  <r>
    <x v="902"/>
    <n v="200"/>
    <n v="0"/>
    <n v="381967.09000000037"/>
    <n v="0"/>
    <n v="0"/>
    <n v="0"/>
  </r>
  <r>
    <x v="903"/>
    <n v="200"/>
    <n v="0"/>
    <n v="381967.09000000037"/>
    <n v="0"/>
    <n v="0"/>
    <n v="0"/>
  </r>
  <r>
    <x v="904"/>
    <n v="200"/>
    <n v="0"/>
    <n v="381967.09000000037"/>
    <n v="0"/>
    <n v="0"/>
    <n v="0"/>
  </r>
  <r>
    <x v="905"/>
    <n v="200"/>
    <n v="0"/>
    <n v="381967.09000000037"/>
    <n v="0"/>
    <n v="0"/>
    <n v="0"/>
  </r>
  <r>
    <x v="906"/>
    <n v="200"/>
    <n v="0"/>
    <n v="381967.09000000037"/>
    <n v="0"/>
    <n v="0"/>
    <n v="0"/>
  </r>
  <r>
    <x v="907"/>
    <n v="200"/>
    <n v="0"/>
    <n v="381967.09000000037"/>
    <n v="0"/>
    <n v="0"/>
    <n v="0"/>
  </r>
  <r>
    <x v="908"/>
    <n v="200"/>
    <n v="0"/>
    <n v="381967.09000000037"/>
    <n v="0"/>
    <n v="0"/>
    <n v="0"/>
  </r>
  <r>
    <x v="909"/>
    <n v="200"/>
    <n v="0"/>
    <n v="381967.09000000037"/>
    <n v="0"/>
    <n v="0"/>
    <n v="0"/>
  </r>
  <r>
    <x v="910"/>
    <n v="200"/>
    <n v="0"/>
    <n v="381967.09000000037"/>
    <n v="0"/>
    <n v="0"/>
    <n v="0"/>
  </r>
  <r>
    <x v="911"/>
    <n v="200"/>
    <n v="0"/>
    <n v="381967.09000000037"/>
    <n v="0"/>
    <n v="0"/>
    <n v="0"/>
  </r>
  <r>
    <x v="912"/>
    <n v="200"/>
    <n v="0"/>
    <n v="381967.09000000037"/>
    <n v="0"/>
    <n v="0"/>
    <n v="0"/>
  </r>
  <r>
    <x v="913"/>
    <n v="200"/>
    <n v="0"/>
    <n v="381967.09000000037"/>
    <n v="0"/>
    <n v="0"/>
    <n v="0"/>
  </r>
  <r>
    <x v="914"/>
    <n v="200"/>
    <n v="0"/>
    <n v="381967.09000000037"/>
    <n v="0"/>
    <n v="0"/>
    <n v="0"/>
  </r>
  <r>
    <x v="915"/>
    <n v="200"/>
    <n v="0"/>
    <n v="381967.09000000037"/>
    <n v="0"/>
    <n v="0"/>
    <n v="0"/>
  </r>
  <r>
    <x v="916"/>
    <n v="200"/>
    <n v="0"/>
    <n v="381967.09000000037"/>
    <n v="0"/>
    <n v="0"/>
    <n v="0"/>
  </r>
  <r>
    <x v="917"/>
    <n v="200"/>
    <n v="0"/>
    <n v="381967.09000000037"/>
    <n v="0"/>
    <n v="0"/>
    <n v="0"/>
  </r>
  <r>
    <x v="918"/>
    <n v="200"/>
    <n v="0"/>
    <n v="381967.09000000037"/>
    <n v="0"/>
    <n v="0"/>
    <n v="0"/>
  </r>
  <r>
    <x v="919"/>
    <n v="200"/>
    <n v="0"/>
    <n v="381967.09000000037"/>
    <n v="0"/>
    <n v="0"/>
    <n v="0"/>
  </r>
  <r>
    <x v="920"/>
    <n v="200"/>
    <n v="0"/>
    <n v="381967.09000000037"/>
    <n v="0"/>
    <n v="0"/>
    <n v="0"/>
  </r>
  <r>
    <x v="921"/>
    <n v="200"/>
    <n v="0"/>
    <n v="381967.09000000037"/>
    <n v="0"/>
    <n v="0"/>
    <n v="0"/>
  </r>
  <r>
    <x v="922"/>
    <n v="200"/>
    <n v="0"/>
    <n v="381967.09000000037"/>
    <n v="0"/>
    <n v="0"/>
    <n v="0"/>
  </r>
  <r>
    <x v="923"/>
    <n v="200"/>
    <n v="0"/>
    <n v="381967.09000000037"/>
    <n v="0"/>
    <n v="0"/>
    <n v="0"/>
  </r>
  <r>
    <x v="924"/>
    <n v="200"/>
    <n v="0"/>
    <n v="381967.09000000037"/>
    <n v="0"/>
    <n v="0"/>
    <n v="0"/>
  </r>
  <r>
    <x v="925"/>
    <n v="200"/>
    <n v="0"/>
    <n v="381967.09000000037"/>
    <n v="0"/>
    <n v="0"/>
    <n v="0"/>
  </r>
  <r>
    <x v="926"/>
    <n v="200"/>
    <n v="0"/>
    <n v="381967.09000000037"/>
    <n v="0"/>
    <n v="0"/>
    <n v="0"/>
  </r>
  <r>
    <x v="927"/>
    <n v="200"/>
    <n v="0"/>
    <n v="381967.09000000037"/>
    <n v="0"/>
    <n v="0"/>
    <n v="0"/>
  </r>
  <r>
    <x v="928"/>
    <n v="200"/>
    <n v="0"/>
    <n v="381967.09000000037"/>
    <n v="0"/>
    <n v="0"/>
    <n v="0"/>
  </r>
  <r>
    <x v="929"/>
    <n v="200"/>
    <n v="0"/>
    <n v="381967.09000000037"/>
    <n v="0"/>
    <n v="0"/>
    <n v="0"/>
  </r>
  <r>
    <x v="930"/>
    <n v="200"/>
    <n v="0"/>
    <n v="381967.09000000037"/>
    <n v="0"/>
    <n v="0"/>
    <n v="0"/>
  </r>
  <r>
    <x v="931"/>
    <n v="200"/>
    <n v="0"/>
    <n v="381967.09000000037"/>
    <n v="0"/>
    <n v="0"/>
    <n v="0"/>
  </r>
  <r>
    <x v="932"/>
    <n v="200"/>
    <n v="0"/>
    <n v="381967.09000000037"/>
    <n v="0"/>
    <n v="0"/>
    <n v="0"/>
  </r>
  <r>
    <x v="933"/>
    <n v="200"/>
    <n v="0"/>
    <n v="381967.09000000037"/>
    <n v="0"/>
    <n v="0"/>
    <n v="0"/>
  </r>
  <r>
    <x v="934"/>
    <n v="200"/>
    <n v="0"/>
    <n v="381967.09000000037"/>
    <n v="0"/>
    <n v="0"/>
    <n v="0"/>
  </r>
  <r>
    <x v="935"/>
    <n v="200"/>
    <n v="0"/>
    <n v="381967.09000000037"/>
    <n v="0"/>
    <n v="0"/>
    <n v="0"/>
  </r>
  <r>
    <x v="936"/>
    <n v="200"/>
    <n v="0"/>
    <n v="381967.09000000037"/>
    <n v="0"/>
    <n v="0"/>
    <n v="0"/>
  </r>
  <r>
    <x v="937"/>
    <n v="200"/>
    <n v="0"/>
    <n v="381967.09000000037"/>
    <n v="0"/>
    <n v="0"/>
    <n v="0"/>
  </r>
  <r>
    <x v="938"/>
    <n v="200"/>
    <n v="0"/>
    <n v="381967.09000000037"/>
    <n v="0"/>
    <n v="0"/>
    <n v="0"/>
  </r>
  <r>
    <x v="939"/>
    <n v="200"/>
    <n v="0"/>
    <n v="381967.09000000037"/>
    <n v="0"/>
    <n v="0"/>
    <n v="0"/>
  </r>
  <r>
    <x v="940"/>
    <n v="200"/>
    <n v="0"/>
    <n v="381967.09000000037"/>
    <n v="0"/>
    <n v="0"/>
    <n v="0"/>
  </r>
  <r>
    <x v="941"/>
    <n v="200"/>
    <n v="0"/>
    <n v="381967.09000000037"/>
    <n v="0"/>
    <n v="0"/>
    <n v="0"/>
  </r>
  <r>
    <x v="942"/>
    <n v="200"/>
    <n v="0"/>
    <n v="381967.09000000037"/>
    <n v="0"/>
    <n v="0"/>
    <n v="0"/>
  </r>
  <r>
    <x v="943"/>
    <n v="200"/>
    <n v="0"/>
    <n v="381967.09000000037"/>
    <n v="0"/>
    <n v="0"/>
    <n v="0"/>
  </r>
  <r>
    <x v="944"/>
    <n v="200"/>
    <n v="0"/>
    <n v="381967.09000000037"/>
    <n v="0"/>
    <n v="0"/>
    <n v="0"/>
  </r>
  <r>
    <x v="945"/>
    <n v="200"/>
    <n v="0"/>
    <n v="381967.09000000037"/>
    <n v="0"/>
    <n v="0"/>
    <n v="0"/>
  </r>
  <r>
    <x v="946"/>
    <n v="200"/>
    <n v="0"/>
    <n v="381967.09000000037"/>
    <n v="0"/>
    <n v="0"/>
    <n v="0"/>
  </r>
  <r>
    <x v="947"/>
    <n v="200"/>
    <n v="0"/>
    <n v="381967.09000000037"/>
    <n v="0"/>
    <n v="0"/>
    <n v="0"/>
  </r>
  <r>
    <x v="948"/>
    <n v="200"/>
    <n v="0"/>
    <n v="381967.09000000037"/>
    <n v="0"/>
    <n v="0"/>
    <n v="0"/>
  </r>
  <r>
    <x v="949"/>
    <n v="200"/>
    <n v="0"/>
    <n v="381967.09000000037"/>
    <n v="0"/>
    <n v="0"/>
    <n v="0"/>
  </r>
  <r>
    <x v="950"/>
    <n v="200"/>
    <n v="0"/>
    <n v="381967.09000000037"/>
    <n v="0"/>
    <n v="0"/>
    <n v="0"/>
  </r>
  <r>
    <x v="951"/>
    <n v="200"/>
    <n v="0"/>
    <n v="381967.09000000037"/>
    <n v="0"/>
    <n v="0"/>
    <n v="0"/>
  </r>
  <r>
    <x v="952"/>
    <n v="200"/>
    <n v="0"/>
    <n v="381967.09000000037"/>
    <n v="0"/>
    <n v="0"/>
    <n v="0"/>
  </r>
  <r>
    <x v="953"/>
    <n v="200"/>
    <n v="0"/>
    <n v="381967.09000000037"/>
    <n v="0"/>
    <n v="0"/>
    <n v="0"/>
  </r>
  <r>
    <x v="954"/>
    <n v="200"/>
    <n v="0"/>
    <n v="381967.09000000037"/>
    <n v="0"/>
    <n v="0"/>
    <n v="0"/>
  </r>
  <r>
    <x v="955"/>
    <n v="200"/>
    <n v="0"/>
    <n v="381967.09000000037"/>
    <n v="0"/>
    <n v="0"/>
    <n v="0"/>
  </r>
  <r>
    <x v="956"/>
    <n v="200"/>
    <n v="0"/>
    <n v="381967.09000000037"/>
    <n v="0"/>
    <n v="0"/>
    <n v="0"/>
  </r>
  <r>
    <x v="957"/>
    <n v="200"/>
    <n v="0"/>
    <n v="381967.09000000037"/>
    <n v="0"/>
    <n v="0"/>
    <n v="0"/>
  </r>
  <r>
    <x v="958"/>
    <n v="200"/>
    <n v="0"/>
    <n v="381967.09000000037"/>
    <n v="0"/>
    <n v="0"/>
    <n v="0"/>
  </r>
  <r>
    <x v="959"/>
    <n v="200"/>
    <n v="0"/>
    <n v="381967.09000000037"/>
    <n v="0"/>
    <n v="0"/>
    <n v="0"/>
  </r>
  <r>
    <x v="960"/>
    <n v="200"/>
    <n v="0"/>
    <n v="381967.09000000037"/>
    <n v="0"/>
    <n v="0"/>
    <n v="0"/>
  </r>
  <r>
    <x v="961"/>
    <n v="200"/>
    <n v="0"/>
    <n v="381967.09000000037"/>
    <n v="0"/>
    <n v="0"/>
    <n v="0"/>
  </r>
  <r>
    <x v="962"/>
    <n v="200"/>
    <n v="0"/>
    <n v="381967.09000000037"/>
    <n v="0"/>
    <n v="0"/>
    <n v="0"/>
  </r>
  <r>
    <x v="963"/>
    <n v="200"/>
    <n v="0"/>
    <n v="381967.09000000037"/>
    <n v="0"/>
    <n v="0"/>
    <n v="0"/>
  </r>
  <r>
    <x v="964"/>
    <n v="200"/>
    <n v="0"/>
    <n v="381967.09000000037"/>
    <n v="0"/>
    <n v="0"/>
    <n v="0"/>
  </r>
  <r>
    <x v="965"/>
    <n v="200"/>
    <n v="0"/>
    <n v="381967.09000000037"/>
    <n v="0"/>
    <n v="0"/>
    <n v="0"/>
  </r>
  <r>
    <x v="966"/>
    <n v="200"/>
    <n v="0"/>
    <n v="381967.09000000037"/>
    <n v="0"/>
    <n v="0"/>
    <n v="0"/>
  </r>
  <r>
    <x v="967"/>
    <n v="200"/>
    <n v="0"/>
    <n v="381967.09000000037"/>
    <n v="0"/>
    <n v="0"/>
    <n v="0"/>
  </r>
  <r>
    <x v="968"/>
    <n v="200"/>
    <n v="0"/>
    <n v="381967.09000000037"/>
    <n v="0"/>
    <n v="0"/>
    <n v="0"/>
  </r>
  <r>
    <x v="969"/>
    <n v="200"/>
    <n v="0"/>
    <n v="381967.09000000037"/>
    <n v="0"/>
    <n v="0"/>
    <n v="0"/>
  </r>
  <r>
    <x v="970"/>
    <n v="200"/>
    <n v="0"/>
    <n v="381967.09000000037"/>
    <n v="0"/>
    <n v="0"/>
    <n v="0"/>
  </r>
  <r>
    <x v="971"/>
    <n v="200"/>
    <n v="0"/>
    <n v="381967.09000000037"/>
    <n v="0"/>
    <n v="0"/>
    <n v="0"/>
  </r>
  <r>
    <x v="972"/>
    <n v="200"/>
    <n v="0"/>
    <n v="381967.09000000037"/>
    <n v="0"/>
    <n v="0"/>
    <n v="0"/>
  </r>
  <r>
    <x v="973"/>
    <n v="200"/>
    <n v="0"/>
    <n v="381967.09000000037"/>
    <n v="0"/>
    <n v="0"/>
    <n v="0"/>
  </r>
  <r>
    <x v="974"/>
    <n v="200"/>
    <n v="0"/>
    <n v="381967.09000000037"/>
    <n v="0"/>
    <n v="0"/>
    <n v="0"/>
  </r>
  <r>
    <x v="975"/>
    <n v="200"/>
    <n v="0"/>
    <n v="381967.09000000037"/>
    <n v="0"/>
    <n v="0"/>
    <n v="0"/>
  </r>
  <r>
    <x v="976"/>
    <n v="200"/>
    <n v="0"/>
    <n v="381967.09000000037"/>
    <n v="0"/>
    <n v="0"/>
    <n v="0"/>
  </r>
  <r>
    <x v="977"/>
    <n v="200"/>
    <n v="0"/>
    <n v="381967.09000000037"/>
    <n v="0"/>
    <n v="0"/>
    <n v="0"/>
  </r>
  <r>
    <x v="978"/>
    <n v="200"/>
    <n v="0"/>
    <n v="381967.09000000037"/>
    <n v="0"/>
    <n v="0"/>
    <n v="0"/>
  </r>
  <r>
    <x v="979"/>
    <n v="200"/>
    <n v="0"/>
    <n v="381967.09000000037"/>
    <n v="0"/>
    <n v="0"/>
    <n v="0"/>
  </r>
  <r>
    <x v="980"/>
    <n v="200"/>
    <n v="0"/>
    <n v="381967.09000000037"/>
    <n v="0"/>
    <n v="0"/>
    <n v="0"/>
  </r>
  <r>
    <x v="981"/>
    <n v="200"/>
    <n v="0"/>
    <n v="381967.09000000037"/>
    <n v="0"/>
    <n v="0"/>
    <n v="0"/>
  </r>
  <r>
    <x v="982"/>
    <n v="200"/>
    <n v="0"/>
    <n v="381967.09000000037"/>
    <n v="0"/>
    <n v="0"/>
    <n v="0"/>
  </r>
  <r>
    <x v="983"/>
    <n v="200"/>
    <n v="0"/>
    <n v="381967.09000000037"/>
    <n v="0"/>
    <n v="0"/>
    <n v="0"/>
  </r>
  <r>
    <x v="984"/>
    <n v="200"/>
    <n v="0"/>
    <n v="381967.09000000037"/>
    <n v="0"/>
    <n v="0"/>
    <n v="0"/>
  </r>
  <r>
    <x v="985"/>
    <n v="200"/>
    <n v="0"/>
    <n v="381967.09000000037"/>
    <n v="0"/>
    <n v="0"/>
    <n v="0"/>
  </r>
  <r>
    <x v="986"/>
    <n v="200"/>
    <n v="0"/>
    <n v="381967.09000000037"/>
    <n v="0"/>
    <n v="0"/>
    <n v="0"/>
  </r>
  <r>
    <x v="987"/>
    <n v="200"/>
    <n v="0"/>
    <n v="381967.09000000037"/>
    <n v="0"/>
    <n v="0"/>
    <n v="0"/>
  </r>
  <r>
    <x v="988"/>
    <n v="200"/>
    <n v="0"/>
    <n v="381967.09000000037"/>
    <n v="0"/>
    <n v="0"/>
    <n v="0"/>
  </r>
  <r>
    <x v="989"/>
    <n v="200"/>
    <n v="0"/>
    <n v="381967.09000000037"/>
    <n v="0"/>
    <n v="0"/>
    <n v="0"/>
  </r>
  <r>
    <x v="990"/>
    <n v="200"/>
    <m/>
    <m/>
    <m/>
    <m/>
    <m/>
  </r>
  <r>
    <x v="991"/>
    <n v="200"/>
    <m/>
    <m/>
    <m/>
    <m/>
    <m/>
  </r>
  <r>
    <x v="992"/>
    <n v="200"/>
    <m/>
    <m/>
    <m/>
    <m/>
    <m/>
  </r>
  <r>
    <x v="993"/>
    <n v="200"/>
    <m/>
    <m/>
    <m/>
    <m/>
    <m/>
  </r>
  <r>
    <x v="994"/>
    <n v="200"/>
    <m/>
    <m/>
    <m/>
    <m/>
    <m/>
  </r>
  <r>
    <x v="995"/>
    <n v="200"/>
    <m/>
    <m/>
    <m/>
    <m/>
    <m/>
  </r>
  <r>
    <x v="996"/>
    <n v="200"/>
    <m/>
    <m/>
    <m/>
    <m/>
    <m/>
  </r>
  <r>
    <x v="997"/>
    <n v="200"/>
    <m/>
    <m/>
    <m/>
    <m/>
    <m/>
  </r>
  <r>
    <x v="998"/>
    <n v="200"/>
    <m/>
    <m/>
    <m/>
    <m/>
    <m/>
  </r>
  <r>
    <x v="999"/>
    <n v="200"/>
    <m/>
    <m/>
    <m/>
    <m/>
    <m/>
  </r>
  <r>
    <x v="1000"/>
    <n v="200"/>
    <m/>
    <m/>
    <m/>
    <m/>
    <m/>
  </r>
  <r>
    <x v="1001"/>
    <n v="200"/>
    <m/>
    <m/>
    <m/>
    <m/>
    <m/>
  </r>
  <r>
    <x v="1002"/>
    <n v="200"/>
    <m/>
    <m/>
    <m/>
    <m/>
    <m/>
  </r>
  <r>
    <x v="1003"/>
    <n v="200"/>
    <m/>
    <m/>
    <m/>
    <m/>
    <m/>
  </r>
  <r>
    <x v="1004"/>
    <n v="200"/>
    <m/>
    <m/>
    <m/>
    <m/>
    <m/>
  </r>
  <r>
    <x v="1005"/>
    <n v="200"/>
    <m/>
    <m/>
    <m/>
    <m/>
    <m/>
  </r>
  <r>
    <x v="1006"/>
    <n v="200"/>
    <m/>
    <m/>
    <m/>
    <m/>
    <m/>
  </r>
  <r>
    <x v="1007"/>
    <n v="200"/>
    <m/>
    <m/>
    <m/>
    <m/>
    <m/>
  </r>
  <r>
    <x v="1008"/>
    <n v="200"/>
    <m/>
    <m/>
    <m/>
    <m/>
    <m/>
  </r>
  <r>
    <x v="1009"/>
    <n v="200"/>
    <m/>
    <m/>
    <m/>
    <m/>
    <m/>
  </r>
  <r>
    <x v="1010"/>
    <n v="200"/>
    <m/>
    <m/>
    <m/>
    <m/>
    <m/>
  </r>
  <r>
    <x v="1011"/>
    <n v="200"/>
    <m/>
    <m/>
    <m/>
    <m/>
    <m/>
  </r>
  <r>
    <x v="1012"/>
    <n v="200"/>
    <m/>
    <m/>
    <m/>
    <m/>
    <m/>
  </r>
  <r>
    <x v="1013"/>
    <n v="200"/>
    <m/>
    <m/>
    <m/>
    <m/>
    <m/>
  </r>
  <r>
    <x v="1014"/>
    <n v="200"/>
    <m/>
    <m/>
    <m/>
    <m/>
    <m/>
  </r>
  <r>
    <x v="1015"/>
    <n v="200"/>
    <m/>
    <m/>
    <m/>
    <m/>
    <m/>
  </r>
  <r>
    <x v="1016"/>
    <n v="200"/>
    <m/>
    <m/>
    <m/>
    <m/>
    <m/>
  </r>
  <r>
    <x v="1017"/>
    <n v="200"/>
    <m/>
    <m/>
    <m/>
    <m/>
    <m/>
  </r>
  <r>
    <x v="1018"/>
    <n v="200"/>
    <m/>
    <m/>
    <m/>
    <m/>
    <m/>
  </r>
  <r>
    <x v="1019"/>
    <n v="200"/>
    <m/>
    <m/>
    <m/>
    <m/>
    <m/>
  </r>
  <r>
    <x v="1020"/>
    <n v="200"/>
    <m/>
    <m/>
    <m/>
    <m/>
    <m/>
  </r>
  <r>
    <x v="1021"/>
    <n v="200"/>
    <m/>
    <m/>
    <m/>
    <m/>
    <m/>
  </r>
  <r>
    <x v="1022"/>
    <n v="200"/>
    <m/>
    <m/>
    <m/>
    <m/>
    <m/>
  </r>
  <r>
    <x v="1023"/>
    <n v="200"/>
    <m/>
    <m/>
    <m/>
    <m/>
    <m/>
  </r>
  <r>
    <x v="1024"/>
    <n v="200"/>
    <m/>
    <m/>
    <m/>
    <m/>
    <m/>
  </r>
  <r>
    <x v="1025"/>
    <n v="200"/>
    <m/>
    <m/>
    <m/>
    <m/>
    <m/>
  </r>
  <r>
    <x v="1026"/>
    <n v="200"/>
    <m/>
    <m/>
    <m/>
    <m/>
    <m/>
  </r>
  <r>
    <x v="1027"/>
    <n v="200"/>
    <m/>
    <m/>
    <m/>
    <m/>
    <m/>
  </r>
  <r>
    <x v="1028"/>
    <n v="200"/>
    <m/>
    <m/>
    <m/>
    <m/>
    <m/>
  </r>
  <r>
    <x v="1029"/>
    <n v="200"/>
    <m/>
    <m/>
    <m/>
    <m/>
    <m/>
  </r>
  <r>
    <x v="1030"/>
    <n v="200"/>
    <m/>
    <m/>
    <m/>
    <m/>
    <m/>
  </r>
  <r>
    <x v="1031"/>
    <n v="200"/>
    <m/>
    <m/>
    <m/>
    <m/>
    <m/>
  </r>
  <r>
    <x v="1032"/>
    <n v="200"/>
    <m/>
    <m/>
    <m/>
    <m/>
    <m/>
  </r>
  <r>
    <x v="1033"/>
    <n v="200"/>
    <m/>
    <m/>
    <m/>
    <m/>
    <m/>
  </r>
  <r>
    <x v="1034"/>
    <n v="200"/>
    <m/>
    <m/>
    <m/>
    <m/>
    <m/>
  </r>
  <r>
    <x v="1035"/>
    <n v="200"/>
    <m/>
    <m/>
    <m/>
    <m/>
    <m/>
  </r>
  <r>
    <x v="1036"/>
    <n v="200"/>
    <m/>
    <m/>
    <m/>
    <m/>
    <m/>
  </r>
  <r>
    <x v="1037"/>
    <n v="200"/>
    <m/>
    <m/>
    <m/>
    <m/>
    <m/>
  </r>
  <r>
    <x v="1038"/>
    <n v="200"/>
    <m/>
    <m/>
    <m/>
    <m/>
    <m/>
  </r>
  <r>
    <x v="1039"/>
    <n v="200"/>
    <m/>
    <m/>
    <m/>
    <m/>
    <m/>
  </r>
  <r>
    <x v="1040"/>
    <n v="200"/>
    <m/>
    <m/>
    <m/>
    <m/>
    <m/>
  </r>
  <r>
    <x v="1041"/>
    <n v="200"/>
    <m/>
    <m/>
    <m/>
    <m/>
    <m/>
  </r>
  <r>
    <x v="1042"/>
    <n v="200"/>
    <m/>
    <m/>
    <m/>
    <m/>
    <m/>
  </r>
  <r>
    <x v="1043"/>
    <n v="200"/>
    <m/>
    <m/>
    <m/>
    <m/>
    <m/>
  </r>
  <r>
    <x v="1044"/>
    <n v="200"/>
    <m/>
    <m/>
    <m/>
    <m/>
    <m/>
  </r>
  <r>
    <x v="1045"/>
    <n v="200"/>
    <m/>
    <m/>
    <m/>
    <m/>
    <m/>
  </r>
  <r>
    <x v="1046"/>
    <n v="200"/>
    <m/>
    <m/>
    <m/>
    <m/>
    <m/>
  </r>
  <r>
    <x v="1047"/>
    <n v="200"/>
    <m/>
    <m/>
    <m/>
    <m/>
    <m/>
  </r>
  <r>
    <x v="1048"/>
    <n v="200"/>
    <m/>
    <m/>
    <m/>
    <m/>
    <m/>
  </r>
  <r>
    <x v="1049"/>
    <n v="200"/>
    <m/>
    <m/>
    <m/>
    <m/>
    <m/>
  </r>
  <r>
    <x v="1050"/>
    <n v="200"/>
    <m/>
    <m/>
    <m/>
    <m/>
    <m/>
  </r>
  <r>
    <x v="1051"/>
    <n v="200"/>
    <m/>
    <m/>
    <m/>
    <m/>
    <m/>
  </r>
  <r>
    <x v="1052"/>
    <n v="200"/>
    <m/>
    <m/>
    <m/>
    <m/>
    <m/>
  </r>
  <r>
    <x v="1053"/>
    <n v="200"/>
    <m/>
    <m/>
    <m/>
    <m/>
    <m/>
  </r>
  <r>
    <x v="1054"/>
    <n v="200"/>
    <m/>
    <m/>
    <m/>
    <m/>
    <m/>
  </r>
  <r>
    <x v="1055"/>
    <n v="200"/>
    <m/>
    <m/>
    <m/>
    <m/>
    <m/>
  </r>
  <r>
    <x v="1056"/>
    <n v="200"/>
    <m/>
    <m/>
    <m/>
    <m/>
    <m/>
  </r>
  <r>
    <x v="1057"/>
    <n v="200"/>
    <m/>
    <m/>
    <m/>
    <m/>
    <m/>
  </r>
  <r>
    <x v="1058"/>
    <n v="200"/>
    <m/>
    <m/>
    <m/>
    <m/>
    <m/>
  </r>
  <r>
    <x v="1059"/>
    <n v="200"/>
    <m/>
    <m/>
    <m/>
    <m/>
    <m/>
  </r>
  <r>
    <x v="1060"/>
    <n v="200"/>
    <m/>
    <m/>
    <m/>
    <m/>
    <m/>
  </r>
  <r>
    <x v="1061"/>
    <n v="200"/>
    <m/>
    <m/>
    <m/>
    <m/>
    <m/>
  </r>
  <r>
    <x v="1062"/>
    <n v="200"/>
    <m/>
    <m/>
    <m/>
    <m/>
    <m/>
  </r>
  <r>
    <x v="1063"/>
    <n v="200"/>
    <m/>
    <m/>
    <m/>
    <m/>
    <m/>
  </r>
  <r>
    <x v="1064"/>
    <n v="200"/>
    <m/>
    <m/>
    <m/>
    <m/>
    <m/>
  </r>
  <r>
    <x v="1065"/>
    <n v="200"/>
    <m/>
    <m/>
    <m/>
    <m/>
    <m/>
  </r>
  <r>
    <x v="1066"/>
    <n v="200"/>
    <m/>
    <m/>
    <m/>
    <m/>
    <m/>
  </r>
  <r>
    <x v="1067"/>
    <n v="200"/>
    <m/>
    <m/>
    <m/>
    <m/>
    <m/>
  </r>
  <r>
    <x v="1068"/>
    <n v="200"/>
    <m/>
    <m/>
    <m/>
    <m/>
    <m/>
  </r>
  <r>
    <x v="1069"/>
    <n v="200"/>
    <m/>
    <m/>
    <m/>
    <m/>
    <m/>
  </r>
  <r>
    <x v="1070"/>
    <n v="200"/>
    <m/>
    <m/>
    <m/>
    <m/>
    <m/>
  </r>
  <r>
    <x v="1071"/>
    <n v="200"/>
    <m/>
    <m/>
    <m/>
    <m/>
    <m/>
  </r>
  <r>
    <x v="1072"/>
    <n v="200"/>
    <m/>
    <m/>
    <m/>
    <m/>
    <m/>
  </r>
  <r>
    <x v="1073"/>
    <n v="200"/>
    <m/>
    <m/>
    <m/>
    <m/>
    <m/>
  </r>
  <r>
    <x v="1074"/>
    <n v="200"/>
    <m/>
    <m/>
    <m/>
    <m/>
    <m/>
  </r>
  <r>
    <x v="1075"/>
    <n v="200"/>
    <m/>
    <m/>
    <m/>
    <m/>
    <m/>
  </r>
  <r>
    <x v="1076"/>
    <n v="200"/>
    <m/>
    <m/>
    <m/>
    <m/>
    <m/>
  </r>
  <r>
    <x v="1077"/>
    <n v="200"/>
    <m/>
    <m/>
    <m/>
    <m/>
    <m/>
  </r>
  <r>
    <x v="1078"/>
    <n v="200"/>
    <m/>
    <m/>
    <m/>
    <m/>
    <m/>
  </r>
  <r>
    <x v="1079"/>
    <n v="200"/>
    <m/>
    <m/>
    <m/>
    <m/>
    <m/>
  </r>
  <r>
    <x v="1080"/>
    <n v="200"/>
    <m/>
    <m/>
    <m/>
    <m/>
    <m/>
  </r>
  <r>
    <x v="1081"/>
    <n v="200"/>
    <m/>
    <m/>
    <m/>
    <m/>
    <m/>
  </r>
  <r>
    <x v="1082"/>
    <n v="200"/>
    <m/>
    <m/>
    <m/>
    <m/>
    <m/>
  </r>
  <r>
    <x v="1083"/>
    <n v="200"/>
    <m/>
    <m/>
    <m/>
    <m/>
    <m/>
  </r>
  <r>
    <x v="1084"/>
    <n v="200"/>
    <m/>
    <m/>
    <m/>
    <m/>
    <m/>
  </r>
  <r>
    <x v="1085"/>
    <n v="200"/>
    <m/>
    <m/>
    <m/>
    <m/>
    <m/>
  </r>
  <r>
    <x v="1086"/>
    <n v="200"/>
    <m/>
    <m/>
    <m/>
    <m/>
    <m/>
  </r>
  <r>
    <x v="1087"/>
    <n v="200"/>
    <m/>
    <m/>
    <m/>
    <m/>
    <m/>
  </r>
  <r>
    <x v="1088"/>
    <n v="200"/>
    <m/>
    <m/>
    <m/>
    <m/>
    <m/>
  </r>
  <r>
    <x v="1089"/>
    <n v="200"/>
    <m/>
    <m/>
    <m/>
    <m/>
    <m/>
  </r>
  <r>
    <x v="1090"/>
    <n v="200"/>
    <m/>
    <m/>
    <m/>
    <m/>
    <m/>
  </r>
  <r>
    <x v="1091"/>
    <n v="200"/>
    <m/>
    <m/>
    <m/>
    <m/>
    <m/>
  </r>
  <r>
    <x v="1092"/>
    <n v="200"/>
    <m/>
    <m/>
    <m/>
    <m/>
    <m/>
  </r>
  <r>
    <x v="1093"/>
    <n v="200"/>
    <m/>
    <m/>
    <m/>
    <m/>
    <m/>
  </r>
  <r>
    <x v="1094"/>
    <n v="200"/>
    <m/>
    <m/>
    <m/>
    <m/>
    <m/>
  </r>
  <r>
    <x v="1095"/>
    <n v="200"/>
    <m/>
    <m/>
    <m/>
    <m/>
    <m/>
  </r>
  <r>
    <x v="1096"/>
    <n v="200"/>
    <m/>
    <m/>
    <m/>
    <m/>
    <m/>
  </r>
  <r>
    <x v="1097"/>
    <n v="200"/>
    <m/>
    <m/>
    <m/>
    <m/>
    <m/>
  </r>
  <r>
    <x v="1098"/>
    <n v="200"/>
    <m/>
    <m/>
    <m/>
    <m/>
    <m/>
  </r>
  <r>
    <x v="1099"/>
    <n v="200"/>
    <m/>
    <m/>
    <m/>
    <m/>
    <m/>
  </r>
  <r>
    <x v="1100"/>
    <n v="200"/>
    <m/>
    <m/>
    <m/>
    <m/>
    <m/>
  </r>
  <r>
    <x v="1101"/>
    <n v="200"/>
    <m/>
    <m/>
    <m/>
    <m/>
    <m/>
  </r>
  <r>
    <x v="1102"/>
    <n v="200"/>
    <m/>
    <m/>
    <m/>
    <m/>
    <m/>
  </r>
  <r>
    <x v="1103"/>
    <n v="200"/>
    <m/>
    <m/>
    <m/>
    <m/>
    <m/>
  </r>
  <r>
    <x v="1104"/>
    <n v="200"/>
    <m/>
    <m/>
    <m/>
    <m/>
    <m/>
  </r>
  <r>
    <x v="1105"/>
    <n v="200"/>
    <m/>
    <m/>
    <m/>
    <m/>
    <m/>
  </r>
  <r>
    <x v="1106"/>
    <n v="200"/>
    <m/>
    <m/>
    <m/>
    <m/>
    <m/>
  </r>
  <r>
    <x v="1107"/>
    <n v="200"/>
    <m/>
    <m/>
    <m/>
    <m/>
    <m/>
  </r>
  <r>
    <x v="1108"/>
    <n v="200"/>
    <m/>
    <m/>
    <m/>
    <m/>
    <m/>
  </r>
  <r>
    <x v="1109"/>
    <n v="200"/>
    <m/>
    <m/>
    <m/>
    <m/>
    <m/>
  </r>
  <r>
    <x v="1110"/>
    <n v="200"/>
    <m/>
    <m/>
    <m/>
    <m/>
    <m/>
  </r>
  <r>
    <x v="1111"/>
    <n v="200"/>
    <m/>
    <m/>
    <m/>
    <m/>
    <m/>
  </r>
  <r>
    <x v="1112"/>
    <n v="200"/>
    <m/>
    <m/>
    <m/>
    <m/>
    <m/>
  </r>
  <r>
    <x v="1113"/>
    <n v="200"/>
    <m/>
    <m/>
    <m/>
    <m/>
    <m/>
  </r>
  <r>
    <x v="1114"/>
    <n v="200"/>
    <m/>
    <m/>
    <m/>
    <m/>
    <m/>
  </r>
  <r>
    <x v="1115"/>
    <n v="200"/>
    <m/>
    <m/>
    <m/>
    <m/>
    <m/>
  </r>
  <r>
    <x v="1116"/>
    <n v="200"/>
    <m/>
    <m/>
    <m/>
    <m/>
    <m/>
  </r>
  <r>
    <x v="1117"/>
    <n v="200"/>
    <m/>
    <m/>
    <m/>
    <m/>
    <m/>
  </r>
  <r>
    <x v="1118"/>
    <n v="200"/>
    <m/>
    <m/>
    <m/>
    <m/>
    <m/>
  </r>
  <r>
    <x v="1119"/>
    <n v="200"/>
    <m/>
    <m/>
    <m/>
    <m/>
    <m/>
  </r>
  <r>
    <x v="1120"/>
    <n v="200"/>
    <m/>
    <m/>
    <m/>
    <m/>
    <m/>
  </r>
  <r>
    <x v="1121"/>
    <n v="200"/>
    <m/>
    <m/>
    <m/>
    <m/>
    <m/>
  </r>
  <r>
    <x v="1122"/>
    <n v="200"/>
    <m/>
    <m/>
    <m/>
    <m/>
    <m/>
  </r>
  <r>
    <x v="1123"/>
    <n v="200"/>
    <m/>
    <m/>
    <m/>
    <m/>
    <m/>
  </r>
  <r>
    <x v="1124"/>
    <n v="200"/>
    <m/>
    <m/>
    <m/>
    <m/>
    <m/>
  </r>
  <r>
    <x v="1125"/>
    <n v="200"/>
    <m/>
    <m/>
    <m/>
    <m/>
    <m/>
  </r>
  <r>
    <x v="1126"/>
    <n v="200"/>
    <m/>
    <m/>
    <m/>
    <m/>
    <m/>
  </r>
  <r>
    <x v="1127"/>
    <n v="200"/>
    <m/>
    <m/>
    <m/>
    <m/>
    <m/>
  </r>
  <r>
    <x v="1128"/>
    <n v="200"/>
    <m/>
    <m/>
    <m/>
    <m/>
    <m/>
  </r>
  <r>
    <x v="1129"/>
    <n v="200"/>
    <m/>
    <m/>
    <m/>
    <m/>
    <m/>
  </r>
  <r>
    <x v="1130"/>
    <n v="200"/>
    <m/>
    <m/>
    <m/>
    <m/>
    <m/>
  </r>
  <r>
    <x v="1131"/>
    <n v="200"/>
    <m/>
    <m/>
    <m/>
    <m/>
    <m/>
  </r>
  <r>
    <x v="1132"/>
    <n v="200"/>
    <m/>
    <m/>
    <m/>
    <m/>
    <m/>
  </r>
  <r>
    <x v="1133"/>
    <n v="200"/>
    <m/>
    <m/>
    <m/>
    <m/>
    <m/>
  </r>
  <r>
    <x v="1134"/>
    <n v="200"/>
    <m/>
    <m/>
    <m/>
    <m/>
    <m/>
  </r>
  <r>
    <x v="1135"/>
    <n v="200"/>
    <m/>
    <m/>
    <m/>
    <m/>
    <m/>
  </r>
  <r>
    <x v="1136"/>
    <n v="200"/>
    <m/>
    <m/>
    <m/>
    <m/>
    <m/>
  </r>
  <r>
    <x v="1137"/>
    <n v="200"/>
    <m/>
    <m/>
    <m/>
    <m/>
    <m/>
  </r>
  <r>
    <x v="1138"/>
    <n v="200"/>
    <m/>
    <m/>
    <m/>
    <m/>
    <m/>
  </r>
  <r>
    <x v="1139"/>
    <n v="200"/>
    <m/>
    <m/>
    <m/>
    <m/>
    <m/>
  </r>
  <r>
    <x v="1140"/>
    <n v="200"/>
    <m/>
    <m/>
    <m/>
    <m/>
    <m/>
  </r>
  <r>
    <x v="1141"/>
    <n v="200"/>
    <m/>
    <m/>
    <m/>
    <m/>
    <m/>
  </r>
  <r>
    <x v="1142"/>
    <n v="200"/>
    <m/>
    <m/>
    <m/>
    <m/>
    <m/>
  </r>
  <r>
    <x v="1143"/>
    <n v="200"/>
    <m/>
    <m/>
    <m/>
    <m/>
    <m/>
  </r>
  <r>
    <x v="1144"/>
    <n v="200"/>
    <m/>
    <m/>
    <m/>
    <m/>
    <m/>
  </r>
  <r>
    <x v="1145"/>
    <n v="200"/>
    <m/>
    <m/>
    <m/>
    <m/>
    <m/>
  </r>
  <r>
    <x v="1146"/>
    <n v="200"/>
    <m/>
    <m/>
    <m/>
    <m/>
    <m/>
  </r>
  <r>
    <x v="1147"/>
    <n v="200"/>
    <m/>
    <m/>
    <m/>
    <m/>
    <m/>
  </r>
  <r>
    <x v="1148"/>
    <n v="200"/>
    <m/>
    <m/>
    <m/>
    <m/>
    <m/>
  </r>
  <r>
    <x v="1149"/>
    <n v="200"/>
    <m/>
    <m/>
    <m/>
    <m/>
    <m/>
  </r>
  <r>
    <x v="1150"/>
    <n v="200"/>
    <m/>
    <m/>
    <m/>
    <m/>
    <m/>
  </r>
  <r>
    <x v="1151"/>
    <n v="200"/>
    <m/>
    <m/>
    <m/>
    <m/>
    <m/>
  </r>
  <r>
    <x v="1152"/>
    <n v="200"/>
    <m/>
    <m/>
    <m/>
    <m/>
    <m/>
  </r>
  <r>
    <x v="1153"/>
    <n v="200"/>
    <m/>
    <m/>
    <m/>
    <m/>
    <m/>
  </r>
  <r>
    <x v="1154"/>
    <n v="200"/>
    <m/>
    <m/>
    <m/>
    <m/>
    <m/>
  </r>
  <r>
    <x v="1155"/>
    <n v="200"/>
    <m/>
    <m/>
    <m/>
    <m/>
    <m/>
  </r>
  <r>
    <x v="1156"/>
    <n v="200"/>
    <m/>
    <m/>
    <m/>
    <m/>
    <m/>
  </r>
  <r>
    <x v="1157"/>
    <n v="200"/>
    <m/>
    <m/>
    <m/>
    <m/>
    <m/>
  </r>
  <r>
    <x v="1158"/>
    <n v="200"/>
    <m/>
    <m/>
    <m/>
    <m/>
    <m/>
  </r>
  <r>
    <x v="1159"/>
    <n v="200"/>
    <m/>
    <m/>
    <m/>
    <m/>
    <m/>
  </r>
  <r>
    <x v="1160"/>
    <n v="200"/>
    <m/>
    <m/>
    <m/>
    <m/>
    <m/>
  </r>
  <r>
    <x v="1161"/>
    <n v="200"/>
    <m/>
    <m/>
    <m/>
    <m/>
    <m/>
  </r>
  <r>
    <x v="1162"/>
    <n v="200"/>
    <m/>
    <m/>
    <m/>
    <m/>
    <m/>
  </r>
  <r>
    <x v="1163"/>
    <n v="200"/>
    <m/>
    <m/>
    <m/>
    <m/>
    <m/>
  </r>
  <r>
    <x v="1164"/>
    <n v="200"/>
    <m/>
    <m/>
    <m/>
    <m/>
    <m/>
  </r>
  <r>
    <x v="1165"/>
    <n v="200"/>
    <m/>
    <m/>
    <m/>
    <m/>
    <m/>
  </r>
  <r>
    <x v="1166"/>
    <n v="200"/>
    <m/>
    <m/>
    <m/>
    <m/>
    <m/>
  </r>
  <r>
    <x v="1167"/>
    <n v="200"/>
    <m/>
    <m/>
    <m/>
    <m/>
    <m/>
  </r>
  <r>
    <x v="1168"/>
    <n v="200"/>
    <m/>
    <m/>
    <m/>
    <m/>
    <m/>
  </r>
  <r>
    <x v="1169"/>
    <n v="200"/>
    <m/>
    <m/>
    <m/>
    <m/>
    <m/>
  </r>
  <r>
    <x v="1170"/>
    <n v="200"/>
    <m/>
    <m/>
    <m/>
    <m/>
    <m/>
  </r>
  <r>
    <x v="1171"/>
    <n v="200"/>
    <m/>
    <m/>
    <m/>
    <m/>
    <m/>
  </r>
  <r>
    <x v="1172"/>
    <n v="200"/>
    <m/>
    <m/>
    <m/>
    <m/>
    <m/>
  </r>
  <r>
    <x v="1173"/>
    <n v="200"/>
    <m/>
    <m/>
    <m/>
    <m/>
    <m/>
  </r>
  <r>
    <x v="1174"/>
    <n v="200"/>
    <m/>
    <m/>
    <m/>
    <m/>
    <m/>
  </r>
  <r>
    <x v="1175"/>
    <n v="200"/>
    <m/>
    <m/>
    <m/>
    <m/>
    <m/>
  </r>
  <r>
    <x v="1176"/>
    <n v="200"/>
    <m/>
    <m/>
    <m/>
    <m/>
    <m/>
  </r>
  <r>
    <x v="1177"/>
    <n v="200"/>
    <m/>
    <m/>
    <m/>
    <m/>
    <m/>
  </r>
  <r>
    <x v="1178"/>
    <n v="200"/>
    <m/>
    <m/>
    <m/>
    <m/>
    <m/>
  </r>
  <r>
    <x v="1179"/>
    <n v="200"/>
    <m/>
    <m/>
    <m/>
    <m/>
    <m/>
  </r>
  <r>
    <x v="1180"/>
    <n v="200"/>
    <m/>
    <m/>
    <m/>
    <m/>
    <m/>
  </r>
  <r>
    <x v="1181"/>
    <n v="200"/>
    <m/>
    <m/>
    <m/>
    <m/>
    <m/>
  </r>
  <r>
    <x v="1182"/>
    <n v="200"/>
    <m/>
    <m/>
    <m/>
    <m/>
    <m/>
  </r>
  <r>
    <x v="1183"/>
    <n v="200"/>
    <m/>
    <m/>
    <m/>
    <m/>
    <m/>
  </r>
  <r>
    <x v="1184"/>
    <n v="200"/>
    <m/>
    <m/>
    <m/>
    <m/>
    <m/>
  </r>
  <r>
    <x v="1185"/>
    <n v="200"/>
    <m/>
    <m/>
    <m/>
    <m/>
    <m/>
  </r>
  <r>
    <x v="1186"/>
    <n v="200"/>
    <m/>
    <m/>
    <m/>
    <m/>
    <m/>
  </r>
  <r>
    <x v="1187"/>
    <n v="200"/>
    <m/>
    <m/>
    <m/>
    <m/>
    <m/>
  </r>
  <r>
    <x v="1188"/>
    <n v="200"/>
    <m/>
    <m/>
    <m/>
    <m/>
    <m/>
  </r>
  <r>
    <x v="1189"/>
    <n v="200"/>
    <m/>
    <m/>
    <m/>
    <m/>
    <m/>
  </r>
  <r>
    <x v="1190"/>
    <n v="200"/>
    <m/>
    <m/>
    <m/>
    <m/>
    <m/>
  </r>
  <r>
    <x v="1191"/>
    <n v="200"/>
    <m/>
    <m/>
    <m/>
    <m/>
    <m/>
  </r>
  <r>
    <x v="1192"/>
    <n v="200"/>
    <m/>
    <m/>
    <m/>
    <m/>
    <m/>
  </r>
  <r>
    <x v="1193"/>
    <n v="200"/>
    <m/>
    <m/>
    <m/>
    <m/>
    <m/>
  </r>
  <r>
    <x v="1194"/>
    <n v="200"/>
    <m/>
    <m/>
    <m/>
    <m/>
    <m/>
  </r>
  <r>
    <x v="1195"/>
    <n v="200"/>
    <m/>
    <m/>
    <m/>
    <m/>
    <m/>
  </r>
  <r>
    <x v="1196"/>
    <n v="200"/>
    <m/>
    <m/>
    <m/>
    <m/>
    <m/>
  </r>
  <r>
    <x v="1197"/>
    <n v="200"/>
    <m/>
    <m/>
    <m/>
    <m/>
    <m/>
  </r>
  <r>
    <x v="1198"/>
    <n v="200"/>
    <m/>
    <m/>
    <m/>
    <m/>
    <m/>
  </r>
  <r>
    <x v="1199"/>
    <n v="200"/>
    <m/>
    <m/>
    <m/>
    <m/>
    <m/>
  </r>
  <r>
    <x v="1200"/>
    <n v="200"/>
    <m/>
    <m/>
    <m/>
    <m/>
    <m/>
  </r>
  <r>
    <x v="1201"/>
    <n v="200"/>
    <m/>
    <m/>
    <m/>
    <m/>
    <m/>
  </r>
  <r>
    <x v="1202"/>
    <n v="200"/>
    <m/>
    <m/>
    <m/>
    <m/>
    <m/>
  </r>
  <r>
    <x v="1203"/>
    <n v="200"/>
    <m/>
    <m/>
    <m/>
    <m/>
    <m/>
  </r>
  <r>
    <x v="1204"/>
    <n v="200"/>
    <m/>
    <m/>
    <m/>
    <m/>
    <m/>
  </r>
  <r>
    <x v="1205"/>
    <n v="200"/>
    <m/>
    <m/>
    <m/>
    <m/>
    <m/>
  </r>
  <r>
    <x v="1206"/>
    <n v="200"/>
    <m/>
    <m/>
    <m/>
    <m/>
    <m/>
  </r>
  <r>
    <x v="1207"/>
    <n v="200"/>
    <m/>
    <m/>
    <m/>
    <m/>
    <m/>
  </r>
  <r>
    <x v="1208"/>
    <n v="200"/>
    <m/>
    <m/>
    <m/>
    <m/>
    <m/>
  </r>
  <r>
    <x v="1209"/>
    <n v="200"/>
    <m/>
    <m/>
    <m/>
    <m/>
    <m/>
  </r>
  <r>
    <x v="1210"/>
    <n v="200"/>
    <m/>
    <m/>
    <m/>
    <m/>
    <m/>
  </r>
  <r>
    <x v="1211"/>
    <n v="200"/>
    <m/>
    <m/>
    <m/>
    <m/>
    <m/>
  </r>
  <r>
    <x v="1212"/>
    <n v="200"/>
    <m/>
    <m/>
    <m/>
    <m/>
    <m/>
  </r>
  <r>
    <x v="1213"/>
    <n v="200"/>
    <m/>
    <m/>
    <m/>
    <m/>
    <m/>
  </r>
  <r>
    <x v="1214"/>
    <n v="200"/>
    <m/>
    <m/>
    <m/>
    <m/>
    <m/>
  </r>
  <r>
    <x v="1215"/>
    <n v="200"/>
    <m/>
    <m/>
    <m/>
    <m/>
    <m/>
  </r>
  <r>
    <x v="1216"/>
    <n v="200"/>
    <m/>
    <m/>
    <m/>
    <m/>
    <m/>
  </r>
  <r>
    <x v="1217"/>
    <n v="200"/>
    <m/>
    <m/>
    <m/>
    <m/>
    <m/>
  </r>
  <r>
    <x v="1218"/>
    <n v="200"/>
    <m/>
    <m/>
    <m/>
    <m/>
    <m/>
  </r>
  <r>
    <x v="1219"/>
    <n v="200"/>
    <m/>
    <m/>
    <m/>
    <m/>
    <m/>
  </r>
  <r>
    <x v="1220"/>
    <n v="200"/>
    <m/>
    <m/>
    <m/>
    <m/>
    <m/>
  </r>
  <r>
    <x v="1221"/>
    <n v="200"/>
    <m/>
    <m/>
    <m/>
    <m/>
    <m/>
  </r>
  <r>
    <x v="1222"/>
    <n v="200"/>
    <m/>
    <m/>
    <m/>
    <m/>
    <m/>
  </r>
  <r>
    <x v="1223"/>
    <n v="200"/>
    <m/>
    <m/>
    <m/>
    <m/>
    <m/>
  </r>
  <r>
    <x v="1224"/>
    <n v="200"/>
    <m/>
    <m/>
    <m/>
    <m/>
    <m/>
  </r>
  <r>
    <x v="1225"/>
    <n v="200"/>
    <m/>
    <m/>
    <m/>
    <m/>
    <m/>
  </r>
  <r>
    <x v="1226"/>
    <n v="200"/>
    <m/>
    <m/>
    <m/>
    <m/>
    <m/>
  </r>
  <r>
    <x v="1227"/>
    <n v="200"/>
    <m/>
    <m/>
    <m/>
    <m/>
    <m/>
  </r>
  <r>
    <x v="1228"/>
    <n v="200"/>
    <m/>
    <m/>
    <m/>
    <m/>
    <m/>
  </r>
  <r>
    <x v="1229"/>
    <n v="200"/>
    <m/>
    <m/>
    <m/>
    <m/>
    <m/>
  </r>
  <r>
    <x v="1230"/>
    <n v="200"/>
    <m/>
    <m/>
    <m/>
    <m/>
    <m/>
  </r>
  <r>
    <x v="1231"/>
    <n v="200"/>
    <m/>
    <m/>
    <m/>
    <m/>
    <m/>
  </r>
  <r>
    <x v="1232"/>
    <n v="200"/>
    <m/>
    <m/>
    <m/>
    <m/>
    <m/>
  </r>
  <r>
    <x v="1233"/>
    <n v="200"/>
    <m/>
    <m/>
    <m/>
    <m/>
    <m/>
  </r>
  <r>
    <x v="1234"/>
    <n v="200"/>
    <m/>
    <m/>
    <m/>
    <m/>
    <m/>
  </r>
  <r>
    <x v="1235"/>
    <n v="200"/>
    <m/>
    <m/>
    <m/>
    <m/>
    <m/>
  </r>
  <r>
    <x v="1236"/>
    <n v="200"/>
    <m/>
    <m/>
    <m/>
    <m/>
    <m/>
  </r>
  <r>
    <x v="1237"/>
    <n v="200"/>
    <m/>
    <m/>
    <m/>
    <m/>
    <m/>
  </r>
  <r>
    <x v="1238"/>
    <n v="200"/>
    <m/>
    <m/>
    <m/>
    <m/>
    <m/>
  </r>
  <r>
    <x v="1239"/>
    <n v="200"/>
    <m/>
    <m/>
    <m/>
    <m/>
    <m/>
  </r>
  <r>
    <x v="1240"/>
    <n v="200"/>
    <m/>
    <m/>
    <m/>
    <m/>
    <m/>
  </r>
  <r>
    <x v="1241"/>
    <n v="200"/>
    <m/>
    <m/>
    <m/>
    <m/>
    <m/>
  </r>
  <r>
    <x v="1242"/>
    <n v="200"/>
    <m/>
    <m/>
    <m/>
    <m/>
    <m/>
  </r>
  <r>
    <x v="1243"/>
    <n v="200"/>
    <m/>
    <m/>
    <m/>
    <m/>
    <m/>
  </r>
  <r>
    <x v="1244"/>
    <n v="200"/>
    <m/>
    <m/>
    <m/>
    <m/>
    <m/>
  </r>
  <r>
    <x v="1245"/>
    <n v="200"/>
    <m/>
    <m/>
    <m/>
    <m/>
    <m/>
  </r>
  <r>
    <x v="1246"/>
    <n v="200"/>
    <m/>
    <m/>
    <m/>
    <m/>
    <m/>
  </r>
  <r>
    <x v="1247"/>
    <n v="200"/>
    <m/>
    <m/>
    <m/>
    <m/>
    <m/>
  </r>
  <r>
    <x v="1248"/>
    <n v="200"/>
    <m/>
    <m/>
    <m/>
    <m/>
    <m/>
  </r>
  <r>
    <x v="1249"/>
    <n v="200"/>
    <m/>
    <m/>
    <m/>
    <m/>
    <m/>
  </r>
  <r>
    <x v="1250"/>
    <n v="200"/>
    <m/>
    <m/>
    <m/>
    <m/>
    <m/>
  </r>
  <r>
    <x v="1251"/>
    <n v="200"/>
    <m/>
    <m/>
    <m/>
    <m/>
    <m/>
  </r>
  <r>
    <x v="1252"/>
    <n v="200"/>
    <m/>
    <m/>
    <m/>
    <m/>
    <m/>
  </r>
  <r>
    <x v="1253"/>
    <n v="200"/>
    <m/>
    <m/>
    <m/>
    <m/>
    <m/>
  </r>
  <r>
    <x v="1254"/>
    <n v="200"/>
    <m/>
    <m/>
    <m/>
    <m/>
    <m/>
  </r>
  <r>
    <x v="1255"/>
    <n v="200"/>
    <m/>
    <m/>
    <m/>
    <m/>
    <m/>
  </r>
  <r>
    <x v="1256"/>
    <n v="200"/>
    <m/>
    <m/>
    <m/>
    <m/>
    <m/>
  </r>
  <r>
    <x v="1257"/>
    <n v="200"/>
    <m/>
    <m/>
    <m/>
    <m/>
    <m/>
  </r>
  <r>
    <x v="1258"/>
    <n v="200"/>
    <m/>
    <m/>
    <m/>
    <m/>
    <m/>
  </r>
  <r>
    <x v="1259"/>
    <n v="200"/>
    <m/>
    <m/>
    <m/>
    <m/>
    <m/>
  </r>
  <r>
    <x v="1260"/>
    <n v="200"/>
    <m/>
    <m/>
    <m/>
    <m/>
    <m/>
  </r>
  <r>
    <x v="1261"/>
    <n v="200"/>
    <m/>
    <m/>
    <m/>
    <m/>
    <m/>
  </r>
  <r>
    <x v="1262"/>
    <n v="200"/>
    <m/>
    <m/>
    <m/>
    <m/>
    <m/>
  </r>
  <r>
    <x v="1263"/>
    <n v="200"/>
    <m/>
    <m/>
    <m/>
    <m/>
    <m/>
  </r>
  <r>
    <x v="1264"/>
    <n v="200"/>
    <m/>
    <m/>
    <m/>
    <m/>
    <m/>
  </r>
  <r>
    <x v="1265"/>
    <n v="200"/>
    <m/>
    <m/>
    <m/>
    <m/>
    <m/>
  </r>
  <r>
    <x v="1266"/>
    <n v="200"/>
    <m/>
    <m/>
    <m/>
    <m/>
    <m/>
  </r>
  <r>
    <x v="1267"/>
    <n v="200"/>
    <m/>
    <m/>
    <m/>
    <m/>
    <m/>
  </r>
  <r>
    <x v="1268"/>
    <n v="200"/>
    <m/>
    <m/>
    <m/>
    <m/>
    <m/>
  </r>
  <r>
    <x v="1269"/>
    <n v="200"/>
    <m/>
    <m/>
    <m/>
    <m/>
    <m/>
  </r>
  <r>
    <x v="1270"/>
    <n v="200"/>
    <m/>
    <m/>
    <m/>
    <m/>
    <m/>
  </r>
  <r>
    <x v="1271"/>
    <n v="200"/>
    <m/>
    <m/>
    <m/>
    <m/>
    <m/>
  </r>
  <r>
    <x v="1272"/>
    <n v="200"/>
    <m/>
    <m/>
    <m/>
    <m/>
    <m/>
  </r>
  <r>
    <x v="1273"/>
    <n v="200"/>
    <m/>
    <m/>
    <m/>
    <m/>
    <m/>
  </r>
  <r>
    <x v="1274"/>
    <n v="200"/>
    <m/>
    <m/>
    <m/>
    <m/>
    <m/>
  </r>
  <r>
    <x v="1275"/>
    <n v="200"/>
    <m/>
    <m/>
    <m/>
    <m/>
    <m/>
  </r>
  <r>
    <x v="1276"/>
    <n v="200"/>
    <m/>
    <m/>
    <m/>
    <m/>
    <m/>
  </r>
  <r>
    <x v="1277"/>
    <n v="200"/>
    <m/>
    <m/>
    <m/>
    <m/>
    <m/>
  </r>
  <r>
    <x v="1278"/>
    <n v="200"/>
    <m/>
    <m/>
    <m/>
    <m/>
    <m/>
  </r>
  <r>
    <x v="1279"/>
    <n v="200"/>
    <m/>
    <m/>
    <m/>
    <m/>
    <m/>
  </r>
  <r>
    <x v="1280"/>
    <n v="200"/>
    <m/>
    <m/>
    <m/>
    <m/>
    <m/>
  </r>
  <r>
    <x v="1281"/>
    <n v="200"/>
    <m/>
    <m/>
    <m/>
    <m/>
    <m/>
  </r>
  <r>
    <x v="1282"/>
    <n v="200"/>
    <m/>
    <m/>
    <m/>
    <m/>
    <m/>
  </r>
  <r>
    <x v="1283"/>
    <n v="200"/>
    <m/>
    <m/>
    <m/>
    <m/>
    <m/>
  </r>
  <r>
    <x v="1284"/>
    <n v="200"/>
    <m/>
    <m/>
    <m/>
    <m/>
    <m/>
  </r>
  <r>
    <x v="1285"/>
    <n v="200"/>
    <m/>
    <m/>
    <m/>
    <m/>
    <m/>
  </r>
  <r>
    <x v="1286"/>
    <n v="200"/>
    <m/>
    <m/>
    <m/>
    <m/>
    <m/>
  </r>
  <r>
    <x v="1287"/>
    <n v="200"/>
    <m/>
    <m/>
    <m/>
    <m/>
    <m/>
  </r>
  <r>
    <x v="1288"/>
    <n v="200"/>
    <m/>
    <m/>
    <m/>
    <m/>
    <m/>
  </r>
  <r>
    <x v="1289"/>
    <n v="200"/>
    <m/>
    <m/>
    <m/>
    <m/>
    <m/>
  </r>
  <r>
    <x v="1290"/>
    <n v="200"/>
    <m/>
    <m/>
    <m/>
    <m/>
    <m/>
  </r>
  <r>
    <x v="1291"/>
    <n v="200"/>
    <m/>
    <m/>
    <m/>
    <m/>
    <m/>
  </r>
  <r>
    <x v="1292"/>
    <n v="200"/>
    <m/>
    <m/>
    <m/>
    <m/>
    <m/>
  </r>
  <r>
    <x v="1293"/>
    <n v="200"/>
    <m/>
    <m/>
    <m/>
    <m/>
    <m/>
  </r>
  <r>
    <x v="1294"/>
    <n v="200"/>
    <m/>
    <m/>
    <m/>
    <m/>
    <m/>
  </r>
  <r>
    <x v="1295"/>
    <n v="200"/>
    <m/>
    <m/>
    <m/>
    <m/>
    <m/>
  </r>
  <r>
    <x v="1296"/>
    <n v="200"/>
    <m/>
    <m/>
    <m/>
    <m/>
    <m/>
  </r>
  <r>
    <x v="1297"/>
    <n v="200"/>
    <m/>
    <m/>
    <m/>
    <m/>
    <m/>
  </r>
  <r>
    <x v="1298"/>
    <n v="200"/>
    <m/>
    <m/>
    <m/>
    <m/>
    <m/>
  </r>
  <r>
    <x v="1299"/>
    <n v="200"/>
    <m/>
    <m/>
    <m/>
    <m/>
    <m/>
  </r>
  <r>
    <x v="1300"/>
    <n v="200"/>
    <m/>
    <m/>
    <m/>
    <m/>
    <m/>
  </r>
  <r>
    <x v="1301"/>
    <n v="200"/>
    <m/>
    <m/>
    <m/>
    <m/>
    <m/>
  </r>
  <r>
    <x v="1302"/>
    <n v="200"/>
    <m/>
    <m/>
    <m/>
    <m/>
    <m/>
  </r>
  <r>
    <x v="1303"/>
    <n v="200"/>
    <m/>
    <m/>
    <m/>
    <m/>
    <m/>
  </r>
  <r>
    <x v="1304"/>
    <n v="200"/>
    <m/>
    <m/>
    <m/>
    <m/>
    <m/>
  </r>
  <r>
    <x v="1305"/>
    <n v="200"/>
    <m/>
    <m/>
    <m/>
    <m/>
    <m/>
  </r>
  <r>
    <x v="1306"/>
    <n v="200"/>
    <m/>
    <m/>
    <m/>
    <m/>
    <m/>
  </r>
  <r>
    <x v="1307"/>
    <n v="200"/>
    <m/>
    <m/>
    <m/>
    <m/>
    <m/>
  </r>
  <r>
    <x v="1308"/>
    <n v="200"/>
    <m/>
    <m/>
    <m/>
    <m/>
    <m/>
  </r>
  <r>
    <x v="1309"/>
    <n v="200"/>
    <m/>
    <m/>
    <m/>
    <m/>
    <m/>
  </r>
  <r>
    <x v="1310"/>
    <n v="200"/>
    <m/>
    <m/>
    <m/>
    <m/>
    <m/>
  </r>
  <r>
    <x v="1311"/>
    <n v="200"/>
    <m/>
    <m/>
    <m/>
    <m/>
    <m/>
  </r>
  <r>
    <x v="1312"/>
    <n v="200"/>
    <m/>
    <m/>
    <m/>
    <m/>
    <m/>
  </r>
  <r>
    <x v="1313"/>
    <n v="200"/>
    <m/>
    <m/>
    <m/>
    <m/>
    <m/>
  </r>
  <r>
    <x v="1314"/>
    <n v="200"/>
    <m/>
    <m/>
    <m/>
    <m/>
    <m/>
  </r>
  <r>
    <x v="1315"/>
    <n v="200"/>
    <m/>
    <m/>
    <m/>
    <m/>
    <m/>
  </r>
  <r>
    <x v="1316"/>
    <n v="200"/>
    <m/>
    <m/>
    <m/>
    <m/>
    <m/>
  </r>
  <r>
    <x v="1317"/>
    <n v="200"/>
    <m/>
    <m/>
    <m/>
    <m/>
    <m/>
  </r>
  <r>
    <x v="1318"/>
    <n v="200"/>
    <m/>
    <m/>
    <m/>
    <m/>
    <m/>
  </r>
  <r>
    <x v="1319"/>
    <n v="200"/>
    <m/>
    <m/>
    <m/>
    <m/>
    <m/>
  </r>
  <r>
    <x v="1320"/>
    <n v="200"/>
    <m/>
    <m/>
    <m/>
    <m/>
    <m/>
  </r>
  <r>
    <x v="1321"/>
    <n v="200"/>
    <m/>
    <m/>
    <m/>
    <m/>
    <m/>
  </r>
  <r>
    <x v="1322"/>
    <n v="200"/>
    <m/>
    <m/>
    <m/>
    <m/>
    <m/>
  </r>
  <r>
    <x v="1323"/>
    <n v="200"/>
    <m/>
    <m/>
    <m/>
    <m/>
    <m/>
  </r>
  <r>
    <x v="1324"/>
    <n v="200"/>
    <m/>
    <m/>
    <m/>
    <m/>
    <m/>
  </r>
  <r>
    <x v="1325"/>
    <n v="200"/>
    <m/>
    <m/>
    <m/>
    <m/>
    <m/>
  </r>
  <r>
    <x v="1326"/>
    <n v="200"/>
    <m/>
    <m/>
    <m/>
    <m/>
    <m/>
  </r>
  <r>
    <x v="1327"/>
    <n v="200"/>
    <m/>
    <m/>
    <m/>
    <m/>
    <m/>
  </r>
  <r>
    <x v="1328"/>
    <n v="200"/>
    <m/>
    <m/>
    <m/>
    <m/>
    <m/>
  </r>
  <r>
    <x v="1329"/>
    <n v="200"/>
    <m/>
    <m/>
    <m/>
    <m/>
    <m/>
  </r>
  <r>
    <x v="1330"/>
    <n v="200"/>
    <m/>
    <m/>
    <m/>
    <m/>
    <m/>
  </r>
  <r>
    <x v="1331"/>
    <n v="200"/>
    <m/>
    <m/>
    <m/>
    <m/>
    <m/>
  </r>
  <r>
    <x v="1332"/>
    <n v="200"/>
    <m/>
    <m/>
    <m/>
    <m/>
    <m/>
  </r>
  <r>
    <x v="1333"/>
    <n v="200"/>
    <m/>
    <m/>
    <m/>
    <m/>
    <m/>
  </r>
  <r>
    <x v="1334"/>
    <n v="200"/>
    <m/>
    <m/>
    <m/>
    <m/>
    <m/>
  </r>
  <r>
    <x v="1335"/>
    <n v="200"/>
    <m/>
    <m/>
    <m/>
    <m/>
    <m/>
  </r>
  <r>
    <x v="1336"/>
    <n v="200"/>
    <m/>
    <m/>
    <m/>
    <m/>
    <m/>
  </r>
  <r>
    <x v="1337"/>
    <n v="200"/>
    <m/>
    <m/>
    <m/>
    <m/>
    <m/>
  </r>
  <r>
    <x v="1338"/>
    <n v="200"/>
    <m/>
    <m/>
    <m/>
    <m/>
    <m/>
  </r>
  <r>
    <x v="1339"/>
    <n v="200"/>
    <m/>
    <m/>
    <m/>
    <m/>
    <m/>
  </r>
  <r>
    <x v="1340"/>
    <n v="200"/>
    <m/>
    <m/>
    <m/>
    <m/>
    <m/>
  </r>
  <r>
    <x v="1341"/>
    <n v="200"/>
    <m/>
    <m/>
    <m/>
    <m/>
    <m/>
  </r>
  <r>
    <x v="1342"/>
    <n v="200"/>
    <m/>
    <m/>
    <m/>
    <m/>
    <m/>
  </r>
  <r>
    <x v="1343"/>
    <n v="200"/>
    <m/>
    <m/>
    <m/>
    <m/>
    <m/>
  </r>
  <r>
    <x v="1344"/>
    <n v="200"/>
    <m/>
    <m/>
    <m/>
    <m/>
    <m/>
  </r>
  <r>
    <x v="1345"/>
    <n v="200"/>
    <m/>
    <m/>
    <m/>
    <m/>
    <m/>
  </r>
  <r>
    <x v="1346"/>
    <n v="200"/>
    <m/>
    <m/>
    <m/>
    <m/>
    <m/>
  </r>
  <r>
    <x v="1347"/>
    <n v="200"/>
    <m/>
    <m/>
    <m/>
    <m/>
    <m/>
  </r>
  <r>
    <x v="1348"/>
    <n v="200"/>
    <m/>
    <m/>
    <m/>
    <m/>
    <m/>
  </r>
  <r>
    <x v="1349"/>
    <n v="200"/>
    <m/>
    <m/>
    <m/>
    <m/>
    <m/>
  </r>
  <r>
    <x v="1350"/>
    <n v="200"/>
    <m/>
    <m/>
    <m/>
    <m/>
    <m/>
  </r>
  <r>
    <x v="1351"/>
    <n v="200"/>
    <m/>
    <m/>
    <m/>
    <m/>
    <m/>
  </r>
  <r>
    <x v="1352"/>
    <n v="200"/>
    <m/>
    <m/>
    <m/>
    <m/>
    <m/>
  </r>
  <r>
    <x v="1353"/>
    <n v="200"/>
    <m/>
    <m/>
    <m/>
    <m/>
    <m/>
  </r>
  <r>
    <x v="1354"/>
    <n v="20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D6481D-3589-460D-9807-561D931F4A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K15" firstHeaderRow="1" firstDataRow="1" firstDataCol="1"/>
  <pivotFields count="9">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5">
        <item h="1" x="0"/>
        <item h="1" x="1"/>
        <item x="2"/>
        <item h="1" x="3"/>
        <item h="1" x="4"/>
      </items>
    </pivotField>
  </pivotFields>
  <rowFields count="2">
    <field x="8"/>
    <field x="0"/>
  </rowFields>
  <rowItems count="14">
    <i>
      <x v="2"/>
    </i>
    <i r="1">
      <x v="1"/>
    </i>
    <i r="1">
      <x v="2"/>
    </i>
    <i r="1">
      <x v="3"/>
    </i>
    <i r="1">
      <x v="4"/>
    </i>
    <i r="1">
      <x v="5"/>
    </i>
    <i r="1">
      <x v="6"/>
    </i>
    <i r="1">
      <x v="7"/>
    </i>
    <i r="1">
      <x v="8"/>
    </i>
    <i r="1">
      <x v="9"/>
    </i>
    <i r="1">
      <x v="10"/>
    </i>
    <i r="1">
      <x v="11"/>
    </i>
    <i r="1">
      <x v="12"/>
    </i>
    <i t="grand">
      <x/>
    </i>
  </rowItems>
  <colItems count="1">
    <i/>
  </colItems>
  <dataFields count="1">
    <dataField name="Sum of Revenue (USD)" fld="6" baseField="8" baseItem="2" numFmtId="1"/>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AB6457-6380-474E-B6BF-4B796FBA437E}"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18:K32" firstHeaderRow="1" firstDataRow="1" firstDataCol="1"/>
  <pivotFields count="10">
    <pivotField axis="axisRow" numFmtId="14" showAll="0">
      <items count="13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h="1" x="0"/>
        <item h="1" x="1"/>
        <item x="2"/>
        <item h="1" x="3"/>
        <item h="1" x="4"/>
        <item h="1" x="5"/>
        <item h="1" x="6"/>
      </items>
    </pivotField>
  </pivotFields>
  <rowFields count="3">
    <field x="9"/>
    <field x="7"/>
    <field x="0"/>
  </rowFields>
  <rowItems count="14">
    <i>
      <x v="2"/>
    </i>
    <i r="1">
      <x v="1"/>
    </i>
    <i r="1">
      <x v="2"/>
    </i>
    <i r="1">
      <x v="3"/>
    </i>
    <i r="1">
      <x v="4"/>
    </i>
    <i r="1">
      <x v="5"/>
    </i>
    <i r="1">
      <x v="6"/>
    </i>
    <i r="1">
      <x v="7"/>
    </i>
    <i r="1">
      <x v="8"/>
    </i>
    <i r="1">
      <x v="9"/>
    </i>
    <i r="1">
      <x v="10"/>
    </i>
    <i r="1">
      <x v="11"/>
    </i>
    <i r="1">
      <x v="12"/>
    </i>
    <i t="grand">
      <x/>
    </i>
  </rowItems>
  <colItems count="1">
    <i/>
  </colItems>
  <dataFields count="1">
    <dataField name="Sum of Revenue (USD)" fld="6" baseField="9" baseItem="1" numFmtId="167"/>
  </dataFields>
  <formats count="1">
    <format dxfId="1">
      <pivotArea outline="0" collapsedLevelsAreSubtotals="1" fieldPosition="0"/>
    </format>
  </formats>
  <chartFormats count="34">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7" count="1" selected="0">
            <x v="2"/>
          </reference>
          <reference field="9" count="1" selected="0">
            <x v="2"/>
          </reference>
        </references>
      </pivotArea>
    </chartFormat>
    <chartFormat chart="4" format="4">
      <pivotArea type="data" outline="0" fieldPosition="0">
        <references count="3">
          <reference field="4294967294" count="1" selected="0">
            <x v="0"/>
          </reference>
          <reference field="7" count="1" selected="0">
            <x v="1"/>
          </reference>
          <reference field="9" count="1" selected="0">
            <x v="2"/>
          </reference>
        </references>
      </pivotArea>
    </chartFormat>
    <chartFormat chart="4" format="5">
      <pivotArea type="data" outline="0" fieldPosition="0">
        <references count="3">
          <reference field="4294967294" count="1" selected="0">
            <x v="0"/>
          </reference>
          <reference field="7" count="1" selected="0">
            <x v="3"/>
          </reference>
          <reference field="9" count="1" selected="0">
            <x v="2"/>
          </reference>
        </references>
      </pivotArea>
    </chartFormat>
    <chartFormat chart="4" format="6">
      <pivotArea type="data" outline="0" fieldPosition="0">
        <references count="3">
          <reference field="4294967294" count="1" selected="0">
            <x v="0"/>
          </reference>
          <reference field="7" count="1" selected="0">
            <x v="4"/>
          </reference>
          <reference field="9" count="1" selected="0">
            <x v="2"/>
          </reference>
        </references>
      </pivotArea>
    </chartFormat>
    <chartFormat chart="4" format="7">
      <pivotArea type="data" outline="0" fieldPosition="0">
        <references count="3">
          <reference field="4294967294" count="1" selected="0">
            <x v="0"/>
          </reference>
          <reference field="7" count="1" selected="0">
            <x v="5"/>
          </reference>
          <reference field="9" count="1" selected="0">
            <x v="2"/>
          </reference>
        </references>
      </pivotArea>
    </chartFormat>
    <chartFormat chart="4" format="8">
      <pivotArea type="data" outline="0" fieldPosition="0">
        <references count="3">
          <reference field="4294967294" count="1" selected="0">
            <x v="0"/>
          </reference>
          <reference field="7" count="1" selected="0">
            <x v="6"/>
          </reference>
          <reference field="9" count="1" selected="0">
            <x v="2"/>
          </reference>
        </references>
      </pivotArea>
    </chartFormat>
    <chartFormat chart="4" format="9">
      <pivotArea type="data" outline="0" fieldPosition="0">
        <references count="3">
          <reference field="4294967294" count="1" selected="0">
            <x v="0"/>
          </reference>
          <reference field="7" count="1" selected="0">
            <x v="7"/>
          </reference>
          <reference field="9" count="1" selected="0">
            <x v="2"/>
          </reference>
        </references>
      </pivotArea>
    </chartFormat>
    <chartFormat chart="4" format="10">
      <pivotArea type="data" outline="0" fieldPosition="0">
        <references count="3">
          <reference field="4294967294" count="1" selected="0">
            <x v="0"/>
          </reference>
          <reference field="7" count="1" selected="0">
            <x v="8"/>
          </reference>
          <reference field="9" count="1" selected="0">
            <x v="2"/>
          </reference>
        </references>
      </pivotArea>
    </chartFormat>
    <chartFormat chart="4" format="11">
      <pivotArea type="data" outline="0" fieldPosition="0">
        <references count="3">
          <reference field="4294967294" count="1" selected="0">
            <x v="0"/>
          </reference>
          <reference field="7" count="1" selected="0">
            <x v="9"/>
          </reference>
          <reference field="9" count="1" selected="0">
            <x v="2"/>
          </reference>
        </references>
      </pivotArea>
    </chartFormat>
    <chartFormat chart="4" format="12">
      <pivotArea type="data" outline="0" fieldPosition="0">
        <references count="3">
          <reference field="4294967294" count="1" selected="0">
            <x v="0"/>
          </reference>
          <reference field="7" count="1" selected="0">
            <x v="10"/>
          </reference>
          <reference field="9" count="1" selected="0">
            <x v="2"/>
          </reference>
        </references>
      </pivotArea>
    </chartFormat>
    <chartFormat chart="4" format="13">
      <pivotArea type="data" outline="0" fieldPosition="0">
        <references count="3">
          <reference field="4294967294" count="1" selected="0">
            <x v="0"/>
          </reference>
          <reference field="7" count="1" selected="0">
            <x v="11"/>
          </reference>
          <reference field="9" count="1" selected="0">
            <x v="2"/>
          </reference>
        </references>
      </pivotArea>
    </chartFormat>
    <chartFormat chart="4" format="14">
      <pivotArea type="data" outline="0" fieldPosition="0">
        <references count="3">
          <reference field="4294967294" count="1" selected="0">
            <x v="0"/>
          </reference>
          <reference field="7" count="1" selected="0">
            <x v="12"/>
          </reference>
          <reference field="9" count="1" selected="0">
            <x v="2"/>
          </reference>
        </references>
      </pivotArea>
    </chartFormat>
    <chartFormat chart="4" format="15">
      <pivotArea type="data" outline="0" fieldPosition="0">
        <references count="3">
          <reference field="4294967294" count="1" selected="0">
            <x v="0"/>
          </reference>
          <reference field="7" count="1" selected="0">
            <x v="4"/>
          </reference>
          <reference field="9" count="1" selected="0">
            <x v="1"/>
          </reference>
        </references>
      </pivotArea>
    </chartFormat>
    <chartFormat chart="4" format="16">
      <pivotArea type="data" outline="0" fieldPosition="0">
        <references count="3">
          <reference field="4294967294" count="1" selected="0">
            <x v="0"/>
          </reference>
          <reference field="7" count="1" selected="0">
            <x v="5"/>
          </reference>
          <reference field="9" count="1" selected="0">
            <x v="1"/>
          </reference>
        </references>
      </pivotArea>
    </chartFormat>
    <chartFormat chart="4" format="17">
      <pivotArea type="data" outline="0" fieldPosition="0">
        <references count="3">
          <reference field="4294967294" count="1" selected="0">
            <x v="0"/>
          </reference>
          <reference field="7" count="1" selected="0">
            <x v="6"/>
          </reference>
          <reference field="9" count="1" selected="0">
            <x v="1"/>
          </reference>
        </references>
      </pivotArea>
    </chartFormat>
    <chartFormat chart="4" format="18">
      <pivotArea type="data" outline="0" fieldPosition="0">
        <references count="3">
          <reference field="4294967294" count="1" selected="0">
            <x v="0"/>
          </reference>
          <reference field="7" count="1" selected="0">
            <x v="7"/>
          </reference>
          <reference field="9" count="1" selected="0">
            <x v="1"/>
          </reference>
        </references>
      </pivotArea>
    </chartFormat>
    <chartFormat chart="4" format="19">
      <pivotArea type="data" outline="0" fieldPosition="0">
        <references count="3">
          <reference field="4294967294" count="1" selected="0">
            <x v="0"/>
          </reference>
          <reference field="7" count="1" selected="0">
            <x v="8"/>
          </reference>
          <reference field="9" count="1" selected="0">
            <x v="1"/>
          </reference>
        </references>
      </pivotArea>
    </chartFormat>
    <chartFormat chart="4" format="20">
      <pivotArea type="data" outline="0" fieldPosition="0">
        <references count="3">
          <reference field="4294967294" count="1" selected="0">
            <x v="0"/>
          </reference>
          <reference field="7" count="1" selected="0">
            <x v="9"/>
          </reference>
          <reference field="9" count="1" selected="0">
            <x v="1"/>
          </reference>
        </references>
      </pivotArea>
    </chartFormat>
    <chartFormat chart="4" format="21">
      <pivotArea type="data" outline="0" fieldPosition="0">
        <references count="3">
          <reference field="4294967294" count="1" selected="0">
            <x v="0"/>
          </reference>
          <reference field="7" count="1" selected="0">
            <x v="10"/>
          </reference>
          <reference field="9" count="1" selected="0">
            <x v="1"/>
          </reference>
        </references>
      </pivotArea>
    </chartFormat>
    <chartFormat chart="4" format="22">
      <pivotArea type="data" outline="0" fieldPosition="0">
        <references count="3">
          <reference field="4294967294" count="1" selected="0">
            <x v="0"/>
          </reference>
          <reference field="7" count="1" selected="0">
            <x v="11"/>
          </reference>
          <reference field="9" count="1" selected="0">
            <x v="1"/>
          </reference>
        </references>
      </pivotArea>
    </chartFormat>
    <chartFormat chart="4" format="23">
      <pivotArea type="data" outline="0" fieldPosition="0">
        <references count="3">
          <reference field="4294967294" count="1" selected="0">
            <x v="0"/>
          </reference>
          <reference field="7" count="1" selected="0">
            <x v="12"/>
          </reference>
          <reference field="9" count="1" selected="0">
            <x v="1"/>
          </reference>
        </references>
      </pivotArea>
    </chartFormat>
    <chartFormat chart="4" format="24">
      <pivotArea type="data" outline="0" fieldPosition="0">
        <references count="3">
          <reference field="4294967294" count="1" selected="0">
            <x v="0"/>
          </reference>
          <reference field="7" count="1" selected="0">
            <x v="1"/>
          </reference>
          <reference field="9" count="1" selected="0">
            <x v="3"/>
          </reference>
        </references>
      </pivotArea>
    </chartFormat>
    <chartFormat chart="4" format="25">
      <pivotArea type="data" outline="0" fieldPosition="0">
        <references count="3">
          <reference field="4294967294" count="1" selected="0">
            <x v="0"/>
          </reference>
          <reference field="7" count="1" selected="0">
            <x v="2"/>
          </reference>
          <reference field="9" count="1" selected="0">
            <x v="3"/>
          </reference>
        </references>
      </pivotArea>
    </chartFormat>
    <chartFormat chart="4" format="26">
      <pivotArea type="data" outline="0" fieldPosition="0">
        <references count="3">
          <reference field="4294967294" count="1" selected="0">
            <x v="0"/>
          </reference>
          <reference field="7" count="1" selected="0">
            <x v="3"/>
          </reference>
          <reference field="9" count="1" selected="0">
            <x v="3"/>
          </reference>
        </references>
      </pivotArea>
    </chartFormat>
    <chartFormat chart="4" format="27">
      <pivotArea type="data" outline="0" fieldPosition="0">
        <references count="3">
          <reference field="4294967294" count="1" selected="0">
            <x v="0"/>
          </reference>
          <reference field="7" count="1" selected="0">
            <x v="4"/>
          </reference>
          <reference field="9" count="1" selected="0">
            <x v="3"/>
          </reference>
        </references>
      </pivotArea>
    </chartFormat>
    <chartFormat chart="4" format="28">
      <pivotArea type="data" outline="0" fieldPosition="0">
        <references count="3">
          <reference field="4294967294" count="1" selected="0">
            <x v="0"/>
          </reference>
          <reference field="7" count="1" selected="0">
            <x v="5"/>
          </reference>
          <reference field="9" count="1" selected="0">
            <x v="3"/>
          </reference>
        </references>
      </pivotArea>
    </chartFormat>
    <chartFormat chart="4" format="29">
      <pivotArea type="data" outline="0" fieldPosition="0">
        <references count="3">
          <reference field="4294967294" count="1" selected="0">
            <x v="0"/>
          </reference>
          <reference field="7" count="1" selected="0">
            <x v="6"/>
          </reference>
          <reference field="9" count="1" selected="0">
            <x v="3"/>
          </reference>
        </references>
      </pivotArea>
    </chartFormat>
    <chartFormat chart="4" format="30">
      <pivotArea type="data" outline="0" fieldPosition="0">
        <references count="3">
          <reference field="4294967294" count="1" selected="0">
            <x v="0"/>
          </reference>
          <reference field="7" count="1" selected="0">
            <x v="7"/>
          </reference>
          <reference field="9" count="1" selected="0">
            <x v="3"/>
          </reference>
        </references>
      </pivotArea>
    </chartFormat>
    <chartFormat chart="4" format="31">
      <pivotArea type="data" outline="0" fieldPosition="0">
        <references count="3">
          <reference field="4294967294" count="1" selected="0">
            <x v="0"/>
          </reference>
          <reference field="7" count="1" selected="0">
            <x v="8"/>
          </reference>
          <reference field="9" count="1" selected="0">
            <x v="3"/>
          </reference>
        </references>
      </pivotArea>
    </chartFormat>
    <chartFormat chart="4" format="32">
      <pivotArea type="data" outline="0" fieldPosition="0">
        <references count="3">
          <reference field="4294967294" count="1" selected="0">
            <x v="0"/>
          </reference>
          <reference field="7" count="1" selected="0">
            <x v="9"/>
          </reference>
          <reference field="9" count="1" selected="0">
            <x v="3"/>
          </reference>
        </references>
      </pivotArea>
    </chartFormat>
    <chartFormat chart="4" format="33">
      <pivotArea type="data" outline="0" fieldPosition="0">
        <references count="3">
          <reference field="4294967294" count="1" selected="0">
            <x v="0"/>
          </reference>
          <reference field="7" count="1" selected="0">
            <x v="10"/>
          </reference>
          <reference field="9" count="1" selected="0">
            <x v="3"/>
          </reference>
        </references>
      </pivotArea>
    </chartFormat>
    <chartFormat chart="4" format="34">
      <pivotArea type="data" outline="0" fieldPosition="0">
        <references count="3">
          <reference field="4294967294" count="1" selected="0">
            <x v="0"/>
          </reference>
          <reference field="7" count="1" selected="0">
            <x v="11"/>
          </reference>
          <reference field="9" count="1" selected="0">
            <x v="3"/>
          </reference>
        </references>
      </pivotArea>
    </chartFormat>
    <chartFormat chart="4" format="35">
      <pivotArea type="data" outline="0" fieldPosition="0">
        <references count="3">
          <reference field="4294967294" count="1" selected="0">
            <x v="0"/>
          </reference>
          <reference field="7" count="1" selected="0">
            <x v="12"/>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BBF461-A005-4821-BAAD-37DC4998B0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4" firstHeaderRow="1" firstDataRow="1" firstDataCol="1"/>
  <pivotFields count="9">
    <pivotField axis="axisRow" numFmtId="14" showAll="0" defaultSubtotal="0">
      <items count="14">
        <item x="0"/>
        <item x="1"/>
        <item x="2"/>
        <item x="3"/>
        <item x="4"/>
        <item x="5"/>
        <item x="6"/>
        <item x="7"/>
        <item x="8"/>
        <item x="9"/>
        <item x="10"/>
        <item x="11"/>
        <item x="12"/>
        <item x="13"/>
      </items>
    </pivotField>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showAll="0" defaultSubtotal="0">
      <items count="5">
        <item h="1" x="0"/>
        <item h="1" x="1"/>
        <item x="2"/>
        <item h="1" x="3"/>
        <item h="1" x="4"/>
      </items>
    </pivotField>
  </pivotFields>
  <rowFields count="1">
    <field x="0"/>
  </rowFields>
  <rowItems count="13">
    <i>
      <x v="1"/>
    </i>
    <i>
      <x v="2"/>
    </i>
    <i>
      <x v="3"/>
    </i>
    <i>
      <x v="4"/>
    </i>
    <i>
      <x v="5"/>
    </i>
    <i>
      <x v="6"/>
    </i>
    <i>
      <x v="7"/>
    </i>
    <i>
      <x v="8"/>
    </i>
    <i>
      <x v="9"/>
    </i>
    <i>
      <x v="10"/>
    </i>
    <i>
      <x v="11"/>
    </i>
    <i>
      <x v="12"/>
    </i>
    <i t="grand">
      <x/>
    </i>
  </rowItems>
  <colItems count="1">
    <i/>
  </colItems>
  <dataFields count="1">
    <dataField name="Sum of PV Yield (kWh)" fld="2" baseField="8" baseItem="2" numFmtId="1"/>
  </dataFields>
  <formats count="2">
    <format dxfId="3">
      <pivotArea outline="0" collapsedLevelsAreSubtotals="1" fieldPosition="0"/>
    </format>
    <format dxfId="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5A92C6-C635-4A5E-AC27-18EEBC1835A8}"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18:H32" firstHeaderRow="1" firstDataRow="1" firstDataCol="1"/>
  <pivotFields count="10">
    <pivotField axis="axisRow" numFmtId="14" showAll="0">
      <items count="13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t="default"/>
      </items>
    </pivotField>
    <pivotField showAll="0"/>
    <pivotField showAll="0"/>
    <pivotField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x="0"/>
        <item x="1"/>
        <item x="2"/>
        <item x="3"/>
        <item x="4"/>
        <item x="5"/>
      </items>
    </pivotField>
    <pivotField axis="axisRow" showAll="0" defaultSubtotal="0">
      <items count="7">
        <item h="1" x="0"/>
        <item h="1" x="1"/>
        <item x="2"/>
        <item h="1" x="3"/>
        <item h="1" x="4"/>
        <item h="1" x="5"/>
        <item h="1" x="6"/>
      </items>
    </pivotField>
  </pivotFields>
  <rowFields count="3">
    <field x="9"/>
    <field x="7"/>
    <field x="0"/>
  </rowFields>
  <rowItems count="14">
    <i>
      <x v="2"/>
    </i>
    <i r="1">
      <x v="1"/>
    </i>
    <i r="1">
      <x v="2"/>
    </i>
    <i r="1">
      <x v="3"/>
    </i>
    <i r="1">
      <x v="4"/>
    </i>
    <i r="1">
      <x v="5"/>
    </i>
    <i r="1">
      <x v="6"/>
    </i>
    <i r="1">
      <x v="7"/>
    </i>
    <i r="1">
      <x v="8"/>
    </i>
    <i r="1">
      <x v="9"/>
    </i>
    <i r="1">
      <x v="10"/>
    </i>
    <i r="1">
      <x v="11"/>
    </i>
    <i r="1">
      <x v="12"/>
    </i>
    <i t="grand">
      <x/>
    </i>
  </rowItems>
  <colItems count="1">
    <i/>
  </colItems>
  <dataFields count="1">
    <dataField name="Sum of Standard Coal Saved (ton)" fld="5" baseField="9" baseItem="1" numFmtId="164"/>
  </dataFields>
  <formats count="1">
    <format dxfId="4">
      <pivotArea outline="0" collapsedLevelsAreSubtotals="1" fieldPosition="0"/>
    </format>
  </formats>
  <chartFormats count="13">
    <chartFormat chart="8" format="2" series="1">
      <pivotArea type="data" outline="0" fieldPosition="0">
        <references count="1">
          <reference field="4294967294" count="1" selected="0">
            <x v="0"/>
          </reference>
        </references>
      </pivotArea>
    </chartFormat>
    <chartFormat chart="8" format="3">
      <pivotArea type="data" outline="0" fieldPosition="0">
        <references count="3">
          <reference field="4294967294" count="1" selected="0">
            <x v="0"/>
          </reference>
          <reference field="7" count="1" selected="0">
            <x v="1"/>
          </reference>
          <reference field="9" count="1" selected="0">
            <x v="2"/>
          </reference>
        </references>
      </pivotArea>
    </chartFormat>
    <chartFormat chart="8" format="4">
      <pivotArea type="data" outline="0" fieldPosition="0">
        <references count="3">
          <reference field="4294967294" count="1" selected="0">
            <x v="0"/>
          </reference>
          <reference field="7" count="1" selected="0">
            <x v="2"/>
          </reference>
          <reference field="9" count="1" selected="0">
            <x v="2"/>
          </reference>
        </references>
      </pivotArea>
    </chartFormat>
    <chartFormat chart="8" format="5">
      <pivotArea type="data" outline="0" fieldPosition="0">
        <references count="3">
          <reference field="4294967294" count="1" selected="0">
            <x v="0"/>
          </reference>
          <reference field="7" count="1" selected="0">
            <x v="3"/>
          </reference>
          <reference field="9" count="1" selected="0">
            <x v="2"/>
          </reference>
        </references>
      </pivotArea>
    </chartFormat>
    <chartFormat chart="8" format="6">
      <pivotArea type="data" outline="0" fieldPosition="0">
        <references count="3">
          <reference field="4294967294" count="1" selected="0">
            <x v="0"/>
          </reference>
          <reference field="7" count="1" selected="0">
            <x v="4"/>
          </reference>
          <reference field="9" count="1" selected="0">
            <x v="2"/>
          </reference>
        </references>
      </pivotArea>
    </chartFormat>
    <chartFormat chart="8" format="7">
      <pivotArea type="data" outline="0" fieldPosition="0">
        <references count="3">
          <reference field="4294967294" count="1" selected="0">
            <x v="0"/>
          </reference>
          <reference field="7" count="1" selected="0">
            <x v="5"/>
          </reference>
          <reference field="9" count="1" selected="0">
            <x v="2"/>
          </reference>
        </references>
      </pivotArea>
    </chartFormat>
    <chartFormat chart="8" format="8">
      <pivotArea type="data" outline="0" fieldPosition="0">
        <references count="3">
          <reference field="4294967294" count="1" selected="0">
            <x v="0"/>
          </reference>
          <reference field="7" count="1" selected="0">
            <x v="6"/>
          </reference>
          <reference field="9" count="1" selected="0">
            <x v="2"/>
          </reference>
        </references>
      </pivotArea>
    </chartFormat>
    <chartFormat chart="8" format="9">
      <pivotArea type="data" outline="0" fieldPosition="0">
        <references count="3">
          <reference field="4294967294" count="1" selected="0">
            <x v="0"/>
          </reference>
          <reference field="7" count="1" selected="0">
            <x v="7"/>
          </reference>
          <reference field="9" count="1" selected="0">
            <x v="2"/>
          </reference>
        </references>
      </pivotArea>
    </chartFormat>
    <chartFormat chart="8" format="10">
      <pivotArea type="data" outline="0" fieldPosition="0">
        <references count="3">
          <reference field="4294967294" count="1" selected="0">
            <x v="0"/>
          </reference>
          <reference field="7" count="1" selected="0">
            <x v="8"/>
          </reference>
          <reference field="9" count="1" selected="0">
            <x v="2"/>
          </reference>
        </references>
      </pivotArea>
    </chartFormat>
    <chartFormat chart="8" format="11">
      <pivotArea type="data" outline="0" fieldPosition="0">
        <references count="3">
          <reference field="4294967294" count="1" selected="0">
            <x v="0"/>
          </reference>
          <reference field="7" count="1" selected="0">
            <x v="9"/>
          </reference>
          <reference field="9" count="1" selected="0">
            <x v="2"/>
          </reference>
        </references>
      </pivotArea>
    </chartFormat>
    <chartFormat chart="8" format="12">
      <pivotArea type="data" outline="0" fieldPosition="0">
        <references count="3">
          <reference field="4294967294" count="1" selected="0">
            <x v="0"/>
          </reference>
          <reference field="7" count="1" selected="0">
            <x v="10"/>
          </reference>
          <reference field="9" count="1" selected="0">
            <x v="2"/>
          </reference>
        </references>
      </pivotArea>
    </chartFormat>
    <chartFormat chart="8" format="13">
      <pivotArea type="data" outline="0" fieldPosition="0">
        <references count="3">
          <reference field="4294967294" count="1" selected="0">
            <x v="0"/>
          </reference>
          <reference field="7" count="1" selected="0">
            <x v="11"/>
          </reference>
          <reference field="9" count="1" selected="0">
            <x v="2"/>
          </reference>
        </references>
      </pivotArea>
    </chartFormat>
    <chartFormat chart="8" format="14">
      <pivotArea type="data" outline="0" fieldPosition="0">
        <references count="3">
          <reference field="4294967294" count="1" selected="0">
            <x v="0"/>
          </reference>
          <reference field="7" count="1" selected="0">
            <x v="12"/>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EA5804-E61A-41E3-B008-23330091203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1:E15" firstHeaderRow="1" firstDataRow="1" firstDataCol="1"/>
  <pivotFields count="9">
    <pivotField axis="axisRow"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axis="axisRow" showAll="0" defaultSubtotal="0">
      <items count="5">
        <item h="1" x="0"/>
        <item h="1" x="1"/>
        <item x="2"/>
        <item h="1" x="3"/>
        <item h="1" x="4"/>
      </items>
    </pivotField>
  </pivotFields>
  <rowFields count="2">
    <field x="8"/>
    <field x="0"/>
  </rowFields>
  <rowItems count="14">
    <i>
      <x v="2"/>
    </i>
    <i r="1">
      <x v="1"/>
    </i>
    <i r="1">
      <x v="2"/>
    </i>
    <i r="1">
      <x v="3"/>
    </i>
    <i r="1">
      <x v="4"/>
    </i>
    <i r="1">
      <x v="5"/>
    </i>
    <i r="1">
      <x v="6"/>
    </i>
    <i r="1">
      <x v="7"/>
    </i>
    <i r="1">
      <x v="8"/>
    </i>
    <i r="1">
      <x v="9"/>
    </i>
    <i r="1">
      <x v="10"/>
    </i>
    <i r="1">
      <x v="11"/>
    </i>
    <i r="1">
      <x v="12"/>
    </i>
    <i t="grand">
      <x/>
    </i>
  </rowItems>
  <colItems count="1">
    <i/>
  </colItems>
  <dataFields count="1">
    <dataField name="Sum of CO₂ Avoided (ton)" fld="4" baseField="8" baseItem="1"/>
  </dataFields>
  <formats count="2">
    <format dxfId="6">
      <pivotArea collapsedLevelsAreSubtotals="1" fieldPosition="0">
        <references count="2">
          <reference field="0" count="12">
            <x v="1"/>
            <x v="2"/>
            <x v="3"/>
            <x v="4"/>
            <x v="5"/>
            <x v="6"/>
            <x v="7"/>
            <x v="8"/>
            <x v="9"/>
            <x v="10"/>
            <x v="11"/>
            <x v="12"/>
          </reference>
          <reference field="8" count="0" selected="0"/>
        </references>
      </pivotArea>
    </format>
    <format dxfId="5">
      <pivotArea grandRow="1" outline="0" collapsedLevelsAreSubtotals="1" fieldPosition="0"/>
    </format>
  </formats>
  <chartFormats count="33">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3">
          <reference field="4294967294" count="1" selected="0">
            <x v="0"/>
          </reference>
          <reference field="0" count="1" selected="0">
            <x v="4"/>
          </reference>
          <reference field="8" count="1" selected="0">
            <x v="1"/>
          </reference>
        </references>
      </pivotArea>
    </chartFormat>
    <chartFormat chart="8" format="3">
      <pivotArea type="data" outline="0" fieldPosition="0">
        <references count="3">
          <reference field="4294967294" count="1" selected="0">
            <x v="0"/>
          </reference>
          <reference field="0" count="1" selected="0">
            <x v="5"/>
          </reference>
          <reference field="8" count="1" selected="0">
            <x v="1"/>
          </reference>
        </references>
      </pivotArea>
    </chartFormat>
    <chartFormat chart="8" format="4">
      <pivotArea type="data" outline="0" fieldPosition="0">
        <references count="3">
          <reference field="4294967294" count="1" selected="0">
            <x v="0"/>
          </reference>
          <reference field="0" count="1" selected="0">
            <x v="6"/>
          </reference>
          <reference field="8" count="1" selected="0">
            <x v="1"/>
          </reference>
        </references>
      </pivotArea>
    </chartFormat>
    <chartFormat chart="8" format="5">
      <pivotArea type="data" outline="0" fieldPosition="0">
        <references count="3">
          <reference field="4294967294" count="1" selected="0">
            <x v="0"/>
          </reference>
          <reference field="0" count="1" selected="0">
            <x v="7"/>
          </reference>
          <reference field="8" count="1" selected="0">
            <x v="1"/>
          </reference>
        </references>
      </pivotArea>
    </chartFormat>
    <chartFormat chart="8" format="6">
      <pivotArea type="data" outline="0" fieldPosition="0">
        <references count="3">
          <reference field="4294967294" count="1" selected="0">
            <x v="0"/>
          </reference>
          <reference field="0" count="1" selected="0">
            <x v="8"/>
          </reference>
          <reference field="8" count="1" selected="0">
            <x v="1"/>
          </reference>
        </references>
      </pivotArea>
    </chartFormat>
    <chartFormat chart="8" format="7">
      <pivotArea type="data" outline="0" fieldPosition="0">
        <references count="3">
          <reference field="4294967294" count="1" selected="0">
            <x v="0"/>
          </reference>
          <reference field="0" count="1" selected="0">
            <x v="9"/>
          </reference>
          <reference field="8" count="1" selected="0">
            <x v="1"/>
          </reference>
        </references>
      </pivotArea>
    </chartFormat>
    <chartFormat chart="8" format="8">
      <pivotArea type="data" outline="0" fieldPosition="0">
        <references count="3">
          <reference field="4294967294" count="1" selected="0">
            <x v="0"/>
          </reference>
          <reference field="0" count="1" selected="0">
            <x v="10"/>
          </reference>
          <reference field="8" count="1" selected="0">
            <x v="1"/>
          </reference>
        </references>
      </pivotArea>
    </chartFormat>
    <chartFormat chart="8" format="9">
      <pivotArea type="data" outline="0" fieldPosition="0">
        <references count="3">
          <reference field="4294967294" count="1" selected="0">
            <x v="0"/>
          </reference>
          <reference field="0" count="1" selected="0">
            <x v="11"/>
          </reference>
          <reference field="8" count="1" selected="0">
            <x v="1"/>
          </reference>
        </references>
      </pivotArea>
    </chartFormat>
    <chartFormat chart="8" format="10">
      <pivotArea type="data" outline="0" fieldPosition="0">
        <references count="3">
          <reference field="4294967294" count="1" selected="0">
            <x v="0"/>
          </reference>
          <reference field="0" count="1" selected="0">
            <x v="12"/>
          </reference>
          <reference field="8" count="1" selected="0">
            <x v="1"/>
          </reference>
        </references>
      </pivotArea>
    </chartFormat>
    <chartFormat chart="0" format="1">
      <pivotArea type="data" outline="0" fieldPosition="0">
        <references count="3">
          <reference field="4294967294" count="1" selected="0">
            <x v="0"/>
          </reference>
          <reference field="0" count="1" selected="0">
            <x v="4"/>
          </reference>
          <reference field="8" count="1" selected="0">
            <x v="1"/>
          </reference>
        </references>
      </pivotArea>
    </chartFormat>
    <chartFormat chart="0" format="2">
      <pivotArea type="data" outline="0" fieldPosition="0">
        <references count="3">
          <reference field="4294967294" count="1" selected="0">
            <x v="0"/>
          </reference>
          <reference field="0" count="1" selected="0">
            <x v="5"/>
          </reference>
          <reference field="8" count="1" selected="0">
            <x v="1"/>
          </reference>
        </references>
      </pivotArea>
    </chartFormat>
    <chartFormat chart="0" format="3">
      <pivotArea type="data" outline="0" fieldPosition="0">
        <references count="3">
          <reference field="4294967294" count="1" selected="0">
            <x v="0"/>
          </reference>
          <reference field="0" count="1" selected="0">
            <x v="6"/>
          </reference>
          <reference field="8" count="1" selected="0">
            <x v="1"/>
          </reference>
        </references>
      </pivotArea>
    </chartFormat>
    <chartFormat chart="0" format="4">
      <pivotArea type="data" outline="0" fieldPosition="0">
        <references count="3">
          <reference field="4294967294" count="1" selected="0">
            <x v="0"/>
          </reference>
          <reference field="0" count="1" selected="0">
            <x v="7"/>
          </reference>
          <reference field="8" count="1" selected="0">
            <x v="1"/>
          </reference>
        </references>
      </pivotArea>
    </chartFormat>
    <chartFormat chart="0" format="5">
      <pivotArea type="data" outline="0" fieldPosition="0">
        <references count="3">
          <reference field="4294967294" count="1" selected="0">
            <x v="0"/>
          </reference>
          <reference field="0" count="1" selected="0">
            <x v="8"/>
          </reference>
          <reference field="8" count="1" selected="0">
            <x v="1"/>
          </reference>
        </references>
      </pivotArea>
    </chartFormat>
    <chartFormat chart="0" format="6">
      <pivotArea type="data" outline="0" fieldPosition="0">
        <references count="3">
          <reference field="4294967294" count="1" selected="0">
            <x v="0"/>
          </reference>
          <reference field="0" count="1" selected="0">
            <x v="9"/>
          </reference>
          <reference field="8" count="1" selected="0">
            <x v="1"/>
          </reference>
        </references>
      </pivotArea>
    </chartFormat>
    <chartFormat chart="0" format="7">
      <pivotArea type="data" outline="0" fieldPosition="0">
        <references count="3">
          <reference field="4294967294" count="1" selected="0">
            <x v="0"/>
          </reference>
          <reference field="0" count="1" selected="0">
            <x v="10"/>
          </reference>
          <reference field="8" count="1" selected="0">
            <x v="1"/>
          </reference>
        </references>
      </pivotArea>
    </chartFormat>
    <chartFormat chart="0" format="8">
      <pivotArea type="data" outline="0" fieldPosition="0">
        <references count="3">
          <reference field="4294967294" count="1" selected="0">
            <x v="0"/>
          </reference>
          <reference field="0" count="1" selected="0">
            <x v="11"/>
          </reference>
          <reference field="8" count="1" selected="0">
            <x v="1"/>
          </reference>
        </references>
      </pivotArea>
    </chartFormat>
    <chartFormat chart="0" format="9">
      <pivotArea type="data" outline="0" fieldPosition="0">
        <references count="3">
          <reference field="4294967294" count="1" selected="0">
            <x v="0"/>
          </reference>
          <reference field="0" count="1" selected="0">
            <x v="12"/>
          </reference>
          <reference field="8" count="1" selected="0">
            <x v="1"/>
          </reference>
        </references>
      </pivotArea>
    </chartFormat>
    <chartFormat chart="0" format="10">
      <pivotArea type="data" outline="0" fieldPosition="0">
        <references count="3">
          <reference field="4294967294" count="1" selected="0">
            <x v="0"/>
          </reference>
          <reference field="0" count="1" selected="0">
            <x v="1"/>
          </reference>
          <reference field="8" count="1" selected="0">
            <x v="2"/>
          </reference>
        </references>
      </pivotArea>
    </chartFormat>
    <chartFormat chart="0" format="11">
      <pivotArea type="data" outline="0" fieldPosition="0">
        <references count="3">
          <reference field="4294967294" count="1" selected="0">
            <x v="0"/>
          </reference>
          <reference field="0" count="1" selected="0">
            <x v="2"/>
          </reference>
          <reference field="8" count="1" selected="0">
            <x v="2"/>
          </reference>
        </references>
      </pivotArea>
    </chartFormat>
    <chartFormat chart="0" format="12">
      <pivotArea type="data" outline="0" fieldPosition="0">
        <references count="3">
          <reference field="4294967294" count="1" selected="0">
            <x v="0"/>
          </reference>
          <reference field="0" count="1" selected="0">
            <x v="3"/>
          </reference>
          <reference field="8" count="1" selected="0">
            <x v="2"/>
          </reference>
        </references>
      </pivotArea>
    </chartFormat>
    <chartFormat chart="0" format="13">
      <pivotArea type="data" outline="0" fieldPosition="0">
        <references count="3">
          <reference field="4294967294" count="1" selected="0">
            <x v="0"/>
          </reference>
          <reference field="0" count="1" selected="0">
            <x v="4"/>
          </reference>
          <reference field="8" count="1" selected="0">
            <x v="2"/>
          </reference>
        </references>
      </pivotArea>
    </chartFormat>
    <chartFormat chart="0" format="14">
      <pivotArea type="data" outline="0" fieldPosition="0">
        <references count="3">
          <reference field="4294967294" count="1" selected="0">
            <x v="0"/>
          </reference>
          <reference field="0" count="1" selected="0">
            <x v="5"/>
          </reference>
          <reference field="8" count="1" selected="0">
            <x v="2"/>
          </reference>
        </references>
      </pivotArea>
    </chartFormat>
    <chartFormat chart="0" format="15">
      <pivotArea type="data" outline="0" fieldPosition="0">
        <references count="3">
          <reference field="4294967294" count="1" selected="0">
            <x v="0"/>
          </reference>
          <reference field="0" count="1" selected="0">
            <x v="6"/>
          </reference>
          <reference field="8" count="1" selected="0">
            <x v="2"/>
          </reference>
        </references>
      </pivotArea>
    </chartFormat>
    <chartFormat chart="0" format="16">
      <pivotArea type="data" outline="0" fieldPosition="0">
        <references count="3">
          <reference field="4294967294" count="1" selected="0">
            <x v="0"/>
          </reference>
          <reference field="0" count="1" selected="0">
            <x v="7"/>
          </reference>
          <reference field="8" count="1" selected="0">
            <x v="2"/>
          </reference>
        </references>
      </pivotArea>
    </chartFormat>
    <chartFormat chart="0" format="17">
      <pivotArea type="data" outline="0" fieldPosition="0">
        <references count="3">
          <reference field="4294967294" count="1" selected="0">
            <x v="0"/>
          </reference>
          <reference field="0" count="1" selected="0">
            <x v="8"/>
          </reference>
          <reference field="8" count="1" selected="0">
            <x v="2"/>
          </reference>
        </references>
      </pivotArea>
    </chartFormat>
    <chartFormat chart="0" format="18">
      <pivotArea type="data" outline="0" fieldPosition="0">
        <references count="3">
          <reference field="4294967294" count="1" selected="0">
            <x v="0"/>
          </reference>
          <reference field="0" count="1" selected="0">
            <x v="9"/>
          </reference>
          <reference field="8" count="1" selected="0">
            <x v="2"/>
          </reference>
        </references>
      </pivotArea>
    </chartFormat>
    <chartFormat chart="0" format="19">
      <pivotArea type="data" outline="0" fieldPosition="0">
        <references count="3">
          <reference field="4294967294" count="1" selected="0">
            <x v="0"/>
          </reference>
          <reference field="0" count="1" selected="0">
            <x v="10"/>
          </reference>
          <reference field="8" count="1" selected="0">
            <x v="2"/>
          </reference>
        </references>
      </pivotArea>
    </chartFormat>
    <chartFormat chart="0" format="20">
      <pivotArea type="data" outline="0" fieldPosition="0">
        <references count="3">
          <reference field="4294967294" count="1" selected="0">
            <x v="0"/>
          </reference>
          <reference field="0" count="1" selected="0">
            <x v="11"/>
          </reference>
          <reference field="8" count="1" selected="0">
            <x v="2"/>
          </reference>
        </references>
      </pivotArea>
    </chartFormat>
    <chartFormat chart="0" format="21">
      <pivotArea type="data" outline="0" fieldPosition="0">
        <references count="3">
          <reference field="4294967294" count="1" selected="0">
            <x v="0"/>
          </reference>
          <reference field="0" count="1" selected="0">
            <x v="12"/>
          </reference>
          <reference field="8" count="1" selected="0">
            <x v="2"/>
          </reference>
        </references>
      </pivotArea>
    </chartFormat>
    <chartFormat chart="0" format="22">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9D445C-4843-4018-8062-64E0E76C074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8:B32" firstHeaderRow="1" firstDataRow="1" firstDataCol="1"/>
  <pivotFields count="10">
    <pivotField axis="axisRow" numFmtId="14" showAll="0">
      <items count="13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t="default"/>
      </items>
    </pivotField>
    <pivotField showAll="0"/>
    <pivotField dataField="1"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h="1" x="0"/>
        <item h="1" x="1"/>
        <item x="2"/>
        <item h="1" x="3"/>
        <item h="1" x="4"/>
        <item h="1" x="5"/>
        <item h="1" x="6"/>
      </items>
    </pivotField>
  </pivotFields>
  <rowFields count="3">
    <field x="9"/>
    <field x="7"/>
    <field x="0"/>
  </rowFields>
  <rowItems count="14">
    <i>
      <x v="2"/>
    </i>
    <i r="1">
      <x v="1"/>
    </i>
    <i r="1">
      <x v="2"/>
    </i>
    <i r="1">
      <x v="3"/>
    </i>
    <i r="1">
      <x v="4"/>
    </i>
    <i r="1">
      <x v="5"/>
    </i>
    <i r="1">
      <x v="6"/>
    </i>
    <i r="1">
      <x v="7"/>
    </i>
    <i r="1">
      <x v="8"/>
    </i>
    <i r="1">
      <x v="9"/>
    </i>
    <i r="1">
      <x v="10"/>
    </i>
    <i r="1">
      <x v="11"/>
    </i>
    <i r="1">
      <x v="12"/>
    </i>
    <i t="grand">
      <x/>
    </i>
  </rowItems>
  <colItems count="1">
    <i/>
  </colItems>
  <dataFields count="1">
    <dataField name="Sum of PV Yield (kWh)" fld="2" baseField="9" baseItem="3" numFmtId="164"/>
  </dataFields>
  <formats count="1">
    <format dxfId="7">
      <pivotArea outline="0" collapsedLevelsAreSubtotals="1" fieldPosition="0"/>
    </format>
  </formats>
  <chartFormats count="36">
    <chartFormat chart="10" format="9" series="1">
      <pivotArea type="data" outline="0" fieldPosition="0">
        <references count="1">
          <reference field="4294967294" count="1" selected="0">
            <x v="0"/>
          </reference>
        </references>
      </pivotArea>
    </chartFormat>
    <chartFormat chart="10" format="10">
      <pivotArea type="data" outline="0" fieldPosition="0">
        <references count="2">
          <reference field="4294967294" count="1" selected="0">
            <x v="0"/>
          </reference>
          <reference field="9" count="1" selected="0">
            <x v="2"/>
          </reference>
        </references>
      </pivotArea>
    </chartFormat>
    <chartFormat chart="10" format="11">
      <pivotArea type="data" outline="0" fieldPosition="0">
        <references count="2">
          <reference field="4294967294" count="1" selected="0">
            <x v="0"/>
          </reference>
          <reference field="9" count="1" selected="0">
            <x v="3"/>
          </reference>
        </references>
      </pivotArea>
    </chartFormat>
    <chartFormat chart="10" format="12">
      <pivotArea type="data" outline="0" fieldPosition="0">
        <references count="3">
          <reference field="4294967294" count="1" selected="0">
            <x v="0"/>
          </reference>
          <reference field="7" count="1" selected="0">
            <x v="2"/>
          </reference>
          <reference field="9" count="1" selected="0">
            <x v="2"/>
          </reference>
        </references>
      </pivotArea>
    </chartFormat>
    <chartFormat chart="10" format="13">
      <pivotArea type="data" outline="0" fieldPosition="0">
        <references count="3">
          <reference field="4294967294" count="1" selected="0">
            <x v="0"/>
          </reference>
          <reference field="7" count="1" selected="0">
            <x v="3"/>
          </reference>
          <reference field="9" count="1" selected="0">
            <x v="2"/>
          </reference>
        </references>
      </pivotArea>
    </chartFormat>
    <chartFormat chart="10" format="14">
      <pivotArea type="data" outline="0" fieldPosition="0">
        <references count="3">
          <reference field="4294967294" count="1" selected="0">
            <x v="0"/>
          </reference>
          <reference field="7" count="1" selected="0">
            <x v="5"/>
          </reference>
          <reference field="9" count="1" selected="0">
            <x v="2"/>
          </reference>
        </references>
      </pivotArea>
    </chartFormat>
    <chartFormat chart="10" format="15">
      <pivotArea type="data" outline="0" fieldPosition="0">
        <references count="3">
          <reference field="4294967294" count="1" selected="0">
            <x v="0"/>
          </reference>
          <reference field="7" count="1" selected="0">
            <x v="7"/>
          </reference>
          <reference field="9" count="1" selected="0">
            <x v="2"/>
          </reference>
        </references>
      </pivotArea>
    </chartFormat>
    <chartFormat chart="10" format="16">
      <pivotArea type="data" outline="0" fieldPosition="0">
        <references count="3">
          <reference field="4294967294" count="1" selected="0">
            <x v="0"/>
          </reference>
          <reference field="7" count="1" selected="0">
            <x v="9"/>
          </reference>
          <reference field="9" count="1" selected="0">
            <x v="2"/>
          </reference>
        </references>
      </pivotArea>
    </chartFormat>
    <chartFormat chart="10" format="17">
      <pivotArea type="data" outline="0" fieldPosition="0">
        <references count="3">
          <reference field="4294967294" count="1" selected="0">
            <x v="0"/>
          </reference>
          <reference field="7" count="1" selected="0">
            <x v="10"/>
          </reference>
          <reference field="9" count="1" selected="0">
            <x v="2"/>
          </reference>
        </references>
      </pivotArea>
    </chartFormat>
    <chartFormat chart="10" format="18">
      <pivotArea type="data" outline="0" fieldPosition="0">
        <references count="3">
          <reference field="4294967294" count="1" selected="0">
            <x v="0"/>
          </reference>
          <reference field="7" count="1" selected="0">
            <x v="11"/>
          </reference>
          <reference field="9" count="1" selected="0">
            <x v="2"/>
          </reference>
        </references>
      </pivotArea>
    </chartFormat>
    <chartFormat chart="10" format="19">
      <pivotArea type="data" outline="0" fieldPosition="0">
        <references count="3">
          <reference field="4294967294" count="1" selected="0">
            <x v="0"/>
          </reference>
          <reference field="7" count="1" selected="0">
            <x v="4"/>
          </reference>
          <reference field="9" count="1" selected="0">
            <x v="2"/>
          </reference>
        </references>
      </pivotArea>
    </chartFormat>
    <chartFormat chart="10" format="20">
      <pivotArea type="data" outline="0" fieldPosition="0">
        <references count="3">
          <reference field="4294967294" count="1" selected="0">
            <x v="0"/>
          </reference>
          <reference field="7" count="1" selected="0">
            <x v="6"/>
          </reference>
          <reference field="9" count="1" selected="0">
            <x v="2"/>
          </reference>
        </references>
      </pivotArea>
    </chartFormat>
    <chartFormat chart="10" format="21">
      <pivotArea type="data" outline="0" fieldPosition="0">
        <references count="3">
          <reference field="4294967294" count="1" selected="0">
            <x v="0"/>
          </reference>
          <reference field="7" count="1" selected="0">
            <x v="8"/>
          </reference>
          <reference field="9" count="1" selected="0">
            <x v="2"/>
          </reference>
        </references>
      </pivotArea>
    </chartFormat>
    <chartFormat chart="10" format="22">
      <pivotArea type="data" outline="0" fieldPosition="0">
        <references count="3">
          <reference field="4294967294" count="1" selected="0">
            <x v="0"/>
          </reference>
          <reference field="7" count="1" selected="0">
            <x v="12"/>
          </reference>
          <reference field="9" count="1" selected="0">
            <x v="2"/>
          </reference>
        </references>
      </pivotArea>
    </chartFormat>
    <chartFormat chart="10" format="23">
      <pivotArea type="data" outline="0" fieldPosition="0">
        <references count="3">
          <reference field="4294967294" count="1" selected="0">
            <x v="0"/>
          </reference>
          <reference field="7" count="1" selected="0">
            <x v="10"/>
          </reference>
          <reference field="9" count="1" selected="0">
            <x v="1"/>
          </reference>
        </references>
      </pivotArea>
    </chartFormat>
    <chartFormat chart="10" format="24">
      <pivotArea type="data" outline="0" fieldPosition="0">
        <references count="3">
          <reference field="4294967294" count="1" selected="0">
            <x v="0"/>
          </reference>
          <reference field="7" count="1" selected="0">
            <x v="1"/>
          </reference>
          <reference field="9" count="1" selected="0">
            <x v="2"/>
          </reference>
        </references>
      </pivotArea>
    </chartFormat>
    <chartFormat chart="10" format="25">
      <pivotArea type="data" outline="0" fieldPosition="0">
        <references count="3">
          <reference field="4294967294" count="1" selected="0">
            <x v="0"/>
          </reference>
          <reference field="7" count="1" selected="0">
            <x v="4"/>
          </reference>
          <reference field="9" count="1" selected="0">
            <x v="1"/>
          </reference>
        </references>
      </pivotArea>
    </chartFormat>
    <chartFormat chart="10" format="26">
      <pivotArea type="data" outline="0" fieldPosition="0">
        <references count="3">
          <reference field="4294967294" count="1" selected="0">
            <x v="0"/>
          </reference>
          <reference field="7" count="1" selected="0">
            <x v="5"/>
          </reference>
          <reference field="9" count="1" selected="0">
            <x v="1"/>
          </reference>
        </references>
      </pivotArea>
    </chartFormat>
    <chartFormat chart="10" format="27">
      <pivotArea type="data" outline="0" fieldPosition="0">
        <references count="3">
          <reference field="4294967294" count="1" selected="0">
            <x v="0"/>
          </reference>
          <reference field="7" count="1" selected="0">
            <x v="6"/>
          </reference>
          <reference field="9" count="1" selected="0">
            <x v="1"/>
          </reference>
        </references>
      </pivotArea>
    </chartFormat>
    <chartFormat chart="10" format="28">
      <pivotArea type="data" outline="0" fieldPosition="0">
        <references count="3">
          <reference field="4294967294" count="1" selected="0">
            <x v="0"/>
          </reference>
          <reference field="7" count="1" selected="0">
            <x v="7"/>
          </reference>
          <reference field="9" count="1" selected="0">
            <x v="1"/>
          </reference>
        </references>
      </pivotArea>
    </chartFormat>
    <chartFormat chart="10" format="29">
      <pivotArea type="data" outline="0" fieldPosition="0">
        <references count="3">
          <reference field="4294967294" count="1" selected="0">
            <x v="0"/>
          </reference>
          <reference field="7" count="1" selected="0">
            <x v="8"/>
          </reference>
          <reference field="9" count="1" selected="0">
            <x v="1"/>
          </reference>
        </references>
      </pivotArea>
    </chartFormat>
    <chartFormat chart="10" format="30">
      <pivotArea type="data" outline="0" fieldPosition="0">
        <references count="3">
          <reference field="4294967294" count="1" selected="0">
            <x v="0"/>
          </reference>
          <reference field="7" count="1" selected="0">
            <x v="9"/>
          </reference>
          <reference field="9" count="1" selected="0">
            <x v="1"/>
          </reference>
        </references>
      </pivotArea>
    </chartFormat>
    <chartFormat chart="10" format="31">
      <pivotArea type="data" outline="0" fieldPosition="0">
        <references count="3">
          <reference field="4294967294" count="1" selected="0">
            <x v="0"/>
          </reference>
          <reference field="7" count="1" selected="0">
            <x v="11"/>
          </reference>
          <reference field="9" count="1" selected="0">
            <x v="1"/>
          </reference>
        </references>
      </pivotArea>
    </chartFormat>
    <chartFormat chart="10" format="32">
      <pivotArea type="data" outline="0" fieldPosition="0">
        <references count="3">
          <reference field="4294967294" count="1" selected="0">
            <x v="0"/>
          </reference>
          <reference field="7" count="1" selected="0">
            <x v="12"/>
          </reference>
          <reference field="9" count="1" selected="0">
            <x v="1"/>
          </reference>
        </references>
      </pivotArea>
    </chartFormat>
    <chartFormat chart="10" format="33">
      <pivotArea type="data" outline="0" fieldPosition="0">
        <references count="3">
          <reference field="4294967294" count="1" selected="0">
            <x v="0"/>
          </reference>
          <reference field="7" count="1" selected="0">
            <x v="1"/>
          </reference>
          <reference field="9" count="1" selected="0">
            <x v="3"/>
          </reference>
        </references>
      </pivotArea>
    </chartFormat>
    <chartFormat chart="10" format="34">
      <pivotArea type="data" outline="0" fieldPosition="0">
        <references count="3">
          <reference field="4294967294" count="1" selected="0">
            <x v="0"/>
          </reference>
          <reference field="7" count="1" selected="0">
            <x v="2"/>
          </reference>
          <reference field="9" count="1" selected="0">
            <x v="3"/>
          </reference>
        </references>
      </pivotArea>
    </chartFormat>
    <chartFormat chart="10" format="35">
      <pivotArea type="data" outline="0" fieldPosition="0">
        <references count="3">
          <reference field="4294967294" count="1" selected="0">
            <x v="0"/>
          </reference>
          <reference field="7" count="1" selected="0">
            <x v="3"/>
          </reference>
          <reference field="9" count="1" selected="0">
            <x v="3"/>
          </reference>
        </references>
      </pivotArea>
    </chartFormat>
    <chartFormat chart="10" format="36">
      <pivotArea type="data" outline="0" fieldPosition="0">
        <references count="3">
          <reference field="4294967294" count="1" selected="0">
            <x v="0"/>
          </reference>
          <reference field="7" count="1" selected="0">
            <x v="4"/>
          </reference>
          <reference field="9" count="1" selected="0">
            <x v="3"/>
          </reference>
        </references>
      </pivotArea>
    </chartFormat>
    <chartFormat chart="10" format="37">
      <pivotArea type="data" outline="0" fieldPosition="0">
        <references count="3">
          <reference field="4294967294" count="1" selected="0">
            <x v="0"/>
          </reference>
          <reference field="7" count="1" selected="0">
            <x v="5"/>
          </reference>
          <reference field="9" count="1" selected="0">
            <x v="3"/>
          </reference>
        </references>
      </pivotArea>
    </chartFormat>
    <chartFormat chart="10" format="38">
      <pivotArea type="data" outline="0" fieldPosition="0">
        <references count="3">
          <reference field="4294967294" count="1" selected="0">
            <x v="0"/>
          </reference>
          <reference field="7" count="1" selected="0">
            <x v="6"/>
          </reference>
          <reference field="9" count="1" selected="0">
            <x v="3"/>
          </reference>
        </references>
      </pivotArea>
    </chartFormat>
    <chartFormat chart="10" format="39">
      <pivotArea type="data" outline="0" fieldPosition="0">
        <references count="3">
          <reference field="4294967294" count="1" selected="0">
            <x v="0"/>
          </reference>
          <reference field="7" count="1" selected="0">
            <x v="7"/>
          </reference>
          <reference field="9" count="1" selected="0">
            <x v="3"/>
          </reference>
        </references>
      </pivotArea>
    </chartFormat>
    <chartFormat chart="10" format="40">
      <pivotArea type="data" outline="0" fieldPosition="0">
        <references count="3">
          <reference field="4294967294" count="1" selected="0">
            <x v="0"/>
          </reference>
          <reference field="7" count="1" selected="0">
            <x v="8"/>
          </reference>
          <reference field="9" count="1" selected="0">
            <x v="3"/>
          </reference>
        </references>
      </pivotArea>
    </chartFormat>
    <chartFormat chart="10" format="41">
      <pivotArea type="data" outline="0" fieldPosition="0">
        <references count="3">
          <reference field="4294967294" count="1" selected="0">
            <x v="0"/>
          </reference>
          <reference field="7" count="1" selected="0">
            <x v="9"/>
          </reference>
          <reference field="9" count="1" selected="0">
            <x v="3"/>
          </reference>
        </references>
      </pivotArea>
    </chartFormat>
    <chartFormat chart="10" format="42">
      <pivotArea type="data" outline="0" fieldPosition="0">
        <references count="3">
          <reference field="4294967294" count="1" selected="0">
            <x v="0"/>
          </reference>
          <reference field="7" count="1" selected="0">
            <x v="10"/>
          </reference>
          <reference field="9" count="1" selected="0">
            <x v="3"/>
          </reference>
        </references>
      </pivotArea>
    </chartFormat>
    <chartFormat chart="10" format="43">
      <pivotArea type="data" outline="0" fieldPosition="0">
        <references count="3">
          <reference field="4294967294" count="1" selected="0">
            <x v="0"/>
          </reference>
          <reference field="7" count="1" selected="0">
            <x v="11"/>
          </reference>
          <reference field="9" count="1" selected="0">
            <x v="3"/>
          </reference>
        </references>
      </pivotArea>
    </chartFormat>
    <chartFormat chart="10" format="44">
      <pivotArea type="data" outline="0" fieldPosition="0">
        <references count="3">
          <reference field="4294967294" count="1" selected="0">
            <x v="0"/>
          </reference>
          <reference field="7" count="1" selected="0">
            <x v="12"/>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5A1B65-4564-4816-A565-A6C6FC1A297D}"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18:E32" firstHeaderRow="1" firstDataRow="1" firstDataCol="1"/>
  <pivotFields count="10">
    <pivotField axis="axisRow" numFmtId="14" showAll="0">
      <items count="13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h="1" x="0"/>
        <item h="1" x="1"/>
        <item x="2"/>
        <item h="1" x="3"/>
        <item h="1" x="4"/>
        <item h="1" x="5"/>
        <item h="1" x="6"/>
      </items>
    </pivotField>
  </pivotFields>
  <rowFields count="3">
    <field x="9"/>
    <field x="7"/>
    <field x="0"/>
  </rowFields>
  <rowItems count="14">
    <i>
      <x v="2"/>
    </i>
    <i r="1">
      <x v="1"/>
    </i>
    <i r="1">
      <x v="2"/>
    </i>
    <i r="1">
      <x v="3"/>
    </i>
    <i r="1">
      <x v="4"/>
    </i>
    <i r="1">
      <x v="5"/>
    </i>
    <i r="1">
      <x v="6"/>
    </i>
    <i r="1">
      <x v="7"/>
    </i>
    <i r="1">
      <x v="8"/>
    </i>
    <i r="1">
      <x v="9"/>
    </i>
    <i r="1">
      <x v="10"/>
    </i>
    <i r="1">
      <x v="11"/>
    </i>
    <i r="1">
      <x v="12"/>
    </i>
    <i t="grand">
      <x/>
    </i>
  </rowItems>
  <colItems count="1">
    <i/>
  </colItems>
  <dataFields count="1">
    <dataField name="Sum of CO₂ Avoided (ton)" fld="4" baseField="9" baseItem="1" numFmtId="164"/>
  </dataFields>
  <formats count="1">
    <format dxfId="8">
      <pivotArea outline="0" collapsedLevelsAreSubtotals="1" fieldPosition="0"/>
    </format>
  </formats>
  <chartFormats count="38">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9" count="1" selected="0">
            <x v="1"/>
          </reference>
        </references>
      </pivotArea>
    </chartFormat>
    <chartFormat chart="9" format="8">
      <pivotArea type="data" outline="0" fieldPosition="0">
        <references count="2">
          <reference field="4294967294" count="1" selected="0">
            <x v="0"/>
          </reference>
          <reference field="9" count="1" selected="0">
            <x v="2"/>
          </reference>
        </references>
      </pivotArea>
    </chartFormat>
    <chartFormat chart="9" format="9">
      <pivotArea type="data" outline="0" fieldPosition="0">
        <references count="2">
          <reference field="4294967294" count="1" selected="0">
            <x v="0"/>
          </reference>
          <reference field="9" count="1" selected="0">
            <x v="3"/>
          </reference>
        </references>
      </pivotArea>
    </chartFormat>
    <chartFormat chart="9" format="10">
      <pivotArea type="data" outline="0" fieldPosition="0">
        <references count="2">
          <reference field="4294967294" count="1" selected="0">
            <x v="0"/>
          </reference>
          <reference field="9" count="1" selected="0">
            <x v="4"/>
          </reference>
        </references>
      </pivotArea>
    </chartFormat>
    <chartFormat chart="9" format="11">
      <pivotArea type="data" outline="0" fieldPosition="0">
        <references count="3">
          <reference field="4294967294" count="1" selected="0">
            <x v="0"/>
          </reference>
          <reference field="7" count="1" selected="0">
            <x v="1"/>
          </reference>
          <reference field="9" count="1" selected="0">
            <x v="2"/>
          </reference>
        </references>
      </pivotArea>
    </chartFormat>
    <chartFormat chart="9" format="12">
      <pivotArea type="data" outline="0" fieldPosition="0">
        <references count="3">
          <reference field="4294967294" count="1" selected="0">
            <x v="0"/>
          </reference>
          <reference field="7" count="1" selected="0">
            <x v="2"/>
          </reference>
          <reference field="9" count="1" selected="0">
            <x v="2"/>
          </reference>
        </references>
      </pivotArea>
    </chartFormat>
    <chartFormat chart="9" format="13">
      <pivotArea type="data" outline="0" fieldPosition="0">
        <references count="3">
          <reference field="4294967294" count="1" selected="0">
            <x v="0"/>
          </reference>
          <reference field="7" count="1" selected="0">
            <x v="3"/>
          </reference>
          <reference field="9" count="1" selected="0">
            <x v="2"/>
          </reference>
        </references>
      </pivotArea>
    </chartFormat>
    <chartFormat chart="9" format="14">
      <pivotArea type="data" outline="0" fieldPosition="0">
        <references count="3">
          <reference field="4294967294" count="1" selected="0">
            <x v="0"/>
          </reference>
          <reference field="7" count="1" selected="0">
            <x v="4"/>
          </reference>
          <reference field="9" count="1" selected="0">
            <x v="2"/>
          </reference>
        </references>
      </pivotArea>
    </chartFormat>
    <chartFormat chart="9" format="15">
      <pivotArea type="data" outline="0" fieldPosition="0">
        <references count="3">
          <reference field="4294967294" count="1" selected="0">
            <x v="0"/>
          </reference>
          <reference field="7" count="1" selected="0">
            <x v="5"/>
          </reference>
          <reference field="9" count="1" selected="0">
            <x v="2"/>
          </reference>
        </references>
      </pivotArea>
    </chartFormat>
    <chartFormat chart="9" format="16">
      <pivotArea type="data" outline="0" fieldPosition="0">
        <references count="3">
          <reference field="4294967294" count="1" selected="0">
            <x v="0"/>
          </reference>
          <reference field="7" count="1" selected="0">
            <x v="6"/>
          </reference>
          <reference field="9" count="1" selected="0">
            <x v="2"/>
          </reference>
        </references>
      </pivotArea>
    </chartFormat>
    <chartFormat chart="9" format="17">
      <pivotArea type="data" outline="0" fieldPosition="0">
        <references count="3">
          <reference field="4294967294" count="1" selected="0">
            <x v="0"/>
          </reference>
          <reference field="7" count="1" selected="0">
            <x v="7"/>
          </reference>
          <reference field="9" count="1" selected="0">
            <x v="2"/>
          </reference>
        </references>
      </pivotArea>
    </chartFormat>
    <chartFormat chart="9" format="18">
      <pivotArea type="data" outline="0" fieldPosition="0">
        <references count="3">
          <reference field="4294967294" count="1" selected="0">
            <x v="0"/>
          </reference>
          <reference field="7" count="1" selected="0">
            <x v="8"/>
          </reference>
          <reference field="9" count="1" selected="0">
            <x v="2"/>
          </reference>
        </references>
      </pivotArea>
    </chartFormat>
    <chartFormat chart="9" format="19">
      <pivotArea type="data" outline="0" fieldPosition="0">
        <references count="3">
          <reference field="4294967294" count="1" selected="0">
            <x v="0"/>
          </reference>
          <reference field="7" count="1" selected="0">
            <x v="9"/>
          </reference>
          <reference field="9" count="1" selected="0">
            <x v="2"/>
          </reference>
        </references>
      </pivotArea>
    </chartFormat>
    <chartFormat chart="9" format="20">
      <pivotArea type="data" outline="0" fieldPosition="0">
        <references count="3">
          <reference field="4294967294" count="1" selected="0">
            <x v="0"/>
          </reference>
          <reference field="7" count="1" selected="0">
            <x v="10"/>
          </reference>
          <reference field="9" count="1" selected="0">
            <x v="2"/>
          </reference>
        </references>
      </pivotArea>
    </chartFormat>
    <chartFormat chart="9" format="21">
      <pivotArea type="data" outline="0" fieldPosition="0">
        <references count="3">
          <reference field="4294967294" count="1" selected="0">
            <x v="0"/>
          </reference>
          <reference field="7" count="1" selected="0">
            <x v="11"/>
          </reference>
          <reference field="9" count="1" selected="0">
            <x v="2"/>
          </reference>
        </references>
      </pivotArea>
    </chartFormat>
    <chartFormat chart="9" format="22">
      <pivotArea type="data" outline="0" fieldPosition="0">
        <references count="3">
          <reference field="4294967294" count="1" selected="0">
            <x v="0"/>
          </reference>
          <reference field="7" count="1" selected="0">
            <x v="12"/>
          </reference>
          <reference field="9" count="1" selected="0">
            <x v="2"/>
          </reference>
        </references>
      </pivotArea>
    </chartFormat>
    <chartFormat chart="9" format="23">
      <pivotArea type="data" outline="0" fieldPosition="0">
        <references count="3">
          <reference field="4294967294" count="1" selected="0">
            <x v="0"/>
          </reference>
          <reference field="7" count="1" selected="0">
            <x v="4"/>
          </reference>
          <reference field="9" count="1" selected="0">
            <x v="1"/>
          </reference>
        </references>
      </pivotArea>
    </chartFormat>
    <chartFormat chart="9" format="24">
      <pivotArea type="data" outline="0" fieldPosition="0">
        <references count="3">
          <reference field="4294967294" count="1" selected="0">
            <x v="0"/>
          </reference>
          <reference field="7" count="1" selected="0">
            <x v="5"/>
          </reference>
          <reference field="9" count="1" selected="0">
            <x v="1"/>
          </reference>
        </references>
      </pivotArea>
    </chartFormat>
    <chartFormat chart="9" format="25">
      <pivotArea type="data" outline="0" fieldPosition="0">
        <references count="3">
          <reference field="4294967294" count="1" selected="0">
            <x v="0"/>
          </reference>
          <reference field="7" count="1" selected="0">
            <x v="6"/>
          </reference>
          <reference field="9" count="1" selected="0">
            <x v="1"/>
          </reference>
        </references>
      </pivotArea>
    </chartFormat>
    <chartFormat chart="9" format="26">
      <pivotArea type="data" outline="0" fieldPosition="0">
        <references count="3">
          <reference field="4294967294" count="1" selected="0">
            <x v="0"/>
          </reference>
          <reference field="7" count="1" selected="0">
            <x v="7"/>
          </reference>
          <reference field="9" count="1" selected="0">
            <x v="1"/>
          </reference>
        </references>
      </pivotArea>
    </chartFormat>
    <chartFormat chart="9" format="27">
      <pivotArea type="data" outline="0" fieldPosition="0">
        <references count="3">
          <reference field="4294967294" count="1" selected="0">
            <x v="0"/>
          </reference>
          <reference field="7" count="1" selected="0">
            <x v="8"/>
          </reference>
          <reference field="9" count="1" selected="0">
            <x v="1"/>
          </reference>
        </references>
      </pivotArea>
    </chartFormat>
    <chartFormat chart="9" format="28">
      <pivotArea type="data" outline="0" fieldPosition="0">
        <references count="3">
          <reference field="4294967294" count="1" selected="0">
            <x v="0"/>
          </reference>
          <reference field="7" count="1" selected="0">
            <x v="9"/>
          </reference>
          <reference field="9" count="1" selected="0">
            <x v="1"/>
          </reference>
        </references>
      </pivotArea>
    </chartFormat>
    <chartFormat chart="9" format="29">
      <pivotArea type="data" outline="0" fieldPosition="0">
        <references count="3">
          <reference field="4294967294" count="1" selected="0">
            <x v="0"/>
          </reference>
          <reference field="7" count="1" selected="0">
            <x v="10"/>
          </reference>
          <reference field="9" count="1" selected="0">
            <x v="1"/>
          </reference>
        </references>
      </pivotArea>
    </chartFormat>
    <chartFormat chart="9" format="30">
      <pivotArea type="data" outline="0" fieldPosition="0">
        <references count="3">
          <reference field="4294967294" count="1" selected="0">
            <x v="0"/>
          </reference>
          <reference field="7" count="1" selected="0">
            <x v="11"/>
          </reference>
          <reference field="9" count="1" selected="0">
            <x v="1"/>
          </reference>
        </references>
      </pivotArea>
    </chartFormat>
    <chartFormat chart="9" format="31">
      <pivotArea type="data" outline="0" fieldPosition="0">
        <references count="3">
          <reference field="4294967294" count="1" selected="0">
            <x v="0"/>
          </reference>
          <reference field="7" count="1" selected="0">
            <x v="12"/>
          </reference>
          <reference field="9" count="1" selected="0">
            <x v="1"/>
          </reference>
        </references>
      </pivotArea>
    </chartFormat>
    <chartFormat chart="9" format="32">
      <pivotArea type="data" outline="0" fieldPosition="0">
        <references count="3">
          <reference field="4294967294" count="1" selected="0">
            <x v="0"/>
          </reference>
          <reference field="7" count="1" selected="0">
            <x v="1"/>
          </reference>
          <reference field="9" count="1" selected="0">
            <x v="3"/>
          </reference>
        </references>
      </pivotArea>
    </chartFormat>
    <chartFormat chart="9" format="33">
      <pivotArea type="data" outline="0" fieldPosition="0">
        <references count="3">
          <reference field="4294967294" count="1" selected="0">
            <x v="0"/>
          </reference>
          <reference field="7" count="1" selected="0">
            <x v="2"/>
          </reference>
          <reference field="9" count="1" selected="0">
            <x v="3"/>
          </reference>
        </references>
      </pivotArea>
    </chartFormat>
    <chartFormat chart="9" format="34">
      <pivotArea type="data" outline="0" fieldPosition="0">
        <references count="3">
          <reference field="4294967294" count="1" selected="0">
            <x v="0"/>
          </reference>
          <reference field="7" count="1" selected="0">
            <x v="3"/>
          </reference>
          <reference field="9" count="1" selected="0">
            <x v="3"/>
          </reference>
        </references>
      </pivotArea>
    </chartFormat>
    <chartFormat chart="9" format="35">
      <pivotArea type="data" outline="0" fieldPosition="0">
        <references count="3">
          <reference field="4294967294" count="1" selected="0">
            <x v="0"/>
          </reference>
          <reference field="7" count="1" selected="0">
            <x v="4"/>
          </reference>
          <reference field="9" count="1" selected="0">
            <x v="3"/>
          </reference>
        </references>
      </pivotArea>
    </chartFormat>
    <chartFormat chart="9" format="36">
      <pivotArea type="data" outline="0" fieldPosition="0">
        <references count="3">
          <reference field="4294967294" count="1" selected="0">
            <x v="0"/>
          </reference>
          <reference field="7" count="1" selected="0">
            <x v="5"/>
          </reference>
          <reference field="9" count="1" selected="0">
            <x v="3"/>
          </reference>
        </references>
      </pivotArea>
    </chartFormat>
    <chartFormat chart="9" format="37">
      <pivotArea type="data" outline="0" fieldPosition="0">
        <references count="3">
          <reference field="4294967294" count="1" selected="0">
            <x v="0"/>
          </reference>
          <reference field="7" count="1" selected="0">
            <x v="6"/>
          </reference>
          <reference field="9" count="1" selected="0">
            <x v="3"/>
          </reference>
        </references>
      </pivotArea>
    </chartFormat>
    <chartFormat chart="9" format="38">
      <pivotArea type="data" outline="0" fieldPosition="0">
        <references count="3">
          <reference field="4294967294" count="1" selected="0">
            <x v="0"/>
          </reference>
          <reference field="7" count="1" selected="0">
            <x v="7"/>
          </reference>
          <reference field="9" count="1" selected="0">
            <x v="3"/>
          </reference>
        </references>
      </pivotArea>
    </chartFormat>
    <chartFormat chart="9" format="39">
      <pivotArea type="data" outline="0" fieldPosition="0">
        <references count="3">
          <reference field="4294967294" count="1" selected="0">
            <x v="0"/>
          </reference>
          <reference field="7" count="1" selected="0">
            <x v="8"/>
          </reference>
          <reference field="9" count="1" selected="0">
            <x v="3"/>
          </reference>
        </references>
      </pivotArea>
    </chartFormat>
    <chartFormat chart="9" format="40">
      <pivotArea type="data" outline="0" fieldPosition="0">
        <references count="3">
          <reference field="4294967294" count="1" selected="0">
            <x v="0"/>
          </reference>
          <reference field="7" count="1" selected="0">
            <x v="9"/>
          </reference>
          <reference field="9" count="1" selected="0">
            <x v="3"/>
          </reference>
        </references>
      </pivotArea>
    </chartFormat>
    <chartFormat chart="9" format="41">
      <pivotArea type="data" outline="0" fieldPosition="0">
        <references count="3">
          <reference field="4294967294" count="1" selected="0">
            <x v="0"/>
          </reference>
          <reference field="7" count="1" selected="0">
            <x v="10"/>
          </reference>
          <reference field="9" count="1" selected="0">
            <x v="3"/>
          </reference>
        </references>
      </pivotArea>
    </chartFormat>
    <chartFormat chart="9" format="42">
      <pivotArea type="data" outline="0" fieldPosition="0">
        <references count="3">
          <reference field="4294967294" count="1" selected="0">
            <x v="0"/>
          </reference>
          <reference field="7" count="1" selected="0">
            <x v="11"/>
          </reference>
          <reference field="9" count="1" selected="0">
            <x v="3"/>
          </reference>
        </references>
      </pivotArea>
    </chartFormat>
    <chartFormat chart="9" format="43">
      <pivotArea type="data" outline="0" fieldPosition="0">
        <references count="3">
          <reference field="4294967294" count="1" selected="0">
            <x v="0"/>
          </reference>
          <reference field="7" count="1" selected="0">
            <x v="12"/>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11D3C4-B6B9-4BC6-86A0-B4A0CCC85EB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H15" firstHeaderRow="1" firstDataRow="1" firstDataCol="1"/>
  <pivotFields count="9">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defaultSubtotal="0">
      <items count="6">
        <item sd="0" x="0"/>
        <item sd="0" x="1"/>
        <item sd="0" x="2"/>
        <item sd="0" x="3"/>
        <item sd="0" x="4"/>
        <item sd="0" x="5"/>
      </items>
    </pivotField>
    <pivotField axis="axisRow" showAll="0" defaultSubtotal="0">
      <items count="5">
        <item h="1" x="0"/>
        <item h="1" x="1"/>
        <item x="2"/>
        <item h="1" x="3"/>
        <item h="1" x="4"/>
      </items>
    </pivotField>
  </pivotFields>
  <rowFields count="2">
    <field x="8"/>
    <field x="0"/>
  </rowFields>
  <rowItems count="14">
    <i>
      <x v="2"/>
    </i>
    <i r="1">
      <x v="1"/>
    </i>
    <i r="1">
      <x v="2"/>
    </i>
    <i r="1">
      <x v="3"/>
    </i>
    <i r="1">
      <x v="4"/>
    </i>
    <i r="1">
      <x v="5"/>
    </i>
    <i r="1">
      <x v="6"/>
    </i>
    <i r="1">
      <x v="7"/>
    </i>
    <i r="1">
      <x v="8"/>
    </i>
    <i r="1">
      <x v="9"/>
    </i>
    <i r="1">
      <x v="10"/>
    </i>
    <i r="1">
      <x v="11"/>
    </i>
    <i r="1">
      <x v="12"/>
    </i>
    <i t="grand">
      <x/>
    </i>
  </rowItems>
  <colItems count="1">
    <i/>
  </colItems>
  <dataFields count="1">
    <dataField name="Sum of Standard Coal Saved (ton)" fld="5" baseField="8"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tatistical_Time" xr10:uid="{58E89152-4AD0-4B1A-830F-7B9BF7709D95}" sourceName="Months (Statistical Time)">
  <pivotTables>
    <pivotTable tabId="38" name="PivotTable10"/>
    <pivotTable tabId="38" name="PivotTable11"/>
    <pivotTable tabId="38" name="PivotTable12"/>
    <pivotTable tabId="38" name="PivotTable13"/>
  </pivotTables>
  <data>
    <tabular pivotCacheId="1630195571">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Statistical_Time" xr10:uid="{C91A25DB-9315-4D18-AC94-C3CE7561154D}" sourceName="Quarters (Statistical Time)">
  <pivotTables>
    <pivotTable tabId="38" name="PivotTable10"/>
    <pivotTable tabId="38" name="PivotTable11"/>
    <pivotTable tabId="38" name="PivotTable12"/>
    <pivotTable tabId="38" name="PivotTable13"/>
  </pivotTables>
  <data>
    <tabular pivotCacheId="163019557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tatistical_Time" xr10:uid="{B5064372-5D46-406B-A146-C24690C50093}" sourceName="Years (Statistical Time)">
  <pivotTables>
    <pivotTable tabId="38" name="PivotTable10"/>
    <pivotTable tabId="38" name="PivotTable11"/>
    <pivotTable tabId="38" name="PivotTable12"/>
    <pivotTable tabId="38" name="PivotTable13"/>
  </pivotTables>
  <data>
    <tabular pivotCacheId="1630195571">
      <items count="7">
        <i x="1"/>
        <i x="2" s="1"/>
        <i x="3"/>
        <i x="0" nd="1"/>
        <i x="6" nd="1"/>
        <i x="4"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Statistical Time)" xr10:uid="{2202B515-A931-4F8C-81AA-6CFF0A1D50E2}" cache="Slicer_Months__Statistical_Time" caption="Months (Statistical Time)" columnCount="4" style="Raihan" rowHeight="241300"/>
  <slicer name="Quarters (Statistical Time)" xr10:uid="{ABD9E354-6E3E-4ACF-92D9-5691C159F7F3}" cache="Slicer_Quarters__Statistical_Time" caption="Quarters (Statistical Time)" style="Raihan" rowHeight="241300"/>
  <slicer name="Years (Statistical Time)" xr10:uid="{7EB5DEED-0E1D-4551-B8AE-6F71521CFD78}" cache="Slicer_Years__Statistical_Time" caption="Years (Statistical Time)" style="Raihan"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B182D2C-73AF-4135-99C2-A5114FEDC8CC}">
  <we:reference id="wa104051163" version="1.2.0.3" store="en-US" storeType="OMEX"/>
  <we:alternateReferences>
    <we:reference id="wa104051163" version="1.2.0.3" store="wa104051163"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68BAC-D183-4224-9991-89570DCB3A44}">
  <dimension ref="A1:K18"/>
  <sheetViews>
    <sheetView workbookViewId="0">
      <selection activeCell="A14" sqref="A14"/>
    </sheetView>
  </sheetViews>
  <sheetFormatPr defaultRowHeight="15"/>
  <cols>
    <col min="1" max="1" width="19.140625" customWidth="1"/>
    <col min="2" max="2" width="19" customWidth="1"/>
    <col min="3" max="3" width="15.85546875" customWidth="1"/>
    <col min="4" max="4" width="16.85546875" customWidth="1"/>
    <col min="5" max="5" width="17.85546875" customWidth="1"/>
    <col min="6" max="6" width="13.42578125" customWidth="1"/>
    <col min="10" max="10" width="20.7109375" bestFit="1" customWidth="1"/>
    <col min="11" max="11" width="3.28515625" bestFit="1" customWidth="1"/>
  </cols>
  <sheetData>
    <row r="1" spans="1:11" ht="23.25">
      <c r="A1" s="69" t="s">
        <v>0</v>
      </c>
      <c r="B1" s="69"/>
      <c r="C1" s="69"/>
      <c r="D1" s="69"/>
      <c r="E1" s="69"/>
      <c r="F1" s="69"/>
      <c r="G1" s="69"/>
    </row>
    <row r="2" spans="1:11" ht="30">
      <c r="A2" s="1" t="s">
        <v>1</v>
      </c>
      <c r="B2" s="1" t="s">
        <v>2</v>
      </c>
      <c r="C2" s="1" t="s">
        <v>3</v>
      </c>
      <c r="D2" s="1" t="s">
        <v>4</v>
      </c>
      <c r="E2" s="8" t="s">
        <v>5</v>
      </c>
      <c r="F2" s="8" t="s">
        <v>6</v>
      </c>
      <c r="G2" s="1" t="s">
        <v>7</v>
      </c>
    </row>
    <row r="3" spans="1:11">
      <c r="A3" s="2" t="s">
        <v>8</v>
      </c>
      <c r="B3" s="3" t="s">
        <v>9</v>
      </c>
      <c r="C3" s="3" t="s">
        <v>9</v>
      </c>
      <c r="D3" s="3" t="s">
        <v>9</v>
      </c>
      <c r="E3" s="3" t="s">
        <v>9</v>
      </c>
      <c r="F3" s="3" t="s">
        <v>9</v>
      </c>
      <c r="G3" s="5"/>
    </row>
    <row r="4" spans="1:11">
      <c r="A4" s="2" t="s">
        <v>10</v>
      </c>
      <c r="B4" s="3">
        <v>87.48</v>
      </c>
      <c r="C4" s="3">
        <v>286.8</v>
      </c>
      <c r="D4" s="3">
        <v>286.83999999999997</v>
      </c>
      <c r="E4" s="3">
        <v>0.14000000000000001</v>
      </c>
      <c r="F4" s="3">
        <v>0.12</v>
      </c>
      <c r="G4" s="6">
        <f>(C4*9.41)/$K$5</f>
        <v>28.408294736842105</v>
      </c>
    </row>
    <row r="5" spans="1:11" ht="15.75">
      <c r="A5" s="2" t="s">
        <v>11</v>
      </c>
      <c r="B5" s="3">
        <v>87.48</v>
      </c>
      <c r="C5" s="3">
        <v>214.94</v>
      </c>
      <c r="D5" s="3">
        <v>501.78</v>
      </c>
      <c r="E5" s="3">
        <v>0.1</v>
      </c>
      <c r="F5" s="3">
        <v>0.09</v>
      </c>
      <c r="G5" s="6">
        <f t="shared" ref="G5:G15" si="0">(C5*9.41)/$K$5</f>
        <v>21.290372631578947</v>
      </c>
      <c r="J5" s="35" t="s">
        <v>12</v>
      </c>
      <c r="K5" s="37">
        <v>95</v>
      </c>
    </row>
    <row r="6" spans="1:11">
      <c r="A6" s="2" t="s">
        <v>13</v>
      </c>
      <c r="B6" s="3">
        <v>87.48</v>
      </c>
      <c r="C6" s="3">
        <v>368.43</v>
      </c>
      <c r="D6" s="3">
        <v>870.21</v>
      </c>
      <c r="E6" s="3">
        <v>0.18</v>
      </c>
      <c r="F6" s="3">
        <v>0.15</v>
      </c>
      <c r="G6" s="6">
        <f t="shared" si="0"/>
        <v>36.493961052631583</v>
      </c>
    </row>
    <row r="7" spans="1:11">
      <c r="A7" s="2" t="s">
        <v>14</v>
      </c>
      <c r="B7" s="3">
        <v>87.48</v>
      </c>
      <c r="C7" s="3">
        <v>152.22</v>
      </c>
      <c r="D7" s="3">
        <v>1022.43</v>
      </c>
      <c r="E7" s="3">
        <v>7.0000000000000007E-2</v>
      </c>
      <c r="F7" s="3">
        <v>0.06</v>
      </c>
      <c r="G7" s="6">
        <f t="shared" si="0"/>
        <v>15.07779157894737</v>
      </c>
    </row>
    <row r="8" spans="1:11">
      <c r="A8" s="2" t="s">
        <v>15</v>
      </c>
      <c r="B8" s="3">
        <v>87.48</v>
      </c>
      <c r="C8" s="3">
        <v>392.87</v>
      </c>
      <c r="D8" s="3">
        <v>1415.3</v>
      </c>
      <c r="E8" s="3">
        <v>0.19</v>
      </c>
      <c r="F8" s="3">
        <v>0.16</v>
      </c>
      <c r="G8" s="6">
        <f t="shared" si="0"/>
        <v>38.914807368421052</v>
      </c>
    </row>
    <row r="9" spans="1:11">
      <c r="A9" s="25" t="s">
        <v>16</v>
      </c>
      <c r="B9" s="24">
        <v>87.48</v>
      </c>
      <c r="C9" s="24">
        <v>396.72</v>
      </c>
      <c r="D9" s="24">
        <v>1812.02</v>
      </c>
      <c r="E9" s="24">
        <v>0.19</v>
      </c>
      <c r="F9" s="24">
        <v>0.16</v>
      </c>
      <c r="G9" s="39">
        <f t="shared" si="0"/>
        <v>39.29616</v>
      </c>
    </row>
    <row r="10" spans="1:11">
      <c r="A10" s="2" t="s">
        <v>17</v>
      </c>
      <c r="B10" s="3">
        <v>87.48</v>
      </c>
      <c r="C10" s="3">
        <v>409.52</v>
      </c>
      <c r="D10" s="3">
        <v>2221.54</v>
      </c>
      <c r="E10" s="3">
        <v>0.2</v>
      </c>
      <c r="F10" s="3">
        <v>0.16</v>
      </c>
      <c r="G10" s="6">
        <f t="shared" si="0"/>
        <v>40.564033684210528</v>
      </c>
    </row>
    <row r="11" spans="1:11">
      <c r="A11" s="2" t="s">
        <v>18</v>
      </c>
      <c r="B11" s="3">
        <v>87.48</v>
      </c>
      <c r="C11" s="3">
        <v>457.98</v>
      </c>
      <c r="D11" s="3">
        <v>2679.52</v>
      </c>
      <c r="E11" s="3">
        <v>0.22</v>
      </c>
      <c r="F11" s="3">
        <v>0.18</v>
      </c>
      <c r="G11" s="6">
        <f t="shared" si="0"/>
        <v>45.36412421052632</v>
      </c>
    </row>
    <row r="12" spans="1:11">
      <c r="A12" s="2" t="s">
        <v>19</v>
      </c>
      <c r="B12" s="3">
        <v>87.48</v>
      </c>
      <c r="C12" s="3">
        <v>424.72</v>
      </c>
      <c r="D12" s="3">
        <v>3104.24</v>
      </c>
      <c r="E12" s="3">
        <v>0.2</v>
      </c>
      <c r="F12" s="3">
        <v>0.17</v>
      </c>
      <c r="G12" s="6">
        <f t="shared" si="0"/>
        <v>42.06963368421053</v>
      </c>
    </row>
    <row r="13" spans="1:11">
      <c r="A13" s="2" t="s">
        <v>20</v>
      </c>
      <c r="B13" s="3">
        <v>87.48</v>
      </c>
      <c r="C13" s="3">
        <v>437.48</v>
      </c>
      <c r="D13" s="3">
        <v>3541.72</v>
      </c>
      <c r="E13" s="3">
        <v>0.21</v>
      </c>
      <c r="F13" s="3">
        <v>0.18</v>
      </c>
      <c r="G13" s="6">
        <f t="shared" si="0"/>
        <v>43.333545263157902</v>
      </c>
    </row>
    <row r="14" spans="1:11">
      <c r="A14" s="2" t="s">
        <v>21</v>
      </c>
      <c r="B14" s="3">
        <v>87.48</v>
      </c>
      <c r="C14" s="3">
        <v>451.2</v>
      </c>
      <c r="D14" s="3">
        <v>3992.92</v>
      </c>
      <c r="E14" s="3">
        <v>0.21</v>
      </c>
      <c r="F14" s="3">
        <v>0.18</v>
      </c>
      <c r="G14" s="6">
        <f t="shared" si="0"/>
        <v>44.692547368421053</v>
      </c>
    </row>
    <row r="15" spans="1:11">
      <c r="A15" s="2" t="s">
        <v>22</v>
      </c>
      <c r="B15" s="3">
        <v>87.48</v>
      </c>
      <c r="C15" s="3">
        <v>397.13</v>
      </c>
      <c r="D15" s="3">
        <v>4390.05</v>
      </c>
      <c r="E15" s="3">
        <v>0.19</v>
      </c>
      <c r="F15" s="3">
        <v>0.16</v>
      </c>
      <c r="G15" s="6">
        <f t="shared" si="0"/>
        <v>39.336771578947371</v>
      </c>
    </row>
    <row r="16" spans="1:11">
      <c r="A16" s="25" t="s">
        <v>23</v>
      </c>
      <c r="B16" s="24">
        <v>87.48</v>
      </c>
      <c r="C16" s="24" t="s">
        <v>9</v>
      </c>
      <c r="D16" s="24" t="s">
        <v>9</v>
      </c>
      <c r="E16" s="24" t="s">
        <v>9</v>
      </c>
      <c r="F16" s="24" t="s">
        <v>9</v>
      </c>
      <c r="G16" s="39">
        <v>0</v>
      </c>
    </row>
    <row r="17" spans="1:8">
      <c r="A17" s="2" t="s">
        <v>24</v>
      </c>
      <c r="B17" s="3">
        <v>87.48</v>
      </c>
      <c r="C17" s="3" t="s">
        <v>9</v>
      </c>
      <c r="D17" s="3" t="s">
        <v>9</v>
      </c>
      <c r="E17" s="3" t="s">
        <v>9</v>
      </c>
      <c r="F17" s="3" t="s">
        <v>9</v>
      </c>
      <c r="G17" s="6">
        <v>0</v>
      </c>
    </row>
    <row r="18" spans="1:8" ht="18.75">
      <c r="C18" s="11">
        <f>SUM(C4:C17)</f>
        <v>4390.0099999999993</v>
      </c>
      <c r="D18" s="11">
        <f t="shared" ref="D18:G18" si="1">SUM(D4:D17)</f>
        <v>25838.569999999996</v>
      </c>
      <c r="E18" s="11">
        <f t="shared" si="1"/>
        <v>2.1</v>
      </c>
      <c r="F18" s="11">
        <f t="shared" si="1"/>
        <v>1.7699999999999998</v>
      </c>
      <c r="G18" s="11">
        <f t="shared" si="1"/>
        <v>434.84204315789475</v>
      </c>
      <c r="H18" s="4"/>
    </row>
  </sheetData>
  <sheetProtection algorithmName="SHA-512" hashValue="rmW7dMOG43aJqYn6EOD4wUv4Vq2eit0Bvm6MManR3RzYzfLsqOY3UcvJVXW3cNq7umITZ5esSPfB2K+4onDCuw==" saltValue="qtXT5n10dzZFiAhdAWW++Q==" spinCount="100000" sheet="1" objects="1" scenarios="1"/>
  <mergeCells count="1">
    <mergeCell ref="A1:G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065E7-3B69-4272-8C3E-18DEAA604EFC}">
  <dimension ref="A1:J34"/>
  <sheetViews>
    <sheetView workbookViewId="0">
      <selection activeCell="G31" sqref="G31"/>
    </sheetView>
  </sheetViews>
  <sheetFormatPr defaultColWidth="9" defaultRowHeight="15"/>
  <cols>
    <col min="1" max="2" width="23.140625" customWidth="1"/>
    <col min="3" max="3" width="14.42578125" bestFit="1" customWidth="1"/>
    <col min="4" max="4" width="16.42578125" bestFit="1" customWidth="1"/>
    <col min="5" max="5" width="12.5703125" customWidth="1"/>
    <col min="6" max="6" width="19.42578125" customWidth="1"/>
    <col min="9" max="9" width="20.7109375" bestFit="1" customWidth="1"/>
    <col min="10" max="10" width="3.28515625" bestFit="1" customWidth="1"/>
  </cols>
  <sheetData>
    <row r="1" spans="1:10" ht="24.95" customHeight="1">
      <c r="A1" s="69" t="s">
        <v>0</v>
      </c>
      <c r="B1" s="69"/>
      <c r="C1" s="69"/>
      <c r="D1" s="69"/>
      <c r="E1" s="69"/>
      <c r="F1" s="69"/>
      <c r="G1" s="69"/>
    </row>
    <row r="2" spans="1:10" ht="30">
      <c r="A2" s="8" t="s">
        <v>1</v>
      </c>
      <c r="B2" s="8" t="s">
        <v>2</v>
      </c>
      <c r="C2" s="8" t="s">
        <v>3</v>
      </c>
      <c r="D2" s="8" t="s">
        <v>4</v>
      </c>
      <c r="E2" s="8" t="s">
        <v>5</v>
      </c>
      <c r="F2" s="8" t="s">
        <v>6</v>
      </c>
      <c r="G2" s="1" t="s">
        <v>7</v>
      </c>
    </row>
    <row r="3" spans="1:10">
      <c r="A3" s="2" t="s">
        <v>25</v>
      </c>
      <c r="B3" s="9">
        <v>87.48</v>
      </c>
      <c r="C3" s="9" t="s">
        <v>9</v>
      </c>
      <c r="D3" s="9" t="s">
        <v>9</v>
      </c>
      <c r="E3" s="9" t="s">
        <v>9</v>
      </c>
      <c r="F3" s="9" t="s">
        <v>9</v>
      </c>
      <c r="G3" s="9"/>
    </row>
    <row r="4" spans="1:10" ht="15.75">
      <c r="A4" s="2" t="s">
        <v>26</v>
      </c>
      <c r="B4" s="9">
        <v>87.48</v>
      </c>
      <c r="C4" s="9" t="s">
        <v>9</v>
      </c>
      <c r="D4" s="9" t="s">
        <v>9</v>
      </c>
      <c r="E4" s="9" t="s">
        <v>9</v>
      </c>
      <c r="F4" s="9" t="s">
        <v>9</v>
      </c>
      <c r="G4" s="10"/>
      <c r="I4" s="35" t="s">
        <v>12</v>
      </c>
      <c r="J4" s="37">
        <f>'April- 2022'!K5</f>
        <v>95</v>
      </c>
    </row>
    <row r="5" spans="1:10">
      <c r="A5" s="2" t="s">
        <v>27</v>
      </c>
      <c r="B5" s="9">
        <v>87.48</v>
      </c>
      <c r="C5" s="9" t="s">
        <v>9</v>
      </c>
      <c r="D5" s="9" t="s">
        <v>9</v>
      </c>
      <c r="E5" s="9" t="s">
        <v>9</v>
      </c>
      <c r="F5" s="9" t="s">
        <v>9</v>
      </c>
      <c r="G5" s="10"/>
    </row>
    <row r="6" spans="1:10">
      <c r="A6" s="2" t="s">
        <v>28</v>
      </c>
      <c r="B6" s="9">
        <v>87.48</v>
      </c>
      <c r="C6" s="9" t="s">
        <v>9</v>
      </c>
      <c r="D6" s="9" t="s">
        <v>9</v>
      </c>
      <c r="E6" s="9" t="s">
        <v>9</v>
      </c>
      <c r="F6" s="9" t="s">
        <v>9</v>
      </c>
      <c r="G6" s="10"/>
    </row>
    <row r="7" spans="1:10">
      <c r="A7" s="2" t="s">
        <v>29</v>
      </c>
      <c r="B7" s="9">
        <v>87.48</v>
      </c>
      <c r="C7" s="9" t="s">
        <v>9</v>
      </c>
      <c r="D7" s="9" t="s">
        <v>9</v>
      </c>
      <c r="E7" s="9" t="s">
        <v>9</v>
      </c>
      <c r="F7" s="9" t="s">
        <v>9</v>
      </c>
      <c r="G7" s="10"/>
    </row>
    <row r="8" spans="1:10">
      <c r="A8" s="25" t="s">
        <v>30</v>
      </c>
      <c r="B8" s="26">
        <v>87.48</v>
      </c>
      <c r="C8" s="26" t="s">
        <v>9</v>
      </c>
      <c r="D8" s="26" t="s">
        <v>9</v>
      </c>
      <c r="E8" s="26" t="s">
        <v>9</v>
      </c>
      <c r="F8" s="26" t="s">
        <v>9</v>
      </c>
      <c r="G8" s="40"/>
    </row>
    <row r="9" spans="1:10">
      <c r="A9" s="2" t="s">
        <v>31</v>
      </c>
      <c r="B9" s="9">
        <v>87.48</v>
      </c>
      <c r="C9" s="9">
        <v>367.17</v>
      </c>
      <c r="D9" s="9">
        <v>4757.22</v>
      </c>
      <c r="E9" s="9">
        <v>0.17</v>
      </c>
      <c r="F9" s="9">
        <v>0.15</v>
      </c>
      <c r="G9" s="10">
        <f>(C9*9.41)/$J$4</f>
        <v>36.369154736842106</v>
      </c>
    </row>
    <row r="10" spans="1:10">
      <c r="A10" s="2" t="s">
        <v>32</v>
      </c>
      <c r="B10" s="9">
        <v>87.48</v>
      </c>
      <c r="C10" s="9">
        <v>478.74</v>
      </c>
      <c r="D10" s="9">
        <v>5235.96</v>
      </c>
      <c r="E10" s="9">
        <v>0.23</v>
      </c>
      <c r="F10" s="9">
        <v>0.19</v>
      </c>
      <c r="G10" s="10">
        <f t="shared" ref="G10:G33" si="0">(C10*9.41)/$J$4</f>
        <v>47.420456842105267</v>
      </c>
    </row>
    <row r="11" spans="1:10">
      <c r="A11" s="2" t="s">
        <v>33</v>
      </c>
      <c r="B11" s="9">
        <v>87.48</v>
      </c>
      <c r="C11" s="9">
        <v>215.44</v>
      </c>
      <c r="D11" s="9">
        <v>5451.4</v>
      </c>
      <c r="E11" s="9">
        <v>0.1</v>
      </c>
      <c r="F11" s="9">
        <v>0.09</v>
      </c>
      <c r="G11" s="10">
        <f t="shared" si="0"/>
        <v>21.339898947368422</v>
      </c>
    </row>
    <row r="12" spans="1:10">
      <c r="A12" s="2" t="s">
        <v>34</v>
      </c>
      <c r="B12" s="9">
        <v>87.48</v>
      </c>
      <c r="C12" s="9">
        <v>325.89999999999998</v>
      </c>
      <c r="D12" s="9">
        <v>5777.3</v>
      </c>
      <c r="E12" s="9">
        <v>0.16</v>
      </c>
      <c r="F12" s="9">
        <v>0.13</v>
      </c>
      <c r="G12" s="10">
        <f t="shared" si="0"/>
        <v>32.281252631578951</v>
      </c>
    </row>
    <row r="13" spans="1:10">
      <c r="A13" s="2" t="s">
        <v>35</v>
      </c>
      <c r="B13" s="9">
        <v>87.48</v>
      </c>
      <c r="C13" s="9">
        <v>309.33999999999997</v>
      </c>
      <c r="D13" s="9">
        <v>6086.64</v>
      </c>
      <c r="E13" s="9">
        <v>0.15</v>
      </c>
      <c r="F13" s="9">
        <v>0.12</v>
      </c>
      <c r="G13" s="10">
        <f t="shared" si="0"/>
        <v>30.640941052631579</v>
      </c>
    </row>
    <row r="14" spans="1:10">
      <c r="A14" s="2" t="s">
        <v>36</v>
      </c>
      <c r="B14" s="9">
        <v>87.48</v>
      </c>
      <c r="C14" s="9">
        <v>389.93</v>
      </c>
      <c r="D14" s="9">
        <v>6476.57</v>
      </c>
      <c r="E14" s="9">
        <v>0.19</v>
      </c>
      <c r="F14" s="9">
        <v>0.16</v>
      </c>
      <c r="G14" s="10">
        <f t="shared" si="0"/>
        <v>38.623592631578951</v>
      </c>
    </row>
    <row r="15" spans="1:10">
      <c r="A15" s="25" t="s">
        <v>37</v>
      </c>
      <c r="B15" s="26">
        <v>87.48</v>
      </c>
      <c r="C15" s="26">
        <v>393.63</v>
      </c>
      <c r="D15" s="26">
        <v>6870.2</v>
      </c>
      <c r="E15" s="26">
        <v>0.19</v>
      </c>
      <c r="F15" s="26">
        <v>0.16</v>
      </c>
      <c r="G15" s="40">
        <f t="shared" si="0"/>
        <v>38.990087368421051</v>
      </c>
    </row>
    <row r="16" spans="1:10">
      <c r="A16" s="2" t="s">
        <v>38</v>
      </c>
      <c r="B16" s="9">
        <v>87.48</v>
      </c>
      <c r="C16" s="9">
        <v>446.6</v>
      </c>
      <c r="D16" s="9">
        <v>7316.8</v>
      </c>
      <c r="E16" s="9">
        <v>0.21</v>
      </c>
      <c r="F16" s="9">
        <v>0.18</v>
      </c>
      <c r="G16" s="10">
        <f t="shared" si="0"/>
        <v>44.236905263157901</v>
      </c>
    </row>
    <row r="17" spans="1:7">
      <c r="A17" s="2" t="s">
        <v>39</v>
      </c>
      <c r="B17" s="9">
        <v>87.48</v>
      </c>
      <c r="C17" s="9">
        <v>474.44</v>
      </c>
      <c r="D17" s="9">
        <v>7791.24</v>
      </c>
      <c r="E17" s="9">
        <v>0.23</v>
      </c>
      <c r="F17" s="9">
        <v>0.19</v>
      </c>
      <c r="G17" s="10">
        <f t="shared" si="0"/>
        <v>46.994530526315792</v>
      </c>
    </row>
    <row r="18" spans="1:7">
      <c r="A18" s="2" t="s">
        <v>40</v>
      </c>
      <c r="B18" s="9">
        <v>87.48</v>
      </c>
      <c r="C18" s="9">
        <v>501</v>
      </c>
      <c r="D18" s="9">
        <v>8292.24</v>
      </c>
      <c r="E18" s="9">
        <v>0.24</v>
      </c>
      <c r="F18" s="9">
        <v>0.2</v>
      </c>
      <c r="G18" s="10">
        <f t="shared" si="0"/>
        <v>49.625368421052627</v>
      </c>
    </row>
    <row r="19" spans="1:7">
      <c r="A19" s="2" t="s">
        <v>41</v>
      </c>
      <c r="B19" s="9">
        <v>87.48</v>
      </c>
      <c r="C19" s="9">
        <v>495.59</v>
      </c>
      <c r="D19" s="9">
        <v>8787.83</v>
      </c>
      <c r="E19" s="9">
        <v>0.24</v>
      </c>
      <c r="F19" s="9">
        <v>0.2</v>
      </c>
      <c r="G19" s="10">
        <f t="shared" si="0"/>
        <v>49.089493684210531</v>
      </c>
    </row>
    <row r="20" spans="1:7">
      <c r="A20" s="2" t="s">
        <v>42</v>
      </c>
      <c r="B20" s="9">
        <v>87.48</v>
      </c>
      <c r="C20" s="9">
        <v>459.56</v>
      </c>
      <c r="D20" s="9">
        <v>9247.39</v>
      </c>
      <c r="E20" s="9">
        <v>0.22</v>
      </c>
      <c r="F20" s="9">
        <v>0.18</v>
      </c>
      <c r="G20" s="10">
        <f t="shared" si="0"/>
        <v>45.520627368421053</v>
      </c>
    </row>
    <row r="21" spans="1:7">
      <c r="A21" s="2" t="s">
        <v>43</v>
      </c>
      <c r="B21" s="9">
        <v>87.48</v>
      </c>
      <c r="C21" s="9">
        <v>466.46</v>
      </c>
      <c r="D21" s="9">
        <v>9713.85</v>
      </c>
      <c r="E21" s="9">
        <v>0.22</v>
      </c>
      <c r="F21" s="9">
        <v>0.19</v>
      </c>
      <c r="G21" s="10">
        <f t="shared" si="0"/>
        <v>46.204090526315795</v>
      </c>
    </row>
    <row r="22" spans="1:7">
      <c r="A22" s="25" t="s">
        <v>44</v>
      </c>
      <c r="B22" s="26">
        <v>87.48</v>
      </c>
      <c r="C22" s="26">
        <v>321.52999999999997</v>
      </c>
      <c r="D22" s="26">
        <v>10035.379999999999</v>
      </c>
      <c r="E22" s="26">
        <v>0.15</v>
      </c>
      <c r="F22" s="26">
        <v>0.13</v>
      </c>
      <c r="G22" s="40">
        <f t="shared" si="0"/>
        <v>31.848392631578946</v>
      </c>
    </row>
    <row r="23" spans="1:7">
      <c r="A23" s="2" t="s">
        <v>45</v>
      </c>
      <c r="B23" s="9">
        <v>87.48</v>
      </c>
      <c r="C23" s="9">
        <v>304.35000000000002</v>
      </c>
      <c r="D23" s="9">
        <v>10339.73</v>
      </c>
      <c r="E23" s="9">
        <v>0.15</v>
      </c>
      <c r="F23" s="9">
        <v>0.12</v>
      </c>
      <c r="G23" s="10">
        <f t="shared" si="0"/>
        <v>30.146668421052631</v>
      </c>
    </row>
    <row r="24" spans="1:7">
      <c r="A24" s="2" t="s">
        <v>46</v>
      </c>
      <c r="B24" s="9">
        <v>87.48</v>
      </c>
      <c r="C24" s="9">
        <v>495.14</v>
      </c>
      <c r="D24" s="9">
        <v>10834.87</v>
      </c>
      <c r="E24" s="9">
        <v>0.24</v>
      </c>
      <c r="F24" s="9">
        <v>0.2</v>
      </c>
      <c r="G24" s="10">
        <f t="shared" si="0"/>
        <v>49.044919999999998</v>
      </c>
    </row>
    <row r="25" spans="1:7">
      <c r="A25" s="2" t="s">
        <v>47</v>
      </c>
      <c r="B25" s="9">
        <v>87.48</v>
      </c>
      <c r="C25" s="9">
        <v>316.37</v>
      </c>
      <c r="D25" s="9">
        <v>11151.24</v>
      </c>
      <c r="E25" s="9">
        <v>0.15</v>
      </c>
      <c r="F25" s="9">
        <v>0.13</v>
      </c>
      <c r="G25" s="10">
        <f t="shared" si="0"/>
        <v>31.337281052631582</v>
      </c>
    </row>
    <row r="26" spans="1:7">
      <c r="A26" s="2" t="s">
        <v>48</v>
      </c>
      <c r="B26" s="9">
        <v>87.48</v>
      </c>
      <c r="C26" s="9">
        <v>294.19</v>
      </c>
      <c r="D26" s="9">
        <v>11445.43</v>
      </c>
      <c r="E26" s="9">
        <v>0.14000000000000001</v>
      </c>
      <c r="F26" s="9">
        <v>0.12</v>
      </c>
      <c r="G26" s="10">
        <f t="shared" si="0"/>
        <v>29.14029368421053</v>
      </c>
    </row>
    <row r="27" spans="1:7">
      <c r="A27" s="2" t="s">
        <v>49</v>
      </c>
      <c r="B27" s="9">
        <v>87.48</v>
      </c>
      <c r="C27" s="9">
        <v>456.55</v>
      </c>
      <c r="D27" s="9">
        <v>11901.98</v>
      </c>
      <c r="E27" s="9">
        <v>0.22</v>
      </c>
      <c r="F27" s="9">
        <v>0.18</v>
      </c>
      <c r="G27" s="10">
        <f t="shared" si="0"/>
        <v>45.222478947368423</v>
      </c>
    </row>
    <row r="28" spans="1:7">
      <c r="A28" s="2" t="s">
        <v>50</v>
      </c>
      <c r="B28" s="9">
        <v>87.48</v>
      </c>
      <c r="C28" s="9">
        <v>75.45</v>
      </c>
      <c r="D28" s="9">
        <v>12376.5</v>
      </c>
      <c r="E28" s="9">
        <v>0.04</v>
      </c>
      <c r="F28" s="9">
        <v>0.03</v>
      </c>
      <c r="G28" s="10">
        <f t="shared" si="0"/>
        <v>7.473521052631579</v>
      </c>
    </row>
    <row r="29" spans="1:7">
      <c r="A29" s="25" t="s">
        <v>51</v>
      </c>
      <c r="B29" s="26">
        <v>87.48</v>
      </c>
      <c r="C29" s="26" t="s">
        <v>9</v>
      </c>
      <c r="D29" s="26" t="s">
        <v>9</v>
      </c>
      <c r="E29" s="26" t="s">
        <v>9</v>
      </c>
      <c r="F29" s="26" t="s">
        <v>9</v>
      </c>
      <c r="G29" s="40">
        <v>0</v>
      </c>
    </row>
    <row r="30" spans="1:7">
      <c r="A30" s="2" t="s">
        <v>52</v>
      </c>
      <c r="B30" s="9">
        <v>87.48</v>
      </c>
      <c r="C30" s="9" t="s">
        <v>9</v>
      </c>
      <c r="D30" s="9" t="s">
        <v>9</v>
      </c>
      <c r="E30" s="9" t="s">
        <v>9</v>
      </c>
      <c r="F30" s="9" t="s">
        <v>9</v>
      </c>
      <c r="G30" s="10">
        <v>0</v>
      </c>
    </row>
    <row r="31" spans="1:7">
      <c r="A31" s="2" t="s">
        <v>53</v>
      </c>
      <c r="B31" s="9">
        <v>87.48</v>
      </c>
      <c r="C31" s="9">
        <v>85.77</v>
      </c>
      <c r="D31" s="9">
        <v>13381.62</v>
      </c>
      <c r="E31" s="9">
        <v>0.04</v>
      </c>
      <c r="F31" s="9">
        <v>0.03</v>
      </c>
      <c r="G31" s="10">
        <f t="shared" si="0"/>
        <v>8.4957442105263148</v>
      </c>
    </row>
    <row r="32" spans="1:7">
      <c r="A32" s="2" t="s">
        <v>54</v>
      </c>
      <c r="B32" s="9">
        <v>87.48</v>
      </c>
      <c r="C32" s="9">
        <v>214.96</v>
      </c>
      <c r="D32" s="9">
        <v>13596.58</v>
      </c>
      <c r="E32" s="9">
        <v>0.1</v>
      </c>
      <c r="F32" s="9">
        <v>0.09</v>
      </c>
      <c r="G32" s="10">
        <f t="shared" si="0"/>
        <v>21.292353684210529</v>
      </c>
    </row>
    <row r="33" spans="1:7">
      <c r="A33" s="2" t="s">
        <v>55</v>
      </c>
      <c r="B33" s="9">
        <v>87.48</v>
      </c>
      <c r="C33" s="9">
        <v>478.3</v>
      </c>
      <c r="D33" s="9">
        <v>14074.88</v>
      </c>
      <c r="E33" s="9">
        <v>0.23</v>
      </c>
      <c r="F33" s="9">
        <v>0.19</v>
      </c>
      <c r="G33" s="10">
        <f t="shared" si="0"/>
        <v>47.376873684210523</v>
      </c>
    </row>
    <row r="34" spans="1:7" ht="15.75">
      <c r="C34" s="36">
        <f>SUM(C3:C33)</f>
        <v>8366.41</v>
      </c>
      <c r="D34" s="36">
        <f t="shared" ref="D34:G34" si="1">SUM(D3:D33)</f>
        <v>210942.84999999998</v>
      </c>
      <c r="E34" s="36">
        <f t="shared" si="1"/>
        <v>4.0100000000000007</v>
      </c>
      <c r="F34" s="36">
        <f t="shared" si="1"/>
        <v>3.3599999999999994</v>
      </c>
      <c r="G34" s="36">
        <f t="shared" si="1"/>
        <v>828.71492736842117</v>
      </c>
    </row>
  </sheetData>
  <sheetProtection algorithmName="SHA-512" hashValue="Ewq8apRSooQXfNNZ7uQq+jRvK/PctFTSX1MoYUowT9TWUx52oFQ4gHHFljsrUfbhlCCxvmJ2vwYKzBPNT5afzQ==" saltValue="e/pKdlnD4X6iexSYyRqYaw==" spinCount="100000" sheet="1" objects="1" scenarios="1"/>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10959-8E4B-4524-A1F7-776C12CFFA55}">
  <dimension ref="A1:J33"/>
  <sheetViews>
    <sheetView workbookViewId="0">
      <selection activeCell="B23" sqref="B23"/>
    </sheetView>
  </sheetViews>
  <sheetFormatPr defaultColWidth="9" defaultRowHeight="15"/>
  <cols>
    <col min="1" max="1" width="23.140625" customWidth="1"/>
    <col min="2" max="2" width="18.42578125" bestFit="1" customWidth="1"/>
    <col min="3" max="3" width="13.42578125" bestFit="1" customWidth="1"/>
    <col min="4" max="4" width="15.42578125" bestFit="1" customWidth="1"/>
    <col min="5" max="5" width="11.42578125" bestFit="1" customWidth="1"/>
    <col min="6" max="6" width="18.42578125" bestFit="1" customWidth="1"/>
    <col min="7" max="7" width="13.7109375" bestFit="1" customWidth="1"/>
    <col min="9" max="9" width="20.7109375" bestFit="1" customWidth="1"/>
    <col min="10" max="10" width="3.28515625" bestFit="1" customWidth="1"/>
  </cols>
  <sheetData>
    <row r="1" spans="1:10" ht="24.95" customHeight="1">
      <c r="A1" s="69" t="s">
        <v>0</v>
      </c>
      <c r="B1" s="69"/>
      <c r="C1" s="69"/>
      <c r="D1" s="69"/>
      <c r="E1" s="69"/>
      <c r="F1" s="69"/>
      <c r="G1" s="69"/>
    </row>
    <row r="2" spans="1:10" ht="45">
      <c r="A2" s="1" t="s">
        <v>1</v>
      </c>
      <c r="B2" s="1" t="s">
        <v>2</v>
      </c>
      <c r="C2" s="1" t="s">
        <v>3</v>
      </c>
      <c r="D2" s="1" t="s">
        <v>4</v>
      </c>
      <c r="E2" s="1" t="s">
        <v>5</v>
      </c>
      <c r="F2" s="1" t="s">
        <v>6</v>
      </c>
      <c r="G2" s="1" t="s">
        <v>7</v>
      </c>
    </row>
    <row r="3" spans="1:10">
      <c r="A3" s="22">
        <v>44713</v>
      </c>
      <c r="B3" s="24"/>
      <c r="C3" s="24"/>
      <c r="D3" s="24"/>
      <c r="E3" s="24"/>
      <c r="F3" s="24"/>
      <c r="G3" s="24"/>
    </row>
    <row r="4" spans="1:10">
      <c r="A4" s="23" t="s">
        <v>56</v>
      </c>
      <c r="B4" s="24" t="s">
        <v>9</v>
      </c>
      <c r="C4" s="24" t="s">
        <v>9</v>
      </c>
      <c r="D4" s="24" t="s">
        <v>9</v>
      </c>
      <c r="E4" s="24" t="s">
        <v>9</v>
      </c>
      <c r="F4" s="24" t="s">
        <v>9</v>
      </c>
      <c r="G4" s="24" t="s">
        <v>9</v>
      </c>
    </row>
    <row r="5" spans="1:10" ht="15.75">
      <c r="A5" s="25" t="s">
        <v>57</v>
      </c>
      <c r="B5" s="24">
        <v>194.4</v>
      </c>
      <c r="C5" s="26">
        <v>154.1</v>
      </c>
      <c r="D5" s="24">
        <v>14881.38</v>
      </c>
      <c r="E5" s="24">
        <v>7.0000000000000007E-2</v>
      </c>
      <c r="F5" s="24">
        <v>0.06</v>
      </c>
      <c r="G5" s="27">
        <f>(C5*9.41)/$J$5</f>
        <v>15.264010526315788</v>
      </c>
      <c r="I5" s="35" t="s">
        <v>12</v>
      </c>
      <c r="J5" s="37">
        <f>'May- 2022'!J4</f>
        <v>95</v>
      </c>
    </row>
    <row r="6" spans="1:10">
      <c r="A6" s="2" t="s">
        <v>58</v>
      </c>
      <c r="B6" s="3">
        <v>194.4</v>
      </c>
      <c r="C6" s="9">
        <v>153.79</v>
      </c>
      <c r="D6" s="3">
        <v>15035.19</v>
      </c>
      <c r="E6" s="3">
        <v>7.0000000000000007E-2</v>
      </c>
      <c r="F6" s="3">
        <v>0.06</v>
      </c>
      <c r="G6" s="7">
        <f>(C6*9.41)/$J$5</f>
        <v>15.233304210526317</v>
      </c>
    </row>
    <row r="7" spans="1:10">
      <c r="A7" s="2" t="s">
        <v>59</v>
      </c>
      <c r="B7" s="3">
        <v>194.4</v>
      </c>
      <c r="C7" s="9">
        <v>1027.21</v>
      </c>
      <c r="D7" s="3">
        <v>16062.4</v>
      </c>
      <c r="E7" s="3">
        <v>0.49</v>
      </c>
      <c r="F7" s="3">
        <v>0.41</v>
      </c>
      <c r="G7" s="7">
        <f t="shared" ref="G7:G11" si="0">(C7*9.41)/$J$5</f>
        <v>101.74785368421054</v>
      </c>
    </row>
    <row r="8" spans="1:10">
      <c r="A8" s="2" t="s">
        <v>60</v>
      </c>
      <c r="B8" s="3">
        <v>194.4</v>
      </c>
      <c r="C8" s="9">
        <v>968.43</v>
      </c>
      <c r="D8" s="3">
        <v>17030.830000000002</v>
      </c>
      <c r="E8" s="3">
        <v>0.46</v>
      </c>
      <c r="F8" s="3">
        <v>0.39</v>
      </c>
      <c r="G8" s="7">
        <f t="shared" si="0"/>
        <v>95.925539999999998</v>
      </c>
    </row>
    <row r="9" spans="1:10">
      <c r="A9" s="2" t="s">
        <v>61</v>
      </c>
      <c r="B9" s="3">
        <v>194.4</v>
      </c>
      <c r="C9" s="9">
        <v>1058.6500000000001</v>
      </c>
      <c r="D9" s="3">
        <v>18089.48</v>
      </c>
      <c r="E9" s="3">
        <v>0.5</v>
      </c>
      <c r="F9" s="3">
        <v>0.42</v>
      </c>
      <c r="G9" s="7">
        <f t="shared" si="0"/>
        <v>104.86206842105264</v>
      </c>
    </row>
    <row r="10" spans="1:10">
      <c r="A10" s="2" t="s">
        <v>62</v>
      </c>
      <c r="B10" s="3">
        <v>194.4</v>
      </c>
      <c r="C10" s="9">
        <v>704.92</v>
      </c>
      <c r="D10" s="3">
        <v>18794.400000000001</v>
      </c>
      <c r="E10" s="3">
        <v>0.34</v>
      </c>
      <c r="F10" s="3">
        <v>0.28000000000000003</v>
      </c>
      <c r="G10" s="7">
        <f t="shared" si="0"/>
        <v>69.824181052631573</v>
      </c>
    </row>
    <row r="11" spans="1:10">
      <c r="A11" s="2" t="s">
        <v>63</v>
      </c>
      <c r="B11" s="3">
        <v>194.4</v>
      </c>
      <c r="C11" s="9">
        <v>779.75</v>
      </c>
      <c r="D11" s="3">
        <v>19574.150000000001</v>
      </c>
      <c r="E11" s="3">
        <v>0.37</v>
      </c>
      <c r="F11" s="3">
        <v>0.31</v>
      </c>
      <c r="G11" s="7">
        <f t="shared" si="0"/>
        <v>77.236289473684209</v>
      </c>
    </row>
    <row r="12" spans="1:10">
      <c r="A12" s="25" t="s">
        <v>64</v>
      </c>
      <c r="B12" s="24">
        <v>194.4</v>
      </c>
      <c r="C12" s="26">
        <v>912.18</v>
      </c>
      <c r="D12" s="24">
        <v>20486.330000000002</v>
      </c>
      <c r="E12" s="24">
        <v>0.43</v>
      </c>
      <c r="F12" s="24">
        <v>0.37</v>
      </c>
      <c r="G12" s="27">
        <f>(C12*9.41)/$J$5</f>
        <v>90.3538294736842</v>
      </c>
    </row>
    <row r="13" spans="1:10">
      <c r="A13" s="2" t="s">
        <v>65</v>
      </c>
      <c r="B13" s="3">
        <v>194.4</v>
      </c>
      <c r="C13" s="9">
        <v>1020.7</v>
      </c>
      <c r="D13" s="3">
        <v>21507.03</v>
      </c>
      <c r="E13" s="3">
        <v>0.49</v>
      </c>
      <c r="F13" s="3">
        <v>0.41</v>
      </c>
      <c r="G13" s="7">
        <f>(C13*9.41)/$J$5</f>
        <v>101.10302105263158</v>
      </c>
    </row>
    <row r="14" spans="1:10">
      <c r="A14" s="2" t="s">
        <v>66</v>
      </c>
      <c r="B14" s="3">
        <v>194.4</v>
      </c>
      <c r="C14" s="9">
        <v>988.98</v>
      </c>
      <c r="D14" s="3">
        <v>22496.01</v>
      </c>
      <c r="E14" s="3">
        <v>0.47</v>
      </c>
      <c r="F14" s="3">
        <v>0.4</v>
      </c>
      <c r="G14" s="7">
        <f t="shared" ref="G14:G18" si="1">(C14*9.41)/$J$5</f>
        <v>97.961071578947383</v>
      </c>
    </row>
    <row r="15" spans="1:10">
      <c r="A15" s="2" t="s">
        <v>67</v>
      </c>
      <c r="B15" s="3">
        <v>194.4</v>
      </c>
      <c r="C15" s="9">
        <v>889.29</v>
      </c>
      <c r="D15" s="3">
        <v>23385.3</v>
      </c>
      <c r="E15" s="3">
        <v>0.42</v>
      </c>
      <c r="F15" s="3">
        <v>0.36</v>
      </c>
      <c r="G15" s="7">
        <f t="shared" si="1"/>
        <v>88.086514736842105</v>
      </c>
    </row>
    <row r="16" spans="1:10">
      <c r="A16" s="2" t="s">
        <v>68</v>
      </c>
      <c r="B16" s="3">
        <v>194.4</v>
      </c>
      <c r="C16" s="9">
        <v>799.9</v>
      </c>
      <c r="D16" s="3">
        <v>24185.200000000001</v>
      </c>
      <c r="E16" s="3">
        <v>0.38</v>
      </c>
      <c r="F16" s="3">
        <v>0.32</v>
      </c>
      <c r="G16" s="7">
        <f t="shared" si="1"/>
        <v>79.232200000000006</v>
      </c>
    </row>
    <row r="17" spans="1:7">
      <c r="A17" s="2" t="s">
        <v>69</v>
      </c>
      <c r="B17" s="3">
        <v>194.4</v>
      </c>
      <c r="C17" s="9">
        <v>725.86</v>
      </c>
      <c r="D17" s="3">
        <v>24911.06</v>
      </c>
      <c r="E17" s="3">
        <v>0.35</v>
      </c>
      <c r="F17" s="3">
        <v>0.28999999999999998</v>
      </c>
      <c r="G17" s="7">
        <f t="shared" si="1"/>
        <v>71.898343157894743</v>
      </c>
    </row>
    <row r="18" spans="1:7">
      <c r="A18" s="2" t="s">
        <v>70</v>
      </c>
      <c r="B18" s="3">
        <v>194.4</v>
      </c>
      <c r="C18" s="9">
        <v>138.31</v>
      </c>
      <c r="D18" s="3">
        <v>25049.37</v>
      </c>
      <c r="E18" s="3">
        <v>7.0000000000000007E-2</v>
      </c>
      <c r="F18" s="3">
        <v>0.06</v>
      </c>
      <c r="G18" s="7">
        <f t="shared" si="1"/>
        <v>13.699969473684211</v>
      </c>
    </row>
    <row r="19" spans="1:7">
      <c r="A19" s="25" t="s">
        <v>71</v>
      </c>
      <c r="B19" s="24">
        <v>194.4</v>
      </c>
      <c r="C19" s="26">
        <v>30.81</v>
      </c>
      <c r="D19" s="24">
        <v>25080.18</v>
      </c>
      <c r="E19" s="24">
        <v>0.02</v>
      </c>
      <c r="F19" s="24">
        <v>0.01</v>
      </c>
      <c r="G19" s="27">
        <f>(C19*9.41)/$J$5</f>
        <v>3.0518115789473685</v>
      </c>
    </row>
    <row r="20" spans="1:7">
      <c r="A20" s="2" t="s">
        <v>72</v>
      </c>
      <c r="B20" s="3">
        <v>194.4</v>
      </c>
      <c r="C20" s="9">
        <v>240.68</v>
      </c>
      <c r="D20" s="3">
        <v>25320.86</v>
      </c>
      <c r="E20" s="3">
        <v>0.11</v>
      </c>
      <c r="F20" s="3">
        <v>0.1</v>
      </c>
      <c r="G20" s="7">
        <f>(C20*9.41)/$J$5</f>
        <v>23.839987368421053</v>
      </c>
    </row>
    <row r="21" spans="1:7">
      <c r="A21" s="2" t="s">
        <v>73</v>
      </c>
      <c r="B21" s="3">
        <v>194.4</v>
      </c>
      <c r="C21" s="9">
        <v>139.63999999999999</v>
      </c>
      <c r="D21" s="3">
        <v>25460.5</v>
      </c>
      <c r="E21" s="3">
        <v>7.0000000000000007E-2</v>
      </c>
      <c r="F21" s="3">
        <v>0.06</v>
      </c>
      <c r="G21" s="7">
        <f t="shared" ref="G21:G25" si="2">(C21*9.41)/$J$5</f>
        <v>13.831709473684208</v>
      </c>
    </row>
    <row r="22" spans="1:7">
      <c r="A22" s="2" t="s">
        <v>74</v>
      </c>
      <c r="B22" s="3">
        <v>194.4</v>
      </c>
      <c r="C22" s="9">
        <v>581.24</v>
      </c>
      <c r="D22" s="3">
        <v>26041.74</v>
      </c>
      <c r="E22" s="3">
        <v>0.28000000000000003</v>
      </c>
      <c r="F22" s="3">
        <v>0.23</v>
      </c>
      <c r="G22" s="7">
        <f t="shared" si="2"/>
        <v>57.573351578947367</v>
      </c>
    </row>
    <row r="23" spans="1:7">
      <c r="A23" s="2" t="s">
        <v>75</v>
      </c>
      <c r="B23" s="3">
        <v>194.4</v>
      </c>
      <c r="C23" s="9">
        <v>574.74</v>
      </c>
      <c r="D23" s="3">
        <v>26616.48</v>
      </c>
      <c r="E23" s="3">
        <v>0.27</v>
      </c>
      <c r="F23" s="3">
        <v>0.23</v>
      </c>
      <c r="G23" s="7">
        <f t="shared" si="2"/>
        <v>56.929509473684206</v>
      </c>
    </row>
    <row r="24" spans="1:7">
      <c r="A24" s="2" t="s">
        <v>76</v>
      </c>
      <c r="B24" s="3">
        <v>194.4</v>
      </c>
      <c r="C24" s="9">
        <v>909.1</v>
      </c>
      <c r="D24" s="3">
        <v>27525.58</v>
      </c>
      <c r="E24" s="3">
        <v>0.43</v>
      </c>
      <c r="F24" s="3">
        <v>0.36</v>
      </c>
      <c r="G24" s="7">
        <f t="shared" si="2"/>
        <v>90.048747368421061</v>
      </c>
    </row>
    <row r="25" spans="1:7">
      <c r="A25" s="2" t="s">
        <v>77</v>
      </c>
      <c r="B25" s="3">
        <v>194.4</v>
      </c>
      <c r="C25" s="9">
        <v>1209.23</v>
      </c>
      <c r="D25" s="3">
        <v>28734.81</v>
      </c>
      <c r="E25" s="3">
        <v>0.56999999999999995</v>
      </c>
      <c r="F25" s="3">
        <v>0.48</v>
      </c>
      <c r="G25" s="7">
        <f t="shared" si="2"/>
        <v>119.77741368421053</v>
      </c>
    </row>
    <row r="26" spans="1:7">
      <c r="A26" s="25" t="s">
        <v>78</v>
      </c>
      <c r="B26" s="24">
        <v>194.4</v>
      </c>
      <c r="C26" s="26">
        <v>198.16</v>
      </c>
      <c r="D26" s="24">
        <v>28932.97</v>
      </c>
      <c r="E26" s="24">
        <v>0.09</v>
      </c>
      <c r="F26" s="24">
        <v>0.08</v>
      </c>
      <c r="G26" s="27">
        <f>(C26*9.41)/$J$5</f>
        <v>19.62826947368421</v>
      </c>
    </row>
    <row r="27" spans="1:7">
      <c r="A27" s="2" t="s">
        <v>79</v>
      </c>
      <c r="B27" s="3">
        <v>194.4</v>
      </c>
      <c r="C27" s="9">
        <v>972.83</v>
      </c>
      <c r="D27" s="3">
        <v>29905.8</v>
      </c>
      <c r="E27" s="3">
        <v>0.46</v>
      </c>
      <c r="F27" s="3">
        <v>0.39</v>
      </c>
      <c r="G27" s="7">
        <f>(C27*9.41)/$J$5</f>
        <v>96.36137157894737</v>
      </c>
    </row>
    <row r="28" spans="1:7">
      <c r="A28" s="2" t="s">
        <v>80</v>
      </c>
      <c r="B28" s="3">
        <v>194.4</v>
      </c>
      <c r="C28" s="9">
        <v>1190.68</v>
      </c>
      <c r="D28" s="3">
        <v>31096.48</v>
      </c>
      <c r="E28" s="3">
        <v>0.56999999999999995</v>
      </c>
      <c r="F28" s="3">
        <v>0.48</v>
      </c>
      <c r="G28" s="7">
        <f t="shared" ref="G28:G32" si="3">(C28*9.41)/$J$5</f>
        <v>117.93998736842106</v>
      </c>
    </row>
    <row r="29" spans="1:7">
      <c r="A29" s="2" t="s">
        <v>81</v>
      </c>
      <c r="B29" s="3">
        <v>194.4</v>
      </c>
      <c r="C29" s="9">
        <v>1129.1500000000001</v>
      </c>
      <c r="D29" s="3">
        <v>32225.63</v>
      </c>
      <c r="E29" s="3">
        <v>0.54</v>
      </c>
      <c r="F29" s="3">
        <v>0.45</v>
      </c>
      <c r="G29" s="7">
        <f t="shared" si="3"/>
        <v>111.84527894736844</v>
      </c>
    </row>
    <row r="30" spans="1:7">
      <c r="A30" s="2" t="s">
        <v>82</v>
      </c>
      <c r="B30" s="3">
        <v>194.4</v>
      </c>
      <c r="C30" s="9">
        <v>1127.47</v>
      </c>
      <c r="D30" s="3">
        <v>33353.1</v>
      </c>
      <c r="E30" s="3">
        <v>0.54</v>
      </c>
      <c r="F30" s="3">
        <v>0.45</v>
      </c>
      <c r="G30" s="7">
        <f t="shared" si="3"/>
        <v>111.67887052631579</v>
      </c>
    </row>
    <row r="31" spans="1:7">
      <c r="A31" s="2" t="s">
        <v>83</v>
      </c>
      <c r="B31" s="3">
        <v>194.4</v>
      </c>
      <c r="C31" s="9">
        <v>692.9</v>
      </c>
      <c r="D31" s="3">
        <v>34046</v>
      </c>
      <c r="E31" s="3">
        <v>0.33</v>
      </c>
      <c r="F31" s="3">
        <v>0.28000000000000003</v>
      </c>
      <c r="G31" s="7">
        <f t="shared" si="3"/>
        <v>68.63356842105263</v>
      </c>
    </row>
    <row r="32" spans="1:7">
      <c r="A32" s="2" t="s">
        <v>84</v>
      </c>
      <c r="B32" s="3">
        <v>194.4</v>
      </c>
      <c r="C32" s="9">
        <v>979.42</v>
      </c>
      <c r="D32" s="3">
        <v>35025.42</v>
      </c>
      <c r="E32" s="3">
        <v>0.47</v>
      </c>
      <c r="F32" s="3">
        <v>0.39</v>
      </c>
      <c r="G32" s="7">
        <f t="shared" si="3"/>
        <v>97.014128421052618</v>
      </c>
    </row>
    <row r="33" spans="3:7">
      <c r="C33" s="12">
        <f>SUM(C5:C32)</f>
        <v>20298.12</v>
      </c>
      <c r="D33" s="12">
        <f>SUM(D5:D32)</f>
        <v>690853.68</v>
      </c>
      <c r="E33" s="12">
        <f t="shared" ref="E33:G33" si="4">SUM(E5:E32)</f>
        <v>9.66</v>
      </c>
      <c r="F33" s="12">
        <f t="shared" si="4"/>
        <v>8.129999999999999</v>
      </c>
      <c r="G33" s="12">
        <f t="shared" si="4"/>
        <v>2010.5822021052631</v>
      </c>
    </row>
  </sheetData>
  <sheetProtection algorithmName="SHA-512" hashValue="Xa9umM/rnmfS2HY9UEVmFaW3e4FouXkbh8kvSKlYZylJPkUP9oXy5R0JfG1MCqavXa0LZxoaFNyPdiMY9R9h9A==" saltValue="SYOmQkxMuVaIEWaXujZWbQ==" spinCount="100000" sheet="1" objects="1" scenarios="1"/>
  <mergeCells count="1">
    <mergeCell ref="A1:G1"/>
  </mergeCell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43DD5-87E8-4746-877E-E710B4DB92E8}">
  <dimension ref="A1:K34"/>
  <sheetViews>
    <sheetView workbookViewId="0">
      <selection activeCell="H10" sqref="H10:H14"/>
    </sheetView>
  </sheetViews>
  <sheetFormatPr defaultColWidth="9" defaultRowHeight="15"/>
  <cols>
    <col min="1" max="1" width="23.140625" customWidth="1"/>
    <col min="2" max="2" width="18.42578125" bestFit="1" customWidth="1"/>
    <col min="3" max="3" width="13.42578125" bestFit="1" customWidth="1"/>
    <col min="4" max="4" width="15.42578125" bestFit="1" customWidth="1"/>
    <col min="5" max="5" width="11.42578125" bestFit="1" customWidth="1"/>
    <col min="6" max="6" width="18.42578125" bestFit="1" customWidth="1"/>
    <col min="7" max="7" width="13.7109375" bestFit="1" customWidth="1"/>
    <col min="8" max="8" width="10.7109375" bestFit="1" customWidth="1"/>
    <col min="10" max="10" width="20.7109375" bestFit="1" customWidth="1"/>
    <col min="11" max="11" width="3.28515625" bestFit="1" customWidth="1"/>
  </cols>
  <sheetData>
    <row r="1" spans="1:11" ht="24.95" customHeight="1">
      <c r="A1" s="69" t="s">
        <v>0</v>
      </c>
      <c r="B1" s="69"/>
      <c r="C1" s="69"/>
      <c r="D1" s="69"/>
      <c r="E1" s="69"/>
      <c r="F1" s="69"/>
      <c r="G1" s="69"/>
    </row>
    <row r="2" spans="1:11" ht="45">
      <c r="A2" s="1" t="s">
        <v>1</v>
      </c>
      <c r="B2" s="1" t="s">
        <v>2</v>
      </c>
      <c r="C2" s="1" t="s">
        <v>3</v>
      </c>
      <c r="D2" s="1" t="s">
        <v>4</v>
      </c>
      <c r="E2" s="1" t="s">
        <v>5</v>
      </c>
      <c r="F2" s="1" t="s">
        <v>6</v>
      </c>
      <c r="G2" s="1" t="s">
        <v>7</v>
      </c>
    </row>
    <row r="3" spans="1:11">
      <c r="A3" s="22">
        <v>44743</v>
      </c>
      <c r="B3" s="24">
        <v>194.4</v>
      </c>
      <c r="C3" s="24">
        <v>929.86</v>
      </c>
      <c r="D3" s="24">
        <v>35955.279999999999</v>
      </c>
      <c r="E3" s="24">
        <v>0.44</v>
      </c>
      <c r="F3" s="24">
        <v>0.37</v>
      </c>
      <c r="G3" s="27">
        <f>(C3*9.41)/$K$4</f>
        <v>92.105079999999987</v>
      </c>
    </row>
    <row r="4" spans="1:11" ht="15.75">
      <c r="A4" s="18">
        <v>44744</v>
      </c>
      <c r="B4" s="3">
        <v>194.4</v>
      </c>
      <c r="C4" s="3">
        <v>883.28</v>
      </c>
      <c r="D4" s="3">
        <v>36838.559999999998</v>
      </c>
      <c r="E4" s="3">
        <v>0.42</v>
      </c>
      <c r="F4" s="3">
        <v>0.35</v>
      </c>
      <c r="G4" s="7">
        <f>(C4*9.41)/$K$4</f>
        <v>87.491208421052633</v>
      </c>
      <c r="J4" s="35" t="s">
        <v>12</v>
      </c>
      <c r="K4" s="37">
        <f>'June- 2022'!J5</f>
        <v>95</v>
      </c>
    </row>
    <row r="5" spans="1:11">
      <c r="A5" s="18">
        <v>44745</v>
      </c>
      <c r="B5" s="3">
        <v>194.4</v>
      </c>
      <c r="C5" s="9">
        <v>1046.03</v>
      </c>
      <c r="D5" s="3">
        <v>37884.589999999997</v>
      </c>
      <c r="E5" s="3">
        <v>0.5</v>
      </c>
      <c r="F5" s="3">
        <v>0.42</v>
      </c>
      <c r="G5" s="7">
        <f t="shared" ref="G5:G9" si="0">(C5*9.41)/$K$4</f>
        <v>103.61202421052631</v>
      </c>
    </row>
    <row r="6" spans="1:11">
      <c r="A6" s="18">
        <v>44746</v>
      </c>
      <c r="B6" s="3">
        <v>194.4</v>
      </c>
      <c r="C6" s="9">
        <v>1167.5899999999999</v>
      </c>
      <c r="D6" s="3">
        <v>39052.18</v>
      </c>
      <c r="E6" s="3">
        <v>0.56000000000000005</v>
      </c>
      <c r="F6" s="3">
        <v>0.47</v>
      </c>
      <c r="G6" s="7">
        <f t="shared" si="0"/>
        <v>115.65286210526315</v>
      </c>
    </row>
    <row r="7" spans="1:11">
      <c r="A7" s="18">
        <v>44747</v>
      </c>
      <c r="B7" s="3">
        <v>194.4</v>
      </c>
      <c r="C7" s="9">
        <v>862.97</v>
      </c>
      <c r="D7" s="3">
        <v>39915.15</v>
      </c>
      <c r="E7" s="3">
        <v>0.41</v>
      </c>
      <c r="F7" s="3">
        <v>0.35</v>
      </c>
      <c r="G7" s="7">
        <f t="shared" si="0"/>
        <v>85.479449473684213</v>
      </c>
    </row>
    <row r="8" spans="1:11">
      <c r="A8" s="18">
        <v>44748</v>
      </c>
      <c r="B8" s="3">
        <v>194.4</v>
      </c>
      <c r="C8" s="9">
        <v>1011.59</v>
      </c>
      <c r="D8" s="3">
        <v>40926.74</v>
      </c>
      <c r="E8" s="3">
        <v>0.48</v>
      </c>
      <c r="F8" s="3">
        <v>0.41</v>
      </c>
      <c r="G8" s="7">
        <f t="shared" si="0"/>
        <v>100.20065157894737</v>
      </c>
    </row>
    <row r="9" spans="1:11">
      <c r="A9" s="18">
        <v>44749</v>
      </c>
      <c r="B9" s="3">
        <v>194.4</v>
      </c>
      <c r="C9" s="9">
        <v>1107.71</v>
      </c>
      <c r="D9" s="3">
        <v>42034.45</v>
      </c>
      <c r="E9" s="3">
        <v>0.53</v>
      </c>
      <c r="F9" s="3">
        <v>0.44</v>
      </c>
      <c r="G9" s="7">
        <f t="shared" si="0"/>
        <v>109.72159052631579</v>
      </c>
    </row>
    <row r="10" spans="1:11">
      <c r="A10" s="22">
        <v>44750</v>
      </c>
      <c r="B10" s="24">
        <v>194.4</v>
      </c>
      <c r="C10" s="26"/>
      <c r="D10" s="24"/>
      <c r="E10" s="24"/>
      <c r="F10" s="24"/>
      <c r="G10" s="27">
        <f>(C10*9.41)/$K$4</f>
        <v>0</v>
      </c>
      <c r="H10" s="70" t="s">
        <v>85</v>
      </c>
    </row>
    <row r="11" spans="1:11">
      <c r="A11" s="18">
        <v>44751</v>
      </c>
      <c r="B11" s="3">
        <v>194.4</v>
      </c>
      <c r="C11" s="9"/>
      <c r="D11" s="3"/>
      <c r="E11" s="3"/>
      <c r="F11" s="3"/>
      <c r="G11" s="7">
        <f>(C11*9.41)/$K$4</f>
        <v>0</v>
      </c>
      <c r="H11" s="70"/>
    </row>
    <row r="12" spans="1:11">
      <c r="A12" s="18">
        <v>44752</v>
      </c>
      <c r="B12" s="3">
        <v>194.4</v>
      </c>
      <c r="C12" s="9"/>
      <c r="D12" s="3"/>
      <c r="E12" s="3"/>
      <c r="F12" s="3"/>
      <c r="G12" s="7">
        <f t="shared" ref="G12:G16" si="1">(C12*9.41)/$K$4</f>
        <v>0</v>
      </c>
      <c r="H12" s="70"/>
    </row>
    <row r="13" spans="1:11">
      <c r="A13" s="18">
        <v>44753</v>
      </c>
      <c r="B13" s="3">
        <v>194.4</v>
      </c>
      <c r="C13" s="9"/>
      <c r="D13" s="3"/>
      <c r="E13" s="3"/>
      <c r="F13" s="3"/>
      <c r="G13" s="7">
        <f t="shared" si="1"/>
        <v>0</v>
      </c>
      <c r="H13" s="70"/>
    </row>
    <row r="14" spans="1:11">
      <c r="A14" s="18">
        <v>44754</v>
      </c>
      <c r="B14" s="3">
        <v>194.4</v>
      </c>
      <c r="C14" s="9"/>
      <c r="D14" s="3"/>
      <c r="E14" s="3"/>
      <c r="F14" s="3"/>
      <c r="G14" s="7">
        <f t="shared" si="1"/>
        <v>0</v>
      </c>
      <c r="H14" s="70"/>
    </row>
    <row r="15" spans="1:11">
      <c r="A15" s="18">
        <v>44755</v>
      </c>
      <c r="B15" s="3">
        <v>194.4</v>
      </c>
      <c r="C15" s="9">
        <v>960.42</v>
      </c>
      <c r="D15" s="3">
        <v>42994.89</v>
      </c>
      <c r="E15" s="3">
        <v>0.46</v>
      </c>
      <c r="F15" s="3">
        <v>0.38</v>
      </c>
      <c r="G15" s="7">
        <f t="shared" si="1"/>
        <v>95.132128421052627</v>
      </c>
    </row>
    <row r="16" spans="1:11">
      <c r="A16" s="18">
        <v>44756</v>
      </c>
      <c r="B16" s="3">
        <v>194.4</v>
      </c>
      <c r="C16" s="9">
        <v>1073.77</v>
      </c>
      <c r="D16" s="3">
        <v>44068.66</v>
      </c>
      <c r="E16" s="3">
        <v>0.51</v>
      </c>
      <c r="F16" s="3">
        <v>0.43</v>
      </c>
      <c r="G16" s="7">
        <f t="shared" si="1"/>
        <v>106.35974421052632</v>
      </c>
    </row>
    <row r="17" spans="1:7">
      <c r="A17" s="22">
        <v>44757</v>
      </c>
      <c r="B17" s="24">
        <v>194.4</v>
      </c>
      <c r="C17" s="26">
        <v>945.73</v>
      </c>
      <c r="D17" s="24">
        <v>45014.39</v>
      </c>
      <c r="E17" s="24">
        <v>0.45</v>
      </c>
      <c r="F17" s="24">
        <v>0.38</v>
      </c>
      <c r="G17" s="27">
        <f>(C17*9.41)/$K$4</f>
        <v>93.677045263157908</v>
      </c>
    </row>
    <row r="18" spans="1:7">
      <c r="A18" s="18">
        <v>44758</v>
      </c>
      <c r="B18" s="3">
        <v>194.4</v>
      </c>
      <c r="C18" s="9">
        <v>1080.6199999999999</v>
      </c>
      <c r="D18" s="3">
        <v>46095.01</v>
      </c>
      <c r="E18" s="3">
        <v>0.51</v>
      </c>
      <c r="F18" s="3">
        <v>0.43</v>
      </c>
      <c r="G18" s="7">
        <f>(C18*9.41)/$K$4</f>
        <v>107.03825473684209</v>
      </c>
    </row>
    <row r="19" spans="1:7">
      <c r="A19" s="18">
        <v>44759</v>
      </c>
      <c r="B19" s="3">
        <v>194.4</v>
      </c>
      <c r="C19" s="9">
        <v>974.84</v>
      </c>
      <c r="D19" s="3">
        <v>47069.85</v>
      </c>
      <c r="E19" s="3">
        <v>0.46</v>
      </c>
      <c r="F19" s="3">
        <v>0.39</v>
      </c>
      <c r="G19" s="7">
        <f t="shared" ref="G19:G23" si="2">(C19*9.41)/$K$4</f>
        <v>96.560467368421044</v>
      </c>
    </row>
    <row r="20" spans="1:7">
      <c r="A20" s="18">
        <v>44760</v>
      </c>
      <c r="B20" s="3">
        <v>194.4</v>
      </c>
      <c r="C20" s="9">
        <v>775.63</v>
      </c>
      <c r="D20" s="3">
        <v>47845.48</v>
      </c>
      <c r="E20" s="3">
        <v>0.37</v>
      </c>
      <c r="F20" s="3">
        <v>0.31</v>
      </c>
      <c r="G20" s="7">
        <f t="shared" si="2"/>
        <v>76.828192631578958</v>
      </c>
    </row>
    <row r="21" spans="1:7">
      <c r="A21" s="18">
        <v>44761</v>
      </c>
      <c r="B21" s="3">
        <v>194.4</v>
      </c>
      <c r="C21" s="9">
        <v>930.66</v>
      </c>
      <c r="D21" s="3">
        <v>48776.14</v>
      </c>
      <c r="E21" s="3">
        <v>0.44</v>
      </c>
      <c r="F21" s="3">
        <v>0.37</v>
      </c>
      <c r="G21" s="7">
        <f t="shared" si="2"/>
        <v>92.184322105263149</v>
      </c>
    </row>
    <row r="22" spans="1:7">
      <c r="A22" s="18">
        <v>44762</v>
      </c>
      <c r="B22" s="3">
        <v>194.4</v>
      </c>
      <c r="C22" s="9">
        <v>347.24</v>
      </c>
      <c r="D22" s="3">
        <v>49123.38</v>
      </c>
      <c r="E22" s="3">
        <v>0.17</v>
      </c>
      <c r="F22" s="3">
        <v>0.14000000000000001</v>
      </c>
      <c r="G22" s="7">
        <f t="shared" si="2"/>
        <v>34.395035789473688</v>
      </c>
    </row>
    <row r="23" spans="1:7">
      <c r="A23" s="18">
        <v>44763</v>
      </c>
      <c r="B23" s="3">
        <v>194.4</v>
      </c>
      <c r="C23" s="9">
        <v>1148.8800000000001</v>
      </c>
      <c r="D23" s="3">
        <v>50272.26</v>
      </c>
      <c r="E23" s="3">
        <v>0.55000000000000004</v>
      </c>
      <c r="F23" s="3">
        <v>0.46</v>
      </c>
      <c r="G23" s="7">
        <f t="shared" si="2"/>
        <v>113.79958736842106</v>
      </c>
    </row>
    <row r="24" spans="1:7">
      <c r="A24" s="22">
        <v>44764</v>
      </c>
      <c r="B24" s="24">
        <v>194.4</v>
      </c>
      <c r="C24" s="26">
        <v>892.55</v>
      </c>
      <c r="D24" s="24">
        <v>51164.81</v>
      </c>
      <c r="E24" s="24">
        <v>0.42</v>
      </c>
      <c r="F24" s="24">
        <v>0.36</v>
      </c>
      <c r="G24" s="27">
        <f>(C24*9.41)/$K$4</f>
        <v>88.409426315789474</v>
      </c>
    </row>
    <row r="25" spans="1:7">
      <c r="A25" s="18">
        <v>44765</v>
      </c>
      <c r="B25" s="3">
        <v>194.4</v>
      </c>
      <c r="C25" s="9">
        <v>323.75</v>
      </c>
      <c r="D25" s="3">
        <v>51488.56</v>
      </c>
      <c r="E25" s="3">
        <v>0.15</v>
      </c>
      <c r="F25" s="3">
        <v>0.13</v>
      </c>
      <c r="G25" s="7">
        <f>(C25*9.41)/$K$4</f>
        <v>32.06828947368421</v>
      </c>
    </row>
    <row r="26" spans="1:7">
      <c r="A26" s="18">
        <v>44766</v>
      </c>
      <c r="B26" s="3">
        <v>194.4</v>
      </c>
      <c r="C26" s="9">
        <v>343</v>
      </c>
      <c r="D26" s="3">
        <v>51831.56</v>
      </c>
      <c r="E26" s="3">
        <v>0.16</v>
      </c>
      <c r="F26" s="3">
        <v>0.14000000000000001</v>
      </c>
      <c r="G26" s="7">
        <f t="shared" ref="G26:G30" si="3">(C26*9.41)/$K$4</f>
        <v>33.975052631578947</v>
      </c>
    </row>
    <row r="27" spans="1:7">
      <c r="A27" s="18">
        <v>44767</v>
      </c>
      <c r="B27" s="3">
        <v>194.4</v>
      </c>
      <c r="C27" s="9">
        <v>571.16999999999996</v>
      </c>
      <c r="D27" s="3">
        <v>52402.73</v>
      </c>
      <c r="E27" s="3">
        <v>0.27</v>
      </c>
      <c r="F27" s="3">
        <v>0.23</v>
      </c>
      <c r="G27" s="7">
        <f t="shared" si="3"/>
        <v>56.575891578947363</v>
      </c>
    </row>
    <row r="28" spans="1:7">
      <c r="A28" s="18">
        <v>44768</v>
      </c>
      <c r="B28" s="3">
        <v>194.4</v>
      </c>
      <c r="C28" s="9">
        <v>873.99</v>
      </c>
      <c r="D28" s="3">
        <v>53276.72</v>
      </c>
      <c r="E28" s="3">
        <v>0.42</v>
      </c>
      <c r="F28" s="3">
        <v>0.35</v>
      </c>
      <c r="G28" s="7">
        <f t="shared" si="3"/>
        <v>86.571009473684214</v>
      </c>
    </row>
    <row r="29" spans="1:7">
      <c r="A29" s="18">
        <v>44769</v>
      </c>
      <c r="B29" s="3">
        <v>194.4</v>
      </c>
      <c r="C29" s="9">
        <v>1116.75</v>
      </c>
      <c r="D29" s="3">
        <v>54393.47</v>
      </c>
      <c r="E29" s="3">
        <v>0.53</v>
      </c>
      <c r="F29" s="3">
        <v>0.45</v>
      </c>
      <c r="G29" s="7">
        <f t="shared" si="3"/>
        <v>110.61702631578947</v>
      </c>
    </row>
    <row r="30" spans="1:7">
      <c r="A30" s="18">
        <v>44770</v>
      </c>
      <c r="B30" s="3">
        <v>194.4</v>
      </c>
      <c r="C30" s="9">
        <v>439.84</v>
      </c>
      <c r="D30" s="3">
        <v>54833.31</v>
      </c>
      <c r="E30" s="3">
        <v>0.21</v>
      </c>
      <c r="F30" s="3">
        <v>0.18</v>
      </c>
      <c r="G30" s="7">
        <f t="shared" si="3"/>
        <v>43.567309473684212</v>
      </c>
    </row>
    <row r="31" spans="1:7">
      <c r="A31" s="22">
        <v>44771</v>
      </c>
      <c r="B31" s="24">
        <v>194.4</v>
      </c>
      <c r="C31" s="26">
        <v>1015.23</v>
      </c>
      <c r="D31" s="24">
        <v>55848.54</v>
      </c>
      <c r="E31" s="24">
        <v>0.48</v>
      </c>
      <c r="F31" s="24">
        <v>0.41</v>
      </c>
      <c r="G31" s="27">
        <f>(C31*9.41)/$K$4</f>
        <v>100.56120315789474</v>
      </c>
    </row>
    <row r="32" spans="1:7">
      <c r="A32" s="18">
        <v>44772</v>
      </c>
      <c r="B32" s="3">
        <v>194.4</v>
      </c>
      <c r="C32" s="9">
        <v>1006.35</v>
      </c>
      <c r="D32" s="3">
        <v>56854.89</v>
      </c>
      <c r="E32" s="3">
        <v>0.48</v>
      </c>
      <c r="F32" s="3">
        <v>0.4</v>
      </c>
      <c r="G32" s="7">
        <f>(C32*9.41)/$K$4</f>
        <v>99.681615789473696</v>
      </c>
    </row>
    <row r="33" spans="1:7">
      <c r="A33" s="18">
        <v>44773</v>
      </c>
      <c r="B33" s="3">
        <v>194.4</v>
      </c>
      <c r="C33" s="9">
        <v>1059.78</v>
      </c>
      <c r="D33" s="3">
        <v>57914.67</v>
      </c>
      <c r="E33" s="3">
        <v>0.5</v>
      </c>
      <c r="F33" s="3">
        <v>0.42</v>
      </c>
      <c r="G33" s="7">
        <f>(C33*9.41)/$K$4</f>
        <v>104.97399789473684</v>
      </c>
    </row>
    <row r="34" spans="1:7">
      <c r="C34" s="12">
        <f>SUM(C3:C33)</f>
        <v>22889.229999999996</v>
      </c>
      <c r="D34" s="12">
        <f>SUM(D3:D33)</f>
        <v>1233876.27</v>
      </c>
      <c r="E34" s="12">
        <f>SUM(E3:E33)</f>
        <v>10.88</v>
      </c>
      <c r="F34" s="12">
        <f>SUM(F3:F33)</f>
        <v>9.1699999999999982</v>
      </c>
      <c r="G34" s="21">
        <f>SUM(G3:G33)</f>
        <v>2267.2384663157895</v>
      </c>
    </row>
  </sheetData>
  <sheetProtection algorithmName="SHA-512" hashValue="Qqs1/VYWFaDE+m/P6vhK1ZzC1AoVk06lmwmA8C7skRXRdpO19HwE7kMHU1VOdxWNuEi31yqFnz4OnBGSwNbMUQ==" saltValue="ynlHewSxW6TxPEifc+aRQg==" spinCount="100000" sheet="1" objects="1" scenarios="1"/>
  <mergeCells count="2">
    <mergeCell ref="A1:G1"/>
    <mergeCell ref="H10:H14"/>
  </mergeCells>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2840-0711-43CD-8690-0ED5644451DB}">
  <dimension ref="A1:J34"/>
  <sheetViews>
    <sheetView workbookViewId="0">
      <selection activeCell="D6" sqref="D6"/>
    </sheetView>
  </sheetViews>
  <sheetFormatPr defaultColWidth="9" defaultRowHeight="15"/>
  <cols>
    <col min="1" max="4" width="23.140625" customWidth="1"/>
    <col min="5" max="5" width="15.42578125" customWidth="1"/>
    <col min="6" max="7" width="19.42578125" customWidth="1"/>
    <col min="9" max="9" width="20.7109375" bestFit="1" customWidth="1"/>
    <col min="10" max="10" width="3.28515625" bestFit="1" customWidth="1"/>
  </cols>
  <sheetData>
    <row r="1" spans="1:10" ht="24.95" customHeight="1">
      <c r="A1" s="69" t="s">
        <v>0</v>
      </c>
      <c r="B1" s="69"/>
      <c r="C1" s="69"/>
      <c r="D1" s="69"/>
      <c r="E1" s="69"/>
      <c r="F1" s="69"/>
      <c r="G1" s="69"/>
    </row>
    <row r="2" spans="1:10" ht="30">
      <c r="A2" s="1" t="s">
        <v>1</v>
      </c>
      <c r="B2" s="1" t="s">
        <v>2</v>
      </c>
      <c r="C2" s="1" t="s">
        <v>3</v>
      </c>
      <c r="D2" s="1" t="s">
        <v>4</v>
      </c>
      <c r="E2" s="1" t="s">
        <v>5</v>
      </c>
      <c r="F2" s="1" t="s">
        <v>6</v>
      </c>
      <c r="G2" s="1" t="s">
        <v>7</v>
      </c>
    </row>
    <row r="3" spans="1:10">
      <c r="A3" s="18">
        <v>44774</v>
      </c>
      <c r="B3" s="3">
        <v>194.4</v>
      </c>
      <c r="C3" s="3">
        <v>749.55</v>
      </c>
      <c r="D3" s="3">
        <v>58664.22</v>
      </c>
      <c r="E3" s="3">
        <v>0.36</v>
      </c>
      <c r="F3" s="3">
        <v>0.3</v>
      </c>
      <c r="G3" s="7">
        <f>(C3*9.41)/$J$4</f>
        <v>74.244900000000001</v>
      </c>
    </row>
    <row r="4" spans="1:10" ht="15.75">
      <c r="A4" s="18">
        <v>44775</v>
      </c>
      <c r="B4" s="3">
        <v>194.4</v>
      </c>
      <c r="C4" s="3">
        <v>1036.77</v>
      </c>
      <c r="D4" s="3">
        <v>59700.99</v>
      </c>
      <c r="E4" s="3">
        <v>0.49</v>
      </c>
      <c r="F4" s="3">
        <v>0.42</v>
      </c>
      <c r="G4" s="7">
        <f>(C4*9.41)/$J$4</f>
        <v>102.69479684210526</v>
      </c>
      <c r="I4" s="35" t="s">
        <v>12</v>
      </c>
      <c r="J4" s="37">
        <f>'July- 2022'!K4</f>
        <v>95</v>
      </c>
    </row>
    <row r="5" spans="1:10">
      <c r="A5" s="18">
        <v>44776</v>
      </c>
      <c r="B5" s="3">
        <v>194.4</v>
      </c>
      <c r="C5" s="9">
        <v>766.77</v>
      </c>
      <c r="D5" s="3">
        <v>60467.76</v>
      </c>
      <c r="E5" s="3">
        <v>0.36</v>
      </c>
      <c r="F5" s="3">
        <v>0.31</v>
      </c>
      <c r="G5" s="7">
        <f t="shared" ref="G5:G6" si="0">(C5*9.41)/$J$4</f>
        <v>75.950586315789479</v>
      </c>
    </row>
    <row r="6" spans="1:10">
      <c r="A6" s="18">
        <v>44777</v>
      </c>
      <c r="B6" s="3">
        <v>194.4</v>
      </c>
      <c r="C6" s="9">
        <v>733.91</v>
      </c>
      <c r="D6" s="3">
        <v>61201.67</v>
      </c>
      <c r="E6" s="3">
        <v>0.35</v>
      </c>
      <c r="F6" s="3">
        <v>0.28999999999999998</v>
      </c>
      <c r="G6" s="7">
        <f t="shared" si="0"/>
        <v>72.69571684210527</v>
      </c>
    </row>
    <row r="7" spans="1:10">
      <c r="A7" s="22">
        <v>44778</v>
      </c>
      <c r="B7" s="24">
        <v>194.4</v>
      </c>
      <c r="C7" s="26">
        <v>916.31</v>
      </c>
      <c r="D7" s="24">
        <f>D6+C7</f>
        <v>62117.979999999996</v>
      </c>
      <c r="E7" s="24">
        <v>0.44</v>
      </c>
      <c r="F7" s="24">
        <v>0.37</v>
      </c>
      <c r="G7" s="27">
        <f>(C7*9.41)/$J$4</f>
        <v>90.76291684210527</v>
      </c>
    </row>
    <row r="8" spans="1:10">
      <c r="A8" s="18">
        <v>44779</v>
      </c>
      <c r="B8" s="3">
        <v>194.4</v>
      </c>
      <c r="C8" s="9">
        <v>835.28</v>
      </c>
      <c r="D8" s="3">
        <f>D7+C8</f>
        <v>62953.259999999995</v>
      </c>
      <c r="E8" s="3">
        <v>0.4</v>
      </c>
      <c r="F8" s="3">
        <v>0.33</v>
      </c>
      <c r="G8" s="7">
        <f>(C8*9.41)/$J$4</f>
        <v>82.736682105263156</v>
      </c>
    </row>
    <row r="9" spans="1:10">
      <c r="A9" s="18">
        <v>44780</v>
      </c>
      <c r="B9" s="3">
        <v>194.4</v>
      </c>
      <c r="C9" s="9">
        <v>1101.3699999999999</v>
      </c>
      <c r="D9" s="3">
        <f t="shared" ref="D9:D33" si="1">D8+C9</f>
        <v>64054.63</v>
      </c>
      <c r="E9" s="3">
        <v>0.52</v>
      </c>
      <c r="F9" s="3">
        <v>0.44</v>
      </c>
      <c r="G9" s="7">
        <f t="shared" ref="G9:G13" si="2">(C9*9.41)/$J$4</f>
        <v>109.09359684210524</v>
      </c>
    </row>
    <row r="10" spans="1:10">
      <c r="A10" s="18">
        <v>44781</v>
      </c>
      <c r="B10" s="3">
        <v>194.4</v>
      </c>
      <c r="C10" s="9">
        <v>778.28</v>
      </c>
      <c r="D10" s="3">
        <f t="shared" si="1"/>
        <v>64832.909999999996</v>
      </c>
      <c r="E10" s="3">
        <v>0.37</v>
      </c>
      <c r="F10" s="3">
        <v>0.31</v>
      </c>
      <c r="G10" s="7">
        <f t="shared" si="2"/>
        <v>77.090682105263156</v>
      </c>
    </row>
    <row r="11" spans="1:10">
      <c r="A11" s="18">
        <v>44782</v>
      </c>
      <c r="B11" s="3">
        <v>194.4</v>
      </c>
      <c r="C11" s="9">
        <v>948.79</v>
      </c>
      <c r="D11" s="3">
        <f t="shared" si="1"/>
        <v>65781.7</v>
      </c>
      <c r="E11" s="3">
        <v>0.45</v>
      </c>
      <c r="F11" s="3">
        <v>0.38</v>
      </c>
      <c r="G11" s="7">
        <f t="shared" si="2"/>
        <v>93.980146315789483</v>
      </c>
    </row>
    <row r="12" spans="1:10">
      <c r="A12" s="18">
        <v>44783</v>
      </c>
      <c r="B12" s="3">
        <v>194.4</v>
      </c>
      <c r="C12" s="9">
        <v>778.22</v>
      </c>
      <c r="D12" s="3">
        <f t="shared" si="1"/>
        <v>66559.92</v>
      </c>
      <c r="E12" s="3">
        <v>0.37</v>
      </c>
      <c r="F12" s="3">
        <v>0.31</v>
      </c>
      <c r="G12" s="7">
        <f t="shared" si="2"/>
        <v>77.084738947368422</v>
      </c>
    </row>
    <row r="13" spans="1:10">
      <c r="A13" s="18">
        <v>44784</v>
      </c>
      <c r="B13" s="3">
        <v>194.4</v>
      </c>
      <c r="C13" s="9">
        <v>797.44</v>
      </c>
      <c r="D13" s="3">
        <f t="shared" si="1"/>
        <v>67357.36</v>
      </c>
      <c r="E13" s="3">
        <v>0.38</v>
      </c>
      <c r="F13" s="3">
        <v>0.32</v>
      </c>
      <c r="G13" s="7">
        <f t="shared" si="2"/>
        <v>78.988530526315799</v>
      </c>
    </row>
    <row r="14" spans="1:10">
      <c r="A14" s="22">
        <v>44785</v>
      </c>
      <c r="B14" s="24">
        <v>194.4</v>
      </c>
      <c r="C14" s="26">
        <v>1002.94</v>
      </c>
      <c r="D14" s="24">
        <f t="shared" si="1"/>
        <v>68360.3</v>
      </c>
      <c r="E14" s="24">
        <v>0.48</v>
      </c>
      <c r="F14" s="24">
        <v>0.4</v>
      </c>
      <c r="G14" s="27">
        <f>(C14*9.41)/$J$4</f>
        <v>99.343846315789477</v>
      </c>
    </row>
    <row r="15" spans="1:10">
      <c r="A15" s="18">
        <v>44786</v>
      </c>
      <c r="B15" s="3">
        <v>194.4</v>
      </c>
      <c r="C15" s="9">
        <v>713.09</v>
      </c>
      <c r="D15" s="3">
        <f t="shared" si="1"/>
        <v>69073.39</v>
      </c>
      <c r="E15" s="3">
        <v>0.34</v>
      </c>
      <c r="F15" s="3">
        <v>0.28999999999999998</v>
      </c>
      <c r="G15" s="7">
        <f>(C15*9.41)/$J$4</f>
        <v>70.633441052631582</v>
      </c>
    </row>
    <row r="16" spans="1:10">
      <c r="A16" s="18">
        <v>44787</v>
      </c>
      <c r="B16" s="3">
        <v>194.4</v>
      </c>
      <c r="C16" s="9">
        <v>642.6</v>
      </c>
      <c r="D16" s="3">
        <f t="shared" si="1"/>
        <v>69715.990000000005</v>
      </c>
      <c r="E16" s="3">
        <v>0.31</v>
      </c>
      <c r="F16" s="3">
        <v>0.26</v>
      </c>
      <c r="G16" s="7">
        <f t="shared" ref="G16:G20" si="3">(C16*9.41)/$J$4</f>
        <v>63.651221052631577</v>
      </c>
    </row>
    <row r="17" spans="1:8">
      <c r="A17" s="18">
        <v>44788</v>
      </c>
      <c r="B17" s="3">
        <v>194.4</v>
      </c>
      <c r="C17" s="9">
        <v>1.85</v>
      </c>
      <c r="D17" s="3">
        <f t="shared" si="1"/>
        <v>69717.840000000011</v>
      </c>
      <c r="E17" s="3"/>
      <c r="F17" s="3"/>
      <c r="G17" s="7">
        <f t="shared" si="3"/>
        <v>0.18324736842105263</v>
      </c>
      <c r="H17" s="41" t="s">
        <v>86</v>
      </c>
    </row>
    <row r="18" spans="1:8">
      <c r="A18" s="18">
        <v>44789</v>
      </c>
      <c r="B18" s="3">
        <v>194.4</v>
      </c>
      <c r="C18" s="9">
        <v>940.54</v>
      </c>
      <c r="D18" s="3">
        <f t="shared" si="1"/>
        <v>70658.38</v>
      </c>
      <c r="E18" s="3">
        <v>0.45</v>
      </c>
      <c r="F18" s="3">
        <v>0.38</v>
      </c>
      <c r="G18" s="7">
        <f t="shared" si="3"/>
        <v>93.162962105263162</v>
      </c>
    </row>
    <row r="19" spans="1:8">
      <c r="A19" s="18">
        <v>44790</v>
      </c>
      <c r="B19" s="3">
        <v>194.4</v>
      </c>
      <c r="C19" s="9">
        <v>1020.75</v>
      </c>
      <c r="D19" s="3">
        <f t="shared" si="1"/>
        <v>71679.13</v>
      </c>
      <c r="E19" s="3">
        <v>0.49</v>
      </c>
      <c r="F19" s="3">
        <v>0.41</v>
      </c>
      <c r="G19" s="7">
        <f t="shared" si="3"/>
        <v>101.10797368421052</v>
      </c>
    </row>
    <row r="20" spans="1:8">
      <c r="A20" s="18">
        <v>44791</v>
      </c>
      <c r="B20" s="3">
        <v>194.4</v>
      </c>
      <c r="C20" s="9">
        <v>955.7</v>
      </c>
      <c r="D20" s="3">
        <f t="shared" si="1"/>
        <v>72634.83</v>
      </c>
      <c r="E20" s="3">
        <v>0.45</v>
      </c>
      <c r="F20" s="3">
        <v>0.38</v>
      </c>
      <c r="G20" s="7">
        <f t="shared" si="3"/>
        <v>94.664600000000007</v>
      </c>
    </row>
    <row r="21" spans="1:8">
      <c r="A21" s="22">
        <v>44792</v>
      </c>
      <c r="B21" s="24">
        <v>194.4</v>
      </c>
      <c r="C21" s="26">
        <v>614.63</v>
      </c>
      <c r="D21" s="24">
        <f t="shared" si="1"/>
        <v>73249.460000000006</v>
      </c>
      <c r="E21" s="24">
        <v>0.28999999999999998</v>
      </c>
      <c r="F21" s="24">
        <v>0.25</v>
      </c>
      <c r="G21" s="27">
        <f>(C21*9.41)/$J$4</f>
        <v>60.880718947368422</v>
      </c>
    </row>
    <row r="22" spans="1:8">
      <c r="A22" s="18">
        <v>44793</v>
      </c>
      <c r="B22" s="3">
        <v>194.4</v>
      </c>
      <c r="C22" s="9">
        <v>788.23</v>
      </c>
      <c r="D22" s="3">
        <f t="shared" si="1"/>
        <v>74037.69</v>
      </c>
      <c r="E22" s="3">
        <v>0.37</v>
      </c>
      <c r="F22" s="3">
        <v>0.32</v>
      </c>
      <c r="G22" s="7">
        <f>(C22*9.41)/$J$4</f>
        <v>78.076255789473691</v>
      </c>
    </row>
    <row r="23" spans="1:8">
      <c r="A23" s="18">
        <v>44794</v>
      </c>
      <c r="B23" s="3">
        <v>194.4</v>
      </c>
      <c r="C23" s="9">
        <v>1114.98</v>
      </c>
      <c r="D23" s="3">
        <f t="shared" si="1"/>
        <v>75152.67</v>
      </c>
      <c r="E23" s="3">
        <v>0.53</v>
      </c>
      <c r="F23" s="3">
        <v>0.45</v>
      </c>
      <c r="G23" s="7">
        <f t="shared" ref="G23:G27" si="4">(C23*9.41)/$J$4</f>
        <v>110.44170315789475</v>
      </c>
    </row>
    <row r="24" spans="1:8">
      <c r="A24" s="18">
        <v>44795</v>
      </c>
      <c r="B24" s="3">
        <v>194.4</v>
      </c>
      <c r="C24" s="9">
        <v>914.44</v>
      </c>
      <c r="D24" s="3">
        <f t="shared" si="1"/>
        <v>76067.11</v>
      </c>
      <c r="E24" s="3">
        <v>0.43</v>
      </c>
      <c r="F24" s="3">
        <v>0.37</v>
      </c>
      <c r="G24" s="7">
        <f t="shared" si="4"/>
        <v>90.577688421052628</v>
      </c>
    </row>
    <row r="25" spans="1:8">
      <c r="A25" s="18">
        <v>44796</v>
      </c>
      <c r="B25" s="3">
        <v>194.4</v>
      </c>
      <c r="C25" s="9">
        <v>954.17</v>
      </c>
      <c r="D25" s="3">
        <f t="shared" si="1"/>
        <v>77021.279999999999</v>
      </c>
      <c r="E25" s="3">
        <v>0.45</v>
      </c>
      <c r="F25" s="3">
        <v>0.38</v>
      </c>
      <c r="G25" s="7">
        <f t="shared" si="4"/>
        <v>94.513049473684205</v>
      </c>
    </row>
    <row r="26" spans="1:8">
      <c r="A26" s="18">
        <v>44797</v>
      </c>
      <c r="B26" s="3">
        <v>194.4</v>
      </c>
      <c r="C26" s="9">
        <v>764</v>
      </c>
      <c r="D26" s="3">
        <f t="shared" si="1"/>
        <v>77785.279999999999</v>
      </c>
      <c r="E26" s="3">
        <v>0.36</v>
      </c>
      <c r="F26" s="3">
        <v>0.31</v>
      </c>
      <c r="G26" s="7">
        <f t="shared" si="4"/>
        <v>75.676210526315785</v>
      </c>
    </row>
    <row r="27" spans="1:8">
      <c r="A27" s="18">
        <v>44798</v>
      </c>
      <c r="B27" s="3">
        <v>194.4</v>
      </c>
      <c r="C27" s="9">
        <v>1059.07</v>
      </c>
      <c r="D27" s="3">
        <f t="shared" si="1"/>
        <v>78844.350000000006</v>
      </c>
      <c r="E27" s="3">
        <v>0.5</v>
      </c>
      <c r="F27" s="3">
        <v>0.42</v>
      </c>
      <c r="G27" s="7">
        <f t="shared" si="4"/>
        <v>104.90367052631578</v>
      </c>
    </row>
    <row r="28" spans="1:8">
      <c r="A28" s="22">
        <v>44799</v>
      </c>
      <c r="B28" s="24">
        <v>194.4</v>
      </c>
      <c r="C28" s="26">
        <v>404.15</v>
      </c>
      <c r="D28" s="24">
        <f t="shared" si="1"/>
        <v>79248.5</v>
      </c>
      <c r="E28" s="24">
        <v>0.19</v>
      </c>
      <c r="F28" s="24">
        <v>0.16</v>
      </c>
      <c r="G28" s="27">
        <f>(C28*9.41)/$J$4</f>
        <v>40.032121052631581</v>
      </c>
    </row>
    <row r="29" spans="1:8">
      <c r="A29" s="18">
        <v>44800</v>
      </c>
      <c r="B29" s="3">
        <v>194.4</v>
      </c>
      <c r="C29" s="9">
        <v>305.85000000000002</v>
      </c>
      <c r="D29" s="3">
        <f t="shared" si="1"/>
        <v>79554.350000000006</v>
      </c>
      <c r="E29" s="3">
        <v>0.15</v>
      </c>
      <c r="F29" s="3">
        <v>0.12</v>
      </c>
      <c r="G29" s="7">
        <f>(C29*9.41)/$J$4</f>
        <v>30.295247368421055</v>
      </c>
    </row>
    <row r="30" spans="1:8">
      <c r="A30" s="18">
        <v>44801</v>
      </c>
      <c r="B30" s="3">
        <v>194.4</v>
      </c>
      <c r="C30" s="9">
        <v>990.31</v>
      </c>
      <c r="D30" s="3">
        <f t="shared" si="1"/>
        <v>80544.66</v>
      </c>
      <c r="E30" s="3">
        <v>0.47</v>
      </c>
      <c r="F30" s="3">
        <v>0.4</v>
      </c>
      <c r="G30" s="7">
        <f t="shared" ref="G30:G33" si="5">(C30*9.41)/$J$4</f>
        <v>98.092811578947376</v>
      </c>
    </row>
    <row r="31" spans="1:8">
      <c r="A31" s="18">
        <v>44802</v>
      </c>
      <c r="B31" s="3">
        <v>194.4</v>
      </c>
      <c r="C31" s="9">
        <v>964.98</v>
      </c>
      <c r="D31" s="3">
        <f t="shared" si="1"/>
        <v>81509.64</v>
      </c>
      <c r="E31" s="3">
        <v>0.46</v>
      </c>
      <c r="F31" s="3">
        <v>0.39</v>
      </c>
      <c r="G31" s="7">
        <f t="shared" si="5"/>
        <v>95.583808421052638</v>
      </c>
    </row>
    <row r="32" spans="1:8">
      <c r="A32" s="18">
        <v>44803</v>
      </c>
      <c r="B32" s="3">
        <v>194.4</v>
      </c>
      <c r="C32" s="9">
        <v>1023.57</v>
      </c>
      <c r="D32" s="3">
        <f t="shared" si="1"/>
        <v>82533.210000000006</v>
      </c>
      <c r="E32" s="3">
        <v>0.49</v>
      </c>
      <c r="F32" s="3">
        <v>0.41</v>
      </c>
      <c r="G32" s="7">
        <f t="shared" si="5"/>
        <v>101.38730210526316</v>
      </c>
    </row>
    <row r="33" spans="1:7">
      <c r="A33" s="18">
        <v>44804</v>
      </c>
      <c r="B33" s="3">
        <v>194.4</v>
      </c>
      <c r="C33" s="9">
        <v>1029.31</v>
      </c>
      <c r="D33" s="3">
        <f t="shared" si="1"/>
        <v>83562.52</v>
      </c>
      <c r="E33" s="3">
        <v>0.49</v>
      </c>
      <c r="F33" s="3">
        <v>0.41</v>
      </c>
      <c r="G33" s="7">
        <f t="shared" si="5"/>
        <v>101.95586421052631</v>
      </c>
    </row>
    <row r="34" spans="1:7">
      <c r="C34" s="12">
        <f>SUM(C3:C33)</f>
        <v>25647.85</v>
      </c>
      <c r="D34" s="12">
        <f>SUM(D3:D33)</f>
        <v>2204642.9800000004</v>
      </c>
      <c r="E34" s="12">
        <f>SUM(E3:E33)</f>
        <v>12.190000000000001</v>
      </c>
      <c r="F34" s="12">
        <f>SUM(F3:F33)</f>
        <v>10.290000000000001</v>
      </c>
      <c r="G34" s="21">
        <f>SUM(G3:G33)</f>
        <v>2540.4870368421057</v>
      </c>
    </row>
  </sheetData>
  <sheetProtection algorithmName="SHA-512" hashValue="OqYicUAM21uDwUjqTIJilOkZqGHj/BJzBD7d9P4tk8gco8ZWd+doKsWFlcld2QGhPBfaqqUJTwhEuSnXlyAIhg==" saltValue="Rlla7Nc4rM1qlKSe0gC7tQ==" spinCount="100000" sheet="1" objects="1" scenarios="1"/>
  <mergeCells count="1">
    <mergeCell ref="A1:G1"/>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647CD-024B-4A9B-835B-9FD74FBD84D3}">
  <dimension ref="A1:J34"/>
  <sheetViews>
    <sheetView workbookViewId="0">
      <selection activeCell="E33" sqref="E33"/>
    </sheetView>
  </sheetViews>
  <sheetFormatPr defaultColWidth="9" defaultRowHeight="15"/>
  <cols>
    <col min="1" max="4" width="23.140625" customWidth="1"/>
    <col min="5" max="5" width="15.42578125" customWidth="1"/>
    <col min="6" max="7" width="19.42578125" customWidth="1"/>
    <col min="9" max="9" width="20.7109375" bestFit="1" customWidth="1"/>
    <col min="10" max="10" width="3.28515625" bestFit="1" customWidth="1"/>
  </cols>
  <sheetData>
    <row r="1" spans="1:10" ht="24.95" customHeight="1">
      <c r="A1" s="69" t="s">
        <v>0</v>
      </c>
      <c r="B1" s="69"/>
      <c r="C1" s="69"/>
      <c r="D1" s="69"/>
      <c r="E1" s="69"/>
      <c r="F1" s="69"/>
      <c r="G1" s="69"/>
    </row>
    <row r="2" spans="1:10" ht="30">
      <c r="A2" s="1" t="s">
        <v>1</v>
      </c>
      <c r="B2" s="1" t="s">
        <v>2</v>
      </c>
      <c r="C2" s="1" t="s">
        <v>3</v>
      </c>
      <c r="D2" s="1" t="s">
        <v>4</v>
      </c>
      <c r="E2" s="1" t="s">
        <v>5</v>
      </c>
      <c r="F2" s="1" t="s">
        <v>6</v>
      </c>
      <c r="G2" s="1" t="s">
        <v>7</v>
      </c>
    </row>
    <row r="3" spans="1:10">
      <c r="A3" s="18">
        <v>44805</v>
      </c>
      <c r="B3" s="3">
        <v>194.4</v>
      </c>
      <c r="C3" s="3">
        <v>895.92</v>
      </c>
      <c r="D3" s="3">
        <v>84458.44</v>
      </c>
      <c r="E3" s="3">
        <v>0.43</v>
      </c>
      <c r="F3" s="3">
        <v>0.36</v>
      </c>
      <c r="G3" s="7">
        <f>(C3*9.41)/$J$4</f>
        <v>88.743233684210537</v>
      </c>
    </row>
    <row r="4" spans="1:10" ht="15.75">
      <c r="A4" s="22">
        <v>44806</v>
      </c>
      <c r="B4" s="24">
        <v>194.4</v>
      </c>
      <c r="C4" s="24">
        <v>727.65</v>
      </c>
      <c r="D4" s="24">
        <f>C4+D3</f>
        <v>85186.09</v>
      </c>
      <c r="E4" s="24">
        <v>0.35</v>
      </c>
      <c r="F4" s="24">
        <v>0.28999999999999998</v>
      </c>
      <c r="G4" s="27">
        <f t="shared" ref="G4:G32" si="0">(C4*9.41)/$J$4</f>
        <v>72.075647368421045</v>
      </c>
      <c r="I4" s="35" t="s">
        <v>12</v>
      </c>
      <c r="J4" s="37">
        <f>'Aug- 2022'!J4</f>
        <v>95</v>
      </c>
    </row>
    <row r="5" spans="1:10">
      <c r="A5" s="18">
        <v>44807</v>
      </c>
      <c r="B5" s="3">
        <v>194.4</v>
      </c>
      <c r="C5" s="9">
        <v>1025.47</v>
      </c>
      <c r="D5" s="3">
        <f t="shared" ref="D5:D32" si="1">C5+D4</f>
        <v>86211.56</v>
      </c>
      <c r="E5" s="3">
        <v>0.49</v>
      </c>
      <c r="F5" s="3">
        <v>0.41</v>
      </c>
      <c r="G5" s="7">
        <f t="shared" si="0"/>
        <v>101.57550210526317</v>
      </c>
    </row>
    <row r="6" spans="1:10">
      <c r="A6" s="18">
        <v>44808</v>
      </c>
      <c r="B6" s="3">
        <v>194.4</v>
      </c>
      <c r="C6" s="9">
        <v>625.17999999999995</v>
      </c>
      <c r="D6" s="3">
        <f t="shared" si="1"/>
        <v>86836.739999999991</v>
      </c>
      <c r="E6" s="3">
        <v>0.3</v>
      </c>
      <c r="F6" s="3">
        <v>0.25</v>
      </c>
      <c r="G6" s="7">
        <f t="shared" si="0"/>
        <v>61.925724210526319</v>
      </c>
    </row>
    <row r="7" spans="1:10">
      <c r="A7" s="18">
        <v>44809</v>
      </c>
      <c r="B7" s="3">
        <v>194.4</v>
      </c>
      <c r="C7" s="9">
        <v>566.15</v>
      </c>
      <c r="D7" s="3">
        <f t="shared" si="1"/>
        <v>87402.889999999985</v>
      </c>
      <c r="E7" s="3">
        <v>0.27</v>
      </c>
      <c r="F7" s="3">
        <v>0.23</v>
      </c>
      <c r="G7" s="7">
        <f t="shared" si="0"/>
        <v>56.078647368421052</v>
      </c>
    </row>
    <row r="8" spans="1:10">
      <c r="A8" s="18">
        <v>44810</v>
      </c>
      <c r="B8" s="3">
        <v>194.4</v>
      </c>
      <c r="C8" s="9">
        <v>1034.2</v>
      </c>
      <c r="D8" s="3">
        <f t="shared" si="1"/>
        <v>88437.089999999982</v>
      </c>
      <c r="E8" s="3">
        <v>0.49</v>
      </c>
      <c r="F8" s="3">
        <v>0.41</v>
      </c>
      <c r="G8" s="7">
        <f t="shared" si="0"/>
        <v>102.44023157894738</v>
      </c>
    </row>
    <row r="9" spans="1:10">
      <c r="A9" s="18">
        <v>44811</v>
      </c>
      <c r="B9" s="3">
        <v>194.4</v>
      </c>
      <c r="C9" s="9">
        <v>704.28</v>
      </c>
      <c r="D9" s="3">
        <f t="shared" si="1"/>
        <v>89141.369999999981</v>
      </c>
      <c r="E9" s="3">
        <v>0.34</v>
      </c>
      <c r="F9" s="3">
        <v>0.28000000000000003</v>
      </c>
      <c r="G9" s="7">
        <f t="shared" si="0"/>
        <v>69.760787368421049</v>
      </c>
    </row>
    <row r="10" spans="1:10">
      <c r="A10" s="18">
        <v>44812</v>
      </c>
      <c r="B10" s="3">
        <v>194.4</v>
      </c>
      <c r="C10" s="9">
        <v>927.92</v>
      </c>
      <c r="D10" s="3">
        <f t="shared" si="1"/>
        <v>90069.289999999979</v>
      </c>
      <c r="E10" s="3">
        <v>0.44</v>
      </c>
      <c r="F10" s="3">
        <v>0.37</v>
      </c>
      <c r="G10" s="7">
        <f t="shared" si="0"/>
        <v>91.912917894736836</v>
      </c>
    </row>
    <row r="11" spans="1:10">
      <c r="A11" s="22">
        <v>44813</v>
      </c>
      <c r="B11" s="24">
        <v>194.4</v>
      </c>
      <c r="C11" s="26">
        <v>953.14</v>
      </c>
      <c r="D11" s="24">
        <f t="shared" si="1"/>
        <v>91022.429999999978</v>
      </c>
      <c r="E11" s="24">
        <v>0.45</v>
      </c>
      <c r="F11" s="24">
        <v>0.38</v>
      </c>
      <c r="G11" s="27">
        <f t="shared" si="0"/>
        <v>94.411025263157896</v>
      </c>
    </row>
    <row r="12" spans="1:10">
      <c r="A12" s="18">
        <v>44814</v>
      </c>
      <c r="B12" s="3">
        <v>194.4</v>
      </c>
      <c r="C12" s="9">
        <v>757.91</v>
      </c>
      <c r="D12" s="3">
        <f t="shared" si="1"/>
        <v>91780.339999999982</v>
      </c>
      <c r="E12" s="3">
        <v>0.36</v>
      </c>
      <c r="F12" s="3">
        <v>0.3</v>
      </c>
      <c r="G12" s="7">
        <f t="shared" si="0"/>
        <v>75.072980000000001</v>
      </c>
    </row>
    <row r="13" spans="1:10">
      <c r="A13" s="18">
        <v>44815</v>
      </c>
      <c r="B13" s="3">
        <v>194.4</v>
      </c>
      <c r="C13" s="9">
        <v>775.49</v>
      </c>
      <c r="D13" s="3">
        <f t="shared" si="1"/>
        <v>92555.829999999987</v>
      </c>
      <c r="E13" s="3">
        <v>0.37</v>
      </c>
      <c r="F13" s="3">
        <v>0.31</v>
      </c>
      <c r="G13" s="7">
        <f t="shared" si="0"/>
        <v>76.814325263157897</v>
      </c>
    </row>
    <row r="14" spans="1:10">
      <c r="A14" s="18">
        <v>44816</v>
      </c>
      <c r="B14" s="3">
        <v>194.4</v>
      </c>
      <c r="C14" s="9">
        <v>421.7</v>
      </c>
      <c r="D14" s="3">
        <f t="shared" si="1"/>
        <v>92977.529999999984</v>
      </c>
      <c r="E14" s="3">
        <v>0.2</v>
      </c>
      <c r="F14" s="3">
        <v>0.17</v>
      </c>
      <c r="G14" s="7">
        <f t="shared" si="0"/>
        <v>41.770494736842103</v>
      </c>
    </row>
    <row r="15" spans="1:10">
      <c r="A15" s="18">
        <v>44817</v>
      </c>
      <c r="B15" s="3">
        <v>194.4</v>
      </c>
      <c r="C15" s="9">
        <v>218.02</v>
      </c>
      <c r="D15" s="3">
        <f t="shared" si="1"/>
        <v>93195.549999999988</v>
      </c>
      <c r="E15" s="3">
        <v>0.1</v>
      </c>
      <c r="F15" s="3">
        <v>0.09</v>
      </c>
      <c r="G15" s="7">
        <f t="shared" si="0"/>
        <v>21.595454736842107</v>
      </c>
    </row>
    <row r="16" spans="1:10">
      <c r="A16" s="18">
        <v>44818</v>
      </c>
      <c r="B16" s="3">
        <v>194.4</v>
      </c>
      <c r="C16" s="9">
        <v>408.37</v>
      </c>
      <c r="D16" s="3">
        <f t="shared" si="1"/>
        <v>93603.919999999984</v>
      </c>
      <c r="E16" s="3">
        <v>0.19</v>
      </c>
      <c r="F16" s="3">
        <v>0.16</v>
      </c>
      <c r="G16" s="7">
        <f t="shared" si="0"/>
        <v>40.450123157894737</v>
      </c>
    </row>
    <row r="17" spans="1:7">
      <c r="A17" s="18">
        <v>44819</v>
      </c>
      <c r="B17" s="3">
        <v>194.4</v>
      </c>
      <c r="C17" s="9">
        <v>828.24</v>
      </c>
      <c r="D17" s="3">
        <f t="shared" si="1"/>
        <v>94432.159999999989</v>
      </c>
      <c r="E17" s="3">
        <v>0.39</v>
      </c>
      <c r="F17" s="3">
        <v>0.33</v>
      </c>
      <c r="G17" s="7">
        <f t="shared" si="0"/>
        <v>82.039351578947375</v>
      </c>
    </row>
    <row r="18" spans="1:7">
      <c r="A18" s="22">
        <v>44820</v>
      </c>
      <c r="B18" s="24">
        <v>194.4</v>
      </c>
      <c r="C18" s="26">
        <v>853.64</v>
      </c>
      <c r="D18" s="24">
        <f t="shared" si="1"/>
        <v>95285.799999999988</v>
      </c>
      <c r="E18" s="24">
        <v>0.41</v>
      </c>
      <c r="F18" s="24">
        <v>0.34</v>
      </c>
      <c r="G18" s="27">
        <f t="shared" si="0"/>
        <v>84.555288421052637</v>
      </c>
    </row>
    <row r="19" spans="1:7">
      <c r="A19" s="18">
        <v>44821</v>
      </c>
      <c r="B19" s="3">
        <v>194.4</v>
      </c>
      <c r="C19" s="9">
        <v>823.21</v>
      </c>
      <c r="D19" s="3">
        <f t="shared" si="1"/>
        <v>96109.01</v>
      </c>
      <c r="E19" s="3">
        <v>0.39</v>
      </c>
      <c r="F19" s="3">
        <v>0.33</v>
      </c>
      <c r="G19" s="7">
        <f t="shared" si="0"/>
        <v>81.541116842105268</v>
      </c>
    </row>
    <row r="20" spans="1:7">
      <c r="A20" s="18">
        <v>44822</v>
      </c>
      <c r="B20" s="3">
        <v>194.4</v>
      </c>
      <c r="C20" s="9">
        <v>888.14</v>
      </c>
      <c r="D20" s="3">
        <f t="shared" si="1"/>
        <v>96997.15</v>
      </c>
      <c r="E20" s="3">
        <v>0.42</v>
      </c>
      <c r="F20" s="3">
        <v>0.36</v>
      </c>
      <c r="G20" s="7">
        <f t="shared" si="0"/>
        <v>87.972604210526313</v>
      </c>
    </row>
    <row r="21" spans="1:7">
      <c r="A21" s="18">
        <v>44823</v>
      </c>
      <c r="B21" s="3">
        <v>194.4</v>
      </c>
      <c r="C21" s="9">
        <v>740.73</v>
      </c>
      <c r="D21" s="3">
        <f t="shared" si="1"/>
        <v>97737.87999999999</v>
      </c>
      <c r="E21" s="3">
        <v>0.35</v>
      </c>
      <c r="F21" s="3">
        <v>0.3</v>
      </c>
      <c r="G21" s="7">
        <f t="shared" si="0"/>
        <v>73.371255789473679</v>
      </c>
    </row>
    <row r="22" spans="1:7">
      <c r="A22" s="18">
        <v>44824</v>
      </c>
      <c r="B22" s="3">
        <v>194.4</v>
      </c>
      <c r="C22" s="9">
        <v>969.83</v>
      </c>
      <c r="D22" s="3">
        <f t="shared" si="1"/>
        <v>98707.709999999992</v>
      </c>
      <c r="E22" s="3">
        <v>0.46</v>
      </c>
      <c r="F22" s="3">
        <v>0.39</v>
      </c>
      <c r="G22" s="7">
        <f t="shared" si="0"/>
        <v>96.064213684210529</v>
      </c>
    </row>
    <row r="23" spans="1:7">
      <c r="A23" s="18">
        <v>44825</v>
      </c>
      <c r="B23" s="3">
        <v>194.4</v>
      </c>
      <c r="C23" s="9">
        <v>955.23</v>
      </c>
      <c r="D23" s="3">
        <f t="shared" si="1"/>
        <v>99662.939999999988</v>
      </c>
      <c r="E23" s="3">
        <v>0.45</v>
      </c>
      <c r="F23" s="3">
        <v>0.38</v>
      </c>
      <c r="G23" s="7">
        <f t="shared" si="0"/>
        <v>94.618045263157896</v>
      </c>
    </row>
    <row r="24" spans="1:7">
      <c r="A24" s="18">
        <v>44826</v>
      </c>
      <c r="B24" s="3">
        <v>194.4</v>
      </c>
      <c r="C24" s="9">
        <v>949.21</v>
      </c>
      <c r="D24" s="3">
        <f t="shared" si="1"/>
        <v>100612.15</v>
      </c>
      <c r="E24" s="3">
        <v>0.45</v>
      </c>
      <c r="F24" s="3">
        <v>0.38</v>
      </c>
      <c r="G24" s="7">
        <f t="shared" si="0"/>
        <v>94.021748421052635</v>
      </c>
    </row>
    <row r="25" spans="1:7">
      <c r="A25" s="22">
        <v>44827</v>
      </c>
      <c r="B25" s="24">
        <v>194.4</v>
      </c>
      <c r="C25" s="26">
        <v>799.08</v>
      </c>
      <c r="D25" s="24">
        <f t="shared" si="1"/>
        <v>101411.23</v>
      </c>
      <c r="E25" s="24">
        <v>0.38</v>
      </c>
      <c r="F25" s="24">
        <v>0.32</v>
      </c>
      <c r="G25" s="27">
        <f t="shared" si="0"/>
        <v>79.150976842105266</v>
      </c>
    </row>
    <row r="26" spans="1:7">
      <c r="A26" s="18">
        <v>44828</v>
      </c>
      <c r="B26" s="3">
        <v>194.4</v>
      </c>
      <c r="C26" s="9">
        <v>711.24</v>
      </c>
      <c r="D26" s="3">
        <f t="shared" si="1"/>
        <v>102122.47</v>
      </c>
      <c r="E26" s="3">
        <v>0.34</v>
      </c>
      <c r="F26" s="3">
        <v>0.28000000000000003</v>
      </c>
      <c r="G26" s="7">
        <f t="shared" si="0"/>
        <v>70.450193684210532</v>
      </c>
    </row>
    <row r="27" spans="1:7">
      <c r="A27" s="18">
        <v>44829</v>
      </c>
      <c r="B27" s="3">
        <v>194.4</v>
      </c>
      <c r="C27" s="9">
        <v>672.91</v>
      </c>
      <c r="D27" s="3">
        <f t="shared" si="1"/>
        <v>102795.38</v>
      </c>
      <c r="E27" s="3">
        <v>0.32</v>
      </c>
      <c r="F27" s="3">
        <v>0.27</v>
      </c>
      <c r="G27" s="7">
        <f t="shared" si="0"/>
        <v>66.653506315789471</v>
      </c>
    </row>
    <row r="28" spans="1:7">
      <c r="A28" s="18">
        <v>44830</v>
      </c>
      <c r="B28" s="3">
        <v>194.4</v>
      </c>
      <c r="C28" s="9">
        <v>694.15</v>
      </c>
      <c r="D28" s="3">
        <f t="shared" si="1"/>
        <v>103489.53</v>
      </c>
      <c r="E28" s="3">
        <v>0.33</v>
      </c>
      <c r="F28" s="3">
        <v>0.28000000000000003</v>
      </c>
      <c r="G28" s="7">
        <f t="shared" si="0"/>
        <v>68.757384210526311</v>
      </c>
    </row>
    <row r="29" spans="1:7">
      <c r="A29" s="18">
        <v>44831</v>
      </c>
      <c r="B29" s="3">
        <v>194.4</v>
      </c>
      <c r="C29" s="9">
        <v>711.44</v>
      </c>
      <c r="D29" s="3">
        <f t="shared" si="1"/>
        <v>104200.97</v>
      </c>
      <c r="E29" s="3">
        <v>0.34</v>
      </c>
      <c r="F29" s="3">
        <v>0.28999999999999998</v>
      </c>
      <c r="G29" s="7">
        <f t="shared" si="0"/>
        <v>70.470004210526326</v>
      </c>
    </row>
    <row r="30" spans="1:7">
      <c r="A30" s="18">
        <v>44832</v>
      </c>
      <c r="B30" s="3">
        <v>194.4</v>
      </c>
      <c r="C30" s="9">
        <v>817.78</v>
      </c>
      <c r="D30" s="3">
        <f t="shared" si="1"/>
        <v>105018.75</v>
      </c>
      <c r="E30" s="3">
        <v>0.39</v>
      </c>
      <c r="F30" s="3">
        <v>0.33</v>
      </c>
      <c r="G30" s="7">
        <f t="shared" si="0"/>
        <v>81.003261052631572</v>
      </c>
    </row>
    <row r="31" spans="1:7">
      <c r="A31" s="18">
        <v>44833</v>
      </c>
      <c r="B31" s="3">
        <v>194.4</v>
      </c>
      <c r="C31" s="9">
        <v>820.91</v>
      </c>
      <c r="D31" s="3">
        <f t="shared" si="1"/>
        <v>105839.66</v>
      </c>
      <c r="E31" s="3">
        <v>0.39</v>
      </c>
      <c r="F31" s="3">
        <v>0.33</v>
      </c>
      <c r="G31" s="7">
        <f t="shared" si="0"/>
        <v>81.313295789473685</v>
      </c>
    </row>
    <row r="32" spans="1:7">
      <c r="A32" s="22">
        <v>44834</v>
      </c>
      <c r="B32" s="24">
        <v>194.4</v>
      </c>
      <c r="C32" s="26">
        <v>371.13</v>
      </c>
      <c r="D32" s="24">
        <f t="shared" si="1"/>
        <v>106210.79000000001</v>
      </c>
      <c r="E32" s="24">
        <v>0.18</v>
      </c>
      <c r="F32" s="24">
        <v>0.15</v>
      </c>
      <c r="G32" s="27">
        <f t="shared" si="0"/>
        <v>36.76140315789474</v>
      </c>
    </row>
    <row r="33" spans="1:7">
      <c r="A33" s="18"/>
      <c r="B33" s="3"/>
      <c r="C33" s="9"/>
      <c r="D33" s="3"/>
      <c r="E33" s="3"/>
      <c r="F33" s="3"/>
      <c r="G33" s="7"/>
    </row>
    <row r="34" spans="1:7">
      <c r="C34" s="12">
        <f>SUM(C3:C33)</f>
        <v>22648.270000000004</v>
      </c>
      <c r="D34" s="12">
        <f>SUM(D3:D33)</f>
        <v>2863512.65</v>
      </c>
      <c r="E34" s="12">
        <f>SUM(E3:E33)</f>
        <v>10.770000000000001</v>
      </c>
      <c r="F34" s="12">
        <f>SUM(F3:F33)</f>
        <v>9.07</v>
      </c>
      <c r="G34" s="21">
        <f>SUM(G3:G33)</f>
        <v>2243.370744210526</v>
      </c>
    </row>
  </sheetData>
  <sheetProtection algorithmName="SHA-512" hashValue="ayNh/LQyVtBqeuPz6hVLE3wnUpQRUHsYjKNjeqm2uWqtVHmUMTbwFQI/Q+ezf3ZaXt7eMHxQ7Hk0BkF2LxyXAw==" saltValue="9wq3shFRZI9NnioLCzbEPQ==" spinCount="100000" sheet="1" objects="1" scenarios="1"/>
  <mergeCells count="1">
    <mergeCell ref="A1:G1"/>
  </mergeCell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307F1-E103-4D71-9C9E-12FD65EAFBA9}">
  <dimension ref="A1:J34"/>
  <sheetViews>
    <sheetView workbookViewId="0">
      <selection activeCell="G33" sqref="G33"/>
    </sheetView>
  </sheetViews>
  <sheetFormatPr defaultColWidth="9" defaultRowHeight="15"/>
  <cols>
    <col min="1" max="4" width="23.140625" customWidth="1"/>
    <col min="5" max="5" width="15.42578125" customWidth="1"/>
    <col min="6" max="7" width="19.42578125" customWidth="1"/>
    <col min="9" max="9" width="20.7109375" bestFit="1" customWidth="1"/>
    <col min="10" max="10" width="3.28515625" bestFit="1" customWidth="1"/>
  </cols>
  <sheetData>
    <row r="1" spans="1:10" ht="24.95" customHeight="1">
      <c r="A1" s="69" t="s">
        <v>0</v>
      </c>
      <c r="B1" s="69"/>
      <c r="C1" s="69"/>
      <c r="D1" s="69"/>
      <c r="E1" s="69"/>
      <c r="F1" s="69"/>
      <c r="G1" s="69"/>
    </row>
    <row r="2" spans="1:10" ht="30">
      <c r="A2" s="1" t="s">
        <v>1</v>
      </c>
      <c r="B2" s="1" t="s">
        <v>2</v>
      </c>
      <c r="C2" s="1" t="s">
        <v>3</v>
      </c>
      <c r="D2" s="1" t="s">
        <v>4</v>
      </c>
      <c r="E2" s="1" t="s">
        <v>5</v>
      </c>
      <c r="F2" s="1" t="s">
        <v>6</v>
      </c>
      <c r="G2" s="1" t="s">
        <v>7</v>
      </c>
    </row>
    <row r="3" spans="1:10">
      <c r="A3" s="18">
        <v>44835</v>
      </c>
      <c r="B3" s="3">
        <v>194.4</v>
      </c>
      <c r="C3" s="3">
        <v>618.62</v>
      </c>
      <c r="D3" s="3">
        <v>106829.41</v>
      </c>
      <c r="E3" s="3">
        <v>0.28999999999999998</v>
      </c>
      <c r="F3" s="3">
        <v>0.25</v>
      </c>
      <c r="G3" s="7">
        <f>(C3*9.41)/$J$4</f>
        <v>61.275938947368424</v>
      </c>
    </row>
    <row r="4" spans="1:10" ht="15.75">
      <c r="A4" s="18">
        <v>44836</v>
      </c>
      <c r="B4" s="3">
        <v>194.4</v>
      </c>
      <c r="C4" s="3">
        <v>476.56</v>
      </c>
      <c r="D4" s="3">
        <f>D3+C4</f>
        <v>107305.97</v>
      </c>
      <c r="E4" s="3">
        <v>0.23</v>
      </c>
      <c r="F4" s="3">
        <v>0.19</v>
      </c>
      <c r="G4" s="7">
        <f t="shared" ref="G4:G33" si="0">(C4*9.41)/$J$4</f>
        <v>47.204522105263159</v>
      </c>
      <c r="I4" s="35" t="s">
        <v>12</v>
      </c>
      <c r="J4" s="37">
        <f>'Sept- 2022'!J4</f>
        <v>95</v>
      </c>
    </row>
    <row r="5" spans="1:10">
      <c r="A5" s="18">
        <v>44837</v>
      </c>
      <c r="B5" s="3">
        <v>194.4</v>
      </c>
      <c r="C5" s="9">
        <v>885.55</v>
      </c>
      <c r="D5" s="3">
        <f t="shared" ref="D5:D33" si="1">D4+C5</f>
        <v>108191.52</v>
      </c>
      <c r="E5" s="3">
        <v>0.42</v>
      </c>
      <c r="F5" s="3">
        <v>0.35</v>
      </c>
      <c r="G5" s="7">
        <f t="shared" si="0"/>
        <v>87.716057894736835</v>
      </c>
    </row>
    <row r="6" spans="1:10">
      <c r="A6" s="18">
        <v>44838</v>
      </c>
      <c r="B6" s="3">
        <v>194.4</v>
      </c>
      <c r="C6" s="9">
        <v>860.44</v>
      </c>
      <c r="D6" s="3">
        <f t="shared" si="1"/>
        <v>109051.96</v>
      </c>
      <c r="E6" s="3">
        <v>0.41</v>
      </c>
      <c r="F6" s="3">
        <v>0.34</v>
      </c>
      <c r="G6" s="7">
        <f t="shared" si="0"/>
        <v>85.228846315789482</v>
      </c>
    </row>
    <row r="7" spans="1:10">
      <c r="A7" s="18">
        <v>44839</v>
      </c>
      <c r="B7" s="3">
        <v>194.4</v>
      </c>
      <c r="C7" s="9">
        <v>955.8</v>
      </c>
      <c r="D7" s="3">
        <f t="shared" si="1"/>
        <v>110007.76000000001</v>
      </c>
      <c r="E7" s="3">
        <v>0.45</v>
      </c>
      <c r="F7" s="3">
        <v>0.38</v>
      </c>
      <c r="G7" s="7">
        <f t="shared" si="0"/>
        <v>94.674505263157883</v>
      </c>
    </row>
    <row r="8" spans="1:10">
      <c r="A8" s="18">
        <v>44840</v>
      </c>
      <c r="B8" s="3">
        <v>194.4</v>
      </c>
      <c r="C8" s="9">
        <v>932.64</v>
      </c>
      <c r="D8" s="3">
        <f t="shared" si="1"/>
        <v>110940.40000000001</v>
      </c>
      <c r="E8" s="3">
        <v>0.44</v>
      </c>
      <c r="F8" s="3">
        <v>0.37</v>
      </c>
      <c r="G8" s="7">
        <f t="shared" si="0"/>
        <v>92.380446315789484</v>
      </c>
    </row>
    <row r="9" spans="1:10">
      <c r="A9" s="22">
        <v>44841</v>
      </c>
      <c r="B9" s="24">
        <v>194.4</v>
      </c>
      <c r="C9" s="26">
        <v>889.15</v>
      </c>
      <c r="D9" s="24">
        <f t="shared" si="1"/>
        <v>111829.55</v>
      </c>
      <c r="E9" s="24">
        <v>0.42</v>
      </c>
      <c r="F9" s="24">
        <v>0.36</v>
      </c>
      <c r="G9" s="27">
        <f t="shared" si="0"/>
        <v>88.072647368421059</v>
      </c>
    </row>
    <row r="10" spans="1:10">
      <c r="A10" s="18">
        <v>44842</v>
      </c>
      <c r="B10" s="3">
        <v>194.4</v>
      </c>
      <c r="C10" s="9">
        <v>857.09</v>
      </c>
      <c r="D10" s="3">
        <f t="shared" si="1"/>
        <v>112686.64</v>
      </c>
      <c r="E10" s="3">
        <v>0.41</v>
      </c>
      <c r="F10" s="3">
        <v>0.34</v>
      </c>
      <c r="G10" s="7">
        <f t="shared" si="0"/>
        <v>84.897019999999998</v>
      </c>
    </row>
    <row r="11" spans="1:10">
      <c r="A11" s="18">
        <v>44843</v>
      </c>
      <c r="B11" s="3">
        <v>194.4</v>
      </c>
      <c r="C11" s="9">
        <v>760.34</v>
      </c>
      <c r="D11" s="3">
        <f t="shared" si="1"/>
        <v>113446.98</v>
      </c>
      <c r="E11" s="3">
        <v>0.36</v>
      </c>
      <c r="F11" s="3">
        <v>0.3</v>
      </c>
      <c r="G11" s="7">
        <f t="shared" si="0"/>
        <v>75.313677894736855</v>
      </c>
    </row>
    <row r="12" spans="1:10">
      <c r="A12" s="18">
        <v>44844</v>
      </c>
      <c r="B12" s="3">
        <v>194.4</v>
      </c>
      <c r="C12" s="9">
        <v>635.95000000000005</v>
      </c>
      <c r="D12" s="3">
        <f t="shared" si="1"/>
        <v>114082.93</v>
      </c>
      <c r="E12" s="3">
        <v>0.3</v>
      </c>
      <c r="F12" s="3">
        <v>0.25</v>
      </c>
      <c r="G12" s="7">
        <f t="shared" si="0"/>
        <v>62.992521052631588</v>
      </c>
    </row>
    <row r="13" spans="1:10">
      <c r="A13" s="18">
        <v>44845</v>
      </c>
      <c r="B13" s="3">
        <v>194.4</v>
      </c>
      <c r="C13" s="9">
        <v>929.07</v>
      </c>
      <c r="D13" s="3">
        <f t="shared" si="1"/>
        <v>115012</v>
      </c>
      <c r="E13" s="3">
        <v>0.44</v>
      </c>
      <c r="F13" s="3">
        <v>0.37</v>
      </c>
      <c r="G13" s="7">
        <f t="shared" si="0"/>
        <v>92.026828421052642</v>
      </c>
    </row>
    <row r="14" spans="1:10">
      <c r="A14" s="18">
        <v>44846</v>
      </c>
      <c r="B14" s="3">
        <v>194.4</v>
      </c>
      <c r="C14" s="9">
        <v>904.74</v>
      </c>
      <c r="D14" s="3">
        <f t="shared" si="1"/>
        <v>115916.74</v>
      </c>
      <c r="E14" s="3">
        <v>0.43</v>
      </c>
      <c r="F14" s="3">
        <v>0.36</v>
      </c>
      <c r="G14" s="7">
        <f t="shared" si="0"/>
        <v>89.616877894736845</v>
      </c>
    </row>
    <row r="15" spans="1:10">
      <c r="A15" s="18">
        <v>44847</v>
      </c>
      <c r="B15" s="3">
        <v>194.4</v>
      </c>
      <c r="C15" s="9">
        <v>761.83</v>
      </c>
      <c r="D15" s="3">
        <f t="shared" si="1"/>
        <v>116678.57</v>
      </c>
      <c r="E15" s="3">
        <v>0.36</v>
      </c>
      <c r="F15" s="3">
        <v>0.31</v>
      </c>
      <c r="G15" s="7">
        <f t="shared" si="0"/>
        <v>75.461266315789473</v>
      </c>
    </row>
    <row r="16" spans="1:10">
      <c r="A16" s="22">
        <v>44848</v>
      </c>
      <c r="B16" s="24">
        <v>194.4</v>
      </c>
      <c r="C16" s="26">
        <v>845.07</v>
      </c>
      <c r="D16" s="24">
        <f t="shared" si="1"/>
        <v>117523.64000000001</v>
      </c>
      <c r="E16" s="24">
        <v>0.4</v>
      </c>
      <c r="F16" s="24">
        <v>0.34</v>
      </c>
      <c r="G16" s="27">
        <f t="shared" si="0"/>
        <v>83.706407368421054</v>
      </c>
    </row>
    <row r="17" spans="1:7">
      <c r="A17" s="18">
        <v>44849</v>
      </c>
      <c r="B17" s="3">
        <v>194.4</v>
      </c>
      <c r="C17" s="9">
        <v>435.54</v>
      </c>
      <c r="D17" s="3">
        <f t="shared" si="1"/>
        <v>117959.18000000001</v>
      </c>
      <c r="E17" s="3">
        <v>0.21</v>
      </c>
      <c r="F17" s="3">
        <v>0.17</v>
      </c>
      <c r="G17" s="7">
        <f t="shared" si="0"/>
        <v>43.141383157894744</v>
      </c>
    </row>
    <row r="18" spans="1:7">
      <c r="A18" s="18">
        <v>44850</v>
      </c>
      <c r="B18" s="3">
        <v>194.4</v>
      </c>
      <c r="C18" s="9">
        <v>880.58</v>
      </c>
      <c r="D18" s="3">
        <f t="shared" si="1"/>
        <v>118839.76000000001</v>
      </c>
      <c r="E18" s="3">
        <v>0.42</v>
      </c>
      <c r="F18" s="3">
        <v>0.35</v>
      </c>
      <c r="G18" s="7">
        <f t="shared" si="0"/>
        <v>87.22376631578949</v>
      </c>
    </row>
    <row r="19" spans="1:7">
      <c r="A19" s="18">
        <v>44851</v>
      </c>
      <c r="B19" s="3">
        <v>194.4</v>
      </c>
      <c r="C19" s="9">
        <v>583.95000000000005</v>
      </c>
      <c r="D19" s="3">
        <f t="shared" si="1"/>
        <v>119423.71</v>
      </c>
      <c r="E19" s="3">
        <v>0.28000000000000003</v>
      </c>
      <c r="F19" s="3">
        <v>0.23</v>
      </c>
      <c r="G19" s="7">
        <f t="shared" si="0"/>
        <v>57.84178421052632</v>
      </c>
    </row>
    <row r="20" spans="1:7">
      <c r="A20" s="18">
        <v>44852</v>
      </c>
      <c r="B20" s="3">
        <v>194.4</v>
      </c>
      <c r="C20" s="9">
        <v>795.92</v>
      </c>
      <c r="D20" s="3">
        <f t="shared" si="1"/>
        <v>120219.63</v>
      </c>
      <c r="E20" s="3">
        <v>0.38</v>
      </c>
      <c r="F20" s="3">
        <v>0.32</v>
      </c>
      <c r="G20" s="7">
        <f t="shared" si="0"/>
        <v>78.837970526315786</v>
      </c>
    </row>
    <row r="21" spans="1:7">
      <c r="A21" s="18">
        <v>44853</v>
      </c>
      <c r="B21" s="3">
        <v>194.4</v>
      </c>
      <c r="C21" s="9">
        <v>830.07</v>
      </c>
      <c r="D21" s="3">
        <f t="shared" si="1"/>
        <v>121049.70000000001</v>
      </c>
      <c r="E21" s="3">
        <v>0.39</v>
      </c>
      <c r="F21" s="3">
        <v>0.33</v>
      </c>
      <c r="G21" s="7">
        <f t="shared" si="0"/>
        <v>82.220617894736847</v>
      </c>
    </row>
    <row r="22" spans="1:7">
      <c r="A22" s="18">
        <v>44854</v>
      </c>
      <c r="B22" s="3">
        <v>194.4</v>
      </c>
      <c r="C22" s="9">
        <v>852.96</v>
      </c>
      <c r="D22" s="3">
        <f t="shared" si="1"/>
        <v>121902.66000000002</v>
      </c>
      <c r="E22" s="3">
        <v>0.41</v>
      </c>
      <c r="F22" s="3">
        <v>0.34</v>
      </c>
      <c r="G22" s="7">
        <f t="shared" si="0"/>
        <v>84.487932631578957</v>
      </c>
    </row>
    <row r="23" spans="1:7">
      <c r="A23" s="22">
        <v>44855</v>
      </c>
      <c r="B23" s="24">
        <v>194.4</v>
      </c>
      <c r="C23" s="26">
        <v>789.5</v>
      </c>
      <c r="D23" s="24">
        <f t="shared" si="1"/>
        <v>122692.16000000002</v>
      </c>
      <c r="E23" s="24">
        <v>0.38</v>
      </c>
      <c r="F23" s="24">
        <v>0.32</v>
      </c>
      <c r="G23" s="27">
        <f t="shared" si="0"/>
        <v>78.202052631578951</v>
      </c>
    </row>
    <row r="24" spans="1:7">
      <c r="A24" s="18">
        <v>44856</v>
      </c>
      <c r="B24" s="3">
        <v>194.4</v>
      </c>
      <c r="C24" s="9">
        <v>829.59</v>
      </c>
      <c r="D24" s="3">
        <f t="shared" si="1"/>
        <v>123521.75000000001</v>
      </c>
      <c r="E24" s="3">
        <v>0.39</v>
      </c>
      <c r="F24" s="3">
        <v>0.33</v>
      </c>
      <c r="G24" s="7">
        <f t="shared" si="0"/>
        <v>82.173072631578961</v>
      </c>
    </row>
    <row r="25" spans="1:7">
      <c r="A25" s="18">
        <v>44857</v>
      </c>
      <c r="B25" s="3">
        <v>194.4</v>
      </c>
      <c r="C25" s="9">
        <v>204.19</v>
      </c>
      <c r="D25" s="3">
        <f t="shared" si="1"/>
        <v>123725.94000000002</v>
      </c>
      <c r="E25" s="3">
        <v>0.1</v>
      </c>
      <c r="F25" s="3">
        <v>0.08</v>
      </c>
      <c r="G25" s="7">
        <f t="shared" si="0"/>
        <v>20.225556842105263</v>
      </c>
    </row>
    <row r="26" spans="1:7">
      <c r="A26" s="18">
        <v>44858</v>
      </c>
      <c r="B26" s="3">
        <v>194.4</v>
      </c>
      <c r="C26" s="9">
        <v>209.18</v>
      </c>
      <c r="D26" s="3">
        <f t="shared" si="1"/>
        <v>123935.12000000001</v>
      </c>
      <c r="E26" s="3">
        <v>0.1</v>
      </c>
      <c r="F26" s="3">
        <v>0.08</v>
      </c>
      <c r="G26" s="7">
        <f t="shared" si="0"/>
        <v>20.719829473684211</v>
      </c>
    </row>
    <row r="27" spans="1:7">
      <c r="A27" s="18">
        <v>44859</v>
      </c>
      <c r="B27" s="3">
        <v>194.4</v>
      </c>
      <c r="C27" s="9">
        <v>410.93</v>
      </c>
      <c r="D27" s="3">
        <f t="shared" si="1"/>
        <v>124346.05</v>
      </c>
      <c r="E27" s="3">
        <v>0.2</v>
      </c>
      <c r="F27" s="3">
        <v>0.16</v>
      </c>
      <c r="G27" s="7">
        <f t="shared" si="0"/>
        <v>40.703697894736848</v>
      </c>
    </row>
    <row r="28" spans="1:7">
      <c r="A28" s="18">
        <v>44860</v>
      </c>
      <c r="B28" s="3">
        <v>194.4</v>
      </c>
      <c r="C28" s="9">
        <v>863.53</v>
      </c>
      <c r="D28" s="3">
        <f t="shared" si="1"/>
        <v>125209.58</v>
      </c>
      <c r="E28" s="3">
        <v>0.41</v>
      </c>
      <c r="F28" s="3">
        <v>0.35</v>
      </c>
      <c r="G28" s="7">
        <f t="shared" si="0"/>
        <v>85.534918947368425</v>
      </c>
    </row>
    <row r="29" spans="1:7">
      <c r="A29" s="18">
        <v>44861</v>
      </c>
      <c r="B29" s="3">
        <v>194.4</v>
      </c>
      <c r="C29" s="9">
        <v>867.1</v>
      </c>
      <c r="D29" s="3">
        <f t="shared" si="1"/>
        <v>126076.68000000001</v>
      </c>
      <c r="E29" s="3">
        <v>0.41</v>
      </c>
      <c r="F29" s="3">
        <v>0.35</v>
      </c>
      <c r="G29" s="7">
        <f t="shared" si="0"/>
        <v>85.888536842105268</v>
      </c>
    </row>
    <row r="30" spans="1:7">
      <c r="A30" s="22">
        <v>44862</v>
      </c>
      <c r="B30" s="24">
        <v>194.4</v>
      </c>
      <c r="C30" s="26">
        <v>810.89</v>
      </c>
      <c r="D30" s="24">
        <f t="shared" si="1"/>
        <v>126887.57</v>
      </c>
      <c r="E30" s="24">
        <v>0.39</v>
      </c>
      <c r="F30" s="24">
        <v>0.32</v>
      </c>
      <c r="G30" s="27">
        <f t="shared" si="0"/>
        <v>80.32078842105264</v>
      </c>
    </row>
    <row r="31" spans="1:7">
      <c r="A31" s="18">
        <v>44863</v>
      </c>
      <c r="B31" s="3">
        <v>194.4</v>
      </c>
      <c r="C31" s="9">
        <v>795.21</v>
      </c>
      <c r="D31" s="3">
        <f t="shared" si="1"/>
        <v>127682.78000000001</v>
      </c>
      <c r="E31" s="3">
        <v>0.38</v>
      </c>
      <c r="F31" s="3">
        <v>0.32</v>
      </c>
      <c r="G31" s="7">
        <f t="shared" si="0"/>
        <v>78.767643157894739</v>
      </c>
    </row>
    <row r="32" spans="1:7">
      <c r="A32" s="18">
        <v>44864</v>
      </c>
      <c r="B32" s="3">
        <v>194.4</v>
      </c>
      <c r="C32" s="9">
        <v>780.76</v>
      </c>
      <c r="D32" s="3">
        <f t="shared" si="1"/>
        <v>128463.54000000001</v>
      </c>
      <c r="E32" s="3">
        <v>0.37</v>
      </c>
      <c r="F32" s="3">
        <v>0.31</v>
      </c>
      <c r="G32" s="7">
        <f t="shared" si="0"/>
        <v>77.336332631578955</v>
      </c>
    </row>
    <row r="33" spans="1:7">
      <c r="A33" s="18">
        <v>44865</v>
      </c>
      <c r="B33" s="3">
        <v>194.4</v>
      </c>
      <c r="C33" s="9">
        <v>716.86</v>
      </c>
      <c r="D33" s="3">
        <f t="shared" si="1"/>
        <v>129180.40000000001</v>
      </c>
      <c r="E33" s="3">
        <v>0.34</v>
      </c>
      <c r="F33" s="3">
        <v>0.28999999999999998</v>
      </c>
      <c r="G33" s="7">
        <f t="shared" si="0"/>
        <v>71.006869473684219</v>
      </c>
    </row>
    <row r="34" spans="1:7">
      <c r="C34" s="12">
        <f>SUM(C3:C33)</f>
        <v>22969.609999999997</v>
      </c>
      <c r="D34" s="12">
        <f>SUM(D3:D33)</f>
        <v>3670620.2800000003</v>
      </c>
      <c r="E34" s="12">
        <f>SUM(E3:E33)</f>
        <v>10.92</v>
      </c>
      <c r="F34" s="12">
        <f>SUM(F3:F33)</f>
        <v>9.16</v>
      </c>
      <c r="G34" s="21">
        <f>SUM(G3:G33)</f>
        <v>2275.2003168421056</v>
      </c>
    </row>
  </sheetData>
  <sheetProtection algorithmName="SHA-512" hashValue="9siTvixmD8eYlZgQxn1XL4n0960ufQkEOATNyoVtfu4MKL0S/kJKoefolMxxeS0igcdbOuxFoNIqWPLZxyelsw==" saltValue="CwcBJLjUrlWIViDhetk9RQ==" spinCount="100000" sheet="1" objects="1" scenarios="1"/>
  <mergeCells count="1">
    <mergeCell ref="A1:G1"/>
  </mergeCell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D6196-5246-4A6C-997C-B4767781B548}">
  <dimension ref="A1:J34"/>
  <sheetViews>
    <sheetView topLeftCell="A4" workbookViewId="0">
      <selection activeCell="F32" sqref="F32"/>
    </sheetView>
  </sheetViews>
  <sheetFormatPr defaultColWidth="9" defaultRowHeight="15"/>
  <cols>
    <col min="1" max="4" width="23.140625" customWidth="1"/>
    <col min="5" max="5" width="15.42578125" customWidth="1"/>
    <col min="6" max="7" width="19.42578125" customWidth="1"/>
    <col min="9" max="9" width="20.7109375" bestFit="1" customWidth="1"/>
    <col min="10" max="10" width="3.28515625" bestFit="1" customWidth="1"/>
  </cols>
  <sheetData>
    <row r="1" spans="1:10" ht="24.95" customHeight="1">
      <c r="A1" s="69" t="s">
        <v>0</v>
      </c>
      <c r="B1" s="69"/>
      <c r="C1" s="69"/>
      <c r="D1" s="69"/>
      <c r="E1" s="69"/>
      <c r="F1" s="69"/>
      <c r="G1" s="69"/>
    </row>
    <row r="2" spans="1:10" ht="30">
      <c r="A2" s="1" t="s">
        <v>1</v>
      </c>
      <c r="B2" s="1" t="s">
        <v>2</v>
      </c>
      <c r="C2" s="1" t="s">
        <v>3</v>
      </c>
      <c r="D2" s="1" t="s">
        <v>4</v>
      </c>
      <c r="E2" s="1" t="s">
        <v>5</v>
      </c>
      <c r="F2" s="1" t="s">
        <v>6</v>
      </c>
      <c r="G2" s="1" t="s">
        <v>7</v>
      </c>
    </row>
    <row r="3" spans="1:10">
      <c r="A3" s="18">
        <v>44866</v>
      </c>
      <c r="B3" s="3">
        <v>194.4</v>
      </c>
      <c r="C3" s="3">
        <v>795.34</v>
      </c>
      <c r="D3" s="3">
        <v>129975.74</v>
      </c>
      <c r="E3" s="3">
        <v>0.38</v>
      </c>
      <c r="F3" s="3">
        <v>0.32</v>
      </c>
      <c r="G3" s="7">
        <f>(C3*9.41)/$J$4</f>
        <v>78.780519999999996</v>
      </c>
    </row>
    <row r="4" spans="1:10" ht="15.75">
      <c r="A4" s="18">
        <v>44867</v>
      </c>
      <c r="B4" s="3">
        <v>194.4</v>
      </c>
      <c r="C4" s="3">
        <v>783.59</v>
      </c>
      <c r="D4" s="3">
        <f>D3+C4</f>
        <v>130759.33</v>
      </c>
      <c r="E4" s="3">
        <v>0.37</v>
      </c>
      <c r="F4" s="3">
        <v>0.31</v>
      </c>
      <c r="G4" s="7">
        <f t="shared" ref="G4:G33" si="0">(C4*9.41)/$J$4</f>
        <v>77.616651578947369</v>
      </c>
      <c r="I4" s="35" t="s">
        <v>12</v>
      </c>
      <c r="J4" s="37">
        <f>'Oct- 2022'!J4</f>
        <v>95</v>
      </c>
    </row>
    <row r="5" spans="1:10">
      <c r="A5" s="18">
        <v>44868</v>
      </c>
      <c r="B5" s="3">
        <v>194.4</v>
      </c>
      <c r="C5" s="9">
        <v>653.99</v>
      </c>
      <c r="D5" s="3">
        <f t="shared" ref="D5:D33" si="1">D4+C5</f>
        <v>131413.32</v>
      </c>
      <c r="E5" s="3">
        <v>0.31</v>
      </c>
      <c r="F5" s="3">
        <v>0.26</v>
      </c>
      <c r="G5" s="7">
        <f t="shared" si="0"/>
        <v>64.779430526315792</v>
      </c>
    </row>
    <row r="6" spans="1:10">
      <c r="A6" s="22">
        <v>44869</v>
      </c>
      <c r="B6" s="24">
        <v>194.4</v>
      </c>
      <c r="C6" s="26">
        <v>626.25</v>
      </c>
      <c r="D6" s="24">
        <f t="shared" si="1"/>
        <v>132039.57</v>
      </c>
      <c r="E6" s="24">
        <v>0.3</v>
      </c>
      <c r="F6" s="24">
        <v>0.25</v>
      </c>
      <c r="G6" s="27">
        <f t="shared" si="0"/>
        <v>62.031710526315784</v>
      </c>
    </row>
    <row r="7" spans="1:10">
      <c r="A7" s="18">
        <v>44870</v>
      </c>
      <c r="B7" s="3">
        <v>194.4</v>
      </c>
      <c r="C7" s="9">
        <v>695.93</v>
      </c>
      <c r="D7" s="3">
        <f t="shared" si="1"/>
        <v>132735.5</v>
      </c>
      <c r="E7" s="3">
        <v>0.33</v>
      </c>
      <c r="F7" s="3">
        <v>0.28000000000000003</v>
      </c>
      <c r="G7" s="7">
        <f t="shared" si="0"/>
        <v>68.933697894736838</v>
      </c>
    </row>
    <row r="8" spans="1:10">
      <c r="A8" s="18">
        <v>44871</v>
      </c>
      <c r="B8" s="3">
        <v>194.4</v>
      </c>
      <c r="C8" s="9">
        <v>625.88</v>
      </c>
      <c r="D8" s="3">
        <f t="shared" si="1"/>
        <v>133361.38</v>
      </c>
      <c r="E8" s="3">
        <v>0.3</v>
      </c>
      <c r="F8" s="3">
        <v>0.25</v>
      </c>
      <c r="G8" s="7">
        <f t="shared" si="0"/>
        <v>61.995061052631584</v>
      </c>
    </row>
    <row r="9" spans="1:10">
      <c r="A9" s="18">
        <v>44872</v>
      </c>
      <c r="B9" s="3">
        <v>194.4</v>
      </c>
      <c r="C9" s="9">
        <v>691.85</v>
      </c>
      <c r="D9" s="3">
        <f t="shared" si="1"/>
        <v>134053.23000000001</v>
      </c>
      <c r="E9" s="3">
        <v>0.33</v>
      </c>
      <c r="F9" s="3">
        <v>0.28000000000000003</v>
      </c>
      <c r="G9" s="7">
        <f t="shared" si="0"/>
        <v>68.529563157894742</v>
      </c>
    </row>
    <row r="10" spans="1:10">
      <c r="A10" s="18">
        <v>44873</v>
      </c>
      <c r="B10" s="3">
        <v>194.4</v>
      </c>
      <c r="C10" s="9">
        <v>721.18</v>
      </c>
      <c r="D10" s="3">
        <f t="shared" si="1"/>
        <v>134774.41</v>
      </c>
      <c r="E10" s="3">
        <v>0.34</v>
      </c>
      <c r="F10" s="3">
        <v>0.28999999999999998</v>
      </c>
      <c r="G10" s="7">
        <f t="shared" si="0"/>
        <v>71.434776842105265</v>
      </c>
    </row>
    <row r="11" spans="1:10">
      <c r="A11" s="18">
        <v>44874</v>
      </c>
      <c r="B11" s="3">
        <v>194.4</v>
      </c>
      <c r="C11" s="9">
        <v>660.24</v>
      </c>
      <c r="D11" s="3">
        <f t="shared" si="1"/>
        <v>135434.65</v>
      </c>
      <c r="E11" s="3">
        <v>0.31</v>
      </c>
      <c r="F11" s="3">
        <v>0.26</v>
      </c>
      <c r="G11" s="7">
        <f t="shared" si="0"/>
        <v>65.398509473684214</v>
      </c>
    </row>
    <row r="12" spans="1:10">
      <c r="A12" s="18">
        <v>44875</v>
      </c>
      <c r="B12" s="3">
        <v>194.4</v>
      </c>
      <c r="C12" s="9">
        <v>721.86</v>
      </c>
      <c r="D12" s="3">
        <f t="shared" si="1"/>
        <v>136156.50999999998</v>
      </c>
      <c r="E12" s="3">
        <v>0.34</v>
      </c>
      <c r="F12" s="3">
        <v>0.28999999999999998</v>
      </c>
      <c r="G12" s="7">
        <f t="shared" si="0"/>
        <v>71.502132631578959</v>
      </c>
    </row>
    <row r="13" spans="1:10">
      <c r="A13" s="22">
        <v>44876</v>
      </c>
      <c r="B13" s="24">
        <v>194.4</v>
      </c>
      <c r="C13" s="26">
        <v>663.88</v>
      </c>
      <c r="D13" s="24">
        <f t="shared" si="1"/>
        <v>136820.38999999998</v>
      </c>
      <c r="E13" s="24">
        <v>0.32</v>
      </c>
      <c r="F13" s="24">
        <v>0.27</v>
      </c>
      <c r="G13" s="27">
        <f t="shared" si="0"/>
        <v>65.75906105263158</v>
      </c>
    </row>
    <row r="14" spans="1:10">
      <c r="A14" s="18">
        <v>44877</v>
      </c>
      <c r="B14" s="3">
        <v>194.4</v>
      </c>
      <c r="C14" s="9">
        <v>673.07</v>
      </c>
      <c r="D14" s="3">
        <f t="shared" si="1"/>
        <v>137493.46</v>
      </c>
      <c r="E14" s="3">
        <v>0.32</v>
      </c>
      <c r="F14" s="3">
        <v>0.27</v>
      </c>
      <c r="G14" s="7">
        <f t="shared" si="0"/>
        <v>66.669354736842109</v>
      </c>
    </row>
    <row r="15" spans="1:10">
      <c r="A15" s="18">
        <v>44878</v>
      </c>
      <c r="B15" s="3">
        <v>194.4</v>
      </c>
      <c r="C15" s="9">
        <v>714.76</v>
      </c>
      <c r="D15" s="3">
        <f t="shared" si="1"/>
        <v>138208.22</v>
      </c>
      <c r="E15" s="3">
        <v>0.34</v>
      </c>
      <c r="F15" s="3">
        <v>0.28999999999999998</v>
      </c>
      <c r="G15" s="7">
        <f t="shared" si="0"/>
        <v>70.798858947368416</v>
      </c>
    </row>
    <row r="16" spans="1:10">
      <c r="A16" s="18">
        <v>44879</v>
      </c>
      <c r="B16" s="3">
        <v>194.4</v>
      </c>
      <c r="C16" s="9">
        <v>703.96</v>
      </c>
      <c r="D16" s="3">
        <f t="shared" si="1"/>
        <v>138912.18</v>
      </c>
      <c r="E16" s="3">
        <v>0.33</v>
      </c>
      <c r="F16" s="3">
        <v>0.28000000000000003</v>
      </c>
      <c r="G16" s="7">
        <f t="shared" si="0"/>
        <v>69.729090526315787</v>
      </c>
    </row>
    <row r="17" spans="1:7">
      <c r="A17" s="18">
        <v>44880</v>
      </c>
      <c r="B17" s="3">
        <v>194.4</v>
      </c>
      <c r="C17" s="9">
        <v>698.7</v>
      </c>
      <c r="D17" s="3">
        <f t="shared" si="1"/>
        <v>139610.88</v>
      </c>
      <c r="E17" s="3">
        <v>0.33</v>
      </c>
      <c r="F17" s="3">
        <v>0.28000000000000003</v>
      </c>
      <c r="G17" s="7">
        <f t="shared" si="0"/>
        <v>69.208073684210532</v>
      </c>
    </row>
    <row r="18" spans="1:7">
      <c r="A18" s="18">
        <v>44881</v>
      </c>
      <c r="B18" s="3">
        <v>194.4</v>
      </c>
      <c r="C18" s="9">
        <v>675.73</v>
      </c>
      <c r="D18" s="3">
        <f t="shared" si="1"/>
        <v>140286.61000000002</v>
      </c>
      <c r="E18" s="3">
        <v>0.32</v>
      </c>
      <c r="F18" s="3">
        <v>0.27</v>
      </c>
      <c r="G18" s="7">
        <f t="shared" si="0"/>
        <v>66.932834736842111</v>
      </c>
    </row>
    <row r="19" spans="1:7">
      <c r="A19" s="18">
        <v>44882</v>
      </c>
      <c r="B19" s="3">
        <v>194.4</v>
      </c>
      <c r="C19" s="9">
        <v>670.22</v>
      </c>
      <c r="D19" s="3">
        <f t="shared" si="1"/>
        <v>140956.83000000002</v>
      </c>
      <c r="E19" s="3">
        <v>0.32</v>
      </c>
      <c r="F19" s="3">
        <v>0.27</v>
      </c>
      <c r="G19" s="7">
        <f t="shared" si="0"/>
        <v>66.387054736842103</v>
      </c>
    </row>
    <row r="20" spans="1:7">
      <c r="A20" s="22">
        <v>44883</v>
      </c>
      <c r="B20" s="24">
        <v>194.4</v>
      </c>
      <c r="C20" s="26">
        <v>707.33</v>
      </c>
      <c r="D20" s="24">
        <f t="shared" si="1"/>
        <v>141664.16</v>
      </c>
      <c r="E20" s="24">
        <v>0.34</v>
      </c>
      <c r="F20" s="24">
        <v>0.28000000000000003</v>
      </c>
      <c r="G20" s="27">
        <f t="shared" si="0"/>
        <v>70.062897894736849</v>
      </c>
    </row>
    <row r="21" spans="1:7">
      <c r="A21" s="18">
        <v>44884</v>
      </c>
      <c r="B21" s="3">
        <v>194.4</v>
      </c>
      <c r="C21" s="9">
        <v>598.9</v>
      </c>
      <c r="D21" s="3">
        <f t="shared" si="1"/>
        <v>142263.06</v>
      </c>
      <c r="E21" s="3">
        <v>0.28000000000000003</v>
      </c>
      <c r="F21" s="3">
        <v>0.24</v>
      </c>
      <c r="G21" s="7">
        <f t="shared" si="0"/>
        <v>59.322621052631575</v>
      </c>
    </row>
    <row r="22" spans="1:7">
      <c r="A22" s="18">
        <v>44885</v>
      </c>
      <c r="B22" s="3">
        <v>194.4</v>
      </c>
      <c r="C22" s="9">
        <v>618.38</v>
      </c>
      <c r="D22" s="3">
        <f t="shared" si="1"/>
        <v>142881.44</v>
      </c>
      <c r="E22" s="3">
        <v>0.28999999999999998</v>
      </c>
      <c r="F22" s="3">
        <v>0.25</v>
      </c>
      <c r="G22" s="7">
        <f t="shared" si="0"/>
        <v>61.252166315789474</v>
      </c>
    </row>
    <row r="23" spans="1:7">
      <c r="A23" s="18">
        <v>44886</v>
      </c>
      <c r="B23" s="3">
        <v>194.4</v>
      </c>
      <c r="C23" s="9">
        <v>653.96</v>
      </c>
      <c r="D23" s="3">
        <f t="shared" si="1"/>
        <v>143535.4</v>
      </c>
      <c r="E23" s="3">
        <v>0.31</v>
      </c>
      <c r="F23" s="3">
        <v>0.26</v>
      </c>
      <c r="G23" s="7">
        <f t="shared" si="0"/>
        <v>64.776458947368425</v>
      </c>
    </row>
    <row r="24" spans="1:7">
      <c r="A24" s="18">
        <v>44887</v>
      </c>
      <c r="B24" s="3">
        <v>194.4</v>
      </c>
      <c r="C24" s="9">
        <v>640.77</v>
      </c>
      <c r="D24" s="3">
        <f t="shared" si="1"/>
        <v>144176.16999999998</v>
      </c>
      <c r="E24" s="3">
        <v>0.3</v>
      </c>
      <c r="F24" s="3">
        <v>0.26</v>
      </c>
      <c r="G24" s="7">
        <f t="shared" si="0"/>
        <v>63.469954736842105</v>
      </c>
    </row>
    <row r="25" spans="1:7">
      <c r="A25" s="18">
        <v>44888</v>
      </c>
      <c r="B25" s="3">
        <v>194.4</v>
      </c>
      <c r="C25" s="9">
        <v>629.04999999999995</v>
      </c>
      <c r="D25" s="3">
        <f t="shared" si="1"/>
        <v>144805.21999999997</v>
      </c>
      <c r="E25" s="3">
        <v>0.3</v>
      </c>
      <c r="F25" s="3">
        <v>0.25</v>
      </c>
      <c r="G25" s="7">
        <f t="shared" si="0"/>
        <v>62.309057894736839</v>
      </c>
    </row>
    <row r="26" spans="1:7">
      <c r="A26" s="18">
        <v>44889</v>
      </c>
      <c r="B26" s="3">
        <v>194.4</v>
      </c>
      <c r="C26" s="9">
        <v>641.63</v>
      </c>
      <c r="D26" s="3">
        <f t="shared" si="1"/>
        <v>145446.84999999998</v>
      </c>
      <c r="E26" s="3">
        <v>0.31</v>
      </c>
      <c r="F26" s="3">
        <v>0.26</v>
      </c>
      <c r="G26" s="7">
        <f t="shared" si="0"/>
        <v>63.555140000000002</v>
      </c>
    </row>
    <row r="27" spans="1:7">
      <c r="A27" s="22">
        <v>44890</v>
      </c>
      <c r="B27" s="24">
        <v>194.4</v>
      </c>
      <c r="C27" s="26">
        <v>13.79</v>
      </c>
      <c r="D27" s="24">
        <f t="shared" si="1"/>
        <v>145460.63999999998</v>
      </c>
      <c r="E27" s="24">
        <v>0.01</v>
      </c>
      <c r="F27" s="24">
        <v>0.01</v>
      </c>
      <c r="G27" s="27">
        <f t="shared" si="0"/>
        <v>1.3659357894736843</v>
      </c>
    </row>
    <row r="28" spans="1:7">
      <c r="A28" s="18">
        <v>44891</v>
      </c>
      <c r="B28" s="3">
        <v>194.4</v>
      </c>
      <c r="C28" s="9">
        <v>638.14</v>
      </c>
      <c r="D28" s="3">
        <f t="shared" si="1"/>
        <v>146098.78</v>
      </c>
      <c r="E28" s="3">
        <v>0.3</v>
      </c>
      <c r="F28" s="3">
        <v>0.26</v>
      </c>
      <c r="G28" s="7">
        <f t="shared" si="0"/>
        <v>63.209446315789471</v>
      </c>
    </row>
    <row r="29" spans="1:7">
      <c r="A29" s="18">
        <v>44892</v>
      </c>
      <c r="B29" s="3">
        <v>194.4</v>
      </c>
      <c r="C29" s="9">
        <v>199.15</v>
      </c>
      <c r="D29" s="3">
        <f t="shared" si="1"/>
        <v>146297.93</v>
      </c>
      <c r="E29" s="3">
        <v>0.1</v>
      </c>
      <c r="F29" s="3">
        <v>0.08</v>
      </c>
      <c r="G29" s="7">
        <f t="shared" si="0"/>
        <v>19.72633157894737</v>
      </c>
    </row>
    <row r="30" spans="1:7">
      <c r="A30" s="18">
        <v>44893</v>
      </c>
      <c r="B30" s="3">
        <v>194.4</v>
      </c>
      <c r="C30" s="9">
        <v>316.99</v>
      </c>
      <c r="D30" s="3">
        <f t="shared" si="1"/>
        <v>146614.91999999998</v>
      </c>
      <c r="E30" s="3">
        <v>0.15</v>
      </c>
      <c r="F30" s="3">
        <v>0.13</v>
      </c>
      <c r="G30" s="7">
        <f t="shared" si="0"/>
        <v>31.398693684210528</v>
      </c>
    </row>
    <row r="31" spans="1:7">
      <c r="A31" s="18">
        <v>44894</v>
      </c>
      <c r="B31" s="3">
        <v>194.4</v>
      </c>
      <c r="C31" s="9">
        <v>309.38</v>
      </c>
      <c r="D31" s="3">
        <f t="shared" si="1"/>
        <v>146924.29999999999</v>
      </c>
      <c r="E31" s="3">
        <v>0.15</v>
      </c>
      <c r="F31" s="3">
        <v>0.12</v>
      </c>
      <c r="G31" s="7">
        <f t="shared" si="0"/>
        <v>30.644903157894738</v>
      </c>
    </row>
    <row r="32" spans="1:7">
      <c r="A32" s="18">
        <v>44895</v>
      </c>
      <c r="B32" s="3">
        <v>194.4</v>
      </c>
      <c r="C32" s="9">
        <v>554.98</v>
      </c>
      <c r="D32" s="3">
        <f t="shared" si="1"/>
        <v>147479.28</v>
      </c>
      <c r="E32" s="3">
        <v>0.26</v>
      </c>
      <c r="F32" s="3">
        <v>0.23</v>
      </c>
      <c r="G32" s="7">
        <f t="shared" si="0"/>
        <v>54.972229473684216</v>
      </c>
    </row>
    <row r="33" spans="1:7">
      <c r="A33" s="18"/>
      <c r="B33" s="3"/>
      <c r="C33" s="9"/>
      <c r="D33" s="3">
        <f t="shared" si="1"/>
        <v>147479.28</v>
      </c>
      <c r="E33" s="3"/>
      <c r="F33" s="3"/>
      <c r="G33" s="7">
        <f t="shared" si="0"/>
        <v>0</v>
      </c>
    </row>
    <row r="34" spans="1:7">
      <c r="C34" s="12">
        <f>SUM(C3:C33)</f>
        <v>18298.88</v>
      </c>
      <c r="D34" s="12">
        <f>SUM(D3:D33)</f>
        <v>4334119.6399999987</v>
      </c>
      <c r="E34" s="12">
        <f>SUM(E3:E33)</f>
        <v>8.69</v>
      </c>
      <c r="F34" s="12">
        <f>SUM(F3:F33)</f>
        <v>7.3500000000000005</v>
      </c>
      <c r="G34" s="21">
        <f>SUM(G3:G33)</f>
        <v>1812.5522189473684</v>
      </c>
    </row>
  </sheetData>
  <sheetProtection algorithmName="SHA-512" hashValue="6/k4ie/zUjQfPSjNUR0CnGgNmm0fTEjJUDT4VCJcDEmSWzzvuHhXVamJTLGFVQM0jRI2vo6n9okgO2OMxG53lw==" saltValue="VXx27+i56oJFoM8WN9HNvA==" spinCount="100000" sheet="1" objects="1" scenarios="1"/>
  <mergeCells count="1">
    <mergeCell ref="A1:G1"/>
  </mergeCell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CC8CC-A9D2-42FC-BE60-14F4D06DDC24}">
  <dimension ref="A1:J34"/>
  <sheetViews>
    <sheetView workbookViewId="0">
      <selection activeCell="J4" sqref="J4"/>
    </sheetView>
  </sheetViews>
  <sheetFormatPr defaultColWidth="9" defaultRowHeight="15"/>
  <cols>
    <col min="1" max="4" width="23.140625" customWidth="1"/>
    <col min="5" max="5" width="15.42578125" customWidth="1"/>
    <col min="6" max="7" width="19.42578125" customWidth="1"/>
    <col min="8" max="8" width="14.42578125" bestFit="1" customWidth="1"/>
    <col min="9" max="9" width="20.7109375" bestFit="1" customWidth="1"/>
    <col min="10" max="10" width="3.28515625" bestFit="1" customWidth="1"/>
  </cols>
  <sheetData>
    <row r="1" spans="1:10" ht="24.95" customHeight="1">
      <c r="A1" s="69" t="s">
        <v>0</v>
      </c>
      <c r="B1" s="69"/>
      <c r="C1" s="69"/>
      <c r="D1" s="69"/>
      <c r="E1" s="69"/>
      <c r="F1" s="69"/>
      <c r="G1" s="69"/>
    </row>
    <row r="2" spans="1:10" ht="30">
      <c r="A2" s="1" t="s">
        <v>1</v>
      </c>
      <c r="B2" s="1" t="s">
        <v>2</v>
      </c>
      <c r="C2" s="1" t="s">
        <v>3</v>
      </c>
      <c r="D2" s="1" t="s">
        <v>4</v>
      </c>
      <c r="E2" s="1" t="s">
        <v>5</v>
      </c>
      <c r="F2" s="1" t="s">
        <v>6</v>
      </c>
      <c r="G2" s="1" t="s">
        <v>7</v>
      </c>
    </row>
    <row r="3" spans="1:10">
      <c r="A3" s="18">
        <v>44896</v>
      </c>
      <c r="B3" s="3">
        <v>194.4</v>
      </c>
      <c r="C3" s="3">
        <v>522.39</v>
      </c>
      <c r="D3" s="3">
        <v>148001.67000000001</v>
      </c>
      <c r="E3" s="3">
        <v>0.25</v>
      </c>
      <c r="F3" s="3">
        <v>0.21</v>
      </c>
      <c r="G3" s="7">
        <f>(C3*9.41)/$J$4</f>
        <v>51.744104210526316</v>
      </c>
    </row>
    <row r="4" spans="1:10" ht="15.75">
      <c r="A4" s="22">
        <v>44897</v>
      </c>
      <c r="B4" s="24">
        <v>194.4</v>
      </c>
      <c r="C4" s="24">
        <v>529.72</v>
      </c>
      <c r="D4" s="24">
        <f>D3+C4</f>
        <v>148531.39000000001</v>
      </c>
      <c r="E4" s="24">
        <v>0.25</v>
      </c>
      <c r="F4" s="24">
        <v>0.21</v>
      </c>
      <c r="G4" s="27">
        <f t="shared" ref="G4:G33" si="0">(C4*9.41)/$J$4</f>
        <v>52.470160000000007</v>
      </c>
      <c r="I4" s="35" t="s">
        <v>12</v>
      </c>
      <c r="J4" s="37">
        <f>'Nov- 2022'!J4</f>
        <v>95</v>
      </c>
    </row>
    <row r="5" spans="1:10">
      <c r="A5" s="18">
        <v>44898</v>
      </c>
      <c r="B5" s="3">
        <v>194.4</v>
      </c>
      <c r="C5" s="9">
        <v>612.73</v>
      </c>
      <c r="D5" s="3">
        <f t="shared" ref="D5:D33" si="1">D4+C5</f>
        <v>149144.12000000002</v>
      </c>
      <c r="E5" s="3">
        <v>0.28999999999999998</v>
      </c>
      <c r="F5" s="3">
        <v>0.25</v>
      </c>
      <c r="G5" s="7">
        <f t="shared" si="0"/>
        <v>60.692518947368427</v>
      </c>
    </row>
    <row r="6" spans="1:10">
      <c r="A6" s="18">
        <v>44899</v>
      </c>
      <c r="B6" s="3">
        <v>194.4</v>
      </c>
      <c r="C6" s="9">
        <v>583.09</v>
      </c>
      <c r="D6" s="3">
        <f t="shared" si="1"/>
        <v>149727.21000000002</v>
      </c>
      <c r="E6" s="3">
        <v>0.28000000000000003</v>
      </c>
      <c r="F6" s="3">
        <v>0.23</v>
      </c>
      <c r="G6" s="7">
        <f t="shared" si="0"/>
        <v>57.756598947368424</v>
      </c>
    </row>
    <row r="7" spans="1:10">
      <c r="A7" s="18">
        <v>44900</v>
      </c>
      <c r="B7" s="3">
        <v>194.4</v>
      </c>
      <c r="C7" s="9">
        <v>272.42</v>
      </c>
      <c r="D7" s="3">
        <f t="shared" si="1"/>
        <v>149999.63000000003</v>
      </c>
      <c r="E7" s="3">
        <v>0.13</v>
      </c>
      <c r="F7" s="3">
        <v>0.11</v>
      </c>
      <c r="G7" s="7">
        <f t="shared" si="0"/>
        <v>26.983917894736845</v>
      </c>
    </row>
    <row r="8" spans="1:10">
      <c r="A8" s="18">
        <v>44901</v>
      </c>
      <c r="B8" s="3">
        <v>194.4</v>
      </c>
      <c r="C8" s="9">
        <v>274.70999999999998</v>
      </c>
      <c r="D8" s="3">
        <f t="shared" si="1"/>
        <v>150274.34000000003</v>
      </c>
      <c r="E8" s="3">
        <v>0.13</v>
      </c>
      <c r="F8" s="3">
        <v>0.11</v>
      </c>
      <c r="G8" s="7">
        <f t="shared" si="0"/>
        <v>27.210748421052632</v>
      </c>
    </row>
    <row r="9" spans="1:10">
      <c r="A9" s="18">
        <v>44902</v>
      </c>
      <c r="B9" s="3">
        <v>194.4</v>
      </c>
      <c r="C9" s="9">
        <v>193.16</v>
      </c>
      <c r="D9" s="3">
        <f t="shared" si="1"/>
        <v>150467.50000000003</v>
      </c>
      <c r="E9" s="3">
        <v>0.09</v>
      </c>
      <c r="F9" s="3">
        <v>0.08</v>
      </c>
      <c r="G9" s="7">
        <f t="shared" si="0"/>
        <v>19.133006315789473</v>
      </c>
    </row>
    <row r="10" spans="1:10">
      <c r="A10" s="18">
        <v>44903</v>
      </c>
      <c r="B10" s="3">
        <v>194.4</v>
      </c>
      <c r="C10" s="9">
        <v>403.71</v>
      </c>
      <c r="D10" s="3">
        <f t="shared" si="1"/>
        <v>150871.21000000002</v>
      </c>
      <c r="E10" s="3">
        <v>0.19</v>
      </c>
      <c r="F10" s="3">
        <v>0.16</v>
      </c>
      <c r="G10" s="7">
        <f t="shared" si="0"/>
        <v>39.988537894736837</v>
      </c>
    </row>
    <row r="11" spans="1:10">
      <c r="A11" s="22">
        <v>44904</v>
      </c>
      <c r="B11" s="24">
        <v>194.4</v>
      </c>
      <c r="C11" s="26">
        <v>663.51</v>
      </c>
      <c r="D11" s="24">
        <f t="shared" si="1"/>
        <v>151534.72000000003</v>
      </c>
      <c r="E11" s="24">
        <v>0.32</v>
      </c>
      <c r="F11" s="24">
        <v>0.27</v>
      </c>
      <c r="G11" s="27">
        <f t="shared" si="0"/>
        <v>65.722411578947373</v>
      </c>
    </row>
    <row r="12" spans="1:10">
      <c r="A12" s="18">
        <v>44905</v>
      </c>
      <c r="B12" s="3">
        <v>194.4</v>
      </c>
      <c r="C12" s="9">
        <v>617</v>
      </c>
      <c r="D12" s="3">
        <f t="shared" si="1"/>
        <v>152151.72000000003</v>
      </c>
      <c r="E12" s="3">
        <v>0.28999999999999998</v>
      </c>
      <c r="F12" s="3">
        <v>0.25</v>
      </c>
      <c r="G12" s="7">
        <f t="shared" si="0"/>
        <v>61.115473684210528</v>
      </c>
    </row>
    <row r="13" spans="1:10">
      <c r="A13" s="18">
        <v>44906</v>
      </c>
      <c r="B13" s="3">
        <v>194.4</v>
      </c>
      <c r="C13" s="9">
        <v>586.26</v>
      </c>
      <c r="D13" s="3">
        <f t="shared" si="1"/>
        <v>152737.98000000004</v>
      </c>
      <c r="E13" s="3">
        <v>0.28000000000000003</v>
      </c>
      <c r="F13" s="3">
        <v>0.24</v>
      </c>
      <c r="G13" s="7">
        <f t="shared" si="0"/>
        <v>58.070595789473685</v>
      </c>
    </row>
    <row r="14" spans="1:10">
      <c r="A14" s="18">
        <v>44907</v>
      </c>
      <c r="B14" s="3">
        <v>194.4</v>
      </c>
      <c r="C14" s="9">
        <v>321.51</v>
      </c>
      <c r="D14" s="3">
        <f t="shared" si="1"/>
        <v>153059.49000000005</v>
      </c>
      <c r="E14" s="3">
        <v>0.15</v>
      </c>
      <c r="F14" s="3">
        <v>0.13</v>
      </c>
      <c r="G14" s="7">
        <f t="shared" si="0"/>
        <v>31.846411578947368</v>
      </c>
    </row>
    <row r="15" spans="1:10">
      <c r="A15" s="18">
        <v>44908</v>
      </c>
      <c r="B15" s="3">
        <v>194.4</v>
      </c>
      <c r="C15" s="9">
        <v>282.26</v>
      </c>
      <c r="D15" s="3">
        <f t="shared" si="1"/>
        <v>153341.75000000006</v>
      </c>
      <c r="E15" s="3">
        <v>0.13</v>
      </c>
      <c r="F15" s="3">
        <v>0.11</v>
      </c>
      <c r="G15" s="7">
        <f t="shared" si="0"/>
        <v>27.958595789473684</v>
      </c>
    </row>
    <row r="16" spans="1:10">
      <c r="A16" s="18">
        <v>44909</v>
      </c>
      <c r="B16" s="3">
        <v>194.4</v>
      </c>
      <c r="C16" s="9">
        <v>264.58</v>
      </c>
      <c r="D16" s="3">
        <f t="shared" si="1"/>
        <v>153606.33000000005</v>
      </c>
      <c r="E16" s="3">
        <v>0.13</v>
      </c>
      <c r="F16" s="3">
        <v>0.11</v>
      </c>
      <c r="G16" s="7">
        <f t="shared" si="0"/>
        <v>26.207345263157894</v>
      </c>
    </row>
    <row r="17" spans="1:8">
      <c r="A17" s="18">
        <v>44910</v>
      </c>
      <c r="B17" s="3">
        <v>194.4</v>
      </c>
      <c r="C17" s="9"/>
      <c r="D17" s="3">
        <f t="shared" si="1"/>
        <v>153606.33000000005</v>
      </c>
      <c r="E17" s="3"/>
      <c r="F17" s="3"/>
      <c r="G17" s="7">
        <f t="shared" si="0"/>
        <v>0</v>
      </c>
      <c r="H17" s="44" t="s">
        <v>87</v>
      </c>
    </row>
    <row r="18" spans="1:8">
      <c r="A18" s="22">
        <v>44911</v>
      </c>
      <c r="B18" s="24">
        <v>194.4</v>
      </c>
      <c r="C18" s="26"/>
      <c r="D18" s="24">
        <f t="shared" si="1"/>
        <v>153606.33000000005</v>
      </c>
      <c r="E18" s="24"/>
      <c r="F18" s="24"/>
      <c r="G18" s="27">
        <f t="shared" si="0"/>
        <v>0</v>
      </c>
      <c r="H18" s="44" t="s">
        <v>88</v>
      </c>
    </row>
    <row r="19" spans="1:8">
      <c r="A19" s="18">
        <v>44912</v>
      </c>
      <c r="B19" s="3">
        <v>194.4</v>
      </c>
      <c r="C19" s="9">
        <v>516.89</v>
      </c>
      <c r="D19" s="3">
        <f t="shared" si="1"/>
        <v>154123.22000000006</v>
      </c>
      <c r="E19" s="3">
        <v>0.25</v>
      </c>
      <c r="F19" s="3">
        <v>0.21</v>
      </c>
      <c r="G19" s="7">
        <f t="shared" si="0"/>
        <v>51.199314736842105</v>
      </c>
    </row>
    <row r="20" spans="1:8">
      <c r="A20" s="18">
        <v>44913</v>
      </c>
      <c r="B20" s="3">
        <v>194.4</v>
      </c>
      <c r="C20" s="9">
        <v>497.76</v>
      </c>
      <c r="D20" s="3">
        <f t="shared" si="1"/>
        <v>154620.98000000007</v>
      </c>
      <c r="E20" s="3">
        <v>0.24</v>
      </c>
      <c r="F20" s="3">
        <v>0.2</v>
      </c>
      <c r="G20" s="7">
        <f t="shared" si="0"/>
        <v>49.304437894736836</v>
      </c>
    </row>
    <row r="21" spans="1:8">
      <c r="A21" s="18">
        <v>44914</v>
      </c>
      <c r="B21" s="3">
        <v>194.4</v>
      </c>
      <c r="C21" s="9">
        <v>588.1</v>
      </c>
      <c r="D21" s="3">
        <f t="shared" si="1"/>
        <v>155209.08000000007</v>
      </c>
      <c r="E21" s="3">
        <v>0.28000000000000003</v>
      </c>
      <c r="F21" s="3">
        <v>0.24</v>
      </c>
      <c r="G21" s="7">
        <f t="shared" si="0"/>
        <v>58.252852631578953</v>
      </c>
    </row>
    <row r="22" spans="1:8">
      <c r="A22" s="18">
        <v>44915</v>
      </c>
      <c r="B22" s="3">
        <v>194.4</v>
      </c>
      <c r="C22" s="9">
        <v>555.95000000000005</v>
      </c>
      <c r="D22" s="3">
        <f t="shared" si="1"/>
        <v>155765.03000000009</v>
      </c>
      <c r="E22" s="3">
        <v>0.26</v>
      </c>
      <c r="F22" s="3">
        <v>0.22</v>
      </c>
      <c r="G22" s="7">
        <f t="shared" si="0"/>
        <v>55.068310526315798</v>
      </c>
    </row>
    <row r="23" spans="1:8">
      <c r="A23" s="18">
        <v>44916</v>
      </c>
      <c r="B23" s="3">
        <v>194.4</v>
      </c>
      <c r="C23" s="9">
        <v>525.87</v>
      </c>
      <c r="D23" s="3">
        <f t="shared" si="1"/>
        <v>156290.90000000008</v>
      </c>
      <c r="E23" s="3">
        <v>0.25</v>
      </c>
      <c r="F23" s="3">
        <v>0.21</v>
      </c>
      <c r="G23" s="7">
        <f t="shared" si="0"/>
        <v>52.088807368421058</v>
      </c>
    </row>
    <row r="24" spans="1:8">
      <c r="A24" s="18">
        <v>44917</v>
      </c>
      <c r="B24" s="3">
        <v>194.4</v>
      </c>
      <c r="C24" s="9">
        <v>521.79999999999995</v>
      </c>
      <c r="D24" s="3">
        <f t="shared" si="1"/>
        <v>156812.70000000007</v>
      </c>
      <c r="E24" s="3">
        <v>0.25</v>
      </c>
      <c r="F24" s="3">
        <v>0.21</v>
      </c>
      <c r="G24" s="7">
        <f t="shared" si="0"/>
        <v>51.685663157894737</v>
      </c>
    </row>
    <row r="25" spans="1:8">
      <c r="A25" s="22">
        <v>44918</v>
      </c>
      <c r="B25" s="24">
        <v>194.4</v>
      </c>
      <c r="C25" s="26">
        <v>566.64</v>
      </c>
      <c r="D25" s="24">
        <f t="shared" si="1"/>
        <v>157379.34000000008</v>
      </c>
      <c r="E25" s="24">
        <v>0.27</v>
      </c>
      <c r="F25" s="24">
        <v>0.23</v>
      </c>
      <c r="G25" s="27">
        <f t="shared" si="0"/>
        <v>56.127183157894741</v>
      </c>
    </row>
    <row r="26" spans="1:8">
      <c r="A26" s="18">
        <v>44919</v>
      </c>
      <c r="B26" s="3">
        <v>194.4</v>
      </c>
      <c r="C26" s="9">
        <v>545.08000000000004</v>
      </c>
      <c r="D26" s="3">
        <f t="shared" si="1"/>
        <v>157924.42000000007</v>
      </c>
      <c r="E26" s="3">
        <v>0.26</v>
      </c>
      <c r="F26" s="3">
        <v>0.22</v>
      </c>
      <c r="G26" s="7">
        <f t="shared" si="0"/>
        <v>53.991608421052632</v>
      </c>
    </row>
    <row r="27" spans="1:8">
      <c r="A27" s="18">
        <v>44920</v>
      </c>
      <c r="B27" s="3">
        <v>194.4</v>
      </c>
      <c r="C27" s="9">
        <v>546.45000000000005</v>
      </c>
      <c r="D27" s="3">
        <f t="shared" si="1"/>
        <v>158470.87000000008</v>
      </c>
      <c r="E27" s="3">
        <v>0.26</v>
      </c>
      <c r="F27" s="3">
        <v>0.22</v>
      </c>
      <c r="G27" s="7">
        <f t="shared" si="0"/>
        <v>54.127310526315789</v>
      </c>
    </row>
    <row r="28" spans="1:8">
      <c r="A28" s="18">
        <v>44921</v>
      </c>
      <c r="B28" s="3">
        <v>194.4</v>
      </c>
      <c r="C28" s="9">
        <v>529.08000000000004</v>
      </c>
      <c r="D28" s="3">
        <f t="shared" si="1"/>
        <v>158999.95000000007</v>
      </c>
      <c r="E28" s="3">
        <v>0.25</v>
      </c>
      <c r="F28" s="3">
        <v>0.21</v>
      </c>
      <c r="G28" s="7">
        <f t="shared" si="0"/>
        <v>52.406766315789483</v>
      </c>
    </row>
    <row r="29" spans="1:8">
      <c r="A29" s="18">
        <v>44922</v>
      </c>
      <c r="B29" s="3">
        <v>194.4</v>
      </c>
      <c r="C29" s="9">
        <v>505.27</v>
      </c>
      <c r="D29" s="3">
        <f t="shared" si="1"/>
        <v>159505.22000000006</v>
      </c>
      <c r="E29" s="3">
        <v>0.24</v>
      </c>
      <c r="F29" s="3">
        <v>0.2</v>
      </c>
      <c r="G29" s="7">
        <f t="shared" si="0"/>
        <v>50.048323157894735</v>
      </c>
    </row>
    <row r="30" spans="1:8">
      <c r="A30" s="18">
        <v>44923</v>
      </c>
      <c r="B30" s="3">
        <v>194.4</v>
      </c>
      <c r="C30" s="9">
        <v>461.68</v>
      </c>
      <c r="D30" s="3">
        <f t="shared" si="1"/>
        <v>159966.90000000005</v>
      </c>
      <c r="E30" s="3">
        <v>0.22</v>
      </c>
      <c r="F30" s="3">
        <v>0.19</v>
      </c>
      <c r="G30" s="7">
        <f t="shared" si="0"/>
        <v>45.73061894736842</v>
      </c>
    </row>
    <row r="31" spans="1:8">
      <c r="A31" s="18">
        <v>44924</v>
      </c>
      <c r="B31" s="3">
        <v>194.4</v>
      </c>
      <c r="C31" s="9">
        <v>644.51</v>
      </c>
      <c r="D31" s="3">
        <f t="shared" si="1"/>
        <v>160611.41000000006</v>
      </c>
      <c r="E31" s="3">
        <v>0.31</v>
      </c>
      <c r="F31" s="3">
        <v>0.26</v>
      </c>
      <c r="G31" s="7">
        <f t="shared" si="0"/>
        <v>63.840411578947368</v>
      </c>
    </row>
    <row r="32" spans="1:8">
      <c r="A32" s="22">
        <v>44925</v>
      </c>
      <c r="B32" s="24">
        <v>194.4</v>
      </c>
      <c r="C32" s="26">
        <v>18.05</v>
      </c>
      <c r="D32" s="24">
        <f t="shared" si="1"/>
        <v>160629.46000000005</v>
      </c>
      <c r="E32" s="24">
        <v>0.01</v>
      </c>
      <c r="F32" s="24">
        <v>0.01</v>
      </c>
      <c r="G32" s="27">
        <f t="shared" si="0"/>
        <v>1.7879</v>
      </c>
    </row>
    <row r="33" spans="1:7">
      <c r="A33" s="18">
        <v>44926</v>
      </c>
      <c r="B33" s="3">
        <v>194.4</v>
      </c>
      <c r="C33" s="9">
        <v>615.88</v>
      </c>
      <c r="D33" s="3">
        <f t="shared" si="1"/>
        <v>161245.34000000005</v>
      </c>
      <c r="E33" s="3">
        <v>0.28999999999999998</v>
      </c>
      <c r="F33" s="3">
        <v>0.25</v>
      </c>
      <c r="G33" s="7">
        <f t="shared" si="0"/>
        <v>61.004534736842103</v>
      </c>
    </row>
    <row r="34" spans="1:7">
      <c r="C34" s="12">
        <f>SUM(C3:C33)</f>
        <v>13766.060000000001</v>
      </c>
      <c r="D34" s="12">
        <f>SUM(D3:D33)</f>
        <v>4788216.540000001</v>
      </c>
      <c r="E34" s="12">
        <f>SUM(E3:E33)</f>
        <v>6.549999999999998</v>
      </c>
      <c r="F34" s="12">
        <f>SUM(F3:F33)</f>
        <v>5.55</v>
      </c>
      <c r="G34" s="21">
        <f>SUM(G3:G33)</f>
        <v>1363.5644694736841</v>
      </c>
    </row>
  </sheetData>
  <mergeCells count="1">
    <mergeCell ref="A1:G1"/>
  </mergeCell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3F926-86FC-43DA-ACA5-099C6AECB1DE}">
  <dimension ref="A1:M34"/>
  <sheetViews>
    <sheetView workbookViewId="0">
      <selection activeCell="J5" sqref="J5"/>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8" max="8" width="19.85546875" bestFit="1" customWidth="1"/>
    <col min="9" max="9" width="20.7109375" bestFit="1" customWidth="1"/>
  </cols>
  <sheetData>
    <row r="1" spans="1:13" ht="23.25">
      <c r="A1" s="69" t="s">
        <v>0</v>
      </c>
      <c r="B1" s="69"/>
      <c r="C1" s="69"/>
      <c r="D1" s="69"/>
      <c r="E1" s="69"/>
      <c r="F1" s="69"/>
      <c r="G1" s="69"/>
    </row>
    <row r="2" spans="1:13" ht="30">
      <c r="A2" s="1" t="s">
        <v>1</v>
      </c>
      <c r="B2" s="1" t="s">
        <v>2</v>
      </c>
      <c r="C2" s="1" t="s">
        <v>3</v>
      </c>
      <c r="D2" s="1" t="s">
        <v>4</v>
      </c>
      <c r="E2" s="1" t="s">
        <v>5</v>
      </c>
      <c r="F2" s="1" t="s">
        <v>6</v>
      </c>
      <c r="G2" s="1" t="s">
        <v>7</v>
      </c>
    </row>
    <row r="3" spans="1:13">
      <c r="A3" s="18">
        <v>44927</v>
      </c>
      <c r="B3" s="3">
        <v>200</v>
      </c>
      <c r="C3" s="3">
        <v>626.87</v>
      </c>
      <c r="D3" s="3">
        <f>'Dec- 2022'!D33+'Dec- 2022'!C33</f>
        <v>161861.22000000006</v>
      </c>
      <c r="E3" s="7">
        <f>(C3/1000)*0.648</f>
        <v>0.40621176000000003</v>
      </c>
      <c r="F3" s="3">
        <v>0.25</v>
      </c>
      <c r="G3" s="7">
        <f>(C3*9.41)/$J$4</f>
        <v>54.872992558139536</v>
      </c>
    </row>
    <row r="4" spans="1:13" ht="15.75">
      <c r="A4" s="18">
        <v>44928</v>
      </c>
      <c r="B4" s="3">
        <v>200</v>
      </c>
      <c r="C4" s="7">
        <v>628.20000000000005</v>
      </c>
      <c r="D4" s="3">
        <f>D3+C4</f>
        <v>162489.42000000007</v>
      </c>
      <c r="E4" s="7">
        <f t="shared" ref="E4:E33" si="0">(C4/1000)*0.648</f>
        <v>0.40707360000000009</v>
      </c>
      <c r="F4" s="3">
        <v>0.25</v>
      </c>
      <c r="G4" s="7">
        <f t="shared" ref="G4:G33" si="1">(C4*9.41)/$J$4</f>
        <v>54.989413953488373</v>
      </c>
      <c r="I4" s="35" t="s">
        <v>12</v>
      </c>
      <c r="J4" s="37">
        <v>107.5</v>
      </c>
    </row>
    <row r="5" spans="1:13">
      <c r="A5" s="18">
        <v>44929</v>
      </c>
      <c r="B5" s="3">
        <v>200</v>
      </c>
      <c r="C5" s="9">
        <v>641.17999999999995</v>
      </c>
      <c r="D5" s="47">
        <f>D4+C5</f>
        <v>163130.60000000006</v>
      </c>
      <c r="E5" s="7">
        <f t="shared" si="0"/>
        <v>0.41548464000000002</v>
      </c>
      <c r="F5" s="3">
        <v>0.26</v>
      </c>
      <c r="G5" s="7">
        <f t="shared" si="1"/>
        <v>56.12561674418604</v>
      </c>
    </row>
    <row r="6" spans="1:13">
      <c r="A6" s="18">
        <v>44930</v>
      </c>
      <c r="B6" s="3">
        <v>200</v>
      </c>
      <c r="C6" s="9">
        <v>631.19000000000005</v>
      </c>
      <c r="D6" s="47">
        <f>D5+C6</f>
        <v>163761.79000000007</v>
      </c>
      <c r="E6" s="7">
        <f t="shared" si="0"/>
        <v>0.40901112000000001</v>
      </c>
      <c r="F6" s="3">
        <v>0.25</v>
      </c>
      <c r="G6" s="7">
        <f t="shared" si="1"/>
        <v>55.251143255813957</v>
      </c>
    </row>
    <row r="7" spans="1:13">
      <c r="A7" s="18">
        <v>44931</v>
      </c>
      <c r="B7" s="3">
        <v>200</v>
      </c>
      <c r="C7" s="9">
        <v>593.4</v>
      </c>
      <c r="D7" s="3">
        <f t="shared" ref="D7:D33" si="2">D6+C7</f>
        <v>164355.19000000006</v>
      </c>
      <c r="E7" s="7">
        <f t="shared" si="0"/>
        <v>0.38452319999999995</v>
      </c>
      <c r="F7" s="3">
        <v>0.24</v>
      </c>
      <c r="G7" s="7">
        <f t="shared" si="1"/>
        <v>51.943200000000004</v>
      </c>
    </row>
    <row r="8" spans="1:13">
      <c r="A8" s="22">
        <v>44932</v>
      </c>
      <c r="B8" s="24">
        <v>200</v>
      </c>
      <c r="C8" s="26">
        <v>5.43</v>
      </c>
      <c r="D8" s="24">
        <f t="shared" si="2"/>
        <v>164360.62000000005</v>
      </c>
      <c r="E8" s="27">
        <f t="shared" si="0"/>
        <v>3.51864E-3</v>
      </c>
      <c r="F8" s="24">
        <v>0</v>
      </c>
      <c r="G8" s="27">
        <f t="shared" si="1"/>
        <v>0.47531441860465118</v>
      </c>
      <c r="H8" s="48" t="s">
        <v>89</v>
      </c>
    </row>
    <row r="9" spans="1:13">
      <c r="A9" s="18">
        <v>44933</v>
      </c>
      <c r="B9" s="3">
        <v>200</v>
      </c>
      <c r="C9" s="9">
        <v>390.94</v>
      </c>
      <c r="D9" s="3">
        <f t="shared" si="2"/>
        <v>164751.56000000006</v>
      </c>
      <c r="E9" s="7">
        <f t="shared" si="0"/>
        <v>0.25332912000000002</v>
      </c>
      <c r="F9" s="3">
        <v>0.16</v>
      </c>
      <c r="G9" s="7">
        <f t="shared" si="1"/>
        <v>34.220887441860469</v>
      </c>
    </row>
    <row r="10" spans="1:13">
      <c r="A10" s="18">
        <v>44934</v>
      </c>
      <c r="B10" s="3">
        <v>200</v>
      </c>
      <c r="C10" s="9">
        <v>365.12</v>
      </c>
      <c r="D10" s="3">
        <f t="shared" si="2"/>
        <v>165116.68000000005</v>
      </c>
      <c r="E10" s="7">
        <f t="shared" si="0"/>
        <v>0.23659776000000002</v>
      </c>
      <c r="F10" s="3">
        <v>0.15</v>
      </c>
      <c r="G10" s="7">
        <f t="shared" si="1"/>
        <v>31.960736744186047</v>
      </c>
    </row>
    <row r="11" spans="1:13">
      <c r="A11" s="18">
        <v>44935</v>
      </c>
      <c r="B11" s="3">
        <v>200</v>
      </c>
      <c r="C11" s="9">
        <v>503.17</v>
      </c>
      <c r="D11" s="3">
        <f t="shared" si="2"/>
        <v>165619.85000000006</v>
      </c>
      <c r="E11" s="7">
        <f t="shared" si="0"/>
        <v>0.32605416000000004</v>
      </c>
      <c r="F11" s="3">
        <v>0.2</v>
      </c>
      <c r="G11" s="7">
        <f t="shared" si="1"/>
        <v>44.044927441860466</v>
      </c>
      <c r="M11" t="s">
        <v>90</v>
      </c>
    </row>
    <row r="12" spans="1:13">
      <c r="A12" s="18">
        <v>44936</v>
      </c>
      <c r="B12" s="3">
        <v>200</v>
      </c>
      <c r="C12" s="9">
        <v>685.6</v>
      </c>
      <c r="D12" s="3">
        <f t="shared" si="2"/>
        <v>166305.45000000007</v>
      </c>
      <c r="E12" s="7">
        <f t="shared" si="0"/>
        <v>0.44426880000000002</v>
      </c>
      <c r="F12" s="3">
        <v>0.27</v>
      </c>
      <c r="G12" s="7">
        <f t="shared" si="1"/>
        <v>60.013916279069768</v>
      </c>
    </row>
    <row r="13" spans="1:13">
      <c r="A13" s="18">
        <v>44937</v>
      </c>
      <c r="B13" s="3">
        <v>200</v>
      </c>
      <c r="C13" s="9">
        <v>624.22</v>
      </c>
      <c r="D13" s="3">
        <f t="shared" si="2"/>
        <v>166929.67000000007</v>
      </c>
      <c r="E13" s="7">
        <f t="shared" si="0"/>
        <v>0.40449456</v>
      </c>
      <c r="F13" s="3">
        <v>0.25</v>
      </c>
      <c r="G13" s="7">
        <f t="shared" si="1"/>
        <v>54.641025116279074</v>
      </c>
    </row>
    <row r="14" spans="1:13">
      <c r="A14" s="18">
        <v>44938</v>
      </c>
      <c r="B14" s="3">
        <v>200</v>
      </c>
      <c r="C14" s="9">
        <v>639.30999999999995</v>
      </c>
      <c r="D14" s="3">
        <f t="shared" si="2"/>
        <v>167568.98000000007</v>
      </c>
      <c r="E14" s="7">
        <f t="shared" si="0"/>
        <v>0.41427287999999995</v>
      </c>
      <c r="F14" s="3">
        <v>0.26</v>
      </c>
      <c r="G14" s="7">
        <f t="shared" si="1"/>
        <v>55.961926511627901</v>
      </c>
    </row>
    <row r="15" spans="1:13">
      <c r="A15" s="22">
        <v>44939</v>
      </c>
      <c r="B15" s="24">
        <v>200</v>
      </c>
      <c r="C15" s="26">
        <v>29.97</v>
      </c>
      <c r="D15" s="24">
        <f t="shared" si="2"/>
        <v>167598.95000000007</v>
      </c>
      <c r="E15" s="27">
        <f t="shared" si="0"/>
        <v>1.942056E-2</v>
      </c>
      <c r="F15" s="24">
        <v>0.01</v>
      </c>
      <c r="G15" s="27">
        <f t="shared" si="1"/>
        <v>2.6234204651162791</v>
      </c>
      <c r="H15" s="48" t="s">
        <v>89</v>
      </c>
    </row>
    <row r="16" spans="1:13">
      <c r="A16" s="18">
        <v>44940</v>
      </c>
      <c r="B16" s="3">
        <v>200</v>
      </c>
      <c r="C16" s="9">
        <v>565.01</v>
      </c>
      <c r="D16" s="3">
        <f t="shared" si="2"/>
        <v>168163.96000000008</v>
      </c>
      <c r="E16" s="7">
        <f t="shared" si="0"/>
        <v>0.36612648000000003</v>
      </c>
      <c r="F16" s="3">
        <v>0.23</v>
      </c>
      <c r="G16" s="7">
        <f t="shared" si="1"/>
        <v>49.458084651162793</v>
      </c>
    </row>
    <row r="17" spans="1:7">
      <c r="A17" s="18">
        <v>44941</v>
      </c>
      <c r="B17" s="3">
        <v>200</v>
      </c>
      <c r="C17" s="9">
        <v>462.84</v>
      </c>
      <c r="D17" s="3">
        <f t="shared" si="2"/>
        <v>168626.80000000008</v>
      </c>
      <c r="E17" s="7">
        <f t="shared" si="0"/>
        <v>0.29992032000000002</v>
      </c>
      <c r="F17" s="3">
        <v>0.19</v>
      </c>
      <c r="G17" s="7">
        <f t="shared" si="1"/>
        <v>40.514645581395342</v>
      </c>
    </row>
    <row r="18" spans="1:7">
      <c r="A18" s="18">
        <v>44942</v>
      </c>
      <c r="B18" s="3">
        <v>200</v>
      </c>
      <c r="C18" s="9">
        <v>571.74</v>
      </c>
      <c r="D18" s="3">
        <f t="shared" si="2"/>
        <v>169198.54000000007</v>
      </c>
      <c r="E18" s="7">
        <f t="shared" si="0"/>
        <v>0.37048752000000001</v>
      </c>
      <c r="F18" s="3">
        <v>0.23</v>
      </c>
      <c r="G18" s="7">
        <f t="shared" si="1"/>
        <v>50.047194418604654</v>
      </c>
    </row>
    <row r="19" spans="1:7">
      <c r="A19" s="18">
        <v>44943</v>
      </c>
      <c r="B19" s="3">
        <v>200</v>
      </c>
      <c r="C19" s="9">
        <v>569.29999999999995</v>
      </c>
      <c r="D19" s="3">
        <f t="shared" si="2"/>
        <v>169767.84000000005</v>
      </c>
      <c r="E19" s="7">
        <f t="shared" si="0"/>
        <v>0.36890639999999997</v>
      </c>
      <c r="F19" s="3">
        <v>0.23</v>
      </c>
      <c r="G19" s="7">
        <f t="shared" si="1"/>
        <v>49.833609302325577</v>
      </c>
    </row>
    <row r="20" spans="1:7">
      <c r="A20" s="18">
        <v>44944</v>
      </c>
      <c r="B20" s="3">
        <v>200</v>
      </c>
      <c r="C20" s="9">
        <v>526.91</v>
      </c>
      <c r="D20" s="3">
        <f t="shared" si="2"/>
        <v>170294.75000000006</v>
      </c>
      <c r="E20" s="7">
        <f t="shared" si="0"/>
        <v>0.34143768000000002</v>
      </c>
      <c r="F20" s="3">
        <v>0.21</v>
      </c>
      <c r="G20" s="7">
        <f t="shared" si="1"/>
        <v>46.123005581395347</v>
      </c>
    </row>
    <row r="21" spans="1:7">
      <c r="A21" s="18">
        <v>44945</v>
      </c>
      <c r="B21" s="3">
        <v>200</v>
      </c>
      <c r="C21" s="9">
        <v>621.78</v>
      </c>
      <c r="D21" s="3">
        <f t="shared" si="2"/>
        <v>170916.53000000006</v>
      </c>
      <c r="E21" s="7">
        <f t="shared" si="0"/>
        <v>0.40291344000000001</v>
      </c>
      <c r="F21" s="3">
        <v>0.25</v>
      </c>
      <c r="G21" s="7">
        <f t="shared" si="1"/>
        <v>54.427439999999997</v>
      </c>
    </row>
    <row r="22" spans="1:7">
      <c r="A22" s="22">
        <v>44946</v>
      </c>
      <c r="B22" s="24">
        <v>200</v>
      </c>
      <c r="C22" s="26">
        <v>383.41</v>
      </c>
      <c r="D22" s="24">
        <f t="shared" si="2"/>
        <v>171299.94000000006</v>
      </c>
      <c r="E22" s="27">
        <f t="shared" si="0"/>
        <v>0.24844968000000003</v>
      </c>
      <c r="F22" s="24">
        <v>0.15</v>
      </c>
      <c r="G22" s="27">
        <f t="shared" si="1"/>
        <v>33.56174976744186</v>
      </c>
    </row>
    <row r="23" spans="1:7">
      <c r="A23" s="18">
        <v>44947</v>
      </c>
      <c r="B23" s="3">
        <v>200</v>
      </c>
      <c r="C23" s="9">
        <v>776.1</v>
      </c>
      <c r="D23" s="3">
        <f t="shared" si="2"/>
        <v>172076.04000000007</v>
      </c>
      <c r="E23" s="7">
        <f t="shared" si="0"/>
        <v>0.50291280000000005</v>
      </c>
      <c r="F23" s="3">
        <v>0.31</v>
      </c>
      <c r="G23" s="7">
        <f t="shared" si="1"/>
        <v>67.935823255813958</v>
      </c>
    </row>
    <row r="24" spans="1:7">
      <c r="A24" s="18">
        <v>44948</v>
      </c>
      <c r="B24" s="3">
        <v>200</v>
      </c>
      <c r="C24" s="9">
        <v>726.83</v>
      </c>
      <c r="D24" s="3">
        <f t="shared" si="2"/>
        <v>172802.87000000005</v>
      </c>
      <c r="E24" s="7">
        <f t="shared" si="0"/>
        <v>0.47098584000000004</v>
      </c>
      <c r="F24" s="3">
        <v>0.28999999999999998</v>
      </c>
      <c r="G24" s="7">
        <f t="shared" si="1"/>
        <v>63.622979534883726</v>
      </c>
    </row>
    <row r="25" spans="1:7">
      <c r="A25" s="18">
        <v>44949</v>
      </c>
      <c r="B25" s="3">
        <v>200</v>
      </c>
      <c r="C25" s="9">
        <v>664.55</v>
      </c>
      <c r="D25" s="3">
        <f t="shared" si="2"/>
        <v>173467.42000000004</v>
      </c>
      <c r="E25" s="7">
        <f t="shared" si="0"/>
        <v>0.43062840000000002</v>
      </c>
      <c r="F25" s="3">
        <v>0.27</v>
      </c>
      <c r="G25" s="7">
        <f t="shared" si="1"/>
        <v>58.171306976744184</v>
      </c>
    </row>
    <row r="26" spans="1:7">
      <c r="A26" s="18">
        <v>44950</v>
      </c>
      <c r="B26" s="3">
        <v>200</v>
      </c>
      <c r="C26" s="9">
        <v>704.63</v>
      </c>
      <c r="D26" s="3">
        <f t="shared" si="2"/>
        <v>174172.05000000005</v>
      </c>
      <c r="E26" s="7">
        <f t="shared" si="0"/>
        <v>0.45660023999999999</v>
      </c>
      <c r="F26" s="3">
        <v>0.28000000000000003</v>
      </c>
      <c r="G26" s="7">
        <f t="shared" si="1"/>
        <v>61.679705116279067</v>
      </c>
    </row>
    <row r="27" spans="1:7">
      <c r="A27" s="18">
        <v>44951</v>
      </c>
      <c r="B27" s="3">
        <v>200</v>
      </c>
      <c r="C27" s="9">
        <v>674.03</v>
      </c>
      <c r="D27" s="3">
        <f t="shared" si="2"/>
        <v>174846.08000000005</v>
      </c>
      <c r="E27" s="7">
        <f t="shared" si="0"/>
        <v>0.43677144000000001</v>
      </c>
      <c r="F27" s="3">
        <v>0.27</v>
      </c>
      <c r="G27" s="7">
        <f t="shared" si="1"/>
        <v>59.001137674418608</v>
      </c>
    </row>
    <row r="28" spans="1:7">
      <c r="A28" s="18">
        <v>44952</v>
      </c>
      <c r="B28" s="3">
        <v>200</v>
      </c>
      <c r="C28" s="9">
        <v>545.73</v>
      </c>
      <c r="D28" s="3">
        <f t="shared" si="2"/>
        <v>175391.81000000006</v>
      </c>
      <c r="E28" s="7">
        <f t="shared" si="0"/>
        <v>0.35363304000000007</v>
      </c>
      <c r="F28" s="3">
        <v>0.22</v>
      </c>
      <c r="G28" s="7">
        <f t="shared" si="1"/>
        <v>47.770412093023253</v>
      </c>
    </row>
    <row r="29" spans="1:7">
      <c r="A29" s="22">
        <v>44953</v>
      </c>
      <c r="B29" s="24">
        <v>200</v>
      </c>
      <c r="C29" s="26">
        <v>595.46</v>
      </c>
      <c r="D29" s="24">
        <f t="shared" si="2"/>
        <v>175987.27000000005</v>
      </c>
      <c r="E29" s="27">
        <f t="shared" si="0"/>
        <v>0.38585807999999999</v>
      </c>
      <c r="F29" s="24">
        <v>0.24</v>
      </c>
      <c r="G29" s="27">
        <f t="shared" si="1"/>
        <v>52.123521860465118</v>
      </c>
    </row>
    <row r="30" spans="1:7">
      <c r="A30" s="18">
        <v>44954</v>
      </c>
      <c r="B30" s="3">
        <v>200</v>
      </c>
      <c r="C30" s="9">
        <v>676.73</v>
      </c>
      <c r="D30" s="3">
        <f t="shared" si="2"/>
        <v>176664.00000000006</v>
      </c>
      <c r="E30" s="7">
        <f t="shared" si="0"/>
        <v>0.43852104000000003</v>
      </c>
      <c r="F30" s="3">
        <v>0.27</v>
      </c>
      <c r="G30" s="7">
        <f t="shared" si="1"/>
        <v>59.237481860465117</v>
      </c>
    </row>
    <row r="31" spans="1:7">
      <c r="A31" s="18">
        <v>44955</v>
      </c>
      <c r="B31" s="3">
        <v>200</v>
      </c>
      <c r="C31" s="9">
        <v>739.25</v>
      </c>
      <c r="D31" s="3">
        <f t="shared" si="2"/>
        <v>177403.25000000006</v>
      </c>
      <c r="E31" s="7">
        <f t="shared" si="0"/>
        <v>0.47903400000000002</v>
      </c>
      <c r="F31" s="3">
        <v>0.3</v>
      </c>
      <c r="G31" s="7">
        <f t="shared" si="1"/>
        <v>64.710162790697666</v>
      </c>
    </row>
    <row r="32" spans="1:7">
      <c r="A32" s="18">
        <v>44956</v>
      </c>
      <c r="B32" s="3">
        <v>200</v>
      </c>
      <c r="C32" s="9">
        <v>737.75</v>
      </c>
      <c r="D32" s="3">
        <f t="shared" si="2"/>
        <v>178141.00000000006</v>
      </c>
      <c r="E32" s="7">
        <f t="shared" si="0"/>
        <v>0.47806200000000004</v>
      </c>
      <c r="F32" s="3">
        <v>0.3</v>
      </c>
      <c r="G32" s="7">
        <f t="shared" si="1"/>
        <v>64.578860465116279</v>
      </c>
    </row>
    <row r="33" spans="1:8">
      <c r="A33" s="18">
        <v>44957</v>
      </c>
      <c r="B33" s="3">
        <v>200</v>
      </c>
      <c r="C33" s="9">
        <v>305.11</v>
      </c>
      <c r="D33" s="3">
        <f t="shared" si="2"/>
        <v>178446.11000000004</v>
      </c>
      <c r="E33" s="7">
        <f t="shared" si="0"/>
        <v>0.19771127999999999</v>
      </c>
      <c r="F33" s="3">
        <v>0.12</v>
      </c>
      <c r="G33" s="7">
        <f t="shared" si="1"/>
        <v>26.707768372093025</v>
      </c>
      <c r="H33" s="48" t="s">
        <v>91</v>
      </c>
    </row>
    <row r="34" spans="1:8">
      <c r="C34" s="12">
        <f>SUM(C3:C33)</f>
        <v>17211.760000000002</v>
      </c>
      <c r="D34" s="12"/>
      <c r="E34" s="55">
        <f>SUM(E3:E33)</f>
        <v>11.15322048</v>
      </c>
      <c r="F34" s="12">
        <f>SUM(F3:F33)</f>
        <v>6.910000000000001</v>
      </c>
      <c r="G34" s="21">
        <f>SUM(G3:G33)</f>
        <v>1506.6294102325585</v>
      </c>
    </row>
  </sheetData>
  <mergeCells count="1">
    <mergeCell ref="A1:G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68A5B-7748-486D-9D0E-2727337B7EA0}">
  <dimension ref="A1:M34"/>
  <sheetViews>
    <sheetView workbookViewId="0">
      <selection activeCell="E13" sqref="E13"/>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8" max="8" width="27.28515625" customWidth="1"/>
    <col min="9" max="9" width="20.7109375" bestFit="1" customWidth="1"/>
  </cols>
  <sheetData>
    <row r="1" spans="1:13" ht="23.25">
      <c r="A1" s="69" t="s">
        <v>0</v>
      </c>
      <c r="B1" s="69"/>
      <c r="C1" s="69"/>
      <c r="D1" s="69"/>
      <c r="E1" s="69"/>
      <c r="F1" s="69"/>
      <c r="G1" s="69"/>
    </row>
    <row r="2" spans="1:13" ht="30">
      <c r="A2" s="1" t="s">
        <v>1</v>
      </c>
      <c r="B2" s="1" t="s">
        <v>2</v>
      </c>
      <c r="C2" s="1" t="s">
        <v>3</v>
      </c>
      <c r="D2" s="1" t="s">
        <v>4</v>
      </c>
      <c r="E2" s="1" t="s">
        <v>5</v>
      </c>
      <c r="F2" s="1" t="s">
        <v>6</v>
      </c>
      <c r="G2" s="1" t="s">
        <v>7</v>
      </c>
      <c r="I2" s="49" t="s">
        <v>92</v>
      </c>
      <c r="J2">
        <v>10.37</v>
      </c>
    </row>
    <row r="3" spans="1:13">
      <c r="A3" s="18">
        <v>44958</v>
      </c>
      <c r="B3" s="3">
        <v>200</v>
      </c>
      <c r="C3" s="3">
        <v>0</v>
      </c>
      <c r="D3" s="3">
        <f>'Jan- 23'!D33+'Jan- 23'!C33</f>
        <v>178751.22000000003</v>
      </c>
      <c r="E3" s="7">
        <f>(C3/1000)*0.648</f>
        <v>0</v>
      </c>
      <c r="F3" s="3">
        <v>0</v>
      </c>
      <c r="G3" s="7">
        <f>(C3*$J$2)/$J$4</f>
        <v>0</v>
      </c>
      <c r="H3" s="48" t="s">
        <v>93</v>
      </c>
    </row>
    <row r="4" spans="1:13" ht="15.75">
      <c r="A4" s="18">
        <v>44959</v>
      </c>
      <c r="B4" s="3">
        <v>200</v>
      </c>
      <c r="C4" s="7">
        <v>646.48</v>
      </c>
      <c r="D4" s="3">
        <f>D3+C4</f>
        <v>179397.70000000004</v>
      </c>
      <c r="E4" s="7">
        <f t="shared" ref="E4:E33" si="0">(C4/1000)*0.648</f>
        <v>0.41891904000000008</v>
      </c>
      <c r="F4" s="3">
        <v>0.26</v>
      </c>
      <c r="G4" s="7">
        <f t="shared" ref="G4:G30" si="1">(C4*$J$2)/$J$4</f>
        <v>62.362768372093022</v>
      </c>
      <c r="I4" s="35" t="s">
        <v>12</v>
      </c>
      <c r="J4" s="37">
        <f>'Jan- 23'!J4</f>
        <v>107.5</v>
      </c>
    </row>
    <row r="5" spans="1:13">
      <c r="A5" s="22">
        <v>44960</v>
      </c>
      <c r="B5" s="24">
        <v>200</v>
      </c>
      <c r="C5" s="26">
        <v>97.24</v>
      </c>
      <c r="D5" s="50">
        <f>D4+C5</f>
        <v>179494.94000000003</v>
      </c>
      <c r="E5" s="27">
        <f t="shared" si="0"/>
        <v>6.3011520000000001E-2</v>
      </c>
      <c r="F5" s="24">
        <v>0.04</v>
      </c>
      <c r="G5" s="27">
        <f t="shared" si="1"/>
        <v>9.3802679069767425</v>
      </c>
      <c r="H5" s="48" t="s">
        <v>93</v>
      </c>
    </row>
    <row r="6" spans="1:13">
      <c r="A6" s="18">
        <v>44961</v>
      </c>
      <c r="B6" s="3">
        <v>200</v>
      </c>
      <c r="C6" s="9">
        <v>701.75</v>
      </c>
      <c r="D6" s="47">
        <f>D5+C6</f>
        <v>180196.69000000003</v>
      </c>
      <c r="E6" s="7">
        <f t="shared" si="0"/>
        <v>0.45473400000000003</v>
      </c>
      <c r="F6" s="3">
        <v>0.28000000000000003</v>
      </c>
      <c r="G6" s="7">
        <f t="shared" si="1"/>
        <v>67.694395348837205</v>
      </c>
    </row>
    <row r="7" spans="1:13">
      <c r="A7" s="18">
        <v>44962</v>
      </c>
      <c r="B7" s="3">
        <v>200</v>
      </c>
      <c r="C7" s="9">
        <v>707.14</v>
      </c>
      <c r="D7" s="3">
        <f t="shared" ref="D7:D30" si="2">D6+C7</f>
        <v>180903.83000000005</v>
      </c>
      <c r="E7" s="7">
        <f t="shared" si="0"/>
        <v>0.45822672000000003</v>
      </c>
      <c r="F7" s="3">
        <v>0.28000000000000003</v>
      </c>
      <c r="G7" s="7">
        <f t="shared" si="1"/>
        <v>68.214342325581384</v>
      </c>
    </row>
    <row r="8" spans="1:13">
      <c r="A8" s="18">
        <v>44963</v>
      </c>
      <c r="B8" s="3">
        <v>200</v>
      </c>
      <c r="C8" s="9">
        <v>654.55999999999995</v>
      </c>
      <c r="D8" s="3">
        <f t="shared" si="2"/>
        <v>181558.39000000004</v>
      </c>
      <c r="E8" s="7">
        <f t="shared" si="0"/>
        <v>0.42415487999999996</v>
      </c>
      <c r="F8" s="3">
        <v>0.26</v>
      </c>
      <c r="G8" s="7">
        <f t="shared" si="1"/>
        <v>63.142206511627897</v>
      </c>
    </row>
    <row r="9" spans="1:13">
      <c r="A9" s="18">
        <v>44964</v>
      </c>
      <c r="B9" s="3">
        <v>200</v>
      </c>
      <c r="C9" s="9">
        <v>651.58000000000004</v>
      </c>
      <c r="D9" s="3">
        <f t="shared" si="2"/>
        <v>182209.97000000003</v>
      </c>
      <c r="E9" s="7">
        <f t="shared" si="0"/>
        <v>0.42222384000000002</v>
      </c>
      <c r="F9" s="3">
        <v>0.26</v>
      </c>
      <c r="G9" s="7">
        <f t="shared" si="1"/>
        <v>62.854740465116279</v>
      </c>
    </row>
    <row r="10" spans="1:13">
      <c r="A10" s="18">
        <v>44965</v>
      </c>
      <c r="B10" s="3">
        <v>200</v>
      </c>
      <c r="C10" s="9">
        <v>694.39</v>
      </c>
      <c r="D10" s="3">
        <f t="shared" si="2"/>
        <v>182904.36000000004</v>
      </c>
      <c r="E10" s="7">
        <f t="shared" si="0"/>
        <v>0.44996471999999998</v>
      </c>
      <c r="F10" s="3">
        <v>0.28000000000000003</v>
      </c>
      <c r="G10" s="7">
        <f t="shared" si="1"/>
        <v>66.984412093023252</v>
      </c>
    </row>
    <row r="11" spans="1:13">
      <c r="A11" s="18">
        <v>44966</v>
      </c>
      <c r="B11" s="3">
        <v>200</v>
      </c>
      <c r="C11" s="9">
        <v>176.57</v>
      </c>
      <c r="D11" s="3">
        <f t="shared" si="2"/>
        <v>183080.93000000005</v>
      </c>
      <c r="E11" s="7">
        <f t="shared" si="0"/>
        <v>0.11441736000000001</v>
      </c>
      <c r="F11" s="3">
        <v>7.0000000000000007E-2</v>
      </c>
      <c r="G11" s="7">
        <f t="shared" si="1"/>
        <v>17.032845581395346</v>
      </c>
      <c r="M11" t="s">
        <v>90</v>
      </c>
    </row>
    <row r="12" spans="1:13">
      <c r="A12" s="22">
        <v>44967</v>
      </c>
      <c r="B12" s="24">
        <v>200</v>
      </c>
      <c r="C12" s="26">
        <v>678.99</v>
      </c>
      <c r="D12" s="24">
        <f t="shared" si="2"/>
        <v>183759.92000000004</v>
      </c>
      <c r="E12" s="27">
        <f t="shared" si="0"/>
        <v>0.43998552000000002</v>
      </c>
      <c r="F12" s="24">
        <v>0.27</v>
      </c>
      <c r="G12" s="27">
        <f t="shared" si="1"/>
        <v>65.498849302325581</v>
      </c>
    </row>
    <row r="13" spans="1:13">
      <c r="A13" s="18">
        <v>44968</v>
      </c>
      <c r="B13" s="3">
        <v>200</v>
      </c>
      <c r="C13" s="9">
        <v>723.6</v>
      </c>
      <c r="D13" s="3">
        <f t="shared" si="2"/>
        <v>184483.52000000005</v>
      </c>
      <c r="E13" s="7">
        <f t="shared" si="0"/>
        <v>0.46889280000000005</v>
      </c>
      <c r="F13" s="3">
        <v>0.28999999999999998</v>
      </c>
      <c r="G13" s="7">
        <f t="shared" si="1"/>
        <v>69.802158139534882</v>
      </c>
    </row>
    <row r="14" spans="1:13">
      <c r="A14" s="18">
        <v>44969</v>
      </c>
      <c r="B14" s="3">
        <v>200</v>
      </c>
      <c r="C14" s="9">
        <v>655.13</v>
      </c>
      <c r="D14" s="3">
        <f t="shared" si="2"/>
        <v>185138.65000000005</v>
      </c>
      <c r="E14" s="7">
        <f t="shared" si="0"/>
        <v>0.42452424</v>
      </c>
      <c r="F14" s="3">
        <v>0.26</v>
      </c>
      <c r="G14" s="7">
        <f t="shared" si="1"/>
        <v>63.197191627906975</v>
      </c>
    </row>
    <row r="15" spans="1:13">
      <c r="A15" s="18">
        <v>44970</v>
      </c>
      <c r="B15" s="3">
        <v>200</v>
      </c>
      <c r="C15" s="9">
        <v>700.7</v>
      </c>
      <c r="D15" s="3">
        <f t="shared" si="2"/>
        <v>185839.35000000006</v>
      </c>
      <c r="E15" s="7">
        <f t="shared" si="0"/>
        <v>0.45405360000000006</v>
      </c>
      <c r="F15" s="3">
        <v>0.28000000000000003</v>
      </c>
      <c r="G15" s="7">
        <f t="shared" si="1"/>
        <v>67.593106976744181</v>
      </c>
    </row>
    <row r="16" spans="1:13">
      <c r="A16" s="18">
        <v>44971</v>
      </c>
      <c r="B16" s="3">
        <v>200</v>
      </c>
      <c r="C16" s="9">
        <v>771.1</v>
      </c>
      <c r="D16" s="3">
        <f t="shared" si="2"/>
        <v>186610.45000000007</v>
      </c>
      <c r="E16" s="7">
        <f t="shared" si="0"/>
        <v>0.49967280000000003</v>
      </c>
      <c r="F16" s="3">
        <v>0.31</v>
      </c>
      <c r="G16" s="7">
        <f t="shared" si="1"/>
        <v>74.38425116279069</v>
      </c>
    </row>
    <row r="17" spans="1:8">
      <c r="A17" s="18">
        <v>44972</v>
      </c>
      <c r="B17" s="3">
        <v>200</v>
      </c>
      <c r="C17" s="9">
        <v>711.19</v>
      </c>
      <c r="D17" s="3">
        <f t="shared" si="2"/>
        <v>187321.64000000007</v>
      </c>
      <c r="E17" s="7">
        <f t="shared" si="0"/>
        <v>0.46085112000000006</v>
      </c>
      <c r="F17" s="3">
        <v>0.28000000000000003</v>
      </c>
      <c r="G17" s="7">
        <f t="shared" si="1"/>
        <v>68.605026046511625</v>
      </c>
    </row>
    <row r="18" spans="1:8">
      <c r="A18" s="18">
        <v>44973</v>
      </c>
      <c r="B18" s="3">
        <v>200</v>
      </c>
      <c r="C18" s="9">
        <v>551.75</v>
      </c>
      <c r="D18" s="3">
        <f t="shared" si="2"/>
        <v>187873.39000000007</v>
      </c>
      <c r="E18" s="7">
        <f t="shared" si="0"/>
        <v>0.35753399999999996</v>
      </c>
      <c r="F18" s="3">
        <v>0.22</v>
      </c>
      <c r="G18" s="7">
        <f t="shared" si="1"/>
        <v>53.224627906976735</v>
      </c>
    </row>
    <row r="19" spans="1:8">
      <c r="A19" s="22">
        <v>44974</v>
      </c>
      <c r="B19" s="24">
        <v>200</v>
      </c>
      <c r="C19" s="26">
        <v>622.82000000000005</v>
      </c>
      <c r="D19" s="24">
        <f t="shared" si="2"/>
        <v>188496.21000000008</v>
      </c>
      <c r="E19" s="27">
        <f t="shared" si="0"/>
        <v>0.40358736000000006</v>
      </c>
      <c r="F19" s="24">
        <v>0.25</v>
      </c>
      <c r="G19" s="27">
        <f t="shared" si="1"/>
        <v>60.080403720930235</v>
      </c>
    </row>
    <row r="20" spans="1:8">
      <c r="A20" s="18">
        <v>44975</v>
      </c>
      <c r="B20" s="3">
        <v>200</v>
      </c>
      <c r="C20" s="9">
        <v>627.41999999999996</v>
      </c>
      <c r="D20" s="3">
        <f t="shared" si="2"/>
        <v>189123.63000000009</v>
      </c>
      <c r="E20" s="7">
        <f t="shared" si="0"/>
        <v>0.40656816000000001</v>
      </c>
      <c r="F20" s="3">
        <v>0.25</v>
      </c>
      <c r="G20" s="7">
        <f t="shared" si="1"/>
        <v>60.524143255813946</v>
      </c>
    </row>
    <row r="21" spans="1:8">
      <c r="A21" s="18">
        <v>44976</v>
      </c>
      <c r="B21" s="3">
        <v>200</v>
      </c>
      <c r="C21" s="9">
        <v>549.70000000000005</v>
      </c>
      <c r="D21" s="3">
        <f t="shared" si="2"/>
        <v>189673.3300000001</v>
      </c>
      <c r="E21" s="7">
        <f t="shared" si="0"/>
        <v>0.35620560000000007</v>
      </c>
      <c r="F21" s="3">
        <v>0.22</v>
      </c>
      <c r="G21" s="7">
        <f t="shared" si="1"/>
        <v>53.026874418604649</v>
      </c>
    </row>
    <row r="22" spans="1:8">
      <c r="A22" s="18">
        <v>44977</v>
      </c>
      <c r="B22" s="3">
        <v>200</v>
      </c>
      <c r="C22" s="9">
        <v>552.21</v>
      </c>
      <c r="D22" s="3">
        <f t="shared" si="2"/>
        <v>190225.5400000001</v>
      </c>
      <c r="E22" s="7">
        <f t="shared" si="0"/>
        <v>0.35783208000000005</v>
      </c>
      <c r="F22" s="3">
        <v>0.22</v>
      </c>
      <c r="G22" s="7">
        <f t="shared" si="1"/>
        <v>53.269001860465117</v>
      </c>
    </row>
    <row r="23" spans="1:8">
      <c r="A23" s="18">
        <v>44978</v>
      </c>
      <c r="B23" s="3">
        <v>200</v>
      </c>
      <c r="C23" s="9"/>
      <c r="D23" s="3">
        <f t="shared" si="2"/>
        <v>190225.5400000001</v>
      </c>
      <c r="E23" s="7">
        <f t="shared" si="0"/>
        <v>0</v>
      </c>
      <c r="F23" s="3"/>
      <c r="G23" s="7">
        <f t="shared" si="1"/>
        <v>0</v>
      </c>
      <c r="H23" s="48" t="s">
        <v>88</v>
      </c>
    </row>
    <row r="24" spans="1:8">
      <c r="A24" s="18">
        <v>44979</v>
      </c>
      <c r="B24" s="3">
        <v>200</v>
      </c>
      <c r="C24" s="9">
        <v>606.19000000000005</v>
      </c>
      <c r="D24" s="3">
        <f t="shared" si="2"/>
        <v>190831.7300000001</v>
      </c>
      <c r="E24" s="7">
        <f t="shared" si="0"/>
        <v>0.39281112000000001</v>
      </c>
      <c r="F24" s="3">
        <v>0.24</v>
      </c>
      <c r="G24" s="7">
        <f t="shared" si="1"/>
        <v>58.476188837209307</v>
      </c>
    </row>
    <row r="25" spans="1:8">
      <c r="A25" s="18">
        <v>44980</v>
      </c>
      <c r="B25" s="3">
        <v>200</v>
      </c>
      <c r="C25" s="9">
        <v>690.7</v>
      </c>
      <c r="D25" s="3">
        <f t="shared" si="2"/>
        <v>191522.43000000011</v>
      </c>
      <c r="E25" s="7">
        <f t="shared" si="0"/>
        <v>0.44757360000000007</v>
      </c>
      <c r="F25" s="3">
        <v>0.28000000000000003</v>
      </c>
      <c r="G25" s="7">
        <f t="shared" si="1"/>
        <v>66.628455813953494</v>
      </c>
    </row>
    <row r="26" spans="1:8">
      <c r="A26" s="22">
        <v>44981</v>
      </c>
      <c r="B26" s="24">
        <v>200</v>
      </c>
      <c r="C26" s="26">
        <v>379.58</v>
      </c>
      <c r="D26" s="24">
        <f t="shared" si="2"/>
        <v>191902.0100000001</v>
      </c>
      <c r="E26" s="27">
        <f t="shared" si="0"/>
        <v>0.24596783999999999</v>
      </c>
      <c r="F26" s="24">
        <v>0.15</v>
      </c>
      <c r="G26" s="27">
        <f t="shared" si="1"/>
        <v>36.616228837209299</v>
      </c>
    </row>
    <row r="27" spans="1:8">
      <c r="A27" s="18">
        <v>44982</v>
      </c>
      <c r="B27" s="3">
        <v>200</v>
      </c>
      <c r="C27" s="9">
        <v>606.12</v>
      </c>
      <c r="D27" s="3">
        <f t="shared" si="2"/>
        <v>192508.13000000009</v>
      </c>
      <c r="E27" s="7">
        <f t="shared" si="0"/>
        <v>0.39276576000000002</v>
      </c>
      <c r="F27" s="3">
        <v>0.24</v>
      </c>
      <c r="G27" s="7">
        <f t="shared" si="1"/>
        <v>58.469436279069768</v>
      </c>
    </row>
    <row r="28" spans="1:8">
      <c r="A28" s="18">
        <v>44983</v>
      </c>
      <c r="B28" s="3">
        <v>200</v>
      </c>
      <c r="C28" s="9">
        <v>802.75</v>
      </c>
      <c r="D28" s="3">
        <f t="shared" si="2"/>
        <v>193310.88000000009</v>
      </c>
      <c r="E28" s="7">
        <f t="shared" si="0"/>
        <v>0.52018200000000003</v>
      </c>
      <c r="F28" s="3">
        <v>0.32</v>
      </c>
      <c r="G28" s="7">
        <f t="shared" si="1"/>
        <v>77.437372093023257</v>
      </c>
    </row>
    <row r="29" spans="1:8">
      <c r="A29" s="18">
        <v>44984</v>
      </c>
      <c r="B29" s="3">
        <v>200</v>
      </c>
      <c r="C29" s="9">
        <v>758.3</v>
      </c>
      <c r="D29" s="3">
        <f t="shared" si="2"/>
        <v>194069.18000000008</v>
      </c>
      <c r="E29" s="7">
        <f t="shared" si="0"/>
        <v>0.49137839999999999</v>
      </c>
      <c r="F29" s="3">
        <v>0.3</v>
      </c>
      <c r="G29" s="7">
        <f t="shared" si="1"/>
        <v>73.149497674418598</v>
      </c>
    </row>
    <row r="30" spans="1:8">
      <c r="A30" s="18">
        <v>44985</v>
      </c>
      <c r="B30" s="3">
        <v>200</v>
      </c>
      <c r="C30" s="9">
        <v>761.5</v>
      </c>
      <c r="D30" s="3">
        <f t="shared" si="2"/>
        <v>194830.68000000008</v>
      </c>
      <c r="E30" s="7">
        <f t="shared" si="0"/>
        <v>0.493452</v>
      </c>
      <c r="F30" s="3">
        <v>0.31</v>
      </c>
      <c r="G30" s="7">
        <f t="shared" si="1"/>
        <v>73.458186046511614</v>
      </c>
    </row>
    <row r="31" spans="1:8">
      <c r="A31" s="18"/>
      <c r="B31" s="3"/>
      <c r="C31" s="9"/>
      <c r="D31" s="3"/>
      <c r="E31" s="7">
        <f t="shared" si="0"/>
        <v>0</v>
      </c>
      <c r="F31" s="3"/>
      <c r="G31" s="7"/>
    </row>
    <row r="32" spans="1:8">
      <c r="A32" s="18"/>
      <c r="B32" s="3"/>
      <c r="C32" s="9"/>
      <c r="D32" s="3"/>
      <c r="E32" s="7">
        <f t="shared" si="0"/>
        <v>0</v>
      </c>
      <c r="F32" s="3"/>
      <c r="G32" s="7"/>
    </row>
    <row r="33" spans="1:7">
      <c r="A33" s="18"/>
      <c r="B33" s="3"/>
      <c r="C33" s="9"/>
      <c r="D33" s="3"/>
      <c r="E33" s="7">
        <f t="shared" si="0"/>
        <v>0</v>
      </c>
      <c r="F33" s="3"/>
      <c r="G33" s="7"/>
    </row>
    <row r="34" spans="1:7">
      <c r="C34" s="12">
        <f>SUM(C3:C33)</f>
        <v>16079.460000000001</v>
      </c>
      <c r="D34" s="12"/>
      <c r="E34" s="54">
        <f>SUM(E3:E33)</f>
        <v>10.419490080000001</v>
      </c>
      <c r="F34" s="12">
        <f>SUM(F3:F33)</f>
        <v>6.4200000000000008</v>
      </c>
      <c r="G34" s="21">
        <f>SUM(G3:G33)</f>
        <v>1551.1069786046507</v>
      </c>
    </row>
  </sheetData>
  <mergeCells count="1">
    <mergeCell ref="A1:G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085D8-8437-4FE8-9781-D284B81B9671}">
  <dimension ref="A1:J34"/>
  <sheetViews>
    <sheetView workbookViewId="0">
      <selection activeCell="A21" sqref="A21"/>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10.37</v>
      </c>
    </row>
    <row r="3" spans="1:10">
      <c r="A3" s="18">
        <v>44986</v>
      </c>
      <c r="B3" s="3">
        <v>200</v>
      </c>
      <c r="C3" s="3">
        <v>794.46</v>
      </c>
      <c r="D3" s="3">
        <f>'Feb-23'!D30+'Feb-23'!C30</f>
        <v>195592.18000000008</v>
      </c>
      <c r="E3" s="7">
        <f>(C3/1000)*0.648</f>
        <v>0.51481008000000006</v>
      </c>
      <c r="F3" s="3">
        <v>0.32</v>
      </c>
      <c r="G3" s="7">
        <f>(C3*$J$2)/$J$4</f>
        <v>76.637676279069765</v>
      </c>
    </row>
    <row r="4" spans="1:10" ht="15.75">
      <c r="A4" s="18">
        <v>44987</v>
      </c>
      <c r="B4" s="3">
        <v>200</v>
      </c>
      <c r="C4" s="3">
        <v>793.01</v>
      </c>
      <c r="D4" s="3">
        <f>D3+C4</f>
        <v>196385.19000000009</v>
      </c>
      <c r="E4" s="7">
        <f t="shared" ref="E4:E33" si="0">(C4/1000)*0.648</f>
        <v>0.51387048000000002</v>
      </c>
      <c r="F4" s="3">
        <v>0.32</v>
      </c>
      <c r="G4" s="7">
        <f t="shared" ref="G4:G33" si="1">(C4*$J$2)/$J$4</f>
        <v>76.497801860465117</v>
      </c>
      <c r="I4" s="35" t="s">
        <v>12</v>
      </c>
      <c r="J4" s="37">
        <f>'Jan- 23'!J4</f>
        <v>107.5</v>
      </c>
    </row>
    <row r="5" spans="1:10">
      <c r="A5" s="22">
        <v>44988</v>
      </c>
      <c r="B5" s="24">
        <v>200</v>
      </c>
      <c r="C5" s="26">
        <v>466.66</v>
      </c>
      <c r="D5" s="24">
        <f t="shared" ref="D5:D33" si="2">D4+C5</f>
        <v>196851.85000000009</v>
      </c>
      <c r="E5" s="27">
        <f t="shared" si="0"/>
        <v>0.30239568</v>
      </c>
      <c r="F5" s="24">
        <v>0.19</v>
      </c>
      <c r="G5" s="27">
        <f t="shared" si="1"/>
        <v>45.016411162790696</v>
      </c>
    </row>
    <row r="6" spans="1:10">
      <c r="A6" s="18">
        <v>44989</v>
      </c>
      <c r="B6" s="3">
        <v>200</v>
      </c>
      <c r="C6" s="9">
        <v>433.89</v>
      </c>
      <c r="D6" s="3">
        <f t="shared" si="2"/>
        <v>197285.74000000011</v>
      </c>
      <c r="E6" s="7">
        <f t="shared" si="0"/>
        <v>0.28116072000000003</v>
      </c>
      <c r="F6" s="3">
        <v>0.17</v>
      </c>
      <c r="G6" s="7">
        <f t="shared" si="1"/>
        <v>41.855249302325575</v>
      </c>
    </row>
    <row r="7" spans="1:10">
      <c r="A7" s="18">
        <v>44990</v>
      </c>
      <c r="B7" s="3">
        <v>200</v>
      </c>
      <c r="C7" s="9">
        <v>838.24</v>
      </c>
      <c r="D7" s="3">
        <f t="shared" si="2"/>
        <v>198123.9800000001</v>
      </c>
      <c r="E7" s="7">
        <f t="shared" si="0"/>
        <v>0.54317952000000003</v>
      </c>
      <c r="F7" s="3">
        <v>0.34</v>
      </c>
      <c r="G7" s="7">
        <f t="shared" si="1"/>
        <v>80.860919069767434</v>
      </c>
    </row>
    <row r="8" spans="1:10">
      <c r="A8" s="18">
        <v>44991</v>
      </c>
      <c r="B8" s="3">
        <v>200</v>
      </c>
      <c r="C8" s="9">
        <v>833.7</v>
      </c>
      <c r="D8" s="3">
        <f t="shared" si="2"/>
        <v>198957.68000000011</v>
      </c>
      <c r="E8" s="7">
        <f t="shared" si="0"/>
        <v>0.54023759999999998</v>
      </c>
      <c r="F8" s="3">
        <v>0.33</v>
      </c>
      <c r="G8" s="7">
        <f t="shared" si="1"/>
        <v>80.42296744186045</v>
      </c>
    </row>
    <row r="9" spans="1:10">
      <c r="A9" s="18">
        <v>44992</v>
      </c>
      <c r="B9" s="3">
        <v>200</v>
      </c>
      <c r="C9" s="9">
        <v>863.23</v>
      </c>
      <c r="D9" s="3">
        <f t="shared" si="2"/>
        <v>199820.91000000012</v>
      </c>
      <c r="E9" s="7">
        <f t="shared" si="0"/>
        <v>0.5593730400000001</v>
      </c>
      <c r="F9" s="3">
        <v>0.35</v>
      </c>
      <c r="G9" s="7">
        <f t="shared" si="1"/>
        <v>83.271582325581392</v>
      </c>
    </row>
    <row r="10" spans="1:10">
      <c r="A10" s="18">
        <v>44993</v>
      </c>
      <c r="B10" s="3">
        <v>200</v>
      </c>
      <c r="C10" s="9">
        <v>707.35</v>
      </c>
      <c r="D10" s="3">
        <f t="shared" si="2"/>
        <v>200528.26000000013</v>
      </c>
      <c r="E10" s="7">
        <f t="shared" si="0"/>
        <v>0.45836280000000001</v>
      </c>
      <c r="F10" s="3">
        <v>0.28000000000000003</v>
      </c>
      <c r="G10" s="7">
        <f t="shared" si="1"/>
        <v>68.234599999999986</v>
      </c>
    </row>
    <row r="11" spans="1:10">
      <c r="A11" s="18">
        <v>44994</v>
      </c>
      <c r="B11" s="3">
        <v>200</v>
      </c>
      <c r="C11" s="9">
        <v>719.58</v>
      </c>
      <c r="D11" s="3">
        <f t="shared" si="2"/>
        <v>201247.84000000011</v>
      </c>
      <c r="E11" s="7">
        <f t="shared" si="0"/>
        <v>0.46628784000000001</v>
      </c>
      <c r="F11" s="3">
        <v>0.28999999999999998</v>
      </c>
      <c r="G11" s="7">
        <f t="shared" si="1"/>
        <v>69.414368372093023</v>
      </c>
    </row>
    <row r="12" spans="1:10">
      <c r="A12" s="22">
        <v>44995</v>
      </c>
      <c r="B12" s="24">
        <v>200</v>
      </c>
      <c r="C12" s="26">
        <v>564.24</v>
      </c>
      <c r="D12" s="24">
        <f t="shared" si="2"/>
        <v>201812.0800000001</v>
      </c>
      <c r="E12" s="27">
        <f t="shared" si="0"/>
        <v>0.36562751999999998</v>
      </c>
      <c r="F12" s="24">
        <v>0.23</v>
      </c>
      <c r="G12" s="27">
        <f t="shared" si="1"/>
        <v>54.42947720930232</v>
      </c>
    </row>
    <row r="13" spans="1:10">
      <c r="A13" s="18">
        <v>44996</v>
      </c>
      <c r="B13" s="3">
        <v>200</v>
      </c>
      <c r="C13" s="9">
        <v>770.89</v>
      </c>
      <c r="D13" s="3">
        <f t="shared" si="2"/>
        <v>202582.97000000012</v>
      </c>
      <c r="E13" s="7">
        <f t="shared" si="0"/>
        <v>0.49953671999999999</v>
      </c>
      <c r="F13" s="3">
        <v>0.31</v>
      </c>
      <c r="G13" s="7">
        <f t="shared" si="1"/>
        <v>74.363993488372088</v>
      </c>
    </row>
    <row r="14" spans="1:10">
      <c r="A14" s="18">
        <v>44997</v>
      </c>
      <c r="B14" s="3">
        <v>200</v>
      </c>
      <c r="C14" s="9">
        <v>796.39</v>
      </c>
      <c r="D14" s="3">
        <f t="shared" si="2"/>
        <v>203379.36000000013</v>
      </c>
      <c r="E14" s="7">
        <f t="shared" si="0"/>
        <v>0.51606071999999992</v>
      </c>
      <c r="F14" s="3">
        <v>0.32</v>
      </c>
      <c r="G14" s="7">
        <f t="shared" si="1"/>
        <v>76.823853953488367</v>
      </c>
    </row>
    <row r="15" spans="1:10">
      <c r="A15" s="18">
        <v>44998</v>
      </c>
      <c r="B15" s="3">
        <v>200</v>
      </c>
      <c r="C15" s="9">
        <v>910.88</v>
      </c>
      <c r="D15" s="3">
        <f t="shared" si="2"/>
        <v>204290.24000000014</v>
      </c>
      <c r="E15" s="7">
        <f t="shared" si="0"/>
        <v>0.59025024000000004</v>
      </c>
      <c r="F15" s="3">
        <v>0.36</v>
      </c>
      <c r="G15" s="7">
        <f t="shared" si="1"/>
        <v>87.868145116279067</v>
      </c>
    </row>
    <row r="16" spans="1:10">
      <c r="A16" s="18">
        <v>44999</v>
      </c>
      <c r="B16" s="3">
        <v>200</v>
      </c>
      <c r="C16" s="9">
        <v>732.22</v>
      </c>
      <c r="D16" s="3">
        <f t="shared" si="2"/>
        <v>205022.46000000014</v>
      </c>
      <c r="E16" s="7">
        <f t="shared" si="0"/>
        <v>0.47447855999999999</v>
      </c>
      <c r="F16" s="3">
        <v>0.28999999999999998</v>
      </c>
      <c r="G16" s="7">
        <f t="shared" si="1"/>
        <v>70.633687441860459</v>
      </c>
    </row>
    <row r="17" spans="1:7">
      <c r="A17" s="18">
        <v>45000</v>
      </c>
      <c r="B17" s="3">
        <v>200</v>
      </c>
      <c r="C17" s="9">
        <v>610.75</v>
      </c>
      <c r="D17" s="3">
        <f t="shared" si="2"/>
        <v>205633.21000000014</v>
      </c>
      <c r="E17" s="7">
        <f t="shared" si="0"/>
        <v>0.39576600000000001</v>
      </c>
      <c r="F17" s="51">
        <v>0.24</v>
      </c>
      <c r="G17" s="7">
        <f t="shared" si="1"/>
        <v>58.916069767441861</v>
      </c>
    </row>
    <row r="18" spans="1:7">
      <c r="A18" s="18">
        <v>45001</v>
      </c>
      <c r="B18" s="3">
        <v>200</v>
      </c>
      <c r="C18" s="9">
        <v>685.56</v>
      </c>
      <c r="D18" s="3">
        <f t="shared" si="2"/>
        <v>206318.77000000014</v>
      </c>
      <c r="E18" s="7">
        <f t="shared" si="0"/>
        <v>0.44424288000000001</v>
      </c>
      <c r="F18" s="51">
        <v>0.27</v>
      </c>
      <c r="G18" s="7">
        <f t="shared" si="1"/>
        <v>66.132625116279058</v>
      </c>
    </row>
    <row r="19" spans="1:7">
      <c r="A19" s="22">
        <v>45002</v>
      </c>
      <c r="B19" s="24">
        <v>200</v>
      </c>
      <c r="C19" s="26">
        <v>436.54</v>
      </c>
      <c r="D19" s="24">
        <f t="shared" si="2"/>
        <v>206755.31000000014</v>
      </c>
      <c r="E19" s="27">
        <f t="shared" si="0"/>
        <v>0.28287792000000006</v>
      </c>
      <c r="F19" s="52">
        <v>0.18</v>
      </c>
      <c r="G19" s="27">
        <f t="shared" si="1"/>
        <v>42.110881860465113</v>
      </c>
    </row>
    <row r="20" spans="1:7">
      <c r="A20" s="18">
        <v>45003</v>
      </c>
      <c r="B20" s="3">
        <v>200</v>
      </c>
      <c r="C20" s="9">
        <v>334.75</v>
      </c>
      <c r="D20" s="3">
        <f t="shared" si="2"/>
        <v>207090.06000000014</v>
      </c>
      <c r="E20" s="7">
        <f t="shared" si="0"/>
        <v>0.216918</v>
      </c>
      <c r="F20" s="51">
        <v>0.13</v>
      </c>
      <c r="G20" s="7">
        <f t="shared" si="1"/>
        <v>32.2916976744186</v>
      </c>
    </row>
    <row r="21" spans="1:7">
      <c r="A21" s="18">
        <v>45004</v>
      </c>
      <c r="B21" s="3">
        <v>200</v>
      </c>
      <c r="C21" s="9">
        <v>478.94</v>
      </c>
      <c r="D21" s="3">
        <f t="shared" si="2"/>
        <v>207569.00000000015</v>
      </c>
      <c r="E21" s="7">
        <f t="shared" si="0"/>
        <v>0.31035311999999998</v>
      </c>
      <c r="F21" s="51">
        <v>0.19</v>
      </c>
      <c r="G21" s="7">
        <f t="shared" si="1"/>
        <v>46.201002790697672</v>
      </c>
    </row>
    <row r="22" spans="1:7">
      <c r="A22" s="18">
        <v>45005</v>
      </c>
      <c r="B22" s="3">
        <v>200</v>
      </c>
      <c r="C22" s="51">
        <v>388.66</v>
      </c>
      <c r="D22" s="3">
        <f t="shared" si="2"/>
        <v>207957.66000000015</v>
      </c>
      <c r="E22" s="7">
        <f t="shared" si="0"/>
        <v>0.25185168000000002</v>
      </c>
      <c r="F22" s="3">
        <v>0.16</v>
      </c>
      <c r="G22" s="7">
        <f t="shared" si="1"/>
        <v>37.492132093023258</v>
      </c>
    </row>
    <row r="23" spans="1:7">
      <c r="A23" s="18">
        <v>45006</v>
      </c>
      <c r="B23" s="3">
        <v>200</v>
      </c>
      <c r="C23" s="9">
        <v>316.14</v>
      </c>
      <c r="D23" s="3">
        <f t="shared" si="2"/>
        <v>208273.80000000016</v>
      </c>
      <c r="E23" s="7">
        <f t="shared" si="0"/>
        <v>0.20485871999999999</v>
      </c>
      <c r="F23" s="3">
        <v>0.13</v>
      </c>
      <c r="G23" s="7">
        <f t="shared" si="1"/>
        <v>30.49648186046511</v>
      </c>
    </row>
    <row r="24" spans="1:7">
      <c r="A24" s="18">
        <v>45007</v>
      </c>
      <c r="B24" s="3">
        <v>200</v>
      </c>
      <c r="C24" s="51">
        <v>688.07</v>
      </c>
      <c r="D24" s="3">
        <f t="shared" si="2"/>
        <v>208961.87000000017</v>
      </c>
      <c r="E24" s="7">
        <f t="shared" si="0"/>
        <v>0.44586936000000005</v>
      </c>
      <c r="F24" s="51">
        <v>0.28000000000000003</v>
      </c>
      <c r="G24" s="7">
        <f t="shared" si="1"/>
        <v>66.374752558139534</v>
      </c>
    </row>
    <row r="25" spans="1:7">
      <c r="A25" s="18">
        <v>45008</v>
      </c>
      <c r="B25" s="3">
        <v>200</v>
      </c>
      <c r="C25" s="51">
        <v>837.49</v>
      </c>
      <c r="D25" s="3">
        <f t="shared" si="2"/>
        <v>209799.36000000016</v>
      </c>
      <c r="E25" s="7">
        <f t="shared" si="0"/>
        <v>0.54269352000000004</v>
      </c>
      <c r="F25" s="51">
        <v>0.34</v>
      </c>
      <c r="G25" s="7">
        <f t="shared" si="1"/>
        <v>80.788570232558143</v>
      </c>
    </row>
    <row r="26" spans="1:7">
      <c r="A26" s="22">
        <v>45009</v>
      </c>
      <c r="B26" s="24">
        <v>200</v>
      </c>
      <c r="C26" s="24">
        <v>1060.43</v>
      </c>
      <c r="D26" s="24">
        <f t="shared" si="2"/>
        <v>210859.79000000015</v>
      </c>
      <c r="E26" s="27">
        <f t="shared" si="0"/>
        <v>0.68715864000000004</v>
      </c>
      <c r="F26" s="52">
        <v>0.42</v>
      </c>
      <c r="G26" s="27">
        <f t="shared" si="1"/>
        <v>102.29450325581395</v>
      </c>
    </row>
    <row r="27" spans="1:7">
      <c r="A27" s="18">
        <v>45010</v>
      </c>
      <c r="B27" s="3">
        <v>200</v>
      </c>
      <c r="C27" s="51">
        <v>993.92</v>
      </c>
      <c r="D27" s="3">
        <f t="shared" si="2"/>
        <v>211853.71000000017</v>
      </c>
      <c r="E27" s="7">
        <f t="shared" si="0"/>
        <v>0.64406015999999999</v>
      </c>
      <c r="F27" s="51">
        <v>0.4</v>
      </c>
      <c r="G27" s="7">
        <f t="shared" si="1"/>
        <v>95.878608372092998</v>
      </c>
    </row>
    <row r="28" spans="1:7">
      <c r="A28" s="18">
        <v>45011</v>
      </c>
      <c r="B28" s="3">
        <v>200</v>
      </c>
      <c r="C28" s="51">
        <v>908.66</v>
      </c>
      <c r="D28" s="3">
        <f t="shared" si="2"/>
        <v>212762.37000000017</v>
      </c>
      <c r="E28" s="7">
        <f t="shared" si="0"/>
        <v>0.58881168000000006</v>
      </c>
      <c r="F28" s="51">
        <v>0.36</v>
      </c>
      <c r="G28" s="7">
        <f t="shared" si="1"/>
        <v>87.653992558139521</v>
      </c>
    </row>
    <row r="29" spans="1:7">
      <c r="A29" s="18">
        <v>45012</v>
      </c>
      <c r="B29" s="3">
        <v>200</v>
      </c>
      <c r="C29" s="51">
        <v>527.34</v>
      </c>
      <c r="D29" s="3">
        <f t="shared" si="2"/>
        <v>213289.71000000017</v>
      </c>
      <c r="E29" s="7">
        <f t="shared" si="0"/>
        <v>0.34171632000000002</v>
      </c>
      <c r="F29" s="51">
        <v>0.21</v>
      </c>
      <c r="G29" s="7">
        <f t="shared" si="1"/>
        <v>50.869914418604651</v>
      </c>
    </row>
    <row r="30" spans="1:7">
      <c r="A30" s="18">
        <v>45013</v>
      </c>
      <c r="B30" s="3">
        <v>200</v>
      </c>
      <c r="C30" s="51">
        <v>922.74</v>
      </c>
      <c r="D30" s="3">
        <f t="shared" si="2"/>
        <v>214212.45000000016</v>
      </c>
      <c r="E30" s="7">
        <f t="shared" si="0"/>
        <v>0.59793552000000005</v>
      </c>
      <c r="F30" s="51">
        <v>0.37</v>
      </c>
      <c r="G30" s="7">
        <f t="shared" si="1"/>
        <v>89.012221395348831</v>
      </c>
    </row>
    <row r="31" spans="1:7">
      <c r="A31" s="18">
        <v>45014</v>
      </c>
      <c r="B31" s="3">
        <v>200</v>
      </c>
      <c r="C31" s="51">
        <v>673.51</v>
      </c>
      <c r="D31" s="3">
        <f t="shared" si="2"/>
        <v>214885.96000000017</v>
      </c>
      <c r="E31" s="7">
        <f t="shared" si="0"/>
        <v>0.43643447999999996</v>
      </c>
      <c r="F31" s="51">
        <v>0.27</v>
      </c>
      <c r="G31" s="7">
        <f t="shared" si="1"/>
        <v>64.97022046511627</v>
      </c>
    </row>
    <row r="32" spans="1:7">
      <c r="A32" s="18">
        <v>45015</v>
      </c>
      <c r="B32" s="3">
        <v>200</v>
      </c>
      <c r="C32" s="51">
        <v>887.24</v>
      </c>
      <c r="D32" s="3">
        <f t="shared" si="2"/>
        <v>215773.20000000016</v>
      </c>
      <c r="E32" s="7">
        <f t="shared" si="0"/>
        <v>0.57493152000000003</v>
      </c>
      <c r="F32" s="53">
        <v>0.36</v>
      </c>
      <c r="G32" s="7">
        <f t="shared" si="1"/>
        <v>85.587709767441851</v>
      </c>
    </row>
    <row r="33" spans="1:7">
      <c r="A33" s="22">
        <v>45016</v>
      </c>
      <c r="B33" s="24">
        <v>200</v>
      </c>
      <c r="C33" s="24">
        <v>642.84</v>
      </c>
      <c r="D33" s="24">
        <f t="shared" si="2"/>
        <v>216416.04000000015</v>
      </c>
      <c r="E33" s="27">
        <f t="shared" si="0"/>
        <v>0.41656032000000004</v>
      </c>
      <c r="F33" s="24">
        <v>0.26</v>
      </c>
      <c r="G33" s="27">
        <f t="shared" si="1"/>
        <v>62.01163534883721</v>
      </c>
    </row>
    <row r="34" spans="1:7">
      <c r="C34" s="12">
        <f>SUM(C3:C33)</f>
        <v>21618.32</v>
      </c>
      <c r="D34" s="12"/>
      <c r="E34" s="54">
        <f>SUM(E3:E33)</f>
        <v>14.008671359999999</v>
      </c>
      <c r="F34" s="12">
        <f>SUM(F3:F33)</f>
        <v>8.67</v>
      </c>
      <c r="G34" s="21">
        <f>SUM(G3:G33)</f>
        <v>2085.4137525581391</v>
      </c>
    </row>
  </sheetData>
  <mergeCells count="1">
    <mergeCell ref="A1:G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4027D-E1EC-4C41-A084-5F86D7DC228D}">
  <dimension ref="A1:J34"/>
  <sheetViews>
    <sheetView workbookViewId="0">
      <selection activeCell="J31" sqref="J31"/>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8" max="8" width="12.42578125"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10.88</v>
      </c>
    </row>
    <row r="3" spans="1:10">
      <c r="A3" s="18">
        <v>45017</v>
      </c>
      <c r="B3" s="3">
        <v>200</v>
      </c>
      <c r="C3" s="51">
        <v>280.56</v>
      </c>
      <c r="D3" s="3">
        <f>'Mar- 23'!D33+'Mar- 23'!C33</f>
        <v>217058.88000000015</v>
      </c>
      <c r="E3" s="7">
        <f>(C3/1000)*0.648</f>
        <v>0.18180288</v>
      </c>
      <c r="F3" s="51">
        <v>0.11</v>
      </c>
      <c r="G3" s="7">
        <f>(C3*$J$2)/$J$4</f>
        <v>28.395281860465122</v>
      </c>
    </row>
    <row r="4" spans="1:10" ht="15.75">
      <c r="A4" s="18">
        <v>45018</v>
      </c>
      <c r="B4" s="3">
        <v>200</v>
      </c>
      <c r="C4" s="51">
        <v>1004.85</v>
      </c>
      <c r="D4" s="3">
        <f>D3+C4</f>
        <v>218063.73000000016</v>
      </c>
      <c r="E4" s="7">
        <f t="shared" ref="E4:E33" si="0">(C4/1000)*0.648</f>
        <v>0.65114280000000002</v>
      </c>
      <c r="F4" s="51">
        <v>0.4</v>
      </c>
      <c r="G4" s="7">
        <f t="shared" ref="G4:G33" si="1">(C4*$J$2)/$J$4</f>
        <v>101.70016744186049</v>
      </c>
      <c r="I4" s="35" t="s">
        <v>12</v>
      </c>
      <c r="J4" s="37">
        <f>'Jan- 23'!J4</f>
        <v>107.5</v>
      </c>
    </row>
    <row r="5" spans="1:10">
      <c r="A5" s="18">
        <v>45019</v>
      </c>
      <c r="B5" s="3">
        <v>200</v>
      </c>
      <c r="C5" s="51">
        <v>1000.32</v>
      </c>
      <c r="D5" s="3">
        <f t="shared" ref="D5:D32" si="2">D4+C5</f>
        <v>219064.05000000016</v>
      </c>
      <c r="E5" s="7">
        <f t="shared" si="0"/>
        <v>0.64820736000000012</v>
      </c>
      <c r="F5" s="51">
        <v>0.4</v>
      </c>
      <c r="G5" s="7">
        <f t="shared" si="1"/>
        <v>101.2416893023256</v>
      </c>
    </row>
    <row r="6" spans="1:10">
      <c r="A6" s="18">
        <v>45020</v>
      </c>
      <c r="B6" s="3">
        <v>200</v>
      </c>
      <c r="C6" s="51">
        <v>973.13</v>
      </c>
      <c r="D6" s="3">
        <f t="shared" si="2"/>
        <v>220037.18000000017</v>
      </c>
      <c r="E6" s="7">
        <f t="shared" si="0"/>
        <v>0.63058824000000002</v>
      </c>
      <c r="F6" s="51">
        <v>0.39</v>
      </c>
      <c r="G6" s="7">
        <f t="shared" si="1"/>
        <v>98.489808372093037</v>
      </c>
    </row>
    <row r="7" spans="1:10">
      <c r="A7" s="18">
        <v>45021</v>
      </c>
      <c r="B7" s="3">
        <v>200</v>
      </c>
      <c r="C7" s="51">
        <v>933.32</v>
      </c>
      <c r="D7" s="3">
        <f t="shared" si="2"/>
        <v>220970.50000000017</v>
      </c>
      <c r="E7" s="7">
        <f t="shared" si="0"/>
        <v>0.60479136</v>
      </c>
      <c r="F7" s="3">
        <v>0.37</v>
      </c>
      <c r="G7" s="7">
        <f t="shared" si="1"/>
        <v>94.460666046511648</v>
      </c>
    </row>
    <row r="8" spans="1:10">
      <c r="A8" s="18">
        <v>45022</v>
      </c>
      <c r="B8" s="3">
        <v>200</v>
      </c>
      <c r="C8" s="9">
        <v>988.16</v>
      </c>
      <c r="D8" s="3">
        <f t="shared" si="2"/>
        <v>221958.66000000018</v>
      </c>
      <c r="E8" s="7">
        <f t="shared" si="0"/>
        <v>0.64032767999999995</v>
      </c>
      <c r="F8" s="3">
        <v>0.4</v>
      </c>
      <c r="G8" s="7">
        <f t="shared" si="1"/>
        <v>100.01098418604651</v>
      </c>
    </row>
    <row r="9" spans="1:10">
      <c r="A9" s="22">
        <v>45023</v>
      </c>
      <c r="B9" s="24">
        <v>200</v>
      </c>
      <c r="C9" s="52">
        <v>1023.02</v>
      </c>
      <c r="D9" s="24">
        <f t="shared" si="2"/>
        <v>222981.68000000017</v>
      </c>
      <c r="E9" s="27">
        <f t="shared" si="0"/>
        <v>0.66291696</v>
      </c>
      <c r="F9" s="24">
        <v>0.41</v>
      </c>
      <c r="G9" s="27">
        <f t="shared" si="1"/>
        <v>103.53914046511628</v>
      </c>
    </row>
    <row r="10" spans="1:10">
      <c r="A10" s="18">
        <v>45024</v>
      </c>
      <c r="B10" s="3">
        <v>200</v>
      </c>
      <c r="C10" s="51">
        <v>1004.85</v>
      </c>
      <c r="D10" s="3">
        <f t="shared" si="2"/>
        <v>223986.53000000017</v>
      </c>
      <c r="E10" s="7">
        <f t="shared" si="0"/>
        <v>0.65114280000000002</v>
      </c>
      <c r="F10" s="3">
        <v>0.4</v>
      </c>
      <c r="G10" s="7">
        <f t="shared" si="1"/>
        <v>101.70016744186049</v>
      </c>
    </row>
    <row r="11" spans="1:10">
      <c r="A11" s="18">
        <v>45025</v>
      </c>
      <c r="B11" s="3">
        <v>200</v>
      </c>
      <c r="C11" s="51">
        <v>972.61</v>
      </c>
      <c r="D11" s="3">
        <f t="shared" si="2"/>
        <v>224959.14000000016</v>
      </c>
      <c r="E11" s="7">
        <f t="shared" si="0"/>
        <v>0.63025127999999997</v>
      </c>
      <c r="F11" s="3">
        <v>0.39</v>
      </c>
      <c r="G11" s="7">
        <f t="shared" si="1"/>
        <v>98.437179534883725</v>
      </c>
    </row>
    <row r="12" spans="1:10">
      <c r="A12" s="18">
        <v>45026</v>
      </c>
      <c r="B12" s="3">
        <v>200</v>
      </c>
      <c r="C12" s="51">
        <v>944.73</v>
      </c>
      <c r="D12" s="3">
        <f t="shared" si="2"/>
        <v>225903.87000000017</v>
      </c>
      <c r="E12" s="7">
        <f t="shared" si="0"/>
        <v>0.61218504000000007</v>
      </c>
      <c r="F12" s="51">
        <v>0.38</v>
      </c>
      <c r="G12" s="7">
        <f t="shared" si="1"/>
        <v>95.615464186046523</v>
      </c>
    </row>
    <row r="13" spans="1:10">
      <c r="A13" s="18">
        <v>45027</v>
      </c>
      <c r="B13" s="3">
        <v>200</v>
      </c>
      <c r="C13" s="51">
        <v>880.02</v>
      </c>
      <c r="D13" s="3">
        <f t="shared" si="2"/>
        <v>226783.89000000016</v>
      </c>
      <c r="E13" s="7">
        <f t="shared" si="0"/>
        <v>0.57025296000000003</v>
      </c>
      <c r="F13" s="51">
        <v>0.35</v>
      </c>
      <c r="G13" s="7">
        <f t="shared" si="1"/>
        <v>89.066210232558134</v>
      </c>
    </row>
    <row r="14" spans="1:10">
      <c r="A14" s="18">
        <v>45028</v>
      </c>
      <c r="B14" s="3">
        <v>200</v>
      </c>
      <c r="C14" s="51">
        <v>944.02</v>
      </c>
      <c r="D14" s="3">
        <f t="shared" si="2"/>
        <v>227727.91000000015</v>
      </c>
      <c r="E14" s="7">
        <f t="shared" si="0"/>
        <v>0.61172495999999998</v>
      </c>
      <c r="F14" s="51">
        <v>0.38</v>
      </c>
      <c r="G14" s="7">
        <f t="shared" si="1"/>
        <v>95.543605581395354</v>
      </c>
    </row>
    <row r="15" spans="1:10">
      <c r="A15" s="18">
        <v>45029</v>
      </c>
      <c r="B15" s="3">
        <v>200</v>
      </c>
      <c r="C15" s="51">
        <v>966.2</v>
      </c>
      <c r="D15" s="3">
        <f t="shared" si="2"/>
        <v>228694.11000000016</v>
      </c>
      <c r="E15" s="7">
        <f t="shared" si="0"/>
        <v>0.62609760000000003</v>
      </c>
      <c r="F15" s="51">
        <v>0.39</v>
      </c>
      <c r="G15" s="7">
        <f t="shared" si="1"/>
        <v>97.78842790697675</v>
      </c>
    </row>
    <row r="16" spans="1:10">
      <c r="A16" s="22">
        <v>45030</v>
      </c>
      <c r="B16" s="24">
        <v>200</v>
      </c>
      <c r="C16" s="52">
        <v>905.38</v>
      </c>
      <c r="D16" s="24">
        <f t="shared" si="2"/>
        <v>229599.49000000017</v>
      </c>
      <c r="E16" s="27">
        <f t="shared" si="0"/>
        <v>0.58668624000000003</v>
      </c>
      <c r="F16" s="52">
        <v>0.36</v>
      </c>
      <c r="G16" s="27">
        <f t="shared" si="1"/>
        <v>91.632878139534881</v>
      </c>
    </row>
    <row r="17" spans="1:8">
      <c r="A17" s="18">
        <v>45031</v>
      </c>
      <c r="B17" s="3">
        <v>200</v>
      </c>
      <c r="C17" s="51">
        <v>912.78</v>
      </c>
      <c r="D17" s="3">
        <f t="shared" si="2"/>
        <v>230512.27000000016</v>
      </c>
      <c r="E17" s="7">
        <f t="shared" si="0"/>
        <v>0.59148144000000002</v>
      </c>
      <c r="F17" s="51">
        <v>0.37</v>
      </c>
      <c r="G17" s="7">
        <f t="shared" si="1"/>
        <v>92.381826976744193</v>
      </c>
    </row>
    <row r="18" spans="1:8">
      <c r="A18" s="18">
        <v>45032</v>
      </c>
      <c r="B18" s="3">
        <v>200</v>
      </c>
      <c r="C18" s="51">
        <v>860.88</v>
      </c>
      <c r="D18" s="3">
        <f t="shared" si="2"/>
        <v>231373.15000000017</v>
      </c>
      <c r="E18" s="7">
        <f t="shared" si="0"/>
        <v>0.55785024000000005</v>
      </c>
      <c r="F18" s="3">
        <v>0.34</v>
      </c>
      <c r="G18" s="7">
        <f t="shared" si="1"/>
        <v>87.12906418604652</v>
      </c>
    </row>
    <row r="19" spans="1:8">
      <c r="A19" s="18">
        <v>45033</v>
      </c>
      <c r="B19" s="3">
        <v>200</v>
      </c>
      <c r="C19" s="51">
        <v>783.2</v>
      </c>
      <c r="D19" s="3">
        <f t="shared" si="2"/>
        <v>232156.35000000018</v>
      </c>
      <c r="E19" s="7">
        <f t="shared" si="0"/>
        <v>0.50751360000000001</v>
      </c>
      <c r="F19" s="3">
        <v>0.31</v>
      </c>
      <c r="G19" s="7">
        <f t="shared" si="1"/>
        <v>79.267125581395348</v>
      </c>
    </row>
    <row r="20" spans="1:8">
      <c r="A20" s="18">
        <v>45034</v>
      </c>
      <c r="B20" s="3">
        <v>200</v>
      </c>
      <c r="C20" s="51">
        <v>775.89</v>
      </c>
      <c r="D20" s="3">
        <f t="shared" si="2"/>
        <v>232932.24000000019</v>
      </c>
      <c r="E20" s="7">
        <f t="shared" si="0"/>
        <v>0.50277671999999995</v>
      </c>
      <c r="F20" s="3">
        <v>0.31</v>
      </c>
      <c r="G20" s="7">
        <f t="shared" si="1"/>
        <v>78.527285581395361</v>
      </c>
    </row>
    <row r="21" spans="1:8">
      <c r="A21" s="18">
        <v>45035</v>
      </c>
      <c r="B21" s="3">
        <v>200</v>
      </c>
      <c r="C21" s="51">
        <v>754.41</v>
      </c>
      <c r="D21" s="3">
        <f t="shared" si="2"/>
        <v>233686.6500000002</v>
      </c>
      <c r="E21" s="7">
        <f t="shared" si="0"/>
        <v>0.48885767999999996</v>
      </c>
      <c r="F21" s="3">
        <v>0.3</v>
      </c>
      <c r="G21" s="7">
        <f t="shared" si="1"/>
        <v>76.353309767441857</v>
      </c>
    </row>
    <row r="22" spans="1:8" ht="14.25" customHeight="1">
      <c r="A22" s="18">
        <v>45036</v>
      </c>
      <c r="B22" s="3">
        <v>200</v>
      </c>
      <c r="C22" s="9"/>
      <c r="D22" s="3">
        <f t="shared" si="2"/>
        <v>233686.6500000002</v>
      </c>
      <c r="E22" s="7">
        <f t="shared" si="0"/>
        <v>0</v>
      </c>
      <c r="F22" s="3"/>
      <c r="G22" s="7">
        <f t="shared" si="1"/>
        <v>0</v>
      </c>
      <c r="H22" s="71" t="s">
        <v>94</v>
      </c>
    </row>
    <row r="23" spans="1:8" ht="14.45" customHeight="1">
      <c r="A23" s="22">
        <v>45037</v>
      </c>
      <c r="B23" s="24">
        <v>200</v>
      </c>
      <c r="C23" s="26"/>
      <c r="D23" s="24">
        <f t="shared" si="2"/>
        <v>233686.6500000002</v>
      </c>
      <c r="E23" s="27">
        <f t="shared" si="0"/>
        <v>0</v>
      </c>
      <c r="F23" s="24"/>
      <c r="G23" s="27">
        <f t="shared" si="1"/>
        <v>0</v>
      </c>
      <c r="H23" s="72"/>
    </row>
    <row r="24" spans="1:8" ht="14.45" customHeight="1">
      <c r="A24" s="18">
        <v>45038</v>
      </c>
      <c r="B24" s="3">
        <v>200</v>
      </c>
      <c r="C24" s="9"/>
      <c r="D24" s="3">
        <f t="shared" si="2"/>
        <v>233686.6500000002</v>
      </c>
      <c r="E24" s="7">
        <f t="shared" si="0"/>
        <v>0</v>
      </c>
      <c r="F24" s="3"/>
      <c r="G24" s="7">
        <f t="shared" si="1"/>
        <v>0</v>
      </c>
      <c r="H24" s="72"/>
    </row>
    <row r="25" spans="1:8" ht="14.45" customHeight="1">
      <c r="A25" s="18">
        <v>45039</v>
      </c>
      <c r="B25" s="3">
        <v>200</v>
      </c>
      <c r="C25" s="9"/>
      <c r="D25" s="3">
        <f t="shared" si="2"/>
        <v>233686.6500000002</v>
      </c>
      <c r="E25" s="7">
        <f t="shared" si="0"/>
        <v>0</v>
      </c>
      <c r="F25" s="3"/>
      <c r="G25" s="7">
        <f t="shared" si="1"/>
        <v>0</v>
      </c>
      <c r="H25" s="72"/>
    </row>
    <row r="26" spans="1:8" ht="14.45" customHeight="1">
      <c r="A26" s="18">
        <v>45040</v>
      </c>
      <c r="B26" s="3">
        <v>200</v>
      </c>
      <c r="C26" s="9"/>
      <c r="D26" s="3">
        <f t="shared" si="2"/>
        <v>233686.6500000002</v>
      </c>
      <c r="E26" s="7">
        <f t="shared" si="0"/>
        <v>0</v>
      </c>
      <c r="F26" s="3"/>
      <c r="G26" s="7">
        <f t="shared" si="1"/>
        <v>0</v>
      </c>
      <c r="H26" s="72"/>
    </row>
    <row r="27" spans="1:8" ht="14.45" customHeight="1">
      <c r="A27" s="18">
        <v>45041</v>
      </c>
      <c r="B27" s="3">
        <v>200</v>
      </c>
      <c r="C27" s="9"/>
      <c r="D27" s="3">
        <f t="shared" si="2"/>
        <v>233686.6500000002</v>
      </c>
      <c r="E27" s="7">
        <f t="shared" si="0"/>
        <v>0</v>
      </c>
      <c r="F27" s="3"/>
      <c r="G27" s="7">
        <f t="shared" si="1"/>
        <v>0</v>
      </c>
      <c r="H27" s="72"/>
    </row>
    <row r="28" spans="1:8" ht="14.45" customHeight="1">
      <c r="A28" s="18">
        <v>45042</v>
      </c>
      <c r="B28" s="3">
        <v>200</v>
      </c>
      <c r="C28" s="9"/>
      <c r="D28" s="3">
        <f t="shared" si="2"/>
        <v>233686.6500000002</v>
      </c>
      <c r="E28" s="7">
        <f t="shared" si="0"/>
        <v>0</v>
      </c>
      <c r="F28" s="3"/>
      <c r="G28" s="7">
        <f t="shared" si="1"/>
        <v>0</v>
      </c>
      <c r="H28" s="72"/>
    </row>
    <row r="29" spans="1:8" ht="14.45" customHeight="1">
      <c r="A29" s="18">
        <v>45043</v>
      </c>
      <c r="B29" s="3">
        <v>200</v>
      </c>
      <c r="C29" s="9"/>
      <c r="D29" s="3">
        <f t="shared" si="2"/>
        <v>233686.6500000002</v>
      </c>
      <c r="E29" s="7">
        <f t="shared" si="0"/>
        <v>0</v>
      </c>
      <c r="F29" s="3"/>
      <c r="G29" s="7">
        <f t="shared" si="1"/>
        <v>0</v>
      </c>
      <c r="H29" s="72"/>
    </row>
    <row r="30" spans="1:8" ht="14.45" customHeight="1">
      <c r="A30" s="22">
        <v>45044</v>
      </c>
      <c r="B30" s="24">
        <v>200</v>
      </c>
      <c r="C30" s="26"/>
      <c r="D30" s="24">
        <f t="shared" si="2"/>
        <v>233686.6500000002</v>
      </c>
      <c r="E30" s="27">
        <f t="shared" si="0"/>
        <v>0</v>
      </c>
      <c r="F30" s="24"/>
      <c r="G30" s="27">
        <f t="shared" si="1"/>
        <v>0</v>
      </c>
      <c r="H30" s="72"/>
    </row>
    <row r="31" spans="1:8">
      <c r="A31" s="18">
        <v>45045</v>
      </c>
      <c r="B31" s="3">
        <v>200</v>
      </c>
      <c r="C31" s="51">
        <v>839.44</v>
      </c>
      <c r="D31" s="3">
        <f t="shared" si="2"/>
        <v>234526.0900000002</v>
      </c>
      <c r="E31" s="7">
        <f t="shared" si="0"/>
        <v>0.54395712000000007</v>
      </c>
      <c r="F31" s="3">
        <v>0.34</v>
      </c>
      <c r="G31" s="7">
        <f t="shared" si="1"/>
        <v>84.959136744186054</v>
      </c>
    </row>
    <row r="32" spans="1:8">
      <c r="A32" s="18">
        <v>45046</v>
      </c>
      <c r="B32" s="3">
        <v>200</v>
      </c>
      <c r="C32" s="51">
        <v>933.39</v>
      </c>
      <c r="D32" s="3">
        <f t="shared" si="2"/>
        <v>235459.48000000021</v>
      </c>
      <c r="E32" s="7">
        <f t="shared" si="0"/>
        <v>0.60483671999999999</v>
      </c>
      <c r="F32" s="3">
        <v>0.37</v>
      </c>
      <c r="G32" s="7">
        <f t="shared" si="1"/>
        <v>94.467750697674418</v>
      </c>
    </row>
    <row r="33" spans="1:7">
      <c r="A33" s="18"/>
      <c r="B33" s="3"/>
      <c r="C33" s="9"/>
      <c r="D33" s="3"/>
      <c r="E33" s="7">
        <f t="shared" si="0"/>
        <v>0</v>
      </c>
      <c r="F33" s="3"/>
      <c r="G33" s="7">
        <f t="shared" si="1"/>
        <v>0</v>
      </c>
    </row>
    <row r="34" spans="1:7">
      <c r="C34" s="12">
        <f>SUM(C3:C33)</f>
        <v>18681.16</v>
      </c>
      <c r="D34" s="12"/>
      <c r="E34" s="12">
        <f>SUM(E3:E33)</f>
        <v>12.105391680000002</v>
      </c>
      <c r="F34" s="12">
        <f>SUM(F3:F33)</f>
        <v>7.4699999999999989</v>
      </c>
      <c r="G34" s="21">
        <f>SUM(G3:G33)</f>
        <v>1890.7071702325577</v>
      </c>
    </row>
  </sheetData>
  <mergeCells count="2">
    <mergeCell ref="A1:G1"/>
    <mergeCell ref="H22:H3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D70EC-7109-4AB2-AA4B-DFBF7FC94B41}">
  <dimension ref="A1:J34"/>
  <sheetViews>
    <sheetView workbookViewId="0">
      <selection activeCell="I23" sqref="I23"/>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10.88</v>
      </c>
    </row>
    <row r="3" spans="1:10">
      <c r="A3" s="18">
        <v>45047</v>
      </c>
      <c r="B3" s="3">
        <v>200</v>
      </c>
      <c r="C3" s="3"/>
      <c r="D3" s="3">
        <f>'Apr- 23'!D32+'Apr- 23'!C32</f>
        <v>236392.87000000023</v>
      </c>
      <c r="E3" s="7">
        <f>(C3/1000)*0.648</f>
        <v>0</v>
      </c>
      <c r="F3" s="3"/>
      <c r="G3" s="7">
        <f>(C3*$J$2)/$J$4</f>
        <v>0</v>
      </c>
    </row>
    <row r="4" spans="1:10" ht="15.75">
      <c r="A4" s="18">
        <v>45048</v>
      </c>
      <c r="B4" s="3">
        <v>200</v>
      </c>
      <c r="C4" s="51">
        <v>845.15</v>
      </c>
      <c r="D4" s="3">
        <f>D3+C4</f>
        <v>237238.02000000022</v>
      </c>
      <c r="E4" s="7">
        <f t="shared" ref="E4:E33" si="0">(C4/1000)*0.648</f>
        <v>0.54765719999999996</v>
      </c>
      <c r="F4" s="3">
        <v>0.34</v>
      </c>
      <c r="G4" s="7">
        <f t="shared" ref="G4:G33" si="1">(C4*$J$2)/$J$4</f>
        <v>85.537041860465109</v>
      </c>
      <c r="I4" s="35" t="s">
        <v>12</v>
      </c>
      <c r="J4" s="37">
        <f>'Jan- 23'!J4</f>
        <v>107.5</v>
      </c>
    </row>
    <row r="5" spans="1:10">
      <c r="A5" s="18">
        <v>45049</v>
      </c>
      <c r="B5" s="3">
        <v>200</v>
      </c>
      <c r="C5" s="51">
        <v>428.15</v>
      </c>
      <c r="D5" s="3">
        <f t="shared" ref="D5:D33" si="2">D4+C5</f>
        <v>237666.17000000022</v>
      </c>
      <c r="E5" s="7">
        <f t="shared" si="0"/>
        <v>0.2774412</v>
      </c>
      <c r="F5" s="51">
        <v>0.17</v>
      </c>
      <c r="G5" s="7">
        <f t="shared" si="1"/>
        <v>43.332762790697672</v>
      </c>
    </row>
    <row r="6" spans="1:10">
      <c r="A6" s="18">
        <v>45050</v>
      </c>
      <c r="B6" s="3">
        <v>200</v>
      </c>
      <c r="C6" s="51">
        <v>561.44000000000005</v>
      </c>
      <c r="D6" s="3">
        <f t="shared" si="2"/>
        <v>238227.61000000022</v>
      </c>
      <c r="E6" s="7">
        <f t="shared" si="0"/>
        <v>0.36381312000000005</v>
      </c>
      <c r="F6" s="51">
        <v>0.23</v>
      </c>
      <c r="G6" s="7">
        <f t="shared" si="1"/>
        <v>56.822950697674429</v>
      </c>
    </row>
    <row r="7" spans="1:10">
      <c r="A7" s="22">
        <v>45051</v>
      </c>
      <c r="B7" s="24">
        <v>200</v>
      </c>
      <c r="C7" s="52">
        <v>872.57</v>
      </c>
      <c r="D7" s="24">
        <f t="shared" si="2"/>
        <v>239100.18000000023</v>
      </c>
      <c r="E7" s="27">
        <f t="shared" si="0"/>
        <v>0.5654253600000001</v>
      </c>
      <c r="F7" s="52">
        <v>0.35</v>
      </c>
      <c r="G7" s="27">
        <f t="shared" si="1"/>
        <v>88.312200930232564</v>
      </c>
    </row>
    <row r="8" spans="1:10">
      <c r="A8" s="18">
        <v>45052</v>
      </c>
      <c r="B8" s="3">
        <v>200</v>
      </c>
      <c r="C8" s="51">
        <v>720.43</v>
      </c>
      <c r="D8" s="3">
        <f t="shared" si="2"/>
        <v>239820.61000000022</v>
      </c>
      <c r="E8" s="7">
        <f t="shared" si="0"/>
        <v>0.46683863999999997</v>
      </c>
      <c r="F8" s="51">
        <v>0.28999999999999998</v>
      </c>
      <c r="G8" s="7">
        <f t="shared" si="1"/>
        <v>72.914217674418609</v>
      </c>
    </row>
    <row r="9" spans="1:10">
      <c r="A9" s="18">
        <v>45053</v>
      </c>
      <c r="B9" s="3">
        <v>200</v>
      </c>
      <c r="C9" s="51">
        <v>980.44</v>
      </c>
      <c r="D9" s="3">
        <f t="shared" si="2"/>
        <v>240801.05000000022</v>
      </c>
      <c r="E9" s="7">
        <f t="shared" si="0"/>
        <v>0.63532512000000008</v>
      </c>
      <c r="F9" s="3">
        <v>0.39</v>
      </c>
      <c r="G9" s="7">
        <f t="shared" si="1"/>
        <v>99.229648372093038</v>
      </c>
    </row>
    <row r="10" spans="1:10">
      <c r="A10" s="18">
        <v>45054</v>
      </c>
      <c r="B10" s="3">
        <v>200</v>
      </c>
      <c r="C10" s="51">
        <v>952.75</v>
      </c>
      <c r="D10" s="3">
        <f t="shared" si="2"/>
        <v>241753.80000000022</v>
      </c>
      <c r="E10" s="7">
        <f t="shared" si="0"/>
        <v>0.61738199999999999</v>
      </c>
      <c r="F10" s="3">
        <v>0.38</v>
      </c>
      <c r="G10" s="7">
        <f t="shared" si="1"/>
        <v>96.427162790697679</v>
      </c>
    </row>
    <row r="11" spans="1:10">
      <c r="A11" s="18">
        <v>45055</v>
      </c>
      <c r="B11" s="3">
        <v>200</v>
      </c>
      <c r="C11" s="51">
        <v>948.37</v>
      </c>
      <c r="D11" s="3">
        <f t="shared" si="2"/>
        <v>242702.17000000022</v>
      </c>
      <c r="E11" s="7">
        <f t="shared" si="0"/>
        <v>0.61454375999999999</v>
      </c>
      <c r="F11" s="3">
        <v>0.38</v>
      </c>
      <c r="G11" s="7">
        <f t="shared" si="1"/>
        <v>95.983866046511636</v>
      </c>
    </row>
    <row r="12" spans="1:10">
      <c r="A12" s="18">
        <v>45056</v>
      </c>
      <c r="B12" s="3">
        <v>200</v>
      </c>
      <c r="C12" s="51">
        <v>994.41</v>
      </c>
      <c r="D12" s="3">
        <f t="shared" si="2"/>
        <v>243696.58000000022</v>
      </c>
      <c r="E12" s="7">
        <f t="shared" si="0"/>
        <v>0.64437768000000006</v>
      </c>
      <c r="F12" s="51">
        <v>0.4</v>
      </c>
      <c r="G12" s="7">
        <f t="shared" si="1"/>
        <v>100.64354232558139</v>
      </c>
    </row>
    <row r="13" spans="1:10">
      <c r="A13" s="18">
        <v>45057</v>
      </c>
      <c r="B13" s="3">
        <v>200</v>
      </c>
      <c r="C13" s="51">
        <v>976.85</v>
      </c>
      <c r="D13" s="3">
        <f t="shared" si="2"/>
        <v>244673.43000000023</v>
      </c>
      <c r="E13" s="7">
        <f t="shared" si="0"/>
        <v>0.63299879999999997</v>
      </c>
      <c r="F13" s="51">
        <v>0.39</v>
      </c>
      <c r="G13" s="7">
        <f t="shared" si="1"/>
        <v>98.866306976744198</v>
      </c>
    </row>
    <row r="14" spans="1:10">
      <c r="A14" s="22">
        <v>45058</v>
      </c>
      <c r="B14" s="24">
        <v>200</v>
      </c>
      <c r="C14" s="52">
        <v>847.57</v>
      </c>
      <c r="D14" s="24">
        <f t="shared" si="2"/>
        <v>245521.00000000023</v>
      </c>
      <c r="E14" s="27">
        <f t="shared" si="0"/>
        <v>0.54922536</v>
      </c>
      <c r="F14" s="52">
        <v>0.34</v>
      </c>
      <c r="G14" s="27">
        <f t="shared" si="1"/>
        <v>85.781968372093033</v>
      </c>
    </row>
    <row r="15" spans="1:10">
      <c r="A15" s="18">
        <v>45059</v>
      </c>
      <c r="B15" s="3">
        <v>200</v>
      </c>
      <c r="C15" s="51">
        <v>279.07</v>
      </c>
      <c r="D15" s="3">
        <f t="shared" si="2"/>
        <v>245800.07000000024</v>
      </c>
      <c r="E15" s="7">
        <f t="shared" si="0"/>
        <v>0.18083736</v>
      </c>
      <c r="F15" s="51">
        <v>0.11</v>
      </c>
      <c r="G15" s="7">
        <f t="shared" si="1"/>
        <v>28.244480000000003</v>
      </c>
    </row>
    <row r="16" spans="1:10" ht="15.75">
      <c r="A16" s="18">
        <v>45060</v>
      </c>
      <c r="B16" s="3">
        <v>200</v>
      </c>
      <c r="C16" s="9"/>
      <c r="D16" s="3">
        <f t="shared" si="2"/>
        <v>245800.07000000024</v>
      </c>
      <c r="E16" s="7">
        <f t="shared" si="0"/>
        <v>0</v>
      </c>
      <c r="F16" s="3"/>
      <c r="G16" s="7">
        <f t="shared" si="1"/>
        <v>0</v>
      </c>
      <c r="I16" s="35" t="s">
        <v>95</v>
      </c>
    </row>
    <row r="17" spans="1:7">
      <c r="A17" s="18">
        <v>45061</v>
      </c>
      <c r="B17" s="3">
        <v>200</v>
      </c>
      <c r="C17" s="51">
        <v>973.02</v>
      </c>
      <c r="D17" s="3">
        <f t="shared" si="2"/>
        <v>246773.09000000023</v>
      </c>
      <c r="E17" s="7">
        <f t="shared" si="0"/>
        <v>0.63051696000000002</v>
      </c>
      <c r="F17" s="51">
        <v>0.39</v>
      </c>
      <c r="G17" s="7">
        <f t="shared" si="1"/>
        <v>98.4786753488372</v>
      </c>
    </row>
    <row r="18" spans="1:7">
      <c r="A18" s="18">
        <v>45062</v>
      </c>
      <c r="B18" s="3">
        <v>200</v>
      </c>
      <c r="C18" s="51">
        <v>1081.94</v>
      </c>
      <c r="D18" s="3">
        <f t="shared" si="2"/>
        <v>247855.03000000023</v>
      </c>
      <c r="E18" s="7">
        <f t="shared" si="0"/>
        <v>0.70109712000000013</v>
      </c>
      <c r="F18" s="51">
        <v>0.43</v>
      </c>
      <c r="G18" s="7">
        <f t="shared" si="1"/>
        <v>109.50239255813955</v>
      </c>
    </row>
    <row r="19" spans="1:7">
      <c r="A19" s="18">
        <v>45063</v>
      </c>
      <c r="B19" s="3">
        <v>200</v>
      </c>
      <c r="C19" s="51">
        <v>737.76</v>
      </c>
      <c r="D19" s="3">
        <f t="shared" si="2"/>
        <v>248592.79000000024</v>
      </c>
      <c r="E19" s="7">
        <f t="shared" si="0"/>
        <v>0.47806848000000002</v>
      </c>
      <c r="F19" s="51">
        <v>0.3</v>
      </c>
      <c r="G19" s="7">
        <f t="shared" si="1"/>
        <v>74.668174883720937</v>
      </c>
    </row>
    <row r="20" spans="1:7">
      <c r="A20" s="18">
        <v>45064</v>
      </c>
      <c r="B20" s="3">
        <v>200</v>
      </c>
      <c r="C20" s="51">
        <v>359.37</v>
      </c>
      <c r="D20" s="3">
        <f t="shared" si="2"/>
        <v>248952.16000000024</v>
      </c>
      <c r="E20" s="7">
        <f t="shared" si="0"/>
        <v>0.23287176000000001</v>
      </c>
      <c r="F20" s="51">
        <v>0.14000000000000001</v>
      </c>
      <c r="G20" s="7">
        <f t="shared" si="1"/>
        <v>36.37158697674419</v>
      </c>
    </row>
    <row r="21" spans="1:7">
      <c r="A21" s="22">
        <v>45065</v>
      </c>
      <c r="B21" s="24">
        <v>200</v>
      </c>
      <c r="C21" s="24">
        <v>1056.02</v>
      </c>
      <c r="D21" s="24">
        <f t="shared" si="2"/>
        <v>250008.18000000023</v>
      </c>
      <c r="E21" s="27">
        <f t="shared" si="0"/>
        <v>0.68430095999999996</v>
      </c>
      <c r="F21" s="27">
        <v>0.42</v>
      </c>
      <c r="G21" s="27">
        <f t="shared" si="1"/>
        <v>106.87904744186046</v>
      </c>
    </row>
    <row r="22" spans="1:7">
      <c r="A22" s="18">
        <v>45066</v>
      </c>
      <c r="B22" s="3">
        <v>200</v>
      </c>
      <c r="C22" s="51">
        <v>724.43</v>
      </c>
      <c r="D22" s="3">
        <f t="shared" si="2"/>
        <v>250732.61000000022</v>
      </c>
      <c r="E22" s="7">
        <f t="shared" si="0"/>
        <v>0.46943063999999995</v>
      </c>
      <c r="F22" s="51">
        <v>0.28999999999999998</v>
      </c>
      <c r="G22" s="7">
        <f t="shared" si="1"/>
        <v>73.319054883720923</v>
      </c>
    </row>
    <row r="23" spans="1:7">
      <c r="A23" s="18">
        <v>45067</v>
      </c>
      <c r="B23" s="3">
        <v>200</v>
      </c>
      <c r="C23" s="51">
        <v>506.19</v>
      </c>
      <c r="D23" s="3">
        <f t="shared" si="2"/>
        <v>251238.80000000022</v>
      </c>
      <c r="E23" s="7">
        <f t="shared" si="0"/>
        <v>0.32801112000000004</v>
      </c>
      <c r="F23" s="51">
        <v>0.2</v>
      </c>
      <c r="G23" s="7">
        <f t="shared" si="1"/>
        <v>51.231136744186045</v>
      </c>
    </row>
    <row r="24" spans="1:7">
      <c r="A24" s="18">
        <v>45068</v>
      </c>
      <c r="B24" s="3">
        <v>200</v>
      </c>
      <c r="C24" s="51">
        <v>532.61</v>
      </c>
      <c r="D24" s="3">
        <f t="shared" si="2"/>
        <v>251771.41000000021</v>
      </c>
      <c r="E24" s="7">
        <f t="shared" si="0"/>
        <v>0.34513128000000004</v>
      </c>
      <c r="F24" s="51">
        <v>0.21</v>
      </c>
      <c r="G24" s="7">
        <f t="shared" si="1"/>
        <v>53.905086511627914</v>
      </c>
    </row>
    <row r="25" spans="1:7">
      <c r="A25" s="18">
        <v>45069</v>
      </c>
      <c r="B25" s="3">
        <v>200</v>
      </c>
      <c r="C25" s="51">
        <v>599.79</v>
      </c>
      <c r="D25" s="3">
        <f t="shared" si="2"/>
        <v>252371.20000000022</v>
      </c>
      <c r="E25" s="7">
        <f t="shared" si="0"/>
        <v>0.38866392</v>
      </c>
      <c r="F25" s="51">
        <v>0.24</v>
      </c>
      <c r="G25" s="7">
        <f t="shared" si="1"/>
        <v>60.704327441860464</v>
      </c>
    </row>
    <row r="26" spans="1:7">
      <c r="A26" s="18">
        <v>45070</v>
      </c>
      <c r="B26" s="3">
        <v>200</v>
      </c>
      <c r="C26" s="51">
        <v>48.01</v>
      </c>
      <c r="D26" s="3">
        <f t="shared" si="2"/>
        <v>252419.21000000022</v>
      </c>
      <c r="E26" s="7">
        <f t="shared" si="0"/>
        <v>3.1110479999999999E-2</v>
      </c>
      <c r="F26" s="51">
        <v>0.02</v>
      </c>
      <c r="G26" s="7">
        <f t="shared" si="1"/>
        <v>4.859058604651163</v>
      </c>
    </row>
    <row r="27" spans="1:7">
      <c r="A27" s="18">
        <v>45071</v>
      </c>
      <c r="B27" s="3">
        <v>200</v>
      </c>
      <c r="C27" s="51">
        <v>848.82</v>
      </c>
      <c r="D27" s="3">
        <f t="shared" si="2"/>
        <v>253268.03000000023</v>
      </c>
      <c r="E27" s="7">
        <f t="shared" si="0"/>
        <v>0.55003536000000008</v>
      </c>
      <c r="F27" s="51">
        <v>0.34</v>
      </c>
      <c r="G27" s="7">
        <f t="shared" si="1"/>
        <v>85.908480000000012</v>
      </c>
    </row>
    <row r="28" spans="1:7">
      <c r="A28" s="22">
        <v>45072</v>
      </c>
      <c r="B28" s="24">
        <v>200</v>
      </c>
      <c r="C28" s="24">
        <v>893.4</v>
      </c>
      <c r="D28" s="24">
        <f t="shared" si="2"/>
        <v>254161.43000000023</v>
      </c>
      <c r="E28" s="27">
        <f t="shared" si="0"/>
        <v>0.57892319999999997</v>
      </c>
      <c r="F28" s="27">
        <v>0.36</v>
      </c>
      <c r="G28" s="27">
        <f t="shared" si="1"/>
        <v>90.420390697674421</v>
      </c>
    </row>
    <row r="29" spans="1:7">
      <c r="A29" s="18">
        <v>45073</v>
      </c>
      <c r="B29" s="3">
        <v>200</v>
      </c>
      <c r="C29" s="51">
        <v>984.22</v>
      </c>
      <c r="D29" s="3">
        <f t="shared" si="2"/>
        <v>255145.65000000023</v>
      </c>
      <c r="E29" s="7">
        <f t="shared" si="0"/>
        <v>0.63777455999999999</v>
      </c>
      <c r="F29" s="51">
        <v>0.39</v>
      </c>
      <c r="G29" s="7">
        <f t="shared" si="1"/>
        <v>99.612219534883735</v>
      </c>
    </row>
    <row r="30" spans="1:7">
      <c r="A30" s="18">
        <v>45074</v>
      </c>
      <c r="B30" s="3">
        <v>200</v>
      </c>
      <c r="C30" s="51">
        <v>1089.69</v>
      </c>
      <c r="D30" s="3">
        <f t="shared" si="2"/>
        <v>256235.34000000023</v>
      </c>
      <c r="E30" s="7">
        <f t="shared" si="0"/>
        <v>0.7061191200000001</v>
      </c>
      <c r="F30" s="51">
        <v>0.44</v>
      </c>
      <c r="G30" s="7">
        <f t="shared" si="1"/>
        <v>110.2867646511628</v>
      </c>
    </row>
    <row r="31" spans="1:7">
      <c r="A31" s="18">
        <v>45075</v>
      </c>
      <c r="B31" s="3">
        <v>200</v>
      </c>
      <c r="C31" s="9">
        <v>1056.47</v>
      </c>
      <c r="D31" s="3">
        <f t="shared" si="2"/>
        <v>257291.81000000023</v>
      </c>
      <c r="E31" s="7">
        <f t="shared" si="0"/>
        <v>0.68459256000000002</v>
      </c>
      <c r="F31" s="3">
        <v>0.42</v>
      </c>
      <c r="G31" s="7">
        <f t="shared" si="1"/>
        <v>106.92459162790699</v>
      </c>
    </row>
    <row r="32" spans="1:7">
      <c r="A32" s="18">
        <v>45076</v>
      </c>
      <c r="B32" s="3">
        <v>200</v>
      </c>
      <c r="C32" s="9">
        <v>1079.8499999999999</v>
      </c>
      <c r="D32" s="3">
        <f t="shared" si="2"/>
        <v>258371.66000000024</v>
      </c>
      <c r="E32" s="7">
        <f t="shared" si="0"/>
        <v>0.6997428</v>
      </c>
      <c r="F32" s="3">
        <v>0.43</v>
      </c>
      <c r="G32" s="7">
        <f t="shared" si="1"/>
        <v>109.29086511627906</v>
      </c>
    </row>
    <row r="33" spans="1:7">
      <c r="A33" s="18">
        <v>45077</v>
      </c>
      <c r="B33" s="3">
        <v>200</v>
      </c>
      <c r="C33" s="9">
        <v>983.22</v>
      </c>
      <c r="D33" s="3">
        <f t="shared" si="2"/>
        <v>259354.88000000024</v>
      </c>
      <c r="E33" s="7">
        <f t="shared" si="0"/>
        <v>0.63712656000000001</v>
      </c>
      <c r="F33" s="3">
        <v>0.39</v>
      </c>
      <c r="G33" s="7">
        <f t="shared" si="1"/>
        <v>99.511010232558149</v>
      </c>
    </row>
    <row r="34" spans="1:7">
      <c r="C34" s="12">
        <f>SUM(C3:C33)</f>
        <v>22962.010000000006</v>
      </c>
      <c r="D34" s="12"/>
      <c r="E34" s="12">
        <f>SUM(E3:E33)</f>
        <v>14.879382480000004</v>
      </c>
      <c r="F34" s="12">
        <f>SUM(F3:F33)</f>
        <v>9.18</v>
      </c>
      <c r="G34" s="21">
        <f>SUM(G3:G33)</f>
        <v>2323.9690120930227</v>
      </c>
    </row>
  </sheetData>
  <mergeCells count="1">
    <mergeCell ref="A1:G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61F18-2389-4069-8A2A-F89888EBCF55}">
  <dimension ref="A1:J34"/>
  <sheetViews>
    <sheetView workbookViewId="0">
      <selection activeCell="H31" sqref="H31:H33"/>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8" max="8" width="12.4257812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10.88</v>
      </c>
    </row>
    <row r="3" spans="1:10">
      <c r="A3" s="18">
        <v>45047</v>
      </c>
      <c r="B3" s="3">
        <v>200</v>
      </c>
      <c r="C3" s="51">
        <v>1001.51</v>
      </c>
      <c r="D3" s="3">
        <f>'Apr- 23'!D32+'Apr- 23'!C32</f>
        <v>236392.87000000023</v>
      </c>
      <c r="E3" s="7">
        <f>(C3/1000)*0.648</f>
        <v>0.64897847999999991</v>
      </c>
      <c r="F3" s="51">
        <v>0.4</v>
      </c>
      <c r="G3" s="7">
        <f>(C3*$J$2)/$J$4</f>
        <v>101.36212837209304</v>
      </c>
    </row>
    <row r="4" spans="1:10" ht="15.75">
      <c r="A4" s="22">
        <v>45048</v>
      </c>
      <c r="B4" s="24">
        <v>200</v>
      </c>
      <c r="C4" s="52">
        <v>1022.58</v>
      </c>
      <c r="D4" s="24">
        <f>D3+C4</f>
        <v>237415.45000000022</v>
      </c>
      <c r="E4" s="27">
        <f t="shared" ref="E4:E33" si="0">(C4/1000)*0.648</f>
        <v>0.66263184000000008</v>
      </c>
      <c r="F4" s="52">
        <v>0.41</v>
      </c>
      <c r="G4" s="27">
        <f t="shared" ref="G4:G33" si="1">(C4*$J$2)/$J$4</f>
        <v>103.49460837209303</v>
      </c>
      <c r="I4" s="35" t="s">
        <v>12</v>
      </c>
      <c r="J4" s="37">
        <f>'Jan- 23'!J4</f>
        <v>107.5</v>
      </c>
    </row>
    <row r="5" spans="1:10">
      <c r="A5" s="18">
        <v>45049</v>
      </c>
      <c r="B5" s="3">
        <v>200</v>
      </c>
      <c r="C5" s="51">
        <v>1023.53</v>
      </c>
      <c r="D5" s="3">
        <f t="shared" ref="D5:D33" si="2">D4+C5</f>
        <v>238438.98000000021</v>
      </c>
      <c r="E5" s="7">
        <f t="shared" si="0"/>
        <v>0.66324744000000002</v>
      </c>
      <c r="F5" s="51">
        <v>0.41</v>
      </c>
      <c r="G5" s="7">
        <f t="shared" si="1"/>
        <v>103.59075720930232</v>
      </c>
    </row>
    <row r="6" spans="1:10">
      <c r="A6" s="18">
        <v>45050</v>
      </c>
      <c r="B6" s="3">
        <v>200</v>
      </c>
      <c r="C6" s="51">
        <v>1001.42</v>
      </c>
      <c r="D6" s="3">
        <f t="shared" si="2"/>
        <v>239440.40000000023</v>
      </c>
      <c r="E6" s="7">
        <f t="shared" si="0"/>
        <v>0.64892015999999997</v>
      </c>
      <c r="F6" s="51">
        <v>0.4</v>
      </c>
      <c r="G6" s="7">
        <f t="shared" si="1"/>
        <v>101.35301953488371</v>
      </c>
    </row>
    <row r="7" spans="1:10">
      <c r="A7" s="18">
        <v>45051</v>
      </c>
      <c r="B7" s="3">
        <v>200</v>
      </c>
      <c r="C7" s="51">
        <v>989.13</v>
      </c>
      <c r="D7" s="3">
        <f t="shared" si="2"/>
        <v>240429.53000000023</v>
      </c>
      <c r="E7" s="7">
        <f t="shared" si="0"/>
        <v>0.64095623999999995</v>
      </c>
      <c r="F7" s="51">
        <v>0.4</v>
      </c>
      <c r="G7" s="7">
        <f t="shared" si="1"/>
        <v>100.10915720930234</v>
      </c>
    </row>
    <row r="8" spans="1:10">
      <c r="A8" s="18">
        <v>45052</v>
      </c>
      <c r="B8" s="3">
        <v>200</v>
      </c>
      <c r="C8" s="51">
        <v>885.97</v>
      </c>
      <c r="D8" s="3">
        <f t="shared" si="2"/>
        <v>241315.50000000023</v>
      </c>
      <c r="E8" s="7">
        <f t="shared" si="0"/>
        <v>0.57410855999999999</v>
      </c>
      <c r="F8" s="51">
        <v>0.35</v>
      </c>
      <c r="G8" s="7">
        <f t="shared" si="1"/>
        <v>89.668405581395348</v>
      </c>
    </row>
    <row r="9" spans="1:10">
      <c r="A9" s="18">
        <v>45053</v>
      </c>
      <c r="B9" s="3">
        <v>200</v>
      </c>
      <c r="C9" s="51">
        <v>428.35</v>
      </c>
      <c r="D9" s="3">
        <f t="shared" si="2"/>
        <v>241743.85000000024</v>
      </c>
      <c r="E9" s="7">
        <f t="shared" si="0"/>
        <v>0.27757080000000001</v>
      </c>
      <c r="F9" s="3">
        <v>0.17</v>
      </c>
      <c r="G9" s="7">
        <f t="shared" si="1"/>
        <v>43.353004651162792</v>
      </c>
    </row>
    <row r="10" spans="1:10">
      <c r="A10" s="18">
        <v>45054</v>
      </c>
      <c r="B10" s="3">
        <v>200</v>
      </c>
      <c r="C10" s="51">
        <v>560.09</v>
      </c>
      <c r="D10" s="3">
        <f t="shared" si="2"/>
        <v>242303.94000000024</v>
      </c>
      <c r="E10" s="7">
        <f t="shared" si="0"/>
        <v>0.36293831999999998</v>
      </c>
      <c r="F10" s="3">
        <v>0.22</v>
      </c>
      <c r="G10" s="7">
        <f t="shared" si="1"/>
        <v>56.68631813953489</v>
      </c>
    </row>
    <row r="11" spans="1:10">
      <c r="A11" s="22">
        <v>45055</v>
      </c>
      <c r="B11" s="24">
        <v>200</v>
      </c>
      <c r="C11" s="52">
        <v>503.34</v>
      </c>
      <c r="D11" s="24">
        <f t="shared" si="2"/>
        <v>242807.28000000023</v>
      </c>
      <c r="E11" s="27">
        <f t="shared" si="0"/>
        <v>0.32616432000000001</v>
      </c>
      <c r="F11" s="24">
        <v>0.2</v>
      </c>
      <c r="G11" s="27">
        <f t="shared" si="1"/>
        <v>50.942690232558142</v>
      </c>
    </row>
    <row r="12" spans="1:10">
      <c r="A12" s="18">
        <v>45056</v>
      </c>
      <c r="B12" s="3">
        <v>200</v>
      </c>
      <c r="C12" s="51">
        <v>123.72</v>
      </c>
      <c r="D12" s="3">
        <f t="shared" si="2"/>
        <v>242931.00000000023</v>
      </c>
      <c r="E12" s="7">
        <f t="shared" si="0"/>
        <v>8.0170560000000002E-2</v>
      </c>
      <c r="F12" s="51">
        <v>0.05</v>
      </c>
      <c r="G12" s="7">
        <f t="shared" si="1"/>
        <v>12.521614883720932</v>
      </c>
    </row>
    <row r="13" spans="1:10">
      <c r="A13" s="18">
        <v>45057</v>
      </c>
      <c r="B13" s="3">
        <v>200</v>
      </c>
      <c r="C13" s="51">
        <v>213.69</v>
      </c>
      <c r="D13" s="3">
        <f t="shared" si="2"/>
        <v>243144.69000000024</v>
      </c>
      <c r="E13" s="7">
        <f t="shared" si="0"/>
        <v>0.13847112</v>
      </c>
      <c r="F13" s="51">
        <v>0.09</v>
      </c>
      <c r="G13" s="7">
        <f t="shared" si="1"/>
        <v>21.62741581395349</v>
      </c>
    </row>
    <row r="14" spans="1:10">
      <c r="A14" s="18">
        <v>45058</v>
      </c>
      <c r="B14" s="3">
        <v>200</v>
      </c>
      <c r="C14" s="51">
        <v>876.28</v>
      </c>
      <c r="D14" s="3">
        <f t="shared" si="2"/>
        <v>244020.97000000023</v>
      </c>
      <c r="E14" s="7">
        <f t="shared" si="0"/>
        <v>0.56782944000000002</v>
      </c>
      <c r="F14" s="51">
        <v>0.35</v>
      </c>
      <c r="G14" s="7">
        <f t="shared" si="1"/>
        <v>88.687687441860461</v>
      </c>
    </row>
    <row r="15" spans="1:10">
      <c r="A15" s="18">
        <v>45059</v>
      </c>
      <c r="B15" s="3">
        <v>200</v>
      </c>
      <c r="C15" s="51">
        <v>937.65</v>
      </c>
      <c r="D15" s="3">
        <f t="shared" si="2"/>
        <v>244958.62000000023</v>
      </c>
      <c r="E15" s="7">
        <f t="shared" si="0"/>
        <v>0.60759720000000006</v>
      </c>
      <c r="F15" s="51">
        <v>0.38</v>
      </c>
      <c r="G15" s="7">
        <f t="shared" si="1"/>
        <v>94.898902325581389</v>
      </c>
    </row>
    <row r="16" spans="1:10">
      <c r="A16" s="18">
        <v>45060</v>
      </c>
      <c r="B16" s="3">
        <v>200</v>
      </c>
      <c r="C16" s="9">
        <v>914.6</v>
      </c>
      <c r="D16" s="3">
        <f t="shared" si="2"/>
        <v>245873.22000000023</v>
      </c>
      <c r="E16" s="7">
        <f t="shared" si="0"/>
        <v>0.59266079999999999</v>
      </c>
      <c r="F16" s="3">
        <v>0.37</v>
      </c>
      <c r="G16" s="7">
        <f t="shared" si="1"/>
        <v>92.566027906976757</v>
      </c>
    </row>
    <row r="17" spans="1:8">
      <c r="A17" s="18">
        <v>45061</v>
      </c>
      <c r="B17" s="3">
        <v>200</v>
      </c>
      <c r="C17" s="51">
        <v>356.05</v>
      </c>
      <c r="D17" s="3">
        <f t="shared" si="2"/>
        <v>246229.27000000022</v>
      </c>
      <c r="E17" s="7">
        <f t="shared" si="0"/>
        <v>0.23072040000000002</v>
      </c>
      <c r="F17" s="51">
        <v>0.14000000000000001</v>
      </c>
      <c r="G17" s="7">
        <f t="shared" si="1"/>
        <v>36.035572093023262</v>
      </c>
    </row>
    <row r="18" spans="1:8">
      <c r="A18" s="22">
        <v>45062</v>
      </c>
      <c r="B18" s="24">
        <v>200</v>
      </c>
      <c r="C18" s="52">
        <v>533.20000000000005</v>
      </c>
      <c r="D18" s="24">
        <f t="shared" si="2"/>
        <v>246762.47000000023</v>
      </c>
      <c r="E18" s="27">
        <f t="shared" si="0"/>
        <v>0.34551360000000003</v>
      </c>
      <c r="F18" s="52">
        <v>0.21</v>
      </c>
      <c r="G18" s="27">
        <f t="shared" si="1"/>
        <v>53.964800000000011</v>
      </c>
    </row>
    <row r="19" spans="1:8">
      <c r="A19" s="18">
        <v>45063</v>
      </c>
      <c r="B19" s="3">
        <v>200</v>
      </c>
      <c r="C19" s="51">
        <v>271.89</v>
      </c>
      <c r="D19" s="3">
        <f t="shared" si="2"/>
        <v>247034.36000000025</v>
      </c>
      <c r="E19" s="7">
        <f t="shared" si="0"/>
        <v>0.17618471999999999</v>
      </c>
      <c r="F19" s="51">
        <v>0.11</v>
      </c>
      <c r="G19" s="7">
        <f t="shared" si="1"/>
        <v>27.517797209302326</v>
      </c>
    </row>
    <row r="20" spans="1:8">
      <c r="A20" s="18">
        <v>45064</v>
      </c>
      <c r="B20" s="3">
        <v>200</v>
      </c>
      <c r="C20" s="51">
        <v>925.37</v>
      </c>
      <c r="D20" s="3">
        <f t="shared" si="2"/>
        <v>247959.73000000024</v>
      </c>
      <c r="E20" s="7">
        <f t="shared" si="0"/>
        <v>0.59963976000000008</v>
      </c>
      <c r="F20" s="51">
        <v>0.37</v>
      </c>
      <c r="G20" s="7">
        <f t="shared" si="1"/>
        <v>93.656052093023263</v>
      </c>
    </row>
    <row r="21" spans="1:8">
      <c r="A21" s="18">
        <v>45065</v>
      </c>
      <c r="B21" s="3">
        <v>200</v>
      </c>
      <c r="C21" s="3">
        <v>629.4</v>
      </c>
      <c r="D21" s="3">
        <f t="shared" si="2"/>
        <v>248589.13000000024</v>
      </c>
      <c r="E21" s="7">
        <f t="shared" si="0"/>
        <v>0.40785119999999997</v>
      </c>
      <c r="F21" s="7">
        <v>0.25</v>
      </c>
      <c r="G21" s="7">
        <f t="shared" si="1"/>
        <v>63.701134883720933</v>
      </c>
    </row>
    <row r="22" spans="1:8">
      <c r="A22" s="18">
        <v>45066</v>
      </c>
      <c r="B22" s="3">
        <v>200</v>
      </c>
      <c r="C22" s="51">
        <v>1089.4100000000001</v>
      </c>
      <c r="D22" s="3">
        <f t="shared" si="2"/>
        <v>249678.54000000024</v>
      </c>
      <c r="E22" s="7">
        <f t="shared" si="0"/>
        <v>0.70593768000000001</v>
      </c>
      <c r="F22" s="51">
        <v>0.44</v>
      </c>
      <c r="G22" s="7">
        <f t="shared" si="1"/>
        <v>110.25842604651164</v>
      </c>
    </row>
    <row r="23" spans="1:8">
      <c r="A23" s="18">
        <v>45067</v>
      </c>
      <c r="B23" s="3">
        <v>200</v>
      </c>
      <c r="C23" s="51">
        <v>1091.06</v>
      </c>
      <c r="D23" s="3">
        <f t="shared" si="2"/>
        <v>250769.60000000024</v>
      </c>
      <c r="E23" s="7">
        <f t="shared" si="0"/>
        <v>0.70700688</v>
      </c>
      <c r="F23" s="51">
        <v>0.44</v>
      </c>
      <c r="G23" s="7">
        <f t="shared" si="1"/>
        <v>110.42542139534883</v>
      </c>
    </row>
    <row r="24" spans="1:8">
      <c r="A24" s="18">
        <v>45068</v>
      </c>
      <c r="B24" s="3">
        <v>200</v>
      </c>
      <c r="C24" s="51">
        <v>937.4</v>
      </c>
      <c r="D24" s="3">
        <f t="shared" si="2"/>
        <v>251707.00000000023</v>
      </c>
      <c r="E24" s="7">
        <f t="shared" si="0"/>
        <v>0.60743520000000006</v>
      </c>
      <c r="F24" s="51">
        <v>0.38</v>
      </c>
      <c r="G24" s="7">
        <f t="shared" si="1"/>
        <v>94.873599999999996</v>
      </c>
    </row>
    <row r="25" spans="1:8">
      <c r="A25" s="22">
        <v>45069</v>
      </c>
      <c r="B25" s="24">
        <v>200</v>
      </c>
      <c r="C25" s="52">
        <v>943.7</v>
      </c>
      <c r="D25" s="24">
        <f t="shared" si="2"/>
        <v>252650.70000000024</v>
      </c>
      <c r="E25" s="27">
        <f t="shared" si="0"/>
        <v>0.61151760000000011</v>
      </c>
      <c r="F25" s="52">
        <v>0.38</v>
      </c>
      <c r="G25" s="27">
        <f t="shared" si="1"/>
        <v>95.511218604651177</v>
      </c>
    </row>
    <row r="26" spans="1:8">
      <c r="A26" s="18">
        <v>45070</v>
      </c>
      <c r="B26" s="3">
        <v>200</v>
      </c>
      <c r="C26" s="51">
        <v>785.05</v>
      </c>
      <c r="D26" s="3">
        <f t="shared" si="2"/>
        <v>253435.75000000023</v>
      </c>
      <c r="E26" s="7">
        <f t="shared" si="0"/>
        <v>0.50871239999999995</v>
      </c>
      <c r="F26" s="51">
        <v>0.31</v>
      </c>
      <c r="G26" s="7">
        <f t="shared" si="1"/>
        <v>79.454362790697687</v>
      </c>
    </row>
    <row r="27" spans="1:8">
      <c r="A27" s="18">
        <v>45071</v>
      </c>
      <c r="B27" s="3">
        <v>200</v>
      </c>
      <c r="C27" s="51">
        <v>1037.73</v>
      </c>
      <c r="D27" s="3">
        <f t="shared" si="2"/>
        <v>254473.48000000024</v>
      </c>
      <c r="E27" s="7">
        <f t="shared" si="0"/>
        <v>0.67244904000000005</v>
      </c>
      <c r="F27" s="51">
        <v>0.42</v>
      </c>
      <c r="G27" s="7">
        <f t="shared" si="1"/>
        <v>105.02792930232559</v>
      </c>
    </row>
    <row r="28" spans="1:8">
      <c r="A28" s="18">
        <v>45072</v>
      </c>
      <c r="B28" s="3">
        <v>200</v>
      </c>
      <c r="C28" s="3">
        <v>595.51</v>
      </c>
      <c r="D28" s="3">
        <f t="shared" si="2"/>
        <v>255068.99000000025</v>
      </c>
      <c r="E28" s="7">
        <f t="shared" si="0"/>
        <v>0.38589047999999998</v>
      </c>
      <c r="F28" s="7">
        <v>0.24</v>
      </c>
      <c r="G28" s="7">
        <f t="shared" si="1"/>
        <v>60.271151627906974</v>
      </c>
    </row>
    <row r="29" spans="1:8" ht="15.75">
      <c r="A29" s="18">
        <v>45073</v>
      </c>
      <c r="B29" s="3">
        <v>200</v>
      </c>
      <c r="C29" s="51"/>
      <c r="D29" s="3">
        <f t="shared" si="2"/>
        <v>255068.99000000025</v>
      </c>
      <c r="E29" s="7">
        <f t="shared" si="0"/>
        <v>0</v>
      </c>
      <c r="F29" s="51"/>
      <c r="G29" s="7">
        <f t="shared" si="1"/>
        <v>0</v>
      </c>
      <c r="H29" s="35" t="s">
        <v>85</v>
      </c>
    </row>
    <row r="30" spans="1:8" ht="15.75">
      <c r="A30" s="18">
        <v>45074</v>
      </c>
      <c r="B30" s="3">
        <v>200</v>
      </c>
      <c r="C30" s="51"/>
      <c r="D30" s="3">
        <f t="shared" si="2"/>
        <v>255068.99000000025</v>
      </c>
      <c r="E30" s="7">
        <f t="shared" si="0"/>
        <v>0</v>
      </c>
      <c r="F30" s="51"/>
      <c r="G30" s="7">
        <f t="shared" si="1"/>
        <v>0</v>
      </c>
      <c r="H30" s="35" t="s">
        <v>85</v>
      </c>
    </row>
    <row r="31" spans="1:8" ht="15.75">
      <c r="A31" s="18">
        <v>45075</v>
      </c>
      <c r="B31" s="3">
        <v>200</v>
      </c>
      <c r="C31" s="9"/>
      <c r="D31" s="3">
        <f t="shared" si="2"/>
        <v>255068.99000000025</v>
      </c>
      <c r="E31" s="7">
        <f t="shared" si="0"/>
        <v>0</v>
      </c>
      <c r="F31" s="3"/>
      <c r="G31" s="7">
        <f t="shared" si="1"/>
        <v>0</v>
      </c>
      <c r="H31" s="35" t="s">
        <v>85</v>
      </c>
    </row>
    <row r="32" spans="1:8" ht="15.75">
      <c r="A32" s="22">
        <v>45076</v>
      </c>
      <c r="B32" s="24">
        <v>200</v>
      </c>
      <c r="C32" s="26"/>
      <c r="D32" s="24">
        <f t="shared" si="2"/>
        <v>255068.99000000025</v>
      </c>
      <c r="E32" s="27">
        <f t="shared" si="0"/>
        <v>0</v>
      </c>
      <c r="F32" s="24"/>
      <c r="G32" s="27">
        <f t="shared" si="1"/>
        <v>0</v>
      </c>
      <c r="H32" s="35" t="s">
        <v>85</v>
      </c>
    </row>
    <row r="33" spans="1:8" ht="15.75">
      <c r="A33" s="18">
        <v>45077</v>
      </c>
      <c r="B33" s="3">
        <v>200</v>
      </c>
      <c r="C33" s="9"/>
      <c r="D33" s="3">
        <f t="shared" si="2"/>
        <v>255068.99000000025</v>
      </c>
      <c r="E33" s="7">
        <f t="shared" si="0"/>
        <v>0</v>
      </c>
      <c r="F33" s="3"/>
      <c r="G33" s="7">
        <f t="shared" si="1"/>
        <v>0</v>
      </c>
      <c r="H33" s="35" t="s">
        <v>85</v>
      </c>
    </row>
    <row r="34" spans="1:8">
      <c r="C34" s="12">
        <f>SUM(C3:C33)</f>
        <v>19677.629999999997</v>
      </c>
      <c r="D34" s="12"/>
      <c r="E34" s="12">
        <f>SUM(E3:E33)</f>
        <v>12.75110424</v>
      </c>
      <c r="F34" s="12">
        <f>SUM(F3:F33)</f>
        <v>7.8900000000000006</v>
      </c>
      <c r="G34" s="21">
        <f>SUM(G3:G33)</f>
        <v>1991.5592037209301</v>
      </c>
    </row>
  </sheetData>
  <mergeCells count="1">
    <mergeCell ref="A1:G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F6EED-D9A6-445F-8807-167026D3C7C0}">
  <dimension ref="A1:J34"/>
  <sheetViews>
    <sheetView workbookViewId="0">
      <selection activeCell="J2" sqref="J2"/>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10.88</v>
      </c>
    </row>
    <row r="3" spans="1:10">
      <c r="A3" s="18">
        <v>45078</v>
      </c>
      <c r="B3" s="3">
        <v>200</v>
      </c>
      <c r="C3" s="3"/>
      <c r="D3" s="3">
        <f>'May- 23'!D33+'May- 23'!C33</f>
        <v>260338.10000000024</v>
      </c>
      <c r="E3" s="7">
        <f>(C3/1000)*0.648</f>
        <v>0</v>
      </c>
      <c r="F3" s="3"/>
      <c r="G3" s="7">
        <f>(C3*$J$2)/$J$4</f>
        <v>0</v>
      </c>
    </row>
    <row r="4" spans="1:10" ht="15.75">
      <c r="A4" s="22">
        <v>45079</v>
      </c>
      <c r="B4" s="24">
        <v>200</v>
      </c>
      <c r="C4" s="24"/>
      <c r="D4" s="24">
        <f>D3+C4</f>
        <v>260338.10000000024</v>
      </c>
      <c r="E4" s="27">
        <f t="shared" ref="E4:E33" si="0">(C4/1000)*0.648</f>
        <v>0</v>
      </c>
      <c r="F4" s="24"/>
      <c r="G4" s="27">
        <f t="shared" ref="G4:G32" si="1">(C4*$J$2)/$J$4</f>
        <v>0</v>
      </c>
      <c r="I4" s="35" t="s">
        <v>12</v>
      </c>
      <c r="J4" s="37">
        <f>'Jan- 23'!J4</f>
        <v>107.5</v>
      </c>
    </row>
    <row r="5" spans="1:10">
      <c r="A5" s="18">
        <v>45080</v>
      </c>
      <c r="B5" s="3">
        <v>200</v>
      </c>
      <c r="C5" s="9"/>
      <c r="D5" s="3">
        <f t="shared" ref="D5:D32" si="2">D4+C5</f>
        <v>260338.10000000024</v>
      </c>
      <c r="E5" s="7">
        <f t="shared" si="0"/>
        <v>0</v>
      </c>
      <c r="F5" s="3"/>
      <c r="G5" s="7">
        <f t="shared" si="1"/>
        <v>0</v>
      </c>
    </row>
    <row r="6" spans="1:10">
      <c r="A6" s="18">
        <v>45081</v>
      </c>
      <c r="B6" s="3">
        <v>200</v>
      </c>
      <c r="C6" s="9"/>
      <c r="D6" s="3">
        <f t="shared" si="2"/>
        <v>260338.10000000024</v>
      </c>
      <c r="E6" s="7">
        <f t="shared" si="0"/>
        <v>0</v>
      </c>
      <c r="F6" s="3"/>
      <c r="G6" s="7">
        <f t="shared" si="1"/>
        <v>0</v>
      </c>
    </row>
    <row r="7" spans="1:10">
      <c r="A7" s="18">
        <v>45082</v>
      </c>
      <c r="B7" s="3">
        <v>200</v>
      </c>
      <c r="C7" s="9"/>
      <c r="D7" s="3">
        <f t="shared" si="2"/>
        <v>260338.10000000024</v>
      </c>
      <c r="E7" s="7">
        <f t="shared" si="0"/>
        <v>0</v>
      </c>
      <c r="F7" s="3"/>
      <c r="G7" s="7">
        <f t="shared" si="1"/>
        <v>0</v>
      </c>
    </row>
    <row r="8" spans="1:10">
      <c r="A8" s="18">
        <v>45083</v>
      </c>
      <c r="B8" s="3">
        <v>200</v>
      </c>
      <c r="C8" s="9"/>
      <c r="D8" s="3">
        <f t="shared" si="2"/>
        <v>260338.10000000024</v>
      </c>
      <c r="E8" s="7">
        <f t="shared" si="0"/>
        <v>0</v>
      </c>
      <c r="F8" s="3"/>
      <c r="G8" s="7">
        <f t="shared" si="1"/>
        <v>0</v>
      </c>
    </row>
    <row r="9" spans="1:10">
      <c r="A9" s="18">
        <v>45084</v>
      </c>
      <c r="B9" s="3">
        <v>200</v>
      </c>
      <c r="C9" s="9"/>
      <c r="D9" s="3">
        <f t="shared" si="2"/>
        <v>260338.10000000024</v>
      </c>
      <c r="E9" s="7">
        <f t="shared" si="0"/>
        <v>0</v>
      </c>
      <c r="F9" s="3"/>
      <c r="G9" s="7">
        <f t="shared" si="1"/>
        <v>0</v>
      </c>
    </row>
    <row r="10" spans="1:10">
      <c r="A10" s="18">
        <v>45085</v>
      </c>
      <c r="B10" s="3">
        <v>200</v>
      </c>
      <c r="C10" s="9"/>
      <c r="D10" s="3">
        <f t="shared" si="2"/>
        <v>260338.10000000024</v>
      </c>
      <c r="E10" s="7">
        <f t="shared" si="0"/>
        <v>0</v>
      </c>
      <c r="F10" s="3"/>
      <c r="G10" s="7">
        <f t="shared" si="1"/>
        <v>0</v>
      </c>
    </row>
    <row r="11" spans="1:10">
      <c r="A11" s="22">
        <v>45086</v>
      </c>
      <c r="B11" s="24">
        <v>200</v>
      </c>
      <c r="C11" s="26"/>
      <c r="D11" s="24">
        <f t="shared" si="2"/>
        <v>260338.10000000024</v>
      </c>
      <c r="E11" s="27">
        <f t="shared" si="0"/>
        <v>0</v>
      </c>
      <c r="F11" s="24"/>
      <c r="G11" s="27">
        <f t="shared" si="1"/>
        <v>0</v>
      </c>
    </row>
    <row r="12" spans="1:10">
      <c r="A12" s="18">
        <v>45087</v>
      </c>
      <c r="B12" s="3">
        <v>200</v>
      </c>
      <c r="C12" s="9"/>
      <c r="D12" s="3">
        <f t="shared" si="2"/>
        <v>260338.10000000024</v>
      </c>
      <c r="E12" s="7">
        <f t="shared" si="0"/>
        <v>0</v>
      </c>
      <c r="F12" s="3"/>
      <c r="G12" s="7">
        <f t="shared" si="1"/>
        <v>0</v>
      </c>
    </row>
    <row r="13" spans="1:10">
      <c r="A13" s="18">
        <v>45088</v>
      </c>
      <c r="B13" s="3">
        <v>200</v>
      </c>
      <c r="C13" s="9"/>
      <c r="D13" s="3">
        <f t="shared" si="2"/>
        <v>260338.10000000024</v>
      </c>
      <c r="E13" s="7">
        <f t="shared" si="0"/>
        <v>0</v>
      </c>
      <c r="F13" s="3"/>
      <c r="G13" s="7">
        <f t="shared" si="1"/>
        <v>0</v>
      </c>
    </row>
    <row r="14" spans="1:10">
      <c r="A14" s="18">
        <v>45089</v>
      </c>
      <c r="B14" s="3">
        <v>200</v>
      </c>
      <c r="C14" s="9"/>
      <c r="D14" s="3">
        <f t="shared" si="2"/>
        <v>260338.10000000024</v>
      </c>
      <c r="E14" s="7">
        <f t="shared" si="0"/>
        <v>0</v>
      </c>
      <c r="F14" s="3"/>
      <c r="G14" s="7">
        <f t="shared" si="1"/>
        <v>0</v>
      </c>
    </row>
    <row r="15" spans="1:10">
      <c r="A15" s="18">
        <v>45090</v>
      </c>
      <c r="B15" s="3">
        <v>200</v>
      </c>
      <c r="C15" s="9"/>
      <c r="D15" s="3">
        <f t="shared" si="2"/>
        <v>260338.10000000024</v>
      </c>
      <c r="E15" s="7">
        <f t="shared" si="0"/>
        <v>0</v>
      </c>
      <c r="F15" s="3"/>
      <c r="G15" s="7">
        <f t="shared" si="1"/>
        <v>0</v>
      </c>
    </row>
    <row r="16" spans="1:10">
      <c r="A16" s="18">
        <v>45091</v>
      </c>
      <c r="B16" s="3">
        <v>200</v>
      </c>
      <c r="C16" s="9"/>
      <c r="D16" s="3">
        <f t="shared" si="2"/>
        <v>260338.10000000024</v>
      </c>
      <c r="E16" s="7">
        <f t="shared" si="0"/>
        <v>0</v>
      </c>
      <c r="F16" s="3"/>
      <c r="G16" s="7">
        <f t="shared" si="1"/>
        <v>0</v>
      </c>
    </row>
    <row r="17" spans="1:7">
      <c r="A17" s="18">
        <v>45092</v>
      </c>
      <c r="B17" s="3">
        <v>200</v>
      </c>
      <c r="C17" s="9"/>
      <c r="D17" s="3">
        <f t="shared" si="2"/>
        <v>260338.10000000024</v>
      </c>
      <c r="E17" s="7">
        <f t="shared" si="0"/>
        <v>0</v>
      </c>
      <c r="F17" s="3"/>
      <c r="G17" s="7">
        <f t="shared" si="1"/>
        <v>0</v>
      </c>
    </row>
    <row r="18" spans="1:7">
      <c r="A18" s="22">
        <v>45093</v>
      </c>
      <c r="B18" s="24">
        <v>200</v>
      </c>
      <c r="C18" s="26"/>
      <c r="D18" s="24">
        <f t="shared" si="2"/>
        <v>260338.10000000024</v>
      </c>
      <c r="E18" s="27">
        <f t="shared" si="0"/>
        <v>0</v>
      </c>
      <c r="F18" s="24"/>
      <c r="G18" s="27">
        <f t="shared" si="1"/>
        <v>0</v>
      </c>
    </row>
    <row r="19" spans="1:7">
      <c r="A19" s="18">
        <v>45094</v>
      </c>
      <c r="B19" s="3">
        <v>200</v>
      </c>
      <c r="C19" s="9"/>
      <c r="D19" s="3">
        <f t="shared" si="2"/>
        <v>260338.10000000024</v>
      </c>
      <c r="E19" s="7">
        <f t="shared" si="0"/>
        <v>0</v>
      </c>
      <c r="F19" s="3"/>
      <c r="G19" s="7">
        <f t="shared" si="1"/>
        <v>0</v>
      </c>
    </row>
    <row r="20" spans="1:7">
      <c r="A20" s="18">
        <v>45095</v>
      </c>
      <c r="B20" s="3">
        <v>200</v>
      </c>
      <c r="C20" s="9"/>
      <c r="D20" s="3">
        <f t="shared" si="2"/>
        <v>260338.10000000024</v>
      </c>
      <c r="E20" s="7">
        <f t="shared" si="0"/>
        <v>0</v>
      </c>
      <c r="F20" s="3"/>
      <c r="G20" s="7">
        <f t="shared" si="1"/>
        <v>0</v>
      </c>
    </row>
    <row r="21" spans="1:7">
      <c r="A21" s="18">
        <v>45096</v>
      </c>
      <c r="B21" s="3">
        <v>200</v>
      </c>
      <c r="C21" s="9"/>
      <c r="D21" s="3">
        <f t="shared" si="2"/>
        <v>260338.10000000024</v>
      </c>
      <c r="E21" s="7">
        <f t="shared" si="0"/>
        <v>0</v>
      </c>
      <c r="F21" s="3"/>
      <c r="G21" s="7">
        <f t="shared" si="1"/>
        <v>0</v>
      </c>
    </row>
    <row r="22" spans="1:7">
      <c r="A22" s="18">
        <v>45097</v>
      </c>
      <c r="B22" s="3">
        <v>200</v>
      </c>
      <c r="C22" s="9"/>
      <c r="D22" s="3">
        <f t="shared" si="2"/>
        <v>260338.10000000024</v>
      </c>
      <c r="E22" s="7">
        <f t="shared" si="0"/>
        <v>0</v>
      </c>
      <c r="F22" s="3"/>
      <c r="G22" s="7">
        <f t="shared" si="1"/>
        <v>0</v>
      </c>
    </row>
    <row r="23" spans="1:7">
      <c r="A23" s="18">
        <v>45098</v>
      </c>
      <c r="B23" s="3">
        <v>200</v>
      </c>
      <c r="C23" s="9"/>
      <c r="D23" s="3">
        <f t="shared" si="2"/>
        <v>260338.10000000024</v>
      </c>
      <c r="E23" s="7">
        <f t="shared" si="0"/>
        <v>0</v>
      </c>
      <c r="F23" s="3"/>
      <c r="G23" s="7">
        <f t="shared" si="1"/>
        <v>0</v>
      </c>
    </row>
    <row r="24" spans="1:7">
      <c r="A24" s="18">
        <v>45099</v>
      </c>
      <c r="B24" s="3">
        <v>200</v>
      </c>
      <c r="C24" s="9"/>
      <c r="D24" s="3">
        <f t="shared" si="2"/>
        <v>260338.10000000024</v>
      </c>
      <c r="E24" s="7">
        <f t="shared" si="0"/>
        <v>0</v>
      </c>
      <c r="F24" s="3"/>
      <c r="G24" s="7">
        <f t="shared" si="1"/>
        <v>0</v>
      </c>
    </row>
    <row r="25" spans="1:7">
      <c r="A25" s="22">
        <v>45100</v>
      </c>
      <c r="B25" s="24">
        <v>200</v>
      </c>
      <c r="C25" s="26"/>
      <c r="D25" s="24">
        <f t="shared" si="2"/>
        <v>260338.10000000024</v>
      </c>
      <c r="E25" s="27">
        <f t="shared" si="0"/>
        <v>0</v>
      </c>
      <c r="F25" s="24"/>
      <c r="G25" s="27">
        <f t="shared" si="1"/>
        <v>0</v>
      </c>
    </row>
    <row r="26" spans="1:7">
      <c r="A26" s="18">
        <v>45101</v>
      </c>
      <c r="B26" s="3">
        <v>200</v>
      </c>
      <c r="C26" s="9"/>
      <c r="D26" s="3">
        <f t="shared" si="2"/>
        <v>260338.10000000024</v>
      </c>
      <c r="E26" s="7">
        <f t="shared" si="0"/>
        <v>0</v>
      </c>
      <c r="F26" s="3"/>
      <c r="G26" s="7">
        <f t="shared" si="1"/>
        <v>0</v>
      </c>
    </row>
    <row r="27" spans="1:7">
      <c r="A27" s="18">
        <v>45102</v>
      </c>
      <c r="B27" s="3">
        <v>200</v>
      </c>
      <c r="C27" s="9"/>
      <c r="D27" s="3">
        <f t="shared" si="2"/>
        <v>260338.10000000024</v>
      </c>
      <c r="E27" s="7">
        <f t="shared" si="0"/>
        <v>0</v>
      </c>
      <c r="F27" s="3"/>
      <c r="G27" s="7">
        <f t="shared" si="1"/>
        <v>0</v>
      </c>
    </row>
    <row r="28" spans="1:7">
      <c r="A28" s="18">
        <v>45103</v>
      </c>
      <c r="B28" s="3">
        <v>200</v>
      </c>
      <c r="C28" s="9"/>
      <c r="D28" s="3">
        <f t="shared" si="2"/>
        <v>260338.10000000024</v>
      </c>
      <c r="E28" s="7">
        <f t="shared" si="0"/>
        <v>0</v>
      </c>
      <c r="F28" s="3"/>
      <c r="G28" s="7">
        <f t="shared" si="1"/>
        <v>0</v>
      </c>
    </row>
    <row r="29" spans="1:7">
      <c r="A29" s="18">
        <v>45104</v>
      </c>
      <c r="B29" s="3">
        <v>200</v>
      </c>
      <c r="C29" s="9"/>
      <c r="D29" s="3">
        <f t="shared" si="2"/>
        <v>260338.10000000024</v>
      </c>
      <c r="E29" s="7">
        <f t="shared" si="0"/>
        <v>0</v>
      </c>
      <c r="F29" s="3"/>
      <c r="G29" s="7">
        <f t="shared" si="1"/>
        <v>0</v>
      </c>
    </row>
    <row r="30" spans="1:7">
      <c r="A30" s="18">
        <v>45105</v>
      </c>
      <c r="B30" s="3">
        <v>200</v>
      </c>
      <c r="C30" s="9"/>
      <c r="D30" s="3">
        <f t="shared" si="2"/>
        <v>260338.10000000024</v>
      </c>
      <c r="E30" s="7">
        <f t="shared" si="0"/>
        <v>0</v>
      </c>
      <c r="F30" s="3"/>
      <c r="G30" s="7">
        <f t="shared" si="1"/>
        <v>0</v>
      </c>
    </row>
    <row r="31" spans="1:7">
      <c r="A31" s="18">
        <v>45106</v>
      </c>
      <c r="B31" s="3">
        <v>200</v>
      </c>
      <c r="C31" s="9"/>
      <c r="D31" s="3">
        <f t="shared" si="2"/>
        <v>260338.10000000024</v>
      </c>
      <c r="E31" s="7">
        <f t="shared" si="0"/>
        <v>0</v>
      </c>
      <c r="F31" s="3"/>
      <c r="G31" s="7">
        <f t="shared" si="1"/>
        <v>0</v>
      </c>
    </row>
    <row r="32" spans="1:7">
      <c r="A32" s="22">
        <v>45107</v>
      </c>
      <c r="B32" s="24">
        <v>200</v>
      </c>
      <c r="C32" s="26"/>
      <c r="D32" s="24">
        <f t="shared" si="2"/>
        <v>260338.10000000024</v>
      </c>
      <c r="E32" s="27">
        <f t="shared" si="0"/>
        <v>0</v>
      </c>
      <c r="F32" s="24"/>
      <c r="G32" s="27">
        <f t="shared" si="1"/>
        <v>0</v>
      </c>
    </row>
    <row r="33" spans="1:7">
      <c r="A33" s="18"/>
      <c r="B33" s="3"/>
      <c r="C33" s="9"/>
      <c r="D33" s="3"/>
      <c r="E33" s="7">
        <f t="shared" si="0"/>
        <v>0</v>
      </c>
      <c r="F33" s="3"/>
      <c r="G33" s="7"/>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9ADE2-FBD8-4129-BA82-5A4DD6C15EBB}">
  <dimension ref="A1:J34"/>
  <sheetViews>
    <sheetView workbookViewId="0">
      <selection activeCell="H5" sqref="H5"/>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8" max="8" width="12.4257812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10.88</v>
      </c>
    </row>
    <row r="3" spans="1:10" ht="15.75">
      <c r="A3" s="18">
        <v>45108</v>
      </c>
      <c r="B3" s="3">
        <v>200</v>
      </c>
      <c r="C3" s="3"/>
      <c r="D3" s="3">
        <f>'Jun- 23'!D32+'Jun- 23'!C32</f>
        <v>260338.10000000024</v>
      </c>
      <c r="E3" s="7">
        <f>(C3/1000)*0.648</f>
        <v>0</v>
      </c>
      <c r="F3" s="3"/>
      <c r="G3" s="7">
        <f>(C3*$J$2)/$J$4</f>
        <v>0</v>
      </c>
      <c r="H3" s="35" t="s">
        <v>85</v>
      </c>
    </row>
    <row r="4" spans="1:10" ht="15.75">
      <c r="A4" s="18">
        <v>45109</v>
      </c>
      <c r="B4" s="3">
        <v>200</v>
      </c>
      <c r="C4" s="3"/>
      <c r="D4" s="3">
        <f>D3+C4</f>
        <v>260338.10000000024</v>
      </c>
      <c r="E4" s="7">
        <f t="shared" ref="E4:E33" si="0">(C4/1000)*0.648</f>
        <v>0</v>
      </c>
      <c r="F4" s="3"/>
      <c r="G4" s="7">
        <f t="shared" ref="G4:G33" si="1">(C4*$J$2)/$J$4</f>
        <v>0</v>
      </c>
      <c r="H4" s="35" t="s">
        <v>85</v>
      </c>
      <c r="I4" s="35" t="s">
        <v>12</v>
      </c>
      <c r="J4" s="37">
        <f>'Jan- 23'!J4</f>
        <v>107.5</v>
      </c>
    </row>
    <row r="5" spans="1:10" ht="15.75">
      <c r="A5" s="18">
        <v>45110</v>
      </c>
      <c r="B5" s="3">
        <v>200</v>
      </c>
      <c r="C5" s="9"/>
      <c r="D5" s="3">
        <f t="shared" ref="D5:D33" si="2">D4+C5</f>
        <v>260338.10000000024</v>
      </c>
      <c r="E5" s="7">
        <f t="shared" si="0"/>
        <v>0</v>
      </c>
      <c r="F5" s="3"/>
      <c r="G5" s="7">
        <f t="shared" si="1"/>
        <v>0</v>
      </c>
      <c r="H5" s="35" t="s">
        <v>85</v>
      </c>
    </row>
    <row r="6" spans="1:10">
      <c r="A6" s="18">
        <v>45111</v>
      </c>
      <c r="B6" s="3">
        <v>200</v>
      </c>
      <c r="C6" s="51">
        <v>892.76</v>
      </c>
      <c r="D6" s="3">
        <f t="shared" si="2"/>
        <v>261230.86000000025</v>
      </c>
      <c r="E6" s="7">
        <f t="shared" si="0"/>
        <v>0.57850847999999999</v>
      </c>
      <c r="F6" s="51">
        <v>0.36</v>
      </c>
      <c r="G6" s="7">
        <f t="shared" si="1"/>
        <v>90.355616744186051</v>
      </c>
    </row>
    <row r="7" spans="1:10">
      <c r="A7" s="18">
        <v>45112</v>
      </c>
      <c r="B7" s="3">
        <v>200</v>
      </c>
      <c r="C7" s="51">
        <v>1020.35</v>
      </c>
      <c r="D7" s="3">
        <f t="shared" si="2"/>
        <v>262251.21000000025</v>
      </c>
      <c r="E7" s="7">
        <f t="shared" si="0"/>
        <v>0.66118680000000007</v>
      </c>
      <c r="F7" s="51">
        <v>0.41</v>
      </c>
      <c r="G7" s="7">
        <f t="shared" si="1"/>
        <v>103.26891162790699</v>
      </c>
    </row>
    <row r="8" spans="1:10">
      <c r="A8" s="18">
        <v>45113</v>
      </c>
      <c r="B8" s="3">
        <v>200</v>
      </c>
      <c r="C8" s="51">
        <v>894.71</v>
      </c>
      <c r="D8" s="3">
        <f t="shared" si="2"/>
        <v>263145.92000000027</v>
      </c>
      <c r="E8" s="7">
        <f t="shared" si="0"/>
        <v>0.57977208000000002</v>
      </c>
      <c r="F8" s="51">
        <v>0.36</v>
      </c>
      <c r="G8" s="7">
        <f t="shared" si="1"/>
        <v>90.552974883720935</v>
      </c>
    </row>
    <row r="9" spans="1:10">
      <c r="A9" s="22">
        <v>45114</v>
      </c>
      <c r="B9" s="24">
        <v>200</v>
      </c>
      <c r="C9" s="52">
        <v>1011.26</v>
      </c>
      <c r="D9" s="24">
        <f t="shared" si="2"/>
        <v>264157.18000000028</v>
      </c>
      <c r="E9" s="27">
        <f t="shared" si="0"/>
        <v>0.65529648000000007</v>
      </c>
      <c r="F9" s="52">
        <v>0.41</v>
      </c>
      <c r="G9" s="27">
        <f t="shared" si="1"/>
        <v>102.34891906976746</v>
      </c>
    </row>
    <row r="10" spans="1:10">
      <c r="A10" s="18">
        <v>45115</v>
      </c>
      <c r="B10" s="3">
        <v>200</v>
      </c>
      <c r="C10" s="51">
        <v>1065.99</v>
      </c>
      <c r="D10" s="3">
        <f t="shared" si="2"/>
        <v>265223.17000000027</v>
      </c>
      <c r="E10" s="7">
        <f t="shared" si="0"/>
        <v>0.69076152000000002</v>
      </c>
      <c r="F10" s="51">
        <v>0.43</v>
      </c>
      <c r="G10" s="7">
        <f t="shared" si="1"/>
        <v>107.88810418604653</v>
      </c>
    </row>
    <row r="11" spans="1:10">
      <c r="A11" s="18">
        <v>45116</v>
      </c>
      <c r="B11" s="3">
        <v>200</v>
      </c>
      <c r="C11" s="51">
        <v>906.29</v>
      </c>
      <c r="D11" s="3">
        <f t="shared" si="2"/>
        <v>266129.46000000025</v>
      </c>
      <c r="E11" s="7">
        <f t="shared" si="0"/>
        <v>0.58727591999999995</v>
      </c>
      <c r="F11" s="51">
        <v>0.36</v>
      </c>
      <c r="G11" s="7">
        <f t="shared" si="1"/>
        <v>91.724978604651156</v>
      </c>
    </row>
    <row r="12" spans="1:10">
      <c r="A12" s="18">
        <v>45117</v>
      </c>
      <c r="B12" s="3">
        <v>200</v>
      </c>
      <c r="C12" s="51">
        <v>561.65</v>
      </c>
      <c r="D12" s="3">
        <f t="shared" si="2"/>
        <v>266691.11000000028</v>
      </c>
      <c r="E12" s="7">
        <f t="shared" si="0"/>
        <v>0.36394919999999997</v>
      </c>
      <c r="F12" s="51">
        <v>0.23</v>
      </c>
      <c r="G12" s="7">
        <f t="shared" si="1"/>
        <v>56.844204651162798</v>
      </c>
    </row>
    <row r="13" spans="1:10">
      <c r="A13" s="18">
        <v>45118</v>
      </c>
      <c r="B13" s="3">
        <v>200</v>
      </c>
      <c r="C13" s="51">
        <v>874.42</v>
      </c>
      <c r="D13" s="3">
        <f t="shared" si="2"/>
        <v>267565.53000000026</v>
      </c>
      <c r="E13" s="7">
        <f t="shared" si="0"/>
        <v>0.56662416000000004</v>
      </c>
      <c r="F13" s="51">
        <v>0.35</v>
      </c>
      <c r="G13" s="7">
        <f t="shared" si="1"/>
        <v>88.499438139534874</v>
      </c>
    </row>
    <row r="14" spans="1:10">
      <c r="A14" s="18">
        <v>45119</v>
      </c>
      <c r="B14" s="3">
        <v>200</v>
      </c>
      <c r="C14" s="51">
        <v>834.57</v>
      </c>
      <c r="D14" s="3">
        <f t="shared" si="2"/>
        <v>268400.10000000027</v>
      </c>
      <c r="E14" s="7">
        <f t="shared" si="0"/>
        <v>0.54080136000000001</v>
      </c>
      <c r="F14" s="51">
        <v>0.33</v>
      </c>
      <c r="G14" s="7">
        <f t="shared" si="1"/>
        <v>84.466247441860475</v>
      </c>
    </row>
    <row r="15" spans="1:10">
      <c r="A15" s="18">
        <v>45120</v>
      </c>
      <c r="B15" s="3">
        <v>200</v>
      </c>
      <c r="C15" s="51">
        <v>773.35</v>
      </c>
      <c r="D15" s="3">
        <f t="shared" si="2"/>
        <v>269173.45000000024</v>
      </c>
      <c r="E15" s="7">
        <f t="shared" si="0"/>
        <v>0.50113079999999999</v>
      </c>
      <c r="F15" s="51">
        <v>0.31</v>
      </c>
      <c r="G15" s="7">
        <f t="shared" si="1"/>
        <v>78.27021395348838</v>
      </c>
    </row>
    <row r="16" spans="1:10">
      <c r="A16" s="22">
        <v>45121</v>
      </c>
      <c r="B16" s="24">
        <v>200</v>
      </c>
      <c r="C16" s="52">
        <v>759.01</v>
      </c>
      <c r="D16" s="24">
        <f t="shared" si="2"/>
        <v>269932.46000000025</v>
      </c>
      <c r="E16" s="27">
        <f t="shared" si="0"/>
        <v>0.49183847999999997</v>
      </c>
      <c r="F16" s="52">
        <v>0.3</v>
      </c>
      <c r="G16" s="27">
        <f t="shared" si="1"/>
        <v>76.818872558139532</v>
      </c>
    </row>
    <row r="17" spans="1:7">
      <c r="A17" s="18">
        <v>45122</v>
      </c>
      <c r="B17" s="3">
        <v>200</v>
      </c>
      <c r="C17" s="51">
        <v>1077.8800000000001</v>
      </c>
      <c r="D17" s="3">
        <f t="shared" si="2"/>
        <v>271010.34000000026</v>
      </c>
      <c r="E17" s="7">
        <f t="shared" si="0"/>
        <v>0.69846624000000013</v>
      </c>
      <c r="F17" s="51">
        <v>0.43</v>
      </c>
      <c r="G17" s="7">
        <f t="shared" si="1"/>
        <v>109.09148279069768</v>
      </c>
    </row>
    <row r="18" spans="1:7">
      <c r="A18" s="18">
        <v>45123</v>
      </c>
      <c r="B18" s="3">
        <v>200</v>
      </c>
      <c r="C18" s="51">
        <v>1021.52</v>
      </c>
      <c r="D18" s="3">
        <f t="shared" si="2"/>
        <v>272031.86000000028</v>
      </c>
      <c r="E18" s="7">
        <f t="shared" si="0"/>
        <v>0.66194496000000003</v>
      </c>
      <c r="F18" s="51">
        <v>0.41</v>
      </c>
      <c r="G18" s="7">
        <f t="shared" si="1"/>
        <v>103.3873265116279</v>
      </c>
    </row>
    <row r="19" spans="1:7">
      <c r="A19" s="18">
        <v>45124</v>
      </c>
      <c r="B19" s="3">
        <v>200</v>
      </c>
      <c r="C19" s="51">
        <v>921.68</v>
      </c>
      <c r="D19" s="3">
        <f t="shared" si="2"/>
        <v>272953.54000000027</v>
      </c>
      <c r="E19" s="7">
        <f t="shared" si="0"/>
        <v>0.59724864</v>
      </c>
      <c r="F19" s="51">
        <v>0.37</v>
      </c>
      <c r="G19" s="7">
        <f t="shared" si="1"/>
        <v>93.282589767441863</v>
      </c>
    </row>
    <row r="20" spans="1:7">
      <c r="A20" s="18">
        <v>45125</v>
      </c>
      <c r="B20" s="3">
        <v>200</v>
      </c>
      <c r="C20" s="51">
        <v>989.14</v>
      </c>
      <c r="D20" s="3">
        <f t="shared" si="2"/>
        <v>273942.68000000028</v>
      </c>
      <c r="E20" s="7">
        <f t="shared" si="0"/>
        <v>0.64096271999999999</v>
      </c>
      <c r="F20" s="51">
        <v>0.4</v>
      </c>
      <c r="G20" s="7">
        <f t="shared" si="1"/>
        <v>100.11016930232559</v>
      </c>
    </row>
    <row r="21" spans="1:7">
      <c r="A21" s="18">
        <v>45126</v>
      </c>
      <c r="B21" s="3">
        <v>200</v>
      </c>
      <c r="C21" s="51">
        <v>1009.46</v>
      </c>
      <c r="D21" s="3">
        <f t="shared" si="2"/>
        <v>274952.14000000031</v>
      </c>
      <c r="E21" s="7">
        <f t="shared" si="0"/>
        <v>0.65413008000000006</v>
      </c>
      <c r="F21" s="51">
        <v>0.4</v>
      </c>
      <c r="G21" s="7">
        <f t="shared" si="1"/>
        <v>102.1667423255814</v>
      </c>
    </row>
    <row r="22" spans="1:7">
      <c r="A22" s="18">
        <v>45127</v>
      </c>
      <c r="B22" s="3">
        <v>200</v>
      </c>
      <c r="C22" s="51">
        <v>1136.3</v>
      </c>
      <c r="D22" s="3">
        <f t="shared" si="2"/>
        <v>276088.44000000029</v>
      </c>
      <c r="E22" s="7">
        <f t="shared" si="0"/>
        <v>0.73632239999999993</v>
      </c>
      <c r="F22" s="51">
        <v>0.46</v>
      </c>
      <c r="G22" s="7">
        <f t="shared" si="1"/>
        <v>115.00413023255814</v>
      </c>
    </row>
    <row r="23" spans="1:7">
      <c r="A23" s="22">
        <v>45128</v>
      </c>
      <c r="B23" s="24">
        <v>200</v>
      </c>
      <c r="C23" s="52">
        <v>735.8</v>
      </c>
      <c r="D23" s="24">
        <f t="shared" si="2"/>
        <v>276824.24000000028</v>
      </c>
      <c r="E23" s="27">
        <f t="shared" si="0"/>
        <v>0.47679840000000001</v>
      </c>
      <c r="F23" s="52">
        <v>0.28999999999999998</v>
      </c>
      <c r="G23" s="27">
        <f t="shared" si="1"/>
        <v>74.469804651162789</v>
      </c>
    </row>
    <row r="24" spans="1:7">
      <c r="A24" s="18">
        <v>45129</v>
      </c>
      <c r="B24" s="3">
        <v>200</v>
      </c>
      <c r="C24" s="51">
        <v>958.42</v>
      </c>
      <c r="D24" s="3">
        <f t="shared" si="2"/>
        <v>277782.66000000027</v>
      </c>
      <c r="E24" s="7">
        <f t="shared" si="0"/>
        <v>0.62105615999999997</v>
      </c>
      <c r="F24" s="51">
        <v>0.38</v>
      </c>
      <c r="G24" s="7">
        <f t="shared" si="1"/>
        <v>97.001019534883724</v>
      </c>
    </row>
    <row r="25" spans="1:7">
      <c r="A25" s="18">
        <v>45130</v>
      </c>
      <c r="B25" s="3">
        <v>200</v>
      </c>
      <c r="C25" s="51">
        <v>1077.8499999999999</v>
      </c>
      <c r="D25" s="3">
        <f t="shared" si="2"/>
        <v>278860.51000000024</v>
      </c>
      <c r="E25" s="7">
        <f t="shared" si="0"/>
        <v>0.69844680000000003</v>
      </c>
      <c r="F25" s="51">
        <v>0.43</v>
      </c>
      <c r="G25" s="7">
        <f t="shared" si="1"/>
        <v>109.08844651162791</v>
      </c>
    </row>
    <row r="26" spans="1:7">
      <c r="A26" s="18">
        <v>45131</v>
      </c>
      <c r="B26" s="3">
        <v>200</v>
      </c>
      <c r="C26" s="51">
        <v>1075.45</v>
      </c>
      <c r="D26" s="3">
        <f t="shared" si="2"/>
        <v>279935.96000000025</v>
      </c>
      <c r="E26" s="7">
        <f t="shared" si="0"/>
        <v>0.69689160000000006</v>
      </c>
      <c r="F26" s="51">
        <v>0.43</v>
      </c>
      <c r="G26" s="7">
        <f t="shared" si="1"/>
        <v>108.84554418604652</v>
      </c>
    </row>
    <row r="27" spans="1:7">
      <c r="A27" s="18">
        <v>45132</v>
      </c>
      <c r="B27" s="3">
        <v>200</v>
      </c>
      <c r="C27" s="51">
        <v>930.56</v>
      </c>
      <c r="D27" s="3">
        <f t="shared" si="2"/>
        <v>280866.52000000025</v>
      </c>
      <c r="E27" s="7">
        <f t="shared" si="0"/>
        <v>0.60300288000000002</v>
      </c>
      <c r="F27" s="51">
        <v>0.37</v>
      </c>
      <c r="G27" s="7">
        <f t="shared" si="1"/>
        <v>94.18132837209302</v>
      </c>
    </row>
    <row r="28" spans="1:7">
      <c r="A28" s="18">
        <v>45133</v>
      </c>
      <c r="B28" s="3">
        <v>200</v>
      </c>
      <c r="C28" s="51">
        <v>953.48</v>
      </c>
      <c r="D28" s="3">
        <f t="shared" si="2"/>
        <v>281820.00000000023</v>
      </c>
      <c r="E28" s="7">
        <f t="shared" si="0"/>
        <v>0.61785504000000002</v>
      </c>
      <c r="F28" s="51">
        <v>0.38</v>
      </c>
      <c r="G28" s="7">
        <f t="shared" si="1"/>
        <v>96.50104558139536</v>
      </c>
    </row>
    <row r="29" spans="1:7">
      <c r="A29" s="18">
        <v>45134</v>
      </c>
      <c r="B29" s="3">
        <v>200</v>
      </c>
      <c r="C29" s="51">
        <v>826.62</v>
      </c>
      <c r="D29" s="3">
        <f t="shared" si="2"/>
        <v>282646.62000000023</v>
      </c>
      <c r="E29" s="7">
        <f t="shared" si="0"/>
        <v>0.53564976000000009</v>
      </c>
      <c r="F29" s="51">
        <v>0.33</v>
      </c>
      <c r="G29" s="7">
        <f t="shared" si="1"/>
        <v>83.661633488372104</v>
      </c>
    </row>
    <row r="30" spans="1:7">
      <c r="A30" s="22">
        <v>45135</v>
      </c>
      <c r="B30" s="24">
        <v>200</v>
      </c>
      <c r="C30" s="52">
        <v>748.17</v>
      </c>
      <c r="D30" s="24">
        <f t="shared" si="2"/>
        <v>283394.79000000021</v>
      </c>
      <c r="E30" s="27">
        <f t="shared" si="0"/>
        <v>0.48481415999999999</v>
      </c>
      <c r="F30" s="52">
        <v>0.3</v>
      </c>
      <c r="G30" s="27">
        <f t="shared" si="1"/>
        <v>75.721763720930241</v>
      </c>
    </row>
    <row r="31" spans="1:7">
      <c r="A31" s="18">
        <v>45136</v>
      </c>
      <c r="B31" s="3">
        <v>200</v>
      </c>
      <c r="C31" s="51">
        <v>1003.9</v>
      </c>
      <c r="D31" s="3">
        <f t="shared" si="2"/>
        <v>284398.69000000024</v>
      </c>
      <c r="E31" s="7">
        <f t="shared" si="0"/>
        <v>0.65052720000000008</v>
      </c>
      <c r="F31" s="51">
        <v>0.4</v>
      </c>
      <c r="G31" s="7">
        <f t="shared" si="1"/>
        <v>101.60401860465117</v>
      </c>
    </row>
    <row r="32" spans="1:7">
      <c r="A32" s="18">
        <v>45137</v>
      </c>
      <c r="B32" s="3">
        <v>200</v>
      </c>
      <c r="C32" s="51">
        <v>724.49</v>
      </c>
      <c r="D32" s="3">
        <f t="shared" si="2"/>
        <v>285123.18000000023</v>
      </c>
      <c r="E32" s="7">
        <f t="shared" si="0"/>
        <v>0.46946951999999997</v>
      </c>
      <c r="F32" s="51">
        <v>0.28999999999999998</v>
      </c>
      <c r="G32" s="7">
        <f t="shared" si="1"/>
        <v>73.325127441860474</v>
      </c>
    </row>
    <row r="33" spans="1:7">
      <c r="A33" s="18">
        <v>45138</v>
      </c>
      <c r="B33" s="3">
        <v>200</v>
      </c>
      <c r="C33" s="51">
        <v>819.09</v>
      </c>
      <c r="D33" s="3">
        <f t="shared" si="2"/>
        <v>285942.27000000025</v>
      </c>
      <c r="E33" s="7">
        <f t="shared" si="0"/>
        <v>0.53077032000000002</v>
      </c>
      <c r="F33" s="51">
        <v>0.33</v>
      </c>
      <c r="G33" s="7">
        <f t="shared" si="1"/>
        <v>82.899527441860471</v>
      </c>
    </row>
    <row r="34" spans="1:7">
      <c r="C34" s="12">
        <f>SUM(C3:C33)</f>
        <v>25604.169999999995</v>
      </c>
      <c r="D34" s="12"/>
      <c r="E34" s="12">
        <f>SUM(E3:E33)</f>
        <v>16.591502159999997</v>
      </c>
      <c r="F34" s="12">
        <f>SUM(F3:F33)</f>
        <v>10.25</v>
      </c>
      <c r="G34" s="21">
        <f>SUM(G3:G33)</f>
        <v>2591.3801823255808</v>
      </c>
    </row>
  </sheetData>
  <mergeCells count="1">
    <mergeCell ref="A1:G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C8FBF-FC59-410D-AC62-F91C3DA2A68E}">
  <dimension ref="A1:J34"/>
  <sheetViews>
    <sheetView workbookViewId="0">
      <selection activeCell="F18" sqref="F18"/>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8" max="8" width="19.855468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10.88</v>
      </c>
    </row>
    <row r="3" spans="1:10">
      <c r="A3" s="18">
        <v>45139</v>
      </c>
      <c r="B3" s="3">
        <v>200</v>
      </c>
      <c r="C3" s="51">
        <v>706.31</v>
      </c>
      <c r="D3" s="3">
        <f>'Jul- 23'!D33+'Jul- 23'!C33</f>
        <v>286761.36000000028</v>
      </c>
      <c r="E3" s="7">
        <f>(C3/1000)*0.648</f>
        <v>0.45768888000000002</v>
      </c>
      <c r="F3" s="51">
        <v>0.28000000000000003</v>
      </c>
      <c r="G3" s="7">
        <f>(C3*$J$2)/$J$4</f>
        <v>71.485142325581393</v>
      </c>
    </row>
    <row r="4" spans="1:10" ht="15.75">
      <c r="A4" s="18">
        <v>45140</v>
      </c>
      <c r="B4" s="3">
        <v>200</v>
      </c>
      <c r="C4" s="51">
        <v>379.6</v>
      </c>
      <c r="D4" s="3">
        <f>D3+C4</f>
        <v>287140.96000000025</v>
      </c>
      <c r="E4" s="7">
        <f t="shared" ref="E4:E33" si="0">(C4/1000)*0.648</f>
        <v>0.24598080000000003</v>
      </c>
      <c r="F4" s="51">
        <v>0.15</v>
      </c>
      <c r="G4" s="7">
        <f t="shared" ref="G4:G33" si="1">(C4*$J$2)/$J$4</f>
        <v>38.419051162790701</v>
      </c>
      <c r="I4" s="35" t="s">
        <v>12</v>
      </c>
      <c r="J4" s="37">
        <f>'Jan- 23'!J4</f>
        <v>107.5</v>
      </c>
    </row>
    <row r="5" spans="1:10">
      <c r="A5" s="18">
        <v>45141</v>
      </c>
      <c r="B5" s="3">
        <v>200</v>
      </c>
      <c r="C5" s="51">
        <v>530.61</v>
      </c>
      <c r="D5" s="3">
        <f t="shared" ref="D5:D33" si="2">D4+C5</f>
        <v>287671.57000000024</v>
      </c>
      <c r="E5" s="7">
        <f t="shared" si="0"/>
        <v>0.34383528000000002</v>
      </c>
      <c r="F5" s="51">
        <v>0.21</v>
      </c>
      <c r="G5" s="7">
        <f t="shared" si="1"/>
        <v>53.70266790697675</v>
      </c>
    </row>
    <row r="6" spans="1:10">
      <c r="A6" s="22">
        <v>45142</v>
      </c>
      <c r="B6" s="24">
        <v>200</v>
      </c>
      <c r="C6" s="52">
        <v>206.82</v>
      </c>
      <c r="D6" s="24">
        <f t="shared" si="2"/>
        <v>287878.39000000025</v>
      </c>
      <c r="E6" s="27">
        <f t="shared" si="0"/>
        <v>0.13401936</v>
      </c>
      <c r="F6" s="52">
        <v>0.08</v>
      </c>
      <c r="G6" s="27">
        <f t="shared" si="1"/>
        <v>20.932107906976743</v>
      </c>
    </row>
    <row r="7" spans="1:10">
      <c r="A7" s="18">
        <v>45143</v>
      </c>
      <c r="B7" s="3">
        <v>200</v>
      </c>
      <c r="C7" s="51">
        <v>101.08</v>
      </c>
      <c r="D7" s="3">
        <f t="shared" si="2"/>
        <v>287979.47000000026</v>
      </c>
      <c r="E7" s="7">
        <f t="shared" si="0"/>
        <v>6.5499840000000004E-2</v>
      </c>
      <c r="F7" s="51">
        <v>0.04</v>
      </c>
      <c r="G7" s="7">
        <f t="shared" si="1"/>
        <v>10.230236279069768</v>
      </c>
    </row>
    <row r="8" spans="1:10">
      <c r="A8" s="18">
        <v>45144</v>
      </c>
      <c r="B8" s="3">
        <v>200</v>
      </c>
      <c r="C8" s="51">
        <v>49.57</v>
      </c>
      <c r="D8" s="3">
        <f t="shared" si="2"/>
        <v>288029.04000000027</v>
      </c>
      <c r="E8" s="7">
        <f t="shared" si="0"/>
        <v>3.2121360000000002E-2</v>
      </c>
      <c r="F8" s="51">
        <v>0.02</v>
      </c>
      <c r="G8" s="7">
        <f t="shared" si="1"/>
        <v>5.0169451162790697</v>
      </c>
    </row>
    <row r="9" spans="1:10">
      <c r="A9" s="18">
        <v>45145</v>
      </c>
      <c r="B9" s="3">
        <v>200</v>
      </c>
      <c r="C9" s="51">
        <v>127.5</v>
      </c>
      <c r="D9" s="3">
        <f t="shared" si="2"/>
        <v>288156.54000000027</v>
      </c>
      <c r="E9" s="7">
        <f t="shared" si="0"/>
        <v>8.2619999999999999E-2</v>
      </c>
      <c r="F9" s="51">
        <v>0.05</v>
      </c>
      <c r="G9" s="7">
        <f t="shared" si="1"/>
        <v>12.904186046511628</v>
      </c>
    </row>
    <row r="10" spans="1:10">
      <c r="A10" s="18">
        <v>45146</v>
      </c>
      <c r="B10" s="3">
        <v>200</v>
      </c>
      <c r="C10" s="51">
        <v>202.07</v>
      </c>
      <c r="D10" s="3">
        <f t="shared" si="2"/>
        <v>288358.61000000028</v>
      </c>
      <c r="E10" s="7">
        <f t="shared" si="0"/>
        <v>0.13094136000000001</v>
      </c>
      <c r="F10" s="51">
        <v>0.08</v>
      </c>
      <c r="G10" s="7">
        <f t="shared" si="1"/>
        <v>20.451363720930232</v>
      </c>
    </row>
    <row r="11" spans="1:10">
      <c r="A11" s="18">
        <v>45147</v>
      </c>
      <c r="B11" s="3">
        <v>200</v>
      </c>
      <c r="C11" s="51">
        <v>312.32</v>
      </c>
      <c r="D11" s="3">
        <f t="shared" si="2"/>
        <v>288670.93000000028</v>
      </c>
      <c r="E11" s="7">
        <f t="shared" si="0"/>
        <v>0.20238335999999998</v>
      </c>
      <c r="F11" s="51">
        <v>0.13</v>
      </c>
      <c r="G11" s="7">
        <f t="shared" si="1"/>
        <v>31.609689302325581</v>
      </c>
    </row>
    <row r="12" spans="1:10">
      <c r="A12" s="18">
        <v>45148</v>
      </c>
      <c r="B12" s="3">
        <v>200</v>
      </c>
      <c r="C12" s="51">
        <v>554.49</v>
      </c>
      <c r="D12" s="3">
        <f t="shared" si="2"/>
        <v>289225.42000000027</v>
      </c>
      <c r="E12" s="7">
        <f t="shared" si="0"/>
        <v>0.35930952000000005</v>
      </c>
      <c r="F12" s="51">
        <v>0.22</v>
      </c>
      <c r="G12" s="7">
        <f t="shared" si="1"/>
        <v>56.119546046511637</v>
      </c>
    </row>
    <row r="13" spans="1:10">
      <c r="A13" s="22">
        <v>45149</v>
      </c>
      <c r="B13" s="24">
        <v>200</v>
      </c>
      <c r="C13" s="52">
        <v>626.44000000000005</v>
      </c>
      <c r="D13" s="24">
        <f t="shared" si="2"/>
        <v>289851.86000000028</v>
      </c>
      <c r="E13" s="27">
        <f t="shared" si="0"/>
        <v>0.40593312000000009</v>
      </c>
      <c r="F13" s="52">
        <v>0.25</v>
      </c>
      <c r="G13" s="27">
        <f t="shared" si="1"/>
        <v>63.401555348837213</v>
      </c>
    </row>
    <row r="14" spans="1:10">
      <c r="A14" s="18">
        <v>45150</v>
      </c>
      <c r="B14" s="3">
        <v>200</v>
      </c>
      <c r="C14" s="51">
        <v>398.14</v>
      </c>
      <c r="D14" s="3">
        <f t="shared" si="2"/>
        <v>290250.00000000029</v>
      </c>
      <c r="E14" s="7">
        <f t="shared" si="0"/>
        <v>0.25799472000000001</v>
      </c>
      <c r="F14" s="51">
        <v>0.16</v>
      </c>
      <c r="G14" s="7">
        <f t="shared" si="1"/>
        <v>40.295471627906977</v>
      </c>
    </row>
    <row r="15" spans="1:10">
      <c r="A15" s="18">
        <v>45151</v>
      </c>
      <c r="B15" s="3">
        <v>200</v>
      </c>
      <c r="C15" s="51">
        <v>362.7</v>
      </c>
      <c r="D15" s="3">
        <f t="shared" si="2"/>
        <v>290612.7000000003</v>
      </c>
      <c r="E15" s="7">
        <f t="shared" si="0"/>
        <v>0.23502959999999998</v>
      </c>
      <c r="F15" s="51">
        <v>0.15</v>
      </c>
      <c r="G15" s="7">
        <f t="shared" si="1"/>
        <v>36.708613953488374</v>
      </c>
    </row>
    <row r="16" spans="1:10">
      <c r="A16" s="18">
        <v>45152</v>
      </c>
      <c r="B16" s="3">
        <v>200</v>
      </c>
      <c r="C16" s="51">
        <v>853.07</v>
      </c>
      <c r="D16" s="3">
        <f t="shared" si="2"/>
        <v>291465.77000000031</v>
      </c>
      <c r="E16" s="7">
        <f t="shared" si="0"/>
        <v>0.55278936000000001</v>
      </c>
      <c r="F16" s="51">
        <v>0.34</v>
      </c>
      <c r="G16" s="7">
        <f t="shared" si="1"/>
        <v>86.338619534883733</v>
      </c>
    </row>
    <row r="17" spans="1:8" ht="15.75">
      <c r="A17" s="18">
        <v>45153</v>
      </c>
      <c r="B17" s="3">
        <v>200</v>
      </c>
      <c r="C17" s="51">
        <v>0</v>
      </c>
      <c r="D17" s="3">
        <f t="shared" si="2"/>
        <v>291465.77000000031</v>
      </c>
      <c r="E17" s="7">
        <f t="shared" si="0"/>
        <v>0</v>
      </c>
      <c r="F17" s="51">
        <v>0</v>
      </c>
      <c r="G17" s="7">
        <f t="shared" si="1"/>
        <v>0</v>
      </c>
      <c r="H17" s="58" t="s">
        <v>96</v>
      </c>
    </row>
    <row r="18" spans="1:8">
      <c r="A18" s="18">
        <v>45154</v>
      </c>
      <c r="B18" s="3">
        <v>200</v>
      </c>
      <c r="C18" s="51">
        <f>712.31+416.11</f>
        <v>1128.42</v>
      </c>
      <c r="D18" s="3">
        <f t="shared" si="2"/>
        <v>292594.19000000029</v>
      </c>
      <c r="E18" s="7">
        <f t="shared" si="0"/>
        <v>0.73121616</v>
      </c>
      <c r="F18" s="51">
        <f>0.29+0.17</f>
        <v>0.45999999999999996</v>
      </c>
      <c r="G18" s="7">
        <f t="shared" si="1"/>
        <v>114.20660093023258</v>
      </c>
    </row>
    <row r="19" spans="1:8">
      <c r="A19" s="18">
        <v>45155</v>
      </c>
      <c r="B19" s="3">
        <v>200</v>
      </c>
      <c r="C19" s="51">
        <v>1033.17</v>
      </c>
      <c r="D19" s="3">
        <f t="shared" si="2"/>
        <v>293627.36000000028</v>
      </c>
      <c r="E19" s="7">
        <f t="shared" si="0"/>
        <v>0.66949416000000006</v>
      </c>
      <c r="F19" s="51">
        <v>0.41</v>
      </c>
      <c r="G19" s="7">
        <f t="shared" si="1"/>
        <v>104.56641488372095</v>
      </c>
    </row>
    <row r="20" spans="1:8">
      <c r="A20" s="22">
        <v>45156</v>
      </c>
      <c r="B20" s="24">
        <v>200</v>
      </c>
      <c r="C20" s="52">
        <v>952.18</v>
      </c>
      <c r="D20" s="24">
        <f t="shared" si="2"/>
        <v>294579.54000000027</v>
      </c>
      <c r="E20" s="27">
        <f t="shared" si="0"/>
        <v>0.61701264</v>
      </c>
      <c r="F20" s="52">
        <v>0.38</v>
      </c>
      <c r="G20" s="27">
        <f t="shared" si="1"/>
        <v>96.369473488372094</v>
      </c>
    </row>
    <row r="21" spans="1:8">
      <c r="A21" s="18">
        <v>45157</v>
      </c>
      <c r="B21" s="3">
        <v>200</v>
      </c>
      <c r="C21" s="51">
        <v>1058.6300000000001</v>
      </c>
      <c r="D21" s="3">
        <f t="shared" si="2"/>
        <v>295638.17000000027</v>
      </c>
      <c r="E21" s="7">
        <f t="shared" si="0"/>
        <v>0.68599224000000014</v>
      </c>
      <c r="F21" s="51">
        <v>0.42</v>
      </c>
      <c r="G21" s="7">
        <f t="shared" si="1"/>
        <v>107.14320372093026</v>
      </c>
    </row>
    <row r="22" spans="1:8">
      <c r="A22" s="18">
        <v>45158</v>
      </c>
      <c r="B22" s="3">
        <v>200</v>
      </c>
      <c r="C22" s="51">
        <v>1029.5899999999999</v>
      </c>
      <c r="D22" s="3">
        <f t="shared" si="2"/>
        <v>296667.7600000003</v>
      </c>
      <c r="E22" s="7">
        <f t="shared" si="0"/>
        <v>0.66717431999999999</v>
      </c>
      <c r="F22" s="51">
        <v>0.41</v>
      </c>
      <c r="G22" s="7">
        <f t="shared" si="1"/>
        <v>104.20408558139536</v>
      </c>
    </row>
    <row r="23" spans="1:8">
      <c r="A23" s="18">
        <v>45159</v>
      </c>
      <c r="B23" s="3">
        <v>200</v>
      </c>
      <c r="C23" s="51">
        <v>667.99</v>
      </c>
      <c r="D23" s="3">
        <f t="shared" si="2"/>
        <v>297335.75000000029</v>
      </c>
      <c r="E23" s="7">
        <f t="shared" si="0"/>
        <v>0.43285752</v>
      </c>
      <c r="F23" s="51">
        <v>0.27</v>
      </c>
      <c r="G23" s="7">
        <f t="shared" si="1"/>
        <v>67.606801860465112</v>
      </c>
    </row>
    <row r="24" spans="1:8">
      <c r="A24" s="18">
        <v>45160</v>
      </c>
      <c r="B24" s="3">
        <v>200</v>
      </c>
      <c r="C24" s="51">
        <v>568.17999999999995</v>
      </c>
      <c r="D24" s="3">
        <f t="shared" si="2"/>
        <v>297903.93000000028</v>
      </c>
      <c r="E24" s="7">
        <f t="shared" si="0"/>
        <v>0.36818063999999995</v>
      </c>
      <c r="F24" s="51">
        <v>0.23</v>
      </c>
      <c r="G24" s="7">
        <f t="shared" si="1"/>
        <v>57.505101395348831</v>
      </c>
    </row>
    <row r="25" spans="1:8">
      <c r="A25" s="18">
        <v>45161</v>
      </c>
      <c r="B25" s="3">
        <v>200</v>
      </c>
      <c r="C25" s="51">
        <v>708.64</v>
      </c>
      <c r="D25" s="3">
        <f t="shared" si="2"/>
        <v>298612.5700000003</v>
      </c>
      <c r="E25" s="7">
        <f t="shared" si="0"/>
        <v>0.45919871999999995</v>
      </c>
      <c r="F25" s="51">
        <v>0.28000000000000003</v>
      </c>
      <c r="G25" s="7">
        <f t="shared" si="1"/>
        <v>71.720960000000005</v>
      </c>
    </row>
    <row r="26" spans="1:8">
      <c r="A26" s="18">
        <v>45162</v>
      </c>
      <c r="B26" s="3">
        <v>200</v>
      </c>
      <c r="C26" s="51">
        <v>798.73</v>
      </c>
      <c r="D26" s="3">
        <f t="shared" si="2"/>
        <v>299411.30000000028</v>
      </c>
      <c r="E26" s="7">
        <f t="shared" si="0"/>
        <v>0.51757704000000004</v>
      </c>
      <c r="F26" s="51">
        <v>0.32</v>
      </c>
      <c r="G26" s="7">
        <f t="shared" si="1"/>
        <v>80.838906046511639</v>
      </c>
    </row>
    <row r="27" spans="1:8">
      <c r="A27" s="22">
        <v>45163</v>
      </c>
      <c r="B27" s="24">
        <v>200</v>
      </c>
      <c r="C27" s="52">
        <v>649.53</v>
      </c>
      <c r="D27" s="24">
        <f t="shared" si="2"/>
        <v>300060.83000000031</v>
      </c>
      <c r="E27" s="27">
        <f t="shared" si="0"/>
        <v>0.42089543999999995</v>
      </c>
      <c r="F27" s="52">
        <v>0.26</v>
      </c>
      <c r="G27" s="27">
        <f t="shared" si="1"/>
        <v>65.738478139534891</v>
      </c>
    </row>
    <row r="28" spans="1:8">
      <c r="A28" s="18">
        <v>45164</v>
      </c>
      <c r="B28" s="3">
        <v>200</v>
      </c>
      <c r="C28" s="51">
        <v>376.78</v>
      </c>
      <c r="D28" s="3">
        <f t="shared" si="2"/>
        <v>300437.61000000034</v>
      </c>
      <c r="E28" s="7">
        <f t="shared" si="0"/>
        <v>0.24415343999999997</v>
      </c>
      <c r="F28" s="51">
        <v>0.15</v>
      </c>
      <c r="G28" s="7">
        <f t="shared" si="1"/>
        <v>38.133640930232559</v>
      </c>
    </row>
    <row r="29" spans="1:8">
      <c r="A29" s="18">
        <v>45165</v>
      </c>
      <c r="B29" s="3">
        <v>200</v>
      </c>
      <c r="C29" s="51">
        <v>124.89</v>
      </c>
      <c r="D29" s="3">
        <f t="shared" si="2"/>
        <v>300562.50000000035</v>
      </c>
      <c r="E29" s="7">
        <f t="shared" si="0"/>
        <v>8.092872000000001E-2</v>
      </c>
      <c r="F29" s="51">
        <v>0.05</v>
      </c>
      <c r="G29" s="7">
        <f t="shared" si="1"/>
        <v>12.640029767441861</v>
      </c>
    </row>
    <row r="30" spans="1:8">
      <c r="A30" s="18">
        <v>45166</v>
      </c>
      <c r="B30" s="3">
        <v>200</v>
      </c>
      <c r="C30" s="51">
        <v>912.77</v>
      </c>
      <c r="D30" s="3">
        <f t="shared" si="2"/>
        <v>301475.27000000037</v>
      </c>
      <c r="E30" s="7">
        <f t="shared" si="0"/>
        <v>0.59147495999999999</v>
      </c>
      <c r="F30" s="51">
        <v>0.37</v>
      </c>
      <c r="G30" s="7">
        <f t="shared" si="1"/>
        <v>92.380814883720944</v>
      </c>
    </row>
    <row r="31" spans="1:8">
      <c r="A31" s="18">
        <v>45167</v>
      </c>
      <c r="B31" s="3">
        <v>200</v>
      </c>
      <c r="C31" s="51">
        <v>903.32</v>
      </c>
      <c r="D31" s="3">
        <f t="shared" si="2"/>
        <v>302378.59000000037</v>
      </c>
      <c r="E31" s="7">
        <f t="shared" si="0"/>
        <v>0.58535135999999999</v>
      </c>
      <c r="F31" s="51">
        <v>0.36</v>
      </c>
      <c r="G31" s="7">
        <f t="shared" si="1"/>
        <v>91.424386976744188</v>
      </c>
    </row>
    <row r="32" spans="1:8">
      <c r="A32" s="18">
        <v>45168</v>
      </c>
      <c r="B32" s="3">
        <v>200</v>
      </c>
      <c r="C32" s="51">
        <v>920.56</v>
      </c>
      <c r="D32" s="3">
        <f t="shared" si="2"/>
        <v>303299.15000000037</v>
      </c>
      <c r="E32" s="7">
        <f t="shared" si="0"/>
        <v>0.59652287999999998</v>
      </c>
      <c r="F32" s="51">
        <v>0.37</v>
      </c>
      <c r="G32" s="7">
        <f t="shared" si="1"/>
        <v>93.169235348837219</v>
      </c>
    </row>
    <row r="33" spans="1:7">
      <c r="A33" s="18">
        <v>45169</v>
      </c>
      <c r="B33" s="3">
        <v>200</v>
      </c>
      <c r="C33" s="51">
        <v>890.13</v>
      </c>
      <c r="D33" s="3">
        <f t="shared" si="2"/>
        <v>304189.28000000038</v>
      </c>
      <c r="E33" s="7">
        <f t="shared" si="0"/>
        <v>0.57680423999999997</v>
      </c>
      <c r="F33" s="51">
        <v>0.36</v>
      </c>
      <c r="G33" s="7">
        <f t="shared" si="1"/>
        <v>90.089436279069773</v>
      </c>
    </row>
    <row r="34" spans="1:7">
      <c r="C34" s="12">
        <f>SUM(C3:C33)</f>
        <v>18134.23</v>
      </c>
      <c r="D34" s="12"/>
      <c r="E34" s="12">
        <f>SUM(E3:E33)</f>
        <v>11.750981040000001</v>
      </c>
      <c r="F34" s="12">
        <f>SUM(F3:F33)</f>
        <v>7.2600000000000016</v>
      </c>
      <c r="G34" s="21">
        <f>SUM(G3:G33)</f>
        <v>1835.3527665116285</v>
      </c>
    </row>
  </sheetData>
  <mergeCells count="1">
    <mergeCell ref="A1:G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24C1F-147F-4C08-9B73-75AB63229DA8}">
  <dimension ref="A1:J34"/>
  <sheetViews>
    <sheetView workbookViewId="0">
      <selection activeCell="F31" sqref="F31"/>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22">
        <v>45170</v>
      </c>
      <c r="B3" s="24">
        <v>200</v>
      </c>
      <c r="C3" s="52">
        <v>740.03</v>
      </c>
      <c r="D3" s="24">
        <f>'Aug- 23'!D33+'Aug- 23'!C33</f>
        <v>305079.41000000038</v>
      </c>
      <c r="E3" s="27">
        <f>(C3/1000)*0.648</f>
        <v>0.47953943999999998</v>
      </c>
      <c r="F3" s="52">
        <v>0.3</v>
      </c>
      <c r="G3" s="27">
        <f>(C3*$J$2)/$J$4</f>
        <v>74.966759999999994</v>
      </c>
    </row>
    <row r="4" spans="1:10" ht="15.75">
      <c r="A4" s="18">
        <v>45171</v>
      </c>
      <c r="B4" s="3">
        <v>200</v>
      </c>
      <c r="C4" s="51">
        <v>465.67</v>
      </c>
      <c r="D4" s="3">
        <f>D3+C4</f>
        <v>305545.08000000037</v>
      </c>
      <c r="E4" s="7">
        <f t="shared" ref="E4:E33" si="0">(C4/1000)*0.648</f>
        <v>0.30175416000000005</v>
      </c>
      <c r="F4" s="51">
        <v>0.19</v>
      </c>
      <c r="G4" s="7">
        <f t="shared" ref="G4:G32" si="1">(C4*$J$2)/$J$4</f>
        <v>47.173453953488377</v>
      </c>
      <c r="I4" s="35" t="s">
        <v>12</v>
      </c>
      <c r="J4" s="37">
        <f>'Jan- 23'!J4</f>
        <v>107.5</v>
      </c>
    </row>
    <row r="5" spans="1:10">
      <c r="A5" s="18">
        <v>45172</v>
      </c>
      <c r="B5" s="3">
        <v>200</v>
      </c>
      <c r="C5" s="51">
        <v>944</v>
      </c>
      <c r="D5" s="3">
        <f t="shared" ref="D5:D32" si="2">D4+C5</f>
        <v>306489.08000000037</v>
      </c>
      <c r="E5" s="7">
        <f t="shared" si="0"/>
        <v>0.61171200000000003</v>
      </c>
      <c r="F5" s="51">
        <v>0.38</v>
      </c>
      <c r="G5" s="7">
        <f t="shared" si="1"/>
        <v>95.629395348837207</v>
      </c>
    </row>
    <row r="6" spans="1:10">
      <c r="A6" s="18">
        <v>45173</v>
      </c>
      <c r="B6" s="3">
        <v>200</v>
      </c>
      <c r="C6" s="51">
        <v>905.86</v>
      </c>
      <c r="D6" s="3">
        <f t="shared" si="2"/>
        <v>307394.94000000035</v>
      </c>
      <c r="E6" s="7">
        <f t="shared" si="0"/>
        <v>0.58699728000000007</v>
      </c>
      <c r="F6" s="51">
        <v>0.36</v>
      </c>
      <c r="G6" s="7">
        <f t="shared" si="1"/>
        <v>91.765724651162799</v>
      </c>
    </row>
    <row r="7" spans="1:10">
      <c r="A7" s="18">
        <v>45174</v>
      </c>
      <c r="B7" s="3">
        <v>200</v>
      </c>
      <c r="C7" s="51">
        <v>736.97</v>
      </c>
      <c r="D7" s="3">
        <f t="shared" si="2"/>
        <v>308131.91000000032</v>
      </c>
      <c r="E7" s="7">
        <f t="shared" si="0"/>
        <v>0.47755656000000002</v>
      </c>
      <c r="F7" s="51">
        <v>0.3</v>
      </c>
      <c r="G7" s="7">
        <f t="shared" si="1"/>
        <v>74.656774883720942</v>
      </c>
    </row>
    <row r="8" spans="1:10">
      <c r="A8" s="18">
        <v>45175</v>
      </c>
      <c r="B8" s="3">
        <v>200</v>
      </c>
      <c r="C8" s="51">
        <v>782.52</v>
      </c>
      <c r="D8" s="3">
        <f t="shared" si="2"/>
        <v>308914.43000000034</v>
      </c>
      <c r="E8" s="7">
        <f t="shared" si="0"/>
        <v>0.50707296000000002</v>
      </c>
      <c r="F8" s="51">
        <v>0.31</v>
      </c>
      <c r="G8" s="7">
        <f t="shared" si="1"/>
        <v>79.27109581395348</v>
      </c>
    </row>
    <row r="9" spans="1:10">
      <c r="A9" s="18">
        <v>45176</v>
      </c>
      <c r="B9" s="3">
        <v>200</v>
      </c>
      <c r="C9" s="51">
        <v>632</v>
      </c>
      <c r="D9" s="3">
        <f t="shared" si="2"/>
        <v>309546.43000000034</v>
      </c>
      <c r="E9" s="7">
        <f t="shared" si="0"/>
        <v>0.40953600000000001</v>
      </c>
      <c r="F9" s="51">
        <v>0.25</v>
      </c>
      <c r="G9" s="7">
        <f t="shared" si="1"/>
        <v>64.023069767441868</v>
      </c>
    </row>
    <row r="10" spans="1:10">
      <c r="A10" s="22">
        <v>45177</v>
      </c>
      <c r="B10" s="24">
        <v>200</v>
      </c>
      <c r="C10" s="52">
        <v>314.04000000000002</v>
      </c>
      <c r="D10" s="24">
        <f t="shared" si="2"/>
        <v>309860.47000000032</v>
      </c>
      <c r="E10" s="27">
        <f t="shared" si="0"/>
        <v>0.20349792000000003</v>
      </c>
      <c r="F10" s="52">
        <v>0.13</v>
      </c>
      <c r="G10" s="27">
        <f t="shared" si="1"/>
        <v>31.812982325581398</v>
      </c>
    </row>
    <row r="11" spans="1:10">
      <c r="A11" s="18">
        <v>45178</v>
      </c>
      <c r="B11" s="3">
        <v>200</v>
      </c>
      <c r="C11" s="51">
        <v>968.21</v>
      </c>
      <c r="D11" s="3">
        <f t="shared" si="2"/>
        <v>310828.68000000034</v>
      </c>
      <c r="E11" s="7">
        <f t="shared" si="0"/>
        <v>0.62740008000000003</v>
      </c>
      <c r="F11" s="51">
        <v>0.39</v>
      </c>
      <c r="G11" s="7">
        <f t="shared" si="1"/>
        <v>98.081924651162808</v>
      </c>
    </row>
    <row r="12" spans="1:10">
      <c r="A12" s="18">
        <v>45179</v>
      </c>
      <c r="B12" s="3">
        <v>200</v>
      </c>
      <c r="C12" s="51">
        <v>768.04</v>
      </c>
      <c r="D12" s="3">
        <f t="shared" si="2"/>
        <v>311596.72000000032</v>
      </c>
      <c r="E12" s="7">
        <f t="shared" si="0"/>
        <v>0.49768991999999995</v>
      </c>
      <c r="F12" s="51">
        <v>0.31</v>
      </c>
      <c r="G12" s="7">
        <f t="shared" si="1"/>
        <v>77.804238139534874</v>
      </c>
    </row>
    <row r="13" spans="1:10">
      <c r="A13" s="18">
        <v>45180</v>
      </c>
      <c r="B13" s="3">
        <v>200</v>
      </c>
      <c r="C13" s="51">
        <v>688.16</v>
      </c>
      <c r="D13" s="3">
        <f t="shared" si="2"/>
        <v>312284.8800000003</v>
      </c>
      <c r="E13" s="7">
        <f t="shared" si="0"/>
        <v>0.44592767999999999</v>
      </c>
      <c r="F13" s="51">
        <v>0.28000000000000003</v>
      </c>
      <c r="G13" s="7">
        <f t="shared" si="1"/>
        <v>69.712208372093016</v>
      </c>
    </row>
    <row r="14" spans="1:10">
      <c r="A14" s="18">
        <v>45181</v>
      </c>
      <c r="B14" s="3">
        <v>200</v>
      </c>
      <c r="C14" s="51">
        <v>825.48</v>
      </c>
      <c r="D14" s="3">
        <f t="shared" si="2"/>
        <v>313110.36000000028</v>
      </c>
      <c r="E14" s="7">
        <f t="shared" si="0"/>
        <v>0.53491104</v>
      </c>
      <c r="F14" s="51">
        <v>0.33</v>
      </c>
      <c r="G14" s="7">
        <f t="shared" si="1"/>
        <v>83.623043720930241</v>
      </c>
    </row>
    <row r="15" spans="1:10">
      <c r="A15" s="18">
        <v>45182</v>
      </c>
      <c r="B15" s="3">
        <v>200</v>
      </c>
      <c r="C15" s="51">
        <v>775.34</v>
      </c>
      <c r="D15" s="3">
        <f t="shared" si="2"/>
        <v>313885.7000000003</v>
      </c>
      <c r="E15" s="7">
        <f t="shared" si="0"/>
        <v>0.50242032000000003</v>
      </c>
      <c r="F15" s="51">
        <v>0.31</v>
      </c>
      <c r="G15" s="7">
        <f t="shared" si="1"/>
        <v>78.543745116279069</v>
      </c>
    </row>
    <row r="16" spans="1:10">
      <c r="A16" s="18">
        <v>45183</v>
      </c>
      <c r="B16" s="3">
        <v>200</v>
      </c>
      <c r="C16" s="51">
        <v>553.03</v>
      </c>
      <c r="D16" s="3">
        <f t="shared" si="2"/>
        <v>314438.73000000033</v>
      </c>
      <c r="E16" s="7">
        <f t="shared" si="0"/>
        <v>0.35836344000000003</v>
      </c>
      <c r="F16" s="51">
        <v>0.22</v>
      </c>
      <c r="G16" s="7">
        <f t="shared" si="1"/>
        <v>56.023225116279065</v>
      </c>
    </row>
    <row r="17" spans="1:7">
      <c r="A17" s="22">
        <v>45184</v>
      </c>
      <c r="B17" s="24">
        <v>200</v>
      </c>
      <c r="C17" s="52">
        <v>1020.66</v>
      </c>
      <c r="D17" s="24">
        <f t="shared" si="2"/>
        <v>315459.39000000031</v>
      </c>
      <c r="E17" s="27">
        <f t="shared" si="0"/>
        <v>0.66138767999999992</v>
      </c>
      <c r="F17" s="52">
        <v>0.41</v>
      </c>
      <c r="G17" s="27">
        <f t="shared" si="1"/>
        <v>103.39523162790698</v>
      </c>
    </row>
    <row r="18" spans="1:7">
      <c r="A18" s="18">
        <v>45185</v>
      </c>
      <c r="B18" s="3">
        <v>200</v>
      </c>
      <c r="C18" s="51">
        <v>921.58</v>
      </c>
      <c r="D18" s="3">
        <f t="shared" si="2"/>
        <v>316380.97000000032</v>
      </c>
      <c r="E18" s="7">
        <f t="shared" si="0"/>
        <v>0.59718384000000002</v>
      </c>
      <c r="F18" s="51">
        <v>0.37</v>
      </c>
      <c r="G18" s="7">
        <f t="shared" si="1"/>
        <v>93.358197209302347</v>
      </c>
    </row>
    <row r="19" spans="1:7">
      <c r="A19" s="18">
        <v>45186</v>
      </c>
      <c r="B19" s="3">
        <v>200</v>
      </c>
      <c r="C19" s="51">
        <v>972.58</v>
      </c>
      <c r="D19" s="3">
        <f t="shared" si="2"/>
        <v>317353.55000000034</v>
      </c>
      <c r="E19" s="7">
        <f t="shared" si="0"/>
        <v>0.63023183999999999</v>
      </c>
      <c r="F19" s="51">
        <v>0.39</v>
      </c>
      <c r="G19" s="7">
        <f t="shared" si="1"/>
        <v>98.524615813953503</v>
      </c>
    </row>
    <row r="20" spans="1:7">
      <c r="A20" s="18">
        <v>45187</v>
      </c>
      <c r="B20" s="3">
        <v>200</v>
      </c>
      <c r="C20" s="51">
        <v>595.1</v>
      </c>
      <c r="D20" s="3">
        <f t="shared" si="2"/>
        <v>317948.65000000031</v>
      </c>
      <c r="E20" s="7">
        <f t="shared" si="0"/>
        <v>0.38562480000000005</v>
      </c>
      <c r="F20" s="51">
        <v>0.24</v>
      </c>
      <c r="G20" s="7">
        <f t="shared" si="1"/>
        <v>60.285013953488381</v>
      </c>
    </row>
    <row r="21" spans="1:7">
      <c r="A21" s="18">
        <v>45188</v>
      </c>
      <c r="B21" s="3">
        <v>200</v>
      </c>
      <c r="C21" s="51">
        <v>897.23</v>
      </c>
      <c r="D21" s="3">
        <f t="shared" si="2"/>
        <v>318845.8800000003</v>
      </c>
      <c r="E21" s="7">
        <f t="shared" si="0"/>
        <v>0.58140504000000004</v>
      </c>
      <c r="F21" s="51">
        <v>0.36</v>
      </c>
      <c r="G21" s="7">
        <f t="shared" si="1"/>
        <v>90.891485581395358</v>
      </c>
    </row>
    <row r="22" spans="1:7">
      <c r="A22" s="18">
        <v>45189</v>
      </c>
      <c r="B22" s="3">
        <v>200</v>
      </c>
      <c r="C22" s="51">
        <v>560.76</v>
      </c>
      <c r="D22" s="3">
        <f t="shared" si="2"/>
        <v>319406.64000000031</v>
      </c>
      <c r="E22" s="7">
        <f t="shared" si="0"/>
        <v>0.36337248000000005</v>
      </c>
      <c r="F22" s="51">
        <v>0.22</v>
      </c>
      <c r="G22" s="7">
        <f t="shared" si="1"/>
        <v>56.806292093023259</v>
      </c>
    </row>
    <row r="23" spans="1:7">
      <c r="A23" s="18">
        <v>45190</v>
      </c>
      <c r="B23" s="3">
        <v>200</v>
      </c>
      <c r="C23" s="51">
        <v>1026.1600000000001</v>
      </c>
      <c r="D23" s="3">
        <f t="shared" si="2"/>
        <v>320432.80000000028</v>
      </c>
      <c r="E23" s="7">
        <f t="shared" si="0"/>
        <v>0.66495168000000016</v>
      </c>
      <c r="F23" s="51">
        <v>0.41</v>
      </c>
      <c r="G23" s="7">
        <f t="shared" si="1"/>
        <v>103.95239441860467</v>
      </c>
    </row>
    <row r="24" spans="1:7">
      <c r="A24" s="22">
        <v>45191</v>
      </c>
      <c r="B24" s="24">
        <v>200</v>
      </c>
      <c r="C24" s="52">
        <v>718.02</v>
      </c>
      <c r="D24" s="24">
        <f t="shared" si="2"/>
        <v>321150.8200000003</v>
      </c>
      <c r="E24" s="27">
        <f t="shared" si="0"/>
        <v>0.46527696000000002</v>
      </c>
      <c r="F24" s="52">
        <v>0.28999999999999998</v>
      </c>
      <c r="G24" s="27">
        <f t="shared" si="1"/>
        <v>72.737095813953488</v>
      </c>
    </row>
    <row r="25" spans="1:7">
      <c r="A25" s="18">
        <v>45192</v>
      </c>
      <c r="B25" s="3">
        <v>200</v>
      </c>
      <c r="C25" s="51">
        <v>1014.59</v>
      </c>
      <c r="D25" s="3">
        <f t="shared" si="2"/>
        <v>322165.41000000032</v>
      </c>
      <c r="E25" s="7">
        <f t="shared" si="0"/>
        <v>0.65745432000000004</v>
      </c>
      <c r="F25" s="51">
        <v>0.41</v>
      </c>
      <c r="G25" s="7">
        <f t="shared" si="1"/>
        <v>102.78032651162792</v>
      </c>
    </row>
    <row r="26" spans="1:7">
      <c r="A26" s="18">
        <v>45193</v>
      </c>
      <c r="B26" s="3">
        <v>200</v>
      </c>
      <c r="C26" s="51">
        <v>913.22</v>
      </c>
      <c r="D26" s="3">
        <f t="shared" si="2"/>
        <v>323078.6300000003</v>
      </c>
      <c r="E26" s="7">
        <f t="shared" si="0"/>
        <v>0.59176656000000005</v>
      </c>
      <c r="F26" s="51">
        <v>0.37</v>
      </c>
      <c r="G26" s="7">
        <f t="shared" si="1"/>
        <v>92.511309767441858</v>
      </c>
    </row>
    <row r="27" spans="1:7">
      <c r="A27" s="18">
        <v>45194</v>
      </c>
      <c r="B27" s="3">
        <v>200</v>
      </c>
      <c r="C27" s="51">
        <v>949.37</v>
      </c>
      <c r="D27" s="3">
        <f t="shared" si="2"/>
        <v>324028.00000000029</v>
      </c>
      <c r="E27" s="7">
        <f t="shared" si="0"/>
        <v>0.61519176000000009</v>
      </c>
      <c r="F27" s="51">
        <v>0.38</v>
      </c>
      <c r="G27" s="7">
        <f t="shared" si="1"/>
        <v>96.173388837209316</v>
      </c>
    </row>
    <row r="28" spans="1:7">
      <c r="A28" s="18">
        <v>45195</v>
      </c>
      <c r="B28" s="3">
        <v>200</v>
      </c>
      <c r="C28" s="51">
        <v>897.19</v>
      </c>
      <c r="D28" s="3">
        <f t="shared" si="2"/>
        <v>324925.19000000029</v>
      </c>
      <c r="E28" s="7">
        <f t="shared" si="0"/>
        <v>0.58137912000000003</v>
      </c>
      <c r="F28" s="51">
        <v>0.36</v>
      </c>
      <c r="G28" s="7">
        <f t="shared" si="1"/>
        <v>90.887433488372096</v>
      </c>
    </row>
    <row r="29" spans="1:7">
      <c r="A29" s="18">
        <v>45196</v>
      </c>
      <c r="B29" s="3">
        <v>200</v>
      </c>
      <c r="C29" s="51">
        <v>928.21</v>
      </c>
      <c r="D29" s="3">
        <f t="shared" si="2"/>
        <v>325853.40000000031</v>
      </c>
      <c r="E29" s="7">
        <f t="shared" si="0"/>
        <v>0.60148008000000008</v>
      </c>
      <c r="F29" s="51">
        <v>0.37</v>
      </c>
      <c r="G29" s="7">
        <f t="shared" si="1"/>
        <v>94.029831627906987</v>
      </c>
    </row>
    <row r="30" spans="1:7">
      <c r="A30" s="18">
        <v>45197</v>
      </c>
      <c r="B30" s="3">
        <v>200</v>
      </c>
      <c r="C30" s="51">
        <v>768.92</v>
      </c>
      <c r="D30" s="3">
        <f t="shared" si="2"/>
        <v>326622.3200000003</v>
      </c>
      <c r="E30" s="7">
        <f t="shared" si="0"/>
        <v>0.49826015999999995</v>
      </c>
      <c r="F30" s="51">
        <v>0.31</v>
      </c>
      <c r="G30" s="7">
        <f t="shared" si="1"/>
        <v>77.893384186046518</v>
      </c>
    </row>
    <row r="31" spans="1:7">
      <c r="A31" s="22">
        <v>45198</v>
      </c>
      <c r="B31" s="24">
        <v>200</v>
      </c>
      <c r="C31" s="52">
        <v>568.70000000000005</v>
      </c>
      <c r="D31" s="24">
        <f t="shared" si="2"/>
        <v>327191.02000000031</v>
      </c>
      <c r="E31" s="27">
        <f t="shared" si="0"/>
        <v>0.36851760000000006</v>
      </c>
      <c r="F31" s="52">
        <v>0.23</v>
      </c>
      <c r="G31" s="27">
        <f t="shared" si="1"/>
        <v>57.610632558139542</v>
      </c>
    </row>
    <row r="32" spans="1:7">
      <c r="A32" s="18">
        <v>45199</v>
      </c>
      <c r="B32" s="3">
        <v>200</v>
      </c>
      <c r="C32" s="51">
        <v>839.24</v>
      </c>
      <c r="D32" s="3">
        <f t="shared" si="2"/>
        <v>328030.2600000003</v>
      </c>
      <c r="E32" s="7">
        <f t="shared" si="0"/>
        <v>0.54382752000000001</v>
      </c>
      <c r="F32" s="51">
        <v>0.34</v>
      </c>
      <c r="G32" s="7">
        <f t="shared" si="1"/>
        <v>85.016963720930235</v>
      </c>
    </row>
    <row r="33" spans="1:7">
      <c r="A33" s="18"/>
      <c r="B33" s="3"/>
      <c r="C33" s="9"/>
      <c r="D33" s="3"/>
      <c r="E33" s="7">
        <f t="shared" si="0"/>
        <v>0</v>
      </c>
      <c r="F33" s="3"/>
      <c r="G33" s="7"/>
    </row>
    <row r="34" spans="1:7">
      <c r="C34" s="12">
        <f>SUM(C3:C33)</f>
        <v>23690.879999999997</v>
      </c>
      <c r="D34" s="12"/>
      <c r="E34" s="12">
        <f>SUM(E3:E33)</f>
        <v>15.35169024</v>
      </c>
      <c r="F34" s="12">
        <f>SUM(F3:F33)</f>
        <v>9.5200000000000014</v>
      </c>
      <c r="G34" s="21">
        <f>SUM(G3:G33)</f>
        <v>2399.9412390697671</v>
      </c>
    </row>
  </sheetData>
  <mergeCells count="1">
    <mergeCell ref="A1:G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395C-861B-4F8F-A545-F89CA026B965}">
  <dimension ref="A1:J34"/>
  <sheetViews>
    <sheetView workbookViewId="0">
      <selection activeCell="D33" sqref="D33"/>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45200</v>
      </c>
      <c r="B3" s="3">
        <v>200</v>
      </c>
      <c r="C3" s="51">
        <v>995.38</v>
      </c>
      <c r="D3" s="3">
        <f>'Sep- 23'!D32+'Sep- 23'!C32</f>
        <v>328869.50000000029</v>
      </c>
      <c r="E3" s="7">
        <f>(C3/1000)*0.648</f>
        <v>0.64500624000000006</v>
      </c>
      <c r="F3" s="51">
        <v>0.4</v>
      </c>
      <c r="G3" s="7">
        <f>(C3*$J$2)/$J$4</f>
        <v>100.83430883720931</v>
      </c>
    </row>
    <row r="4" spans="1:10" ht="15.75">
      <c r="A4" s="18">
        <v>45201</v>
      </c>
      <c r="B4" s="3">
        <v>200</v>
      </c>
      <c r="C4" s="51">
        <v>587.35</v>
      </c>
      <c r="D4" s="3">
        <f>D3+C4</f>
        <v>329456.85000000027</v>
      </c>
      <c r="E4" s="7">
        <f t="shared" ref="E4:E33" si="0">(C4/1000)*0.648</f>
        <v>0.38060280000000002</v>
      </c>
      <c r="F4" s="51">
        <v>0.24</v>
      </c>
      <c r="G4" s="7">
        <f t="shared" ref="G4:G33" si="1">(C4*$J$2)/$J$4</f>
        <v>59.49992093023257</v>
      </c>
      <c r="I4" s="35" t="s">
        <v>12</v>
      </c>
      <c r="J4" s="37">
        <f>'Jan- 23'!J4</f>
        <v>107.5</v>
      </c>
    </row>
    <row r="5" spans="1:10">
      <c r="A5" s="18">
        <v>45202</v>
      </c>
      <c r="B5" s="3">
        <v>200</v>
      </c>
      <c r="C5" s="51">
        <v>432.7</v>
      </c>
      <c r="D5" s="3">
        <f t="shared" ref="D5:D33" si="2">D4+C5</f>
        <v>329889.55000000028</v>
      </c>
      <c r="E5" s="7">
        <f t="shared" si="0"/>
        <v>0.28038960000000002</v>
      </c>
      <c r="F5" s="51">
        <v>0.17</v>
      </c>
      <c r="G5" s="7">
        <f t="shared" si="1"/>
        <v>43.833516279069769</v>
      </c>
    </row>
    <row r="6" spans="1:10">
      <c r="A6" s="18">
        <v>45203</v>
      </c>
      <c r="B6" s="3">
        <v>200</v>
      </c>
      <c r="C6" s="51">
        <v>614.28</v>
      </c>
      <c r="D6" s="3">
        <f t="shared" si="2"/>
        <v>330503.83000000031</v>
      </c>
      <c r="E6" s="7">
        <f t="shared" si="0"/>
        <v>0.39805343999999998</v>
      </c>
      <c r="F6" s="51">
        <v>0.25</v>
      </c>
      <c r="G6" s="7">
        <f t="shared" si="1"/>
        <v>62.22799255813954</v>
      </c>
    </row>
    <row r="7" spans="1:10">
      <c r="A7" s="18">
        <v>45204</v>
      </c>
      <c r="B7" s="3">
        <v>200</v>
      </c>
      <c r="C7" s="51">
        <v>182.75</v>
      </c>
      <c r="D7" s="3">
        <f t="shared" si="2"/>
        <v>330686.58000000031</v>
      </c>
      <c r="E7" s="7">
        <f t="shared" si="0"/>
        <v>0.118422</v>
      </c>
      <c r="F7" s="51">
        <v>7.0000000000000007E-2</v>
      </c>
      <c r="G7" s="7">
        <f t="shared" si="1"/>
        <v>18.513000000000002</v>
      </c>
    </row>
    <row r="8" spans="1:10">
      <c r="A8" s="22">
        <v>45205</v>
      </c>
      <c r="B8" s="24">
        <v>200</v>
      </c>
      <c r="C8" s="52">
        <v>405.12</v>
      </c>
      <c r="D8" s="24">
        <f t="shared" si="2"/>
        <v>331091.7000000003</v>
      </c>
      <c r="E8" s="27">
        <f t="shared" si="0"/>
        <v>0.26251775999999999</v>
      </c>
      <c r="F8" s="52">
        <v>0.16</v>
      </c>
      <c r="G8" s="27">
        <f t="shared" si="1"/>
        <v>41.039598139534881</v>
      </c>
    </row>
    <row r="9" spans="1:10">
      <c r="A9" s="18">
        <v>45206</v>
      </c>
      <c r="B9" s="3">
        <v>200</v>
      </c>
      <c r="C9" s="51">
        <v>916.45</v>
      </c>
      <c r="D9" s="3">
        <f t="shared" si="2"/>
        <v>332008.15000000031</v>
      </c>
      <c r="E9" s="7">
        <f t="shared" si="0"/>
        <v>0.59385960000000004</v>
      </c>
      <c r="F9" s="51">
        <v>0.37</v>
      </c>
      <c r="G9" s="7">
        <f t="shared" si="1"/>
        <v>92.838516279069779</v>
      </c>
    </row>
    <row r="10" spans="1:10">
      <c r="A10" s="18">
        <v>45207</v>
      </c>
      <c r="B10" s="3">
        <v>200</v>
      </c>
      <c r="C10" s="51">
        <v>821.07</v>
      </c>
      <c r="D10" s="3">
        <f t="shared" si="2"/>
        <v>332829.22000000032</v>
      </c>
      <c r="E10" s="7">
        <f t="shared" si="0"/>
        <v>0.53205336000000003</v>
      </c>
      <c r="F10" s="51">
        <v>0.33</v>
      </c>
      <c r="G10" s="7">
        <f t="shared" si="1"/>
        <v>83.176300465116284</v>
      </c>
    </row>
    <row r="11" spans="1:10">
      <c r="A11" s="18">
        <v>45208</v>
      </c>
      <c r="B11" s="3">
        <v>200</v>
      </c>
      <c r="C11" s="51">
        <v>774.27</v>
      </c>
      <c r="D11" s="3">
        <f t="shared" si="2"/>
        <v>333603.49000000034</v>
      </c>
      <c r="E11" s="7">
        <f t="shared" si="0"/>
        <v>0.50172696000000006</v>
      </c>
      <c r="F11" s="51">
        <v>0.31</v>
      </c>
      <c r="G11" s="7">
        <f t="shared" si="1"/>
        <v>78.435351627906982</v>
      </c>
    </row>
    <row r="12" spans="1:10">
      <c r="A12" s="18">
        <v>45209</v>
      </c>
      <c r="B12" s="3">
        <v>200</v>
      </c>
      <c r="C12" s="51">
        <v>691.6</v>
      </c>
      <c r="D12" s="3">
        <f t="shared" si="2"/>
        <v>334295.09000000032</v>
      </c>
      <c r="E12" s="7">
        <f t="shared" si="0"/>
        <v>0.44815680000000002</v>
      </c>
      <c r="F12" s="51">
        <v>0.28000000000000003</v>
      </c>
      <c r="G12" s="7">
        <f t="shared" si="1"/>
        <v>70.060688372093026</v>
      </c>
    </row>
    <row r="13" spans="1:10">
      <c r="A13" s="18">
        <v>45210</v>
      </c>
      <c r="B13" s="3">
        <v>200</v>
      </c>
      <c r="C13" s="51">
        <v>662.47</v>
      </c>
      <c r="D13" s="3">
        <f t="shared" si="2"/>
        <v>334957.56000000029</v>
      </c>
      <c r="E13" s="7">
        <f t="shared" si="0"/>
        <v>0.42928056000000003</v>
      </c>
      <c r="F13" s="51">
        <v>0.27</v>
      </c>
      <c r="G13" s="7">
        <f t="shared" si="1"/>
        <v>67.109751627906974</v>
      </c>
    </row>
    <row r="14" spans="1:10">
      <c r="A14" s="18">
        <v>45211</v>
      </c>
      <c r="B14" s="3">
        <v>200</v>
      </c>
      <c r="C14" s="51">
        <v>577.41</v>
      </c>
      <c r="D14" s="3">
        <f t="shared" si="2"/>
        <v>335534.97000000026</v>
      </c>
      <c r="E14" s="7">
        <f t="shared" si="0"/>
        <v>0.37416168</v>
      </c>
      <c r="F14" s="51">
        <v>0.23</v>
      </c>
      <c r="G14" s="7">
        <f t="shared" si="1"/>
        <v>58.492975813953485</v>
      </c>
    </row>
    <row r="15" spans="1:10">
      <c r="A15" s="22">
        <v>45212</v>
      </c>
      <c r="B15" s="24">
        <v>200</v>
      </c>
      <c r="C15" s="52">
        <v>647.92999999999995</v>
      </c>
      <c r="D15" s="24">
        <f t="shared" si="2"/>
        <v>336182.90000000026</v>
      </c>
      <c r="E15" s="27">
        <f t="shared" si="0"/>
        <v>0.41985863999999995</v>
      </c>
      <c r="F15" s="52">
        <v>0.26</v>
      </c>
      <c r="G15" s="27">
        <f t="shared" si="1"/>
        <v>65.63681581395349</v>
      </c>
    </row>
    <row r="16" spans="1:10">
      <c r="A16" s="18">
        <v>45213</v>
      </c>
      <c r="B16" s="3">
        <v>200</v>
      </c>
      <c r="C16" s="51">
        <v>699.97</v>
      </c>
      <c r="D16" s="3">
        <f t="shared" si="2"/>
        <v>336882.87000000023</v>
      </c>
      <c r="E16" s="7">
        <f t="shared" si="0"/>
        <v>0.45358056000000002</v>
      </c>
      <c r="F16" s="51">
        <v>0.28000000000000003</v>
      </c>
      <c r="G16" s="7">
        <f t="shared" si="1"/>
        <v>70.908588837209308</v>
      </c>
    </row>
    <row r="17" spans="1:9">
      <c r="A17" s="18">
        <v>45214</v>
      </c>
      <c r="B17" s="3">
        <v>200</v>
      </c>
      <c r="C17" s="51">
        <v>724.1</v>
      </c>
      <c r="D17" s="3">
        <f t="shared" si="2"/>
        <v>337606.9700000002</v>
      </c>
      <c r="E17" s="7">
        <f t="shared" si="0"/>
        <v>0.46921680000000004</v>
      </c>
      <c r="F17" s="51">
        <v>0.28999999999999998</v>
      </c>
      <c r="G17" s="7">
        <f t="shared" si="1"/>
        <v>73.353013953488372</v>
      </c>
    </row>
    <row r="18" spans="1:9">
      <c r="A18" s="18">
        <v>45215</v>
      </c>
      <c r="B18" s="3">
        <v>200</v>
      </c>
      <c r="C18" s="51">
        <v>815.35</v>
      </c>
      <c r="D18" s="3">
        <f t="shared" si="2"/>
        <v>338422.32000000018</v>
      </c>
      <c r="E18" s="7">
        <f t="shared" si="0"/>
        <v>0.52834680000000001</v>
      </c>
      <c r="F18" s="51">
        <v>0.33</v>
      </c>
      <c r="G18" s="7">
        <f t="shared" si="1"/>
        <v>82.596851162790699</v>
      </c>
    </row>
    <row r="19" spans="1:9">
      <c r="A19" s="18">
        <v>45216</v>
      </c>
      <c r="B19" s="3">
        <v>200</v>
      </c>
      <c r="C19" s="51">
        <v>781.71</v>
      </c>
      <c r="D19" s="3">
        <f t="shared" si="2"/>
        <v>339204.0300000002</v>
      </c>
      <c r="E19" s="7">
        <f t="shared" si="0"/>
        <v>0.50654808000000007</v>
      </c>
      <c r="F19" s="51">
        <v>0.31</v>
      </c>
      <c r="G19" s="7">
        <f t="shared" si="1"/>
        <v>79.189040930232565</v>
      </c>
    </row>
    <row r="20" spans="1:9">
      <c r="A20" s="18">
        <v>45217</v>
      </c>
      <c r="B20" s="3">
        <v>200</v>
      </c>
      <c r="C20" s="51">
        <v>813.6</v>
      </c>
      <c r="D20" s="3">
        <f t="shared" si="2"/>
        <v>340017.63000000018</v>
      </c>
      <c r="E20" s="7">
        <f t="shared" si="0"/>
        <v>0.52721280000000004</v>
      </c>
      <c r="F20" s="51">
        <v>0.33</v>
      </c>
      <c r="G20" s="7">
        <f t="shared" si="1"/>
        <v>82.419572093023262</v>
      </c>
    </row>
    <row r="21" spans="1:9">
      <c r="A21" s="18">
        <v>45218</v>
      </c>
      <c r="B21" s="3">
        <v>200</v>
      </c>
      <c r="C21" s="51">
        <v>774.61</v>
      </c>
      <c r="D21" s="3">
        <f t="shared" si="2"/>
        <v>340792.24000000017</v>
      </c>
      <c r="E21" s="7">
        <f t="shared" si="0"/>
        <v>0.50194728</v>
      </c>
      <c r="F21" s="51">
        <v>0.31</v>
      </c>
      <c r="G21" s="7">
        <f t="shared" si="1"/>
        <v>78.469794418604664</v>
      </c>
    </row>
    <row r="22" spans="1:9">
      <c r="A22" s="22">
        <v>45219</v>
      </c>
      <c r="B22" s="24">
        <v>200</v>
      </c>
      <c r="C22" s="52">
        <v>760.59</v>
      </c>
      <c r="D22" s="24">
        <f t="shared" si="2"/>
        <v>341552.83000000019</v>
      </c>
      <c r="E22" s="27">
        <f t="shared" si="0"/>
        <v>0.49286232000000002</v>
      </c>
      <c r="F22" s="52">
        <v>0.3</v>
      </c>
      <c r="G22" s="27">
        <f t="shared" si="1"/>
        <v>77.049535813953483</v>
      </c>
    </row>
    <row r="23" spans="1:9">
      <c r="A23" s="18">
        <v>45220</v>
      </c>
      <c r="B23" s="3">
        <v>200</v>
      </c>
      <c r="C23" s="51">
        <v>772.11</v>
      </c>
      <c r="D23" s="3">
        <f t="shared" si="2"/>
        <v>342324.94000000018</v>
      </c>
      <c r="E23" s="7">
        <f t="shared" si="0"/>
        <v>0.50032728000000004</v>
      </c>
      <c r="F23" s="51">
        <v>0.31</v>
      </c>
      <c r="G23" s="7">
        <f t="shared" si="1"/>
        <v>78.216538604651177</v>
      </c>
    </row>
    <row r="24" spans="1:9">
      <c r="A24" s="18">
        <v>45221</v>
      </c>
      <c r="B24" s="3">
        <v>200</v>
      </c>
      <c r="C24" s="51">
        <v>675.6</v>
      </c>
      <c r="D24" s="3">
        <f t="shared" si="2"/>
        <v>343000.54000000015</v>
      </c>
      <c r="E24" s="7">
        <f t="shared" si="0"/>
        <v>0.43778879999999998</v>
      </c>
      <c r="F24" s="51">
        <v>0.27</v>
      </c>
      <c r="G24" s="7">
        <f t="shared" si="1"/>
        <v>68.439851162790703</v>
      </c>
    </row>
    <row r="25" spans="1:9">
      <c r="A25" s="18">
        <v>45222</v>
      </c>
      <c r="B25" s="3">
        <v>200</v>
      </c>
      <c r="C25" s="51">
        <v>160.96</v>
      </c>
      <c r="D25" s="3">
        <f t="shared" si="2"/>
        <v>343161.50000000017</v>
      </c>
      <c r="E25" s="7">
        <f t="shared" si="0"/>
        <v>0.10430208000000002</v>
      </c>
      <c r="F25" s="51">
        <v>0.06</v>
      </c>
      <c r="G25" s="7">
        <f t="shared" si="1"/>
        <v>16.305622325581396</v>
      </c>
    </row>
    <row r="26" spans="1:9" ht="15.75">
      <c r="A26" s="18">
        <v>45223</v>
      </c>
      <c r="B26" s="3">
        <v>200</v>
      </c>
      <c r="C26" s="51">
        <v>68.55</v>
      </c>
      <c r="D26" s="3">
        <f t="shared" si="2"/>
        <v>343230.05000000016</v>
      </c>
      <c r="E26" s="7">
        <f t="shared" si="0"/>
        <v>4.4420399999999999E-2</v>
      </c>
      <c r="F26" s="51">
        <v>0</v>
      </c>
      <c r="G26" s="7">
        <f t="shared" si="1"/>
        <v>6.9442744186046514</v>
      </c>
      <c r="I26" s="35" t="s">
        <v>97</v>
      </c>
    </row>
    <row r="27" spans="1:9">
      <c r="A27" s="18">
        <v>45224</v>
      </c>
      <c r="B27" s="3">
        <v>200</v>
      </c>
      <c r="C27" s="51">
        <v>578.42999999999995</v>
      </c>
      <c r="D27" s="3">
        <f t="shared" si="2"/>
        <v>343808.48000000016</v>
      </c>
      <c r="E27" s="7">
        <f t="shared" si="0"/>
        <v>0.37482263999999998</v>
      </c>
      <c r="F27" s="51">
        <v>0.23</v>
      </c>
      <c r="G27" s="7">
        <f t="shared" si="1"/>
        <v>58.59630418604651</v>
      </c>
    </row>
    <row r="28" spans="1:9">
      <c r="A28" s="18">
        <v>45225</v>
      </c>
      <c r="B28" s="3">
        <v>200</v>
      </c>
      <c r="C28" s="51">
        <v>727.6</v>
      </c>
      <c r="D28" s="3">
        <f t="shared" si="2"/>
        <v>344536.08000000013</v>
      </c>
      <c r="E28" s="7">
        <f t="shared" si="0"/>
        <v>0.47148480000000004</v>
      </c>
      <c r="F28" s="51">
        <v>0.28999999999999998</v>
      </c>
      <c r="G28" s="7">
        <f t="shared" si="1"/>
        <v>73.707572093023259</v>
      </c>
    </row>
    <row r="29" spans="1:9">
      <c r="A29" s="22">
        <v>45226</v>
      </c>
      <c r="B29" s="24">
        <v>200</v>
      </c>
      <c r="C29" s="52">
        <v>731.9</v>
      </c>
      <c r="D29" s="24">
        <f t="shared" si="2"/>
        <v>345267.98000000016</v>
      </c>
      <c r="E29" s="27">
        <f t="shared" si="0"/>
        <v>0.4742712</v>
      </c>
      <c r="F29" s="52">
        <v>0.28999999999999998</v>
      </c>
      <c r="G29" s="27">
        <f t="shared" si="1"/>
        <v>74.143172093023267</v>
      </c>
    </row>
    <row r="30" spans="1:9">
      <c r="A30" s="18">
        <v>45227</v>
      </c>
      <c r="B30" s="3">
        <v>200</v>
      </c>
      <c r="C30" s="51">
        <v>780.43</v>
      </c>
      <c r="D30" s="3">
        <f t="shared" si="2"/>
        <v>346048.41000000015</v>
      </c>
      <c r="E30" s="7">
        <f t="shared" si="0"/>
        <v>0.50571864</v>
      </c>
      <c r="F30" s="51">
        <v>0.31</v>
      </c>
      <c r="G30" s="7">
        <f t="shared" si="1"/>
        <v>79.059373953488375</v>
      </c>
    </row>
    <row r="31" spans="1:9">
      <c r="A31" s="18">
        <v>45228</v>
      </c>
      <c r="B31" s="3">
        <v>200</v>
      </c>
      <c r="C31" s="51">
        <v>800.75</v>
      </c>
      <c r="D31" s="3">
        <f t="shared" si="2"/>
        <v>346849.16000000015</v>
      </c>
      <c r="E31" s="7">
        <f t="shared" si="0"/>
        <v>0.51888599999999996</v>
      </c>
      <c r="F31" s="51">
        <v>0.32</v>
      </c>
      <c r="G31" s="7">
        <f t="shared" si="1"/>
        <v>81.117837209302323</v>
      </c>
    </row>
    <row r="32" spans="1:9">
      <c r="A32" s="18">
        <v>45229</v>
      </c>
      <c r="B32" s="3">
        <v>200</v>
      </c>
      <c r="C32" s="51">
        <v>781.53</v>
      </c>
      <c r="D32" s="3">
        <f t="shared" si="2"/>
        <v>347630.69000000018</v>
      </c>
      <c r="E32" s="7">
        <f t="shared" si="0"/>
        <v>0.50643143999999995</v>
      </c>
      <c r="F32" s="51">
        <v>0.31</v>
      </c>
      <c r="G32" s="7">
        <f t="shared" si="1"/>
        <v>79.170806511627902</v>
      </c>
    </row>
    <row r="33" spans="1:7">
      <c r="A33" s="18">
        <v>45230</v>
      </c>
      <c r="B33" s="3">
        <v>200</v>
      </c>
      <c r="C33" s="51">
        <v>752.57</v>
      </c>
      <c r="D33" s="3">
        <f t="shared" si="2"/>
        <v>348383.26000000018</v>
      </c>
      <c r="E33" s="7">
        <f t="shared" si="0"/>
        <v>0.48766536000000005</v>
      </c>
      <c r="F33" s="51">
        <v>0.3</v>
      </c>
      <c r="G33" s="7">
        <f t="shared" si="1"/>
        <v>76.237091162790705</v>
      </c>
    </row>
    <row r="34" spans="1:7">
      <c r="C34" s="12">
        <f>SUM(C3:C33)</f>
        <v>20509.14</v>
      </c>
      <c r="D34" s="12"/>
      <c r="E34" s="12">
        <f>SUM(E3:E33)</f>
        <v>13.289922720000002</v>
      </c>
      <c r="F34" s="12">
        <f>SUM(F3:F33)</f>
        <v>8.1799999999999979</v>
      </c>
      <c r="G34" s="21">
        <f>SUM(G3:G33)</f>
        <v>2077.6235776744188</v>
      </c>
    </row>
  </sheetData>
  <mergeCells count="1">
    <mergeCell ref="A1:G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C62B5-7EE4-46BF-927C-2C938D85C568}">
  <dimension ref="A1:J33"/>
  <sheetViews>
    <sheetView workbookViewId="0">
      <selection activeCell="F27" sqref="F27"/>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45231</v>
      </c>
      <c r="B3" s="3">
        <v>200</v>
      </c>
      <c r="C3" s="51">
        <v>799.7</v>
      </c>
      <c r="D3" s="3">
        <f>'Oct- 23'!D33+'Oct- 23'!C33</f>
        <v>349135.83000000019</v>
      </c>
      <c r="E3" s="7">
        <f>(C3/1000)*0.648</f>
        <v>0.51820560000000004</v>
      </c>
      <c r="F3" s="51">
        <v>0.32</v>
      </c>
      <c r="G3" s="7">
        <f>(C3*$J$2)/$J$4</f>
        <v>81.011469767441866</v>
      </c>
    </row>
    <row r="4" spans="1:10" ht="15.75">
      <c r="A4" s="18">
        <v>45232</v>
      </c>
      <c r="B4" s="3">
        <v>200</v>
      </c>
      <c r="C4" s="51">
        <v>748.43</v>
      </c>
      <c r="D4" s="3">
        <f>D3+C4</f>
        <v>349884.26000000018</v>
      </c>
      <c r="E4" s="7">
        <f t="shared" ref="E4:E32" si="0">(C4/1000)*0.648</f>
        <v>0.48498263999999996</v>
      </c>
      <c r="F4" s="51">
        <v>0.3</v>
      </c>
      <c r="G4" s="7">
        <f t="shared" ref="G4:G32" si="1">(C4*$J$2)/$J$4</f>
        <v>75.817699534883715</v>
      </c>
      <c r="I4" s="35" t="s">
        <v>12</v>
      </c>
      <c r="J4" s="37">
        <f>'Jan- 23'!J4</f>
        <v>107.5</v>
      </c>
    </row>
    <row r="5" spans="1:10">
      <c r="A5" s="22">
        <v>45233</v>
      </c>
      <c r="B5" s="24">
        <v>200</v>
      </c>
      <c r="C5" s="52">
        <v>702.51</v>
      </c>
      <c r="D5" s="24">
        <f t="shared" ref="D5:D32" si="2">D4+C5</f>
        <v>350586.77000000019</v>
      </c>
      <c r="E5" s="27">
        <f t="shared" si="0"/>
        <v>0.45522647999999999</v>
      </c>
      <c r="F5" s="52">
        <v>0.28000000000000003</v>
      </c>
      <c r="G5" s="27">
        <f t="shared" si="1"/>
        <v>71.165896744186057</v>
      </c>
    </row>
    <row r="6" spans="1:10">
      <c r="A6" s="18">
        <v>45234</v>
      </c>
      <c r="B6" s="3">
        <v>200</v>
      </c>
      <c r="C6" s="51">
        <v>632.04</v>
      </c>
      <c r="D6" s="3">
        <f t="shared" si="2"/>
        <v>351218.81000000017</v>
      </c>
      <c r="E6" s="7">
        <f t="shared" si="0"/>
        <v>0.40956191999999997</v>
      </c>
      <c r="F6" s="51">
        <v>0.25</v>
      </c>
      <c r="G6" s="7">
        <f t="shared" si="1"/>
        <v>64.027121860465115</v>
      </c>
    </row>
    <row r="7" spans="1:10">
      <c r="A7" s="18">
        <v>45235</v>
      </c>
      <c r="B7" s="3">
        <v>200</v>
      </c>
      <c r="C7" s="9"/>
      <c r="D7" s="3">
        <f t="shared" si="2"/>
        <v>351218.81000000017</v>
      </c>
      <c r="E7" s="7">
        <f t="shared" si="0"/>
        <v>0</v>
      </c>
      <c r="F7" s="3"/>
      <c r="G7" s="7">
        <f t="shared" si="1"/>
        <v>0</v>
      </c>
    </row>
    <row r="8" spans="1:10">
      <c r="A8" s="18">
        <v>45236</v>
      </c>
      <c r="B8" s="3">
        <v>200</v>
      </c>
      <c r="C8" s="51">
        <v>717.73</v>
      </c>
      <c r="D8" s="3">
        <f t="shared" si="2"/>
        <v>351936.54000000015</v>
      </c>
      <c r="E8" s="7">
        <f t="shared" si="0"/>
        <v>0.46508904000000001</v>
      </c>
      <c r="F8" s="51">
        <v>0.28999999999999998</v>
      </c>
      <c r="G8" s="7">
        <f t="shared" si="1"/>
        <v>72.70771813953489</v>
      </c>
    </row>
    <row r="9" spans="1:10">
      <c r="A9" s="18">
        <v>45237</v>
      </c>
      <c r="B9" s="3">
        <v>200</v>
      </c>
      <c r="C9" s="51">
        <v>699.24</v>
      </c>
      <c r="D9" s="3">
        <f t="shared" si="2"/>
        <v>352635.78000000014</v>
      </c>
      <c r="E9" s="7">
        <f t="shared" si="0"/>
        <v>0.45310751999999999</v>
      </c>
      <c r="F9" s="51">
        <v>0.28000000000000003</v>
      </c>
      <c r="G9" s="7">
        <f t="shared" si="1"/>
        <v>70.834638139534889</v>
      </c>
    </row>
    <row r="10" spans="1:10">
      <c r="A10" s="18">
        <v>45238</v>
      </c>
      <c r="B10" s="3">
        <v>200</v>
      </c>
      <c r="C10" s="51">
        <v>624.84</v>
      </c>
      <c r="D10" s="3">
        <f t="shared" si="2"/>
        <v>353260.62000000017</v>
      </c>
      <c r="E10" s="7">
        <f t="shared" si="0"/>
        <v>0.40489632000000003</v>
      </c>
      <c r="F10" s="51">
        <v>0.25</v>
      </c>
      <c r="G10" s="7">
        <f t="shared" si="1"/>
        <v>63.297745116279074</v>
      </c>
    </row>
    <row r="11" spans="1:10">
      <c r="A11" s="18">
        <v>45239</v>
      </c>
      <c r="B11" s="3">
        <v>200</v>
      </c>
      <c r="C11" s="51">
        <v>594.21</v>
      </c>
      <c r="D11" s="3">
        <f t="shared" si="2"/>
        <v>353854.83000000019</v>
      </c>
      <c r="E11" s="7">
        <f t="shared" si="0"/>
        <v>0.38504808000000001</v>
      </c>
      <c r="F11" s="51">
        <v>0.24</v>
      </c>
      <c r="G11" s="7">
        <f t="shared" si="1"/>
        <v>60.194854883720936</v>
      </c>
    </row>
    <row r="12" spans="1:10">
      <c r="A12" s="22">
        <v>45240</v>
      </c>
      <c r="B12" s="24">
        <v>200</v>
      </c>
      <c r="C12" s="52">
        <v>709.51</v>
      </c>
      <c r="D12" s="24">
        <f t="shared" si="2"/>
        <v>354564.3400000002</v>
      </c>
      <c r="E12" s="27">
        <f t="shared" si="0"/>
        <v>0.45976247999999997</v>
      </c>
      <c r="F12" s="52">
        <v>0.28000000000000003</v>
      </c>
      <c r="G12" s="27">
        <f t="shared" si="1"/>
        <v>71.875013023255818</v>
      </c>
    </row>
    <row r="13" spans="1:10">
      <c r="A13" s="18">
        <v>45241</v>
      </c>
      <c r="B13" s="3">
        <v>200</v>
      </c>
      <c r="C13" s="51">
        <v>696.83</v>
      </c>
      <c r="D13" s="3">
        <f t="shared" si="2"/>
        <v>355261.17000000022</v>
      </c>
      <c r="E13" s="7">
        <f t="shared" si="0"/>
        <v>0.45154584000000003</v>
      </c>
      <c r="F13" s="51">
        <v>0.28000000000000003</v>
      </c>
      <c r="G13" s="7">
        <f t="shared" si="1"/>
        <v>70.590499534883733</v>
      </c>
    </row>
    <row r="14" spans="1:10">
      <c r="A14" s="18">
        <v>45242</v>
      </c>
      <c r="B14" s="3">
        <v>200</v>
      </c>
      <c r="C14" s="51">
        <v>685.53</v>
      </c>
      <c r="D14" s="3">
        <f t="shared" si="2"/>
        <v>355946.70000000024</v>
      </c>
      <c r="E14" s="7">
        <f t="shared" si="0"/>
        <v>0.44422343999999997</v>
      </c>
      <c r="F14" s="51">
        <v>0.27</v>
      </c>
      <c r="G14" s="7">
        <f t="shared" si="1"/>
        <v>69.44578325581395</v>
      </c>
    </row>
    <row r="15" spans="1:10">
      <c r="A15" s="18">
        <v>45243</v>
      </c>
      <c r="B15" s="3">
        <v>200</v>
      </c>
      <c r="C15" s="51">
        <v>677.49</v>
      </c>
      <c r="D15" s="3">
        <f t="shared" si="2"/>
        <v>356624.19000000024</v>
      </c>
      <c r="E15" s="7">
        <f t="shared" si="0"/>
        <v>0.43901352000000005</v>
      </c>
      <c r="F15" s="51">
        <v>0.27</v>
      </c>
      <c r="G15" s="7">
        <f t="shared" si="1"/>
        <v>68.631312558139541</v>
      </c>
    </row>
    <row r="16" spans="1:10">
      <c r="A16" s="18">
        <v>45244</v>
      </c>
      <c r="B16" s="3">
        <v>200</v>
      </c>
      <c r="C16" s="51">
        <v>637.57000000000005</v>
      </c>
      <c r="D16" s="3">
        <f t="shared" si="2"/>
        <v>357261.76000000024</v>
      </c>
      <c r="E16" s="7">
        <f t="shared" si="0"/>
        <v>0.41314536000000007</v>
      </c>
      <c r="F16" s="51">
        <v>0.26</v>
      </c>
      <c r="G16" s="7">
        <f t="shared" si="1"/>
        <v>64.587323720930243</v>
      </c>
    </row>
    <row r="17" spans="1:7">
      <c r="A17" s="18">
        <v>45245</v>
      </c>
      <c r="B17" s="3">
        <v>200</v>
      </c>
      <c r="C17" s="51">
        <v>518.84</v>
      </c>
      <c r="D17" s="3">
        <f t="shared" si="2"/>
        <v>357780.60000000027</v>
      </c>
      <c r="E17" s="7">
        <f t="shared" si="0"/>
        <v>0.33620832000000006</v>
      </c>
      <c r="F17" s="51">
        <v>0.21</v>
      </c>
      <c r="G17" s="7">
        <f t="shared" si="1"/>
        <v>52.559698604651167</v>
      </c>
    </row>
    <row r="18" spans="1:7">
      <c r="A18" s="18">
        <v>45246</v>
      </c>
      <c r="B18" s="3">
        <v>200</v>
      </c>
      <c r="C18" s="51">
        <v>115.21</v>
      </c>
      <c r="D18" s="3">
        <f t="shared" si="2"/>
        <v>357895.81000000029</v>
      </c>
      <c r="E18" s="7">
        <f t="shared" si="0"/>
        <v>7.465608E-2</v>
      </c>
      <c r="F18" s="51">
        <v>0.05</v>
      </c>
      <c r="G18" s="7">
        <f t="shared" si="1"/>
        <v>11.671040930232557</v>
      </c>
    </row>
    <row r="19" spans="1:7">
      <c r="A19" s="22">
        <v>45247</v>
      </c>
      <c r="B19" s="24">
        <v>200</v>
      </c>
      <c r="C19" s="52">
        <v>6.13</v>
      </c>
      <c r="D19" s="24">
        <f t="shared" si="2"/>
        <v>357901.94000000029</v>
      </c>
      <c r="E19" s="27">
        <f t="shared" si="0"/>
        <v>3.9722400000000001E-3</v>
      </c>
      <c r="F19" s="52">
        <v>0</v>
      </c>
      <c r="G19" s="27">
        <f t="shared" si="1"/>
        <v>0.62098325581395353</v>
      </c>
    </row>
    <row r="20" spans="1:7">
      <c r="A20" s="18">
        <v>45248</v>
      </c>
      <c r="B20" s="3">
        <v>200</v>
      </c>
      <c r="C20" s="51">
        <v>272.39999999999998</v>
      </c>
      <c r="D20" s="3">
        <f t="shared" si="2"/>
        <v>358174.34000000032</v>
      </c>
      <c r="E20" s="7">
        <f t="shared" si="0"/>
        <v>0.17651519999999998</v>
      </c>
      <c r="F20" s="51">
        <v>0.11</v>
      </c>
      <c r="G20" s="7">
        <f t="shared" si="1"/>
        <v>27.594753488372088</v>
      </c>
    </row>
    <row r="21" spans="1:7">
      <c r="A21" s="18">
        <v>45249</v>
      </c>
      <c r="B21" s="3">
        <v>200</v>
      </c>
      <c r="C21" s="51">
        <v>597.57000000000005</v>
      </c>
      <c r="D21" s="3">
        <f t="shared" si="2"/>
        <v>358771.91000000032</v>
      </c>
      <c r="E21" s="7">
        <f t="shared" si="0"/>
        <v>0.38722536000000002</v>
      </c>
      <c r="F21" s="51">
        <v>0.24</v>
      </c>
      <c r="G21" s="7">
        <f t="shared" si="1"/>
        <v>60.535230697674429</v>
      </c>
    </row>
    <row r="22" spans="1:7">
      <c r="A22" s="18">
        <v>45250</v>
      </c>
      <c r="B22" s="3">
        <v>200</v>
      </c>
      <c r="C22" s="51">
        <v>652.1</v>
      </c>
      <c r="D22" s="3">
        <f t="shared" si="2"/>
        <v>359424.0100000003</v>
      </c>
      <c r="E22" s="7">
        <f t="shared" si="0"/>
        <v>0.42256080000000001</v>
      </c>
      <c r="F22" s="51">
        <v>0.26</v>
      </c>
      <c r="G22" s="7">
        <f t="shared" si="1"/>
        <v>66.059246511627919</v>
      </c>
    </row>
    <row r="23" spans="1:7">
      <c r="A23" s="18">
        <v>45251</v>
      </c>
      <c r="B23" s="3">
        <v>200</v>
      </c>
      <c r="C23" s="51">
        <v>277.83999999999997</v>
      </c>
      <c r="D23" s="3">
        <f t="shared" si="2"/>
        <v>359701.85000000033</v>
      </c>
      <c r="E23" s="7">
        <f t="shared" si="0"/>
        <v>0.18004032</v>
      </c>
      <c r="F23" s="51">
        <v>0.11</v>
      </c>
      <c r="G23" s="7">
        <f t="shared" si="1"/>
        <v>28.145838139534884</v>
      </c>
    </row>
    <row r="24" spans="1:7">
      <c r="A24" s="18">
        <v>45252</v>
      </c>
      <c r="B24" s="3">
        <v>200</v>
      </c>
      <c r="C24" s="51">
        <v>718.64</v>
      </c>
      <c r="D24" s="3">
        <f t="shared" si="2"/>
        <v>360420.49000000034</v>
      </c>
      <c r="E24" s="7">
        <f t="shared" si="0"/>
        <v>0.46567871999999999</v>
      </c>
      <c r="F24" s="51">
        <v>0.28999999999999998</v>
      </c>
      <c r="G24" s="7">
        <f t="shared" si="1"/>
        <v>72.799903255813959</v>
      </c>
    </row>
    <row r="25" spans="1:7">
      <c r="A25" s="18">
        <v>45253</v>
      </c>
      <c r="B25" s="3">
        <v>200</v>
      </c>
      <c r="C25" s="51">
        <v>715.55</v>
      </c>
      <c r="D25" s="3">
        <f t="shared" si="2"/>
        <v>361136.04000000033</v>
      </c>
      <c r="E25" s="7">
        <f t="shared" si="0"/>
        <v>0.46367639999999993</v>
      </c>
      <c r="F25" s="59">
        <v>0.28599999999999998</v>
      </c>
      <c r="G25" s="7">
        <f t="shared" si="1"/>
        <v>72.48687906976744</v>
      </c>
    </row>
    <row r="26" spans="1:7">
      <c r="A26" s="22">
        <v>45254</v>
      </c>
      <c r="B26" s="24">
        <v>200</v>
      </c>
      <c r="C26" s="52">
        <v>730.9</v>
      </c>
      <c r="D26" s="24">
        <f t="shared" si="2"/>
        <v>361866.94000000035</v>
      </c>
      <c r="E26" s="27">
        <f t="shared" si="0"/>
        <v>0.47362320000000002</v>
      </c>
      <c r="F26" s="60">
        <v>0.29199999999999998</v>
      </c>
      <c r="G26" s="27">
        <f t="shared" si="1"/>
        <v>74.041869767441867</v>
      </c>
    </row>
    <row r="27" spans="1:7">
      <c r="A27" s="18">
        <v>45255</v>
      </c>
      <c r="B27" s="3">
        <v>200</v>
      </c>
      <c r="C27" s="51">
        <v>714.95</v>
      </c>
      <c r="D27" s="3">
        <f t="shared" si="2"/>
        <v>362581.89000000036</v>
      </c>
      <c r="E27" s="7">
        <f t="shared" si="0"/>
        <v>0.46328760000000008</v>
      </c>
      <c r="F27" s="59">
        <v>0.28599999999999998</v>
      </c>
      <c r="G27" s="7">
        <f t="shared" si="1"/>
        <v>72.426097674418614</v>
      </c>
    </row>
    <row r="28" spans="1:7">
      <c r="A28" s="18">
        <v>45256</v>
      </c>
      <c r="B28" s="3">
        <v>200</v>
      </c>
      <c r="C28" s="51">
        <v>694.93</v>
      </c>
      <c r="D28" s="3">
        <f t="shared" si="2"/>
        <v>363276.82000000036</v>
      </c>
      <c r="E28" s="7">
        <f t="shared" si="0"/>
        <v>0.45031463999999999</v>
      </c>
      <c r="F28" s="59">
        <v>0.27800000000000002</v>
      </c>
      <c r="G28" s="7">
        <f t="shared" si="1"/>
        <v>70.398025116279072</v>
      </c>
    </row>
    <row r="29" spans="1:7">
      <c r="A29" s="18">
        <v>45257</v>
      </c>
      <c r="B29" s="3">
        <v>200</v>
      </c>
      <c r="C29" s="51">
        <v>720.65</v>
      </c>
      <c r="D29" s="3">
        <f t="shared" si="2"/>
        <v>363997.47000000038</v>
      </c>
      <c r="E29" s="7">
        <f t="shared" si="0"/>
        <v>0.46698120000000004</v>
      </c>
      <c r="F29" s="59">
        <v>0.28799999999999998</v>
      </c>
      <c r="G29" s="7">
        <f t="shared" si="1"/>
        <v>73.003520930232554</v>
      </c>
    </row>
    <row r="30" spans="1:7">
      <c r="A30" s="18">
        <v>45258</v>
      </c>
      <c r="B30" s="3">
        <v>200</v>
      </c>
      <c r="C30" s="51">
        <v>691.99</v>
      </c>
      <c r="D30" s="3">
        <f t="shared" si="2"/>
        <v>364689.46000000037</v>
      </c>
      <c r="E30" s="7">
        <f t="shared" si="0"/>
        <v>0.44840952000000001</v>
      </c>
      <c r="F30" s="59">
        <v>0.27700000000000002</v>
      </c>
      <c r="G30" s="7">
        <f t="shared" si="1"/>
        <v>70.100196279069777</v>
      </c>
    </row>
    <row r="31" spans="1:7">
      <c r="A31" s="18">
        <v>45259</v>
      </c>
      <c r="B31" s="3">
        <v>200</v>
      </c>
      <c r="C31" s="51">
        <v>546.04</v>
      </c>
      <c r="D31" s="3">
        <f t="shared" si="2"/>
        <v>365235.50000000035</v>
      </c>
      <c r="E31" s="7">
        <f t="shared" si="0"/>
        <v>0.35383391999999997</v>
      </c>
      <c r="F31" s="59">
        <v>0.218</v>
      </c>
      <c r="G31" s="7">
        <f t="shared" si="1"/>
        <v>55.315121860465119</v>
      </c>
    </row>
    <row r="32" spans="1:7">
      <c r="A32" s="18">
        <v>45260</v>
      </c>
      <c r="B32" s="3">
        <v>200</v>
      </c>
      <c r="C32" s="51">
        <v>679.83</v>
      </c>
      <c r="D32" s="3">
        <f t="shared" si="2"/>
        <v>365915.33000000037</v>
      </c>
      <c r="E32" s="7">
        <f t="shared" si="0"/>
        <v>0.44052984000000006</v>
      </c>
      <c r="F32" s="59">
        <v>0.27200000000000002</v>
      </c>
      <c r="G32" s="7">
        <f t="shared" si="1"/>
        <v>68.86836000000001</v>
      </c>
    </row>
    <row r="33" spans="3:7">
      <c r="C33" s="61">
        <f>SUM(C3:C32)</f>
        <v>17579.2</v>
      </c>
      <c r="D33" s="61"/>
      <c r="E33" s="61">
        <f>SUM(E3:E32)</f>
        <v>11.391321599999998</v>
      </c>
      <c r="F33" s="54">
        <f>SUM(F3:F32)</f>
        <v>7.0369999999999999</v>
      </c>
      <c r="G33" s="55">
        <f>SUM(G3:G32)</f>
        <v>1780.8138418604649</v>
      </c>
    </row>
  </sheetData>
  <mergeCells count="1">
    <mergeCell ref="A1:G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FD388-7827-48E6-B59F-5F9EB100123B}">
  <dimension ref="A1:J34"/>
  <sheetViews>
    <sheetView workbookViewId="0">
      <selection activeCell="E3" sqref="E3"/>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10.88</v>
      </c>
    </row>
    <row r="3" spans="1:10">
      <c r="A3" s="22">
        <v>45261</v>
      </c>
      <c r="B3" s="24">
        <v>200</v>
      </c>
      <c r="C3" s="24">
        <v>674.44</v>
      </c>
      <c r="D3" s="24">
        <f>'Nov- 23'!D32+'Nov- 23'!C32</f>
        <v>366595.16000000038</v>
      </c>
      <c r="E3" s="27">
        <f>(C3/1000)*0.648</f>
        <v>0.43703712000000006</v>
      </c>
      <c r="F3" s="24"/>
      <c r="G3" s="27">
        <f>(C3*$J$2)/$J$4</f>
        <v>68.259601860465125</v>
      </c>
    </row>
    <row r="4" spans="1:10" ht="15.75">
      <c r="A4" s="18">
        <v>45262</v>
      </c>
      <c r="B4" s="3">
        <v>200</v>
      </c>
      <c r="C4" s="3">
        <v>575.24</v>
      </c>
      <c r="D4" s="3">
        <f>D3+C4</f>
        <v>367170.40000000037</v>
      </c>
      <c r="E4" s="7">
        <f t="shared" ref="E4:E33" si="0">(C4/1000)*0.648</f>
        <v>0.37275552000000001</v>
      </c>
      <c r="F4" s="3"/>
      <c r="G4" s="7">
        <f>(C4*$J$2)/$J$4</f>
        <v>58.219639069767446</v>
      </c>
      <c r="I4" s="35" t="s">
        <v>12</v>
      </c>
      <c r="J4" s="37">
        <f>'Jan- 23'!J4</f>
        <v>107.5</v>
      </c>
    </row>
    <row r="5" spans="1:10">
      <c r="A5" s="18">
        <v>45263</v>
      </c>
      <c r="B5" s="3">
        <v>200</v>
      </c>
      <c r="C5" s="9">
        <v>506.03</v>
      </c>
      <c r="D5" s="3">
        <f t="shared" ref="D5:D33" si="1">D4+C5</f>
        <v>367676.4300000004</v>
      </c>
      <c r="E5" s="7">
        <f t="shared" si="0"/>
        <v>0.32790743999999999</v>
      </c>
      <c r="F5" s="3"/>
      <c r="G5" s="7">
        <f t="shared" ref="G5:G33" si="2">(C5*$J$2)/$J$4</f>
        <v>51.214943255813949</v>
      </c>
    </row>
    <row r="6" spans="1:10">
      <c r="A6" s="18">
        <v>45264</v>
      </c>
      <c r="B6" s="3">
        <v>200</v>
      </c>
      <c r="C6" s="9">
        <v>387.66</v>
      </c>
      <c r="D6" s="3">
        <f t="shared" si="1"/>
        <v>368064.09000000037</v>
      </c>
      <c r="E6" s="7">
        <f t="shared" si="0"/>
        <v>0.25120367999999998</v>
      </c>
      <c r="F6" s="3"/>
      <c r="G6" s="7">
        <f t="shared" si="2"/>
        <v>39.234798139534888</v>
      </c>
    </row>
    <row r="7" spans="1:10">
      <c r="A7" s="18">
        <v>45265</v>
      </c>
      <c r="B7" s="3">
        <v>200</v>
      </c>
      <c r="C7" s="9">
        <v>320.99</v>
      </c>
      <c r="D7" s="3">
        <f t="shared" si="1"/>
        <v>368385.08000000037</v>
      </c>
      <c r="E7" s="7">
        <f t="shared" si="0"/>
        <v>0.20800152</v>
      </c>
      <c r="F7" s="3"/>
      <c r="G7" s="7">
        <f t="shared" si="2"/>
        <v>32.48717395348838</v>
      </c>
    </row>
    <row r="8" spans="1:10">
      <c r="A8" s="18">
        <v>45266</v>
      </c>
      <c r="B8" s="3">
        <v>200</v>
      </c>
      <c r="C8" s="9">
        <v>407.17</v>
      </c>
      <c r="D8" s="3">
        <f t="shared" si="1"/>
        <v>368792.25000000035</v>
      </c>
      <c r="E8" s="7">
        <f t="shared" si="0"/>
        <v>0.26384616000000005</v>
      </c>
      <c r="F8" s="3"/>
      <c r="G8" s="7">
        <f t="shared" si="2"/>
        <v>41.209391627906982</v>
      </c>
    </row>
    <row r="9" spans="1:10">
      <c r="A9" s="18">
        <v>45267</v>
      </c>
      <c r="B9" s="3">
        <v>200</v>
      </c>
      <c r="C9" s="9">
        <v>415.38</v>
      </c>
      <c r="D9" s="3">
        <f t="shared" si="1"/>
        <v>369207.63000000035</v>
      </c>
      <c r="E9" s="7">
        <f t="shared" si="0"/>
        <v>0.26916624</v>
      </c>
      <c r="F9" s="3"/>
      <c r="G9" s="7">
        <f t="shared" si="2"/>
        <v>42.040320000000008</v>
      </c>
    </row>
    <row r="10" spans="1:10">
      <c r="A10" s="22">
        <v>45268</v>
      </c>
      <c r="B10" s="24">
        <v>200</v>
      </c>
      <c r="C10" s="26">
        <v>497.3</v>
      </c>
      <c r="D10" s="24">
        <f t="shared" si="1"/>
        <v>369704.93000000034</v>
      </c>
      <c r="E10" s="27">
        <f t="shared" si="0"/>
        <v>0.32225040000000005</v>
      </c>
      <c r="F10" s="24"/>
      <c r="G10" s="27">
        <f t="shared" si="2"/>
        <v>50.331386046511632</v>
      </c>
    </row>
    <row r="11" spans="1:10">
      <c r="A11" s="18">
        <v>45269</v>
      </c>
      <c r="B11" s="3">
        <v>200</v>
      </c>
      <c r="C11" s="9">
        <v>653.91999999999996</v>
      </c>
      <c r="D11" s="3">
        <f t="shared" si="1"/>
        <v>370358.85000000033</v>
      </c>
      <c r="E11" s="7">
        <f t="shared" si="0"/>
        <v>0.42374015999999998</v>
      </c>
      <c r="F11" s="3"/>
      <c r="G11" s="7">
        <f t="shared" si="2"/>
        <v>66.182786976744183</v>
      </c>
    </row>
    <row r="12" spans="1:10">
      <c r="A12" s="18">
        <v>45270</v>
      </c>
      <c r="B12" s="3">
        <v>200</v>
      </c>
      <c r="C12" s="9">
        <v>695.97</v>
      </c>
      <c r="D12" s="3">
        <f t="shared" si="1"/>
        <v>371054.8200000003</v>
      </c>
      <c r="E12" s="7">
        <f t="shared" si="0"/>
        <v>0.45098855999999998</v>
      </c>
      <c r="F12" s="3"/>
      <c r="G12" s="7">
        <f t="shared" si="2"/>
        <v>70.438638139534888</v>
      </c>
    </row>
    <row r="13" spans="1:10">
      <c r="A13" s="18">
        <v>45271</v>
      </c>
      <c r="B13" s="3">
        <v>200</v>
      </c>
      <c r="C13" s="9">
        <v>616.25</v>
      </c>
      <c r="D13" s="3">
        <f t="shared" si="1"/>
        <v>371671.0700000003</v>
      </c>
      <c r="E13" s="7">
        <f t="shared" si="0"/>
        <v>0.39932999999999996</v>
      </c>
      <c r="F13" s="3"/>
      <c r="G13" s="7">
        <f t="shared" si="2"/>
        <v>62.370232558139534</v>
      </c>
    </row>
    <row r="14" spans="1:10">
      <c r="A14" s="18">
        <v>45272</v>
      </c>
      <c r="B14" s="3">
        <v>200</v>
      </c>
      <c r="C14" s="9">
        <v>577.45000000000005</v>
      </c>
      <c r="D14" s="3">
        <f t="shared" si="1"/>
        <v>372248.52000000031</v>
      </c>
      <c r="E14" s="7">
        <f t="shared" si="0"/>
        <v>0.37418760000000001</v>
      </c>
      <c r="F14" s="3"/>
      <c r="G14" s="7">
        <f t="shared" si="2"/>
        <v>58.443311627906986</v>
      </c>
    </row>
    <row r="15" spans="1:10">
      <c r="A15" s="18">
        <v>45273</v>
      </c>
      <c r="B15" s="3">
        <v>200</v>
      </c>
      <c r="C15" s="9">
        <v>598.94000000000005</v>
      </c>
      <c r="D15" s="3">
        <f t="shared" si="1"/>
        <v>372847.46000000031</v>
      </c>
      <c r="E15" s="7">
        <f t="shared" si="0"/>
        <v>0.38811312000000003</v>
      </c>
      <c r="F15" s="3"/>
      <c r="G15" s="7">
        <f t="shared" si="2"/>
        <v>60.618299534883732</v>
      </c>
    </row>
    <row r="16" spans="1:10" ht="15.75">
      <c r="A16" s="18">
        <v>45274</v>
      </c>
      <c r="B16" s="3">
        <v>200</v>
      </c>
      <c r="C16" s="9"/>
      <c r="D16" s="3">
        <f t="shared" si="1"/>
        <v>372847.46000000031</v>
      </c>
      <c r="E16" s="7">
        <f t="shared" si="0"/>
        <v>0</v>
      </c>
      <c r="F16" s="3"/>
      <c r="G16" s="7">
        <f t="shared" si="2"/>
        <v>0</v>
      </c>
      <c r="I16" s="35" t="s">
        <v>98</v>
      </c>
    </row>
    <row r="17" spans="1:9" ht="15.75">
      <c r="A17" s="22">
        <v>45275</v>
      </c>
      <c r="B17" s="24">
        <v>200</v>
      </c>
      <c r="C17" s="26"/>
      <c r="D17" s="24">
        <f t="shared" si="1"/>
        <v>372847.46000000031</v>
      </c>
      <c r="E17" s="27">
        <f t="shared" si="0"/>
        <v>0</v>
      </c>
      <c r="F17" s="24"/>
      <c r="G17" s="27">
        <f t="shared" si="2"/>
        <v>0</v>
      </c>
      <c r="I17" s="35" t="s">
        <v>99</v>
      </c>
    </row>
    <row r="18" spans="1:9" ht="15.75">
      <c r="A18" s="18">
        <v>45276</v>
      </c>
      <c r="B18" s="3">
        <v>200</v>
      </c>
      <c r="C18" s="9"/>
      <c r="D18" s="3">
        <f t="shared" si="1"/>
        <v>372847.46000000031</v>
      </c>
      <c r="E18" s="7">
        <f t="shared" si="0"/>
        <v>0</v>
      </c>
      <c r="F18" s="3"/>
      <c r="G18" s="7">
        <f t="shared" si="2"/>
        <v>0</v>
      </c>
      <c r="I18" s="35" t="s">
        <v>99</v>
      </c>
    </row>
    <row r="19" spans="1:9">
      <c r="A19" s="18">
        <v>45277</v>
      </c>
      <c r="B19" s="3">
        <v>200</v>
      </c>
      <c r="C19" s="9">
        <v>616.82000000000005</v>
      </c>
      <c r="D19" s="3">
        <f t="shared" si="1"/>
        <v>373464.28000000032</v>
      </c>
      <c r="E19" s="7">
        <f t="shared" si="0"/>
        <v>0.39969936000000006</v>
      </c>
      <c r="F19" s="3"/>
      <c r="G19" s="7">
        <f t="shared" si="2"/>
        <v>62.427921860465126</v>
      </c>
    </row>
    <row r="20" spans="1:9">
      <c r="A20" s="18">
        <v>45278</v>
      </c>
      <c r="B20" s="3">
        <v>200</v>
      </c>
      <c r="C20" s="9">
        <v>685.53</v>
      </c>
      <c r="D20" s="3">
        <f t="shared" si="1"/>
        <v>374149.81000000035</v>
      </c>
      <c r="E20" s="7">
        <f t="shared" si="0"/>
        <v>0.44422343999999997</v>
      </c>
      <c r="F20" s="3"/>
      <c r="G20" s="7">
        <f t="shared" si="2"/>
        <v>69.382013023255823</v>
      </c>
    </row>
    <row r="21" spans="1:9">
      <c r="A21" s="18">
        <v>45279</v>
      </c>
      <c r="B21" s="3">
        <v>200</v>
      </c>
      <c r="C21" s="9">
        <v>661.3</v>
      </c>
      <c r="D21" s="3">
        <f t="shared" si="1"/>
        <v>374811.11000000034</v>
      </c>
      <c r="E21" s="7">
        <f t="shared" si="0"/>
        <v>0.42852240000000003</v>
      </c>
      <c r="F21" s="3"/>
      <c r="G21" s="7">
        <f t="shared" si="2"/>
        <v>66.929711627906983</v>
      </c>
    </row>
    <row r="22" spans="1:9">
      <c r="A22" s="18">
        <v>45280</v>
      </c>
      <c r="B22" s="3">
        <v>200</v>
      </c>
      <c r="C22" s="9">
        <v>632.65</v>
      </c>
      <c r="D22" s="3">
        <f t="shared" si="1"/>
        <v>375443.76000000036</v>
      </c>
      <c r="E22" s="7">
        <f t="shared" si="0"/>
        <v>0.40995719999999997</v>
      </c>
      <c r="F22" s="3"/>
      <c r="G22" s="7">
        <f t="shared" si="2"/>
        <v>64.030065116279076</v>
      </c>
    </row>
    <row r="23" spans="1:9">
      <c r="A23" s="18">
        <v>45281</v>
      </c>
      <c r="B23" s="3">
        <v>200</v>
      </c>
      <c r="C23" s="9">
        <v>562.53</v>
      </c>
      <c r="D23" s="3">
        <f t="shared" si="1"/>
        <v>376006.29000000039</v>
      </c>
      <c r="E23" s="7">
        <f t="shared" si="0"/>
        <v>0.36451943999999997</v>
      </c>
      <c r="F23" s="3"/>
      <c r="G23" s="7">
        <f t="shared" si="2"/>
        <v>56.933268837209305</v>
      </c>
    </row>
    <row r="24" spans="1:9">
      <c r="A24" s="22">
        <v>45282</v>
      </c>
      <c r="B24" s="24">
        <v>200</v>
      </c>
      <c r="C24" s="26">
        <v>451.03</v>
      </c>
      <c r="D24" s="24">
        <f t="shared" si="1"/>
        <v>376457.32000000041</v>
      </c>
      <c r="E24" s="27">
        <f t="shared" si="0"/>
        <v>0.29226743999999999</v>
      </c>
      <c r="F24" s="24"/>
      <c r="G24" s="27">
        <f t="shared" si="2"/>
        <v>45.64843162790698</v>
      </c>
    </row>
    <row r="25" spans="1:9">
      <c r="A25" s="18">
        <v>45283</v>
      </c>
      <c r="B25" s="3">
        <v>200</v>
      </c>
      <c r="C25" s="9">
        <v>540.08000000000004</v>
      </c>
      <c r="D25" s="3">
        <f t="shared" si="1"/>
        <v>376997.40000000043</v>
      </c>
      <c r="E25" s="7">
        <f t="shared" si="0"/>
        <v>0.34997184000000003</v>
      </c>
      <c r="F25" s="3"/>
      <c r="G25" s="7">
        <f t="shared" si="2"/>
        <v>54.661120000000004</v>
      </c>
    </row>
    <row r="26" spans="1:9">
      <c r="A26" s="18">
        <v>45284</v>
      </c>
      <c r="B26" s="3">
        <v>200</v>
      </c>
      <c r="C26" s="9">
        <v>519.55999999999995</v>
      </c>
      <c r="D26" s="3">
        <f t="shared" si="1"/>
        <v>377516.96000000043</v>
      </c>
      <c r="E26" s="7">
        <f t="shared" si="0"/>
        <v>0.33667487999999995</v>
      </c>
      <c r="F26" s="3"/>
      <c r="G26" s="7">
        <f t="shared" si="2"/>
        <v>52.584305116279069</v>
      </c>
    </row>
    <row r="27" spans="1:9">
      <c r="A27" s="18">
        <v>45285</v>
      </c>
      <c r="B27" s="3">
        <v>200</v>
      </c>
      <c r="C27" s="9">
        <v>552.54</v>
      </c>
      <c r="D27" s="3">
        <f t="shared" si="1"/>
        <v>378069.50000000041</v>
      </c>
      <c r="E27" s="7">
        <f t="shared" si="0"/>
        <v>0.35804591999999996</v>
      </c>
      <c r="F27" s="3"/>
      <c r="G27" s="7">
        <f t="shared" si="2"/>
        <v>55.922187906976738</v>
      </c>
    </row>
    <row r="28" spans="1:9">
      <c r="A28" s="18">
        <v>45286</v>
      </c>
      <c r="B28" s="3">
        <v>200</v>
      </c>
      <c r="C28" s="9">
        <v>539.17999999999995</v>
      </c>
      <c r="D28" s="3">
        <f t="shared" si="1"/>
        <v>378608.6800000004</v>
      </c>
      <c r="E28" s="7">
        <f t="shared" si="0"/>
        <v>0.34938864000000003</v>
      </c>
      <c r="F28" s="3"/>
      <c r="G28" s="7">
        <f t="shared" si="2"/>
        <v>54.570031627906978</v>
      </c>
    </row>
    <row r="29" spans="1:9">
      <c r="A29" s="18">
        <v>45287</v>
      </c>
      <c r="B29" s="3">
        <v>200</v>
      </c>
      <c r="C29" s="9">
        <v>588.41</v>
      </c>
      <c r="D29" s="3">
        <f t="shared" si="1"/>
        <v>379197.09000000037</v>
      </c>
      <c r="E29" s="7">
        <f t="shared" si="0"/>
        <v>0.38128968000000002</v>
      </c>
      <c r="F29" s="3"/>
      <c r="G29" s="7">
        <f t="shared" si="2"/>
        <v>59.552565581395349</v>
      </c>
    </row>
    <row r="30" spans="1:9">
      <c r="A30" s="18">
        <v>45288</v>
      </c>
      <c r="B30" s="3">
        <v>200</v>
      </c>
      <c r="C30" s="9">
        <v>519.99</v>
      </c>
      <c r="D30" s="3">
        <f t="shared" si="1"/>
        <v>379717.08000000037</v>
      </c>
      <c r="E30" s="7">
        <f t="shared" si="0"/>
        <v>0.33695352000000006</v>
      </c>
      <c r="F30" s="3"/>
      <c r="G30" s="7">
        <f t="shared" si="2"/>
        <v>52.627825116279077</v>
      </c>
    </row>
    <row r="31" spans="1:9">
      <c r="A31" s="22">
        <v>45289</v>
      </c>
      <c r="B31" s="24">
        <v>200</v>
      </c>
      <c r="C31" s="26">
        <v>532.78</v>
      </c>
      <c r="D31" s="24">
        <f t="shared" si="1"/>
        <v>380249.86000000039</v>
      </c>
      <c r="E31" s="27">
        <f t="shared" si="0"/>
        <v>0.34524143999999996</v>
      </c>
      <c r="F31" s="24"/>
      <c r="G31" s="27">
        <f t="shared" si="2"/>
        <v>53.922292093023259</v>
      </c>
    </row>
    <row r="32" spans="1:9">
      <c r="A32" s="18">
        <v>45290</v>
      </c>
      <c r="B32" s="3">
        <v>200</v>
      </c>
      <c r="C32" s="9">
        <v>620.04</v>
      </c>
      <c r="D32" s="3">
        <f t="shared" si="1"/>
        <v>380869.90000000037</v>
      </c>
      <c r="E32" s="7">
        <f t="shared" si="0"/>
        <v>0.40178591999999996</v>
      </c>
      <c r="F32" s="3"/>
      <c r="G32" s="7">
        <f t="shared" si="2"/>
        <v>62.753815813953494</v>
      </c>
    </row>
    <row r="33" spans="1:7">
      <c r="A33" s="18">
        <v>45291</v>
      </c>
      <c r="B33" s="3">
        <v>200</v>
      </c>
      <c r="C33" s="9">
        <v>582.87</v>
      </c>
      <c r="D33" s="3">
        <f t="shared" si="1"/>
        <v>381452.77000000037</v>
      </c>
      <c r="E33" s="7">
        <f t="shared" si="0"/>
        <v>0.37769976</v>
      </c>
      <c r="F33" s="3"/>
      <c r="G33" s="7">
        <f t="shared" si="2"/>
        <v>58.991866046511632</v>
      </c>
    </row>
    <row r="34" spans="1:7">
      <c r="C34" s="12">
        <f>SUM(C3:C33)</f>
        <v>15532.050000000001</v>
      </c>
      <c r="D34" s="12"/>
      <c r="E34" s="12">
        <f>SUM(E3:E33)</f>
        <v>10.064768400000002</v>
      </c>
      <c r="F34" s="12">
        <f>SUM(F3:F33)</f>
        <v>0</v>
      </c>
      <c r="G34" s="21">
        <f>SUM(G3:G33)</f>
        <v>1571.9879441860464</v>
      </c>
    </row>
  </sheetData>
  <mergeCells count="1">
    <mergeCell ref="A1:G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ED43C-D18F-44A7-9E91-A45CF8FF5EB8}">
  <dimension ref="A1:J34"/>
  <sheetViews>
    <sheetView workbookViewId="0">
      <selection activeCell="C35" sqref="C35"/>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45292</v>
      </c>
      <c r="B3" s="3">
        <v>200</v>
      </c>
      <c r="C3" s="3">
        <v>584.9</v>
      </c>
      <c r="D3" s="3">
        <f>'Dec- 23'!D33+'Dec- 23'!C33</f>
        <v>382035.64000000036</v>
      </c>
      <c r="E3" s="7">
        <f>(C3/1000)*0.648</f>
        <v>0.3790152</v>
      </c>
      <c r="F3" s="3"/>
      <c r="G3" s="7">
        <f>(C3*$J$2)/$J$4</f>
        <v>58.169506849315063</v>
      </c>
    </row>
    <row r="4" spans="1:10" ht="15.75">
      <c r="A4" s="18">
        <v>45293</v>
      </c>
      <c r="B4" s="3">
        <v>200</v>
      </c>
      <c r="C4" s="3">
        <v>560.47</v>
      </c>
      <c r="D4" s="3">
        <f>D3+C4</f>
        <v>382596.11000000034</v>
      </c>
      <c r="E4" s="7">
        <f t="shared" ref="E4:E33" si="0">(C4/1000)*0.648</f>
        <v>0.36318456000000005</v>
      </c>
      <c r="F4" s="3"/>
      <c r="G4" s="7">
        <f>(C4*$J$2)/$J$4</f>
        <v>55.739893150684935</v>
      </c>
      <c r="I4" s="35" t="s">
        <v>12</v>
      </c>
      <c r="J4" s="37">
        <v>109.5</v>
      </c>
    </row>
    <row r="5" spans="1:10">
      <c r="A5" s="18">
        <v>45294</v>
      </c>
      <c r="B5" s="3">
        <v>200</v>
      </c>
      <c r="C5" s="9">
        <v>606.54</v>
      </c>
      <c r="D5" s="3">
        <f t="shared" ref="D5:D33" si="1">D4+C5</f>
        <v>383202.65000000031</v>
      </c>
      <c r="E5" s="7">
        <f t="shared" si="0"/>
        <v>0.39303791999999999</v>
      </c>
      <c r="F5" s="3"/>
      <c r="G5" s="7">
        <f t="shared" ref="G5:G33" si="2">(C5*$J$2)/$J$4</f>
        <v>60.321649315068491</v>
      </c>
    </row>
    <row r="6" spans="1:10">
      <c r="A6" s="18">
        <v>45295</v>
      </c>
      <c r="B6" s="3">
        <v>200</v>
      </c>
      <c r="C6" s="9">
        <v>598.96</v>
      </c>
      <c r="D6" s="3">
        <f t="shared" si="1"/>
        <v>383801.61000000034</v>
      </c>
      <c r="E6" s="7">
        <f t="shared" si="0"/>
        <v>0.38812608000000004</v>
      </c>
      <c r="F6" s="3"/>
      <c r="G6" s="7">
        <f t="shared" si="2"/>
        <v>59.567802739726034</v>
      </c>
    </row>
    <row r="7" spans="1:10">
      <c r="A7" s="22">
        <v>45296</v>
      </c>
      <c r="B7" s="24">
        <v>200</v>
      </c>
      <c r="C7" s="26">
        <v>627.4</v>
      </c>
      <c r="D7" s="24">
        <f t="shared" si="1"/>
        <v>384429.01000000036</v>
      </c>
      <c r="E7" s="27">
        <f t="shared" si="0"/>
        <v>0.40655520000000001</v>
      </c>
      <c r="F7" s="24"/>
      <c r="G7" s="27">
        <f t="shared" si="2"/>
        <v>62.396219178082198</v>
      </c>
    </row>
    <row r="8" spans="1:10" ht="14.25" customHeight="1">
      <c r="A8" s="18">
        <v>45297</v>
      </c>
      <c r="B8" s="3">
        <v>200</v>
      </c>
      <c r="C8" s="9"/>
      <c r="D8" s="3">
        <f t="shared" si="1"/>
        <v>384429.01000000036</v>
      </c>
      <c r="E8" s="7">
        <f t="shared" si="0"/>
        <v>0</v>
      </c>
      <c r="F8" s="3"/>
      <c r="G8" s="7">
        <f t="shared" si="2"/>
        <v>0</v>
      </c>
      <c r="I8" s="73" t="s">
        <v>100</v>
      </c>
    </row>
    <row r="9" spans="1:10" ht="14.25" customHeight="1">
      <c r="A9" s="18">
        <v>45298</v>
      </c>
      <c r="B9" s="3">
        <v>200</v>
      </c>
      <c r="C9" s="9"/>
      <c r="D9" s="3">
        <f t="shared" si="1"/>
        <v>384429.01000000036</v>
      </c>
      <c r="E9" s="7">
        <f t="shared" si="0"/>
        <v>0</v>
      </c>
      <c r="F9" s="3"/>
      <c r="G9" s="7">
        <f t="shared" si="2"/>
        <v>0</v>
      </c>
      <c r="I9" s="74"/>
    </row>
    <row r="10" spans="1:10" ht="14.25" customHeight="1">
      <c r="A10" s="18">
        <v>45299</v>
      </c>
      <c r="B10" s="3">
        <v>200</v>
      </c>
      <c r="C10" s="9"/>
      <c r="D10" s="3">
        <f t="shared" si="1"/>
        <v>384429.01000000036</v>
      </c>
      <c r="E10" s="7">
        <f t="shared" si="0"/>
        <v>0</v>
      </c>
      <c r="F10" s="3"/>
      <c r="G10" s="7">
        <f t="shared" si="2"/>
        <v>0</v>
      </c>
      <c r="I10" s="75"/>
    </row>
    <row r="11" spans="1:10">
      <c r="A11" s="18">
        <v>45300</v>
      </c>
      <c r="B11" s="3">
        <v>200</v>
      </c>
      <c r="C11" s="9">
        <v>522.61</v>
      </c>
      <c r="D11" s="3">
        <f t="shared" si="1"/>
        <v>384951.62000000034</v>
      </c>
      <c r="E11" s="7">
        <f t="shared" si="0"/>
        <v>0.33865128</v>
      </c>
      <c r="F11" s="3"/>
      <c r="G11" s="7">
        <f t="shared" si="2"/>
        <v>51.974638356164391</v>
      </c>
    </row>
    <row r="12" spans="1:10">
      <c r="A12" s="18">
        <v>45301</v>
      </c>
      <c r="B12" s="3">
        <v>200</v>
      </c>
      <c r="C12" s="9">
        <v>568.54</v>
      </c>
      <c r="D12" s="3">
        <f t="shared" si="1"/>
        <v>385520.16000000032</v>
      </c>
      <c r="E12" s="7">
        <f t="shared" si="0"/>
        <v>0.36841391999999995</v>
      </c>
      <c r="F12" s="3"/>
      <c r="G12" s="7">
        <f t="shared" si="2"/>
        <v>56.542471232876714</v>
      </c>
    </row>
    <row r="13" spans="1:10">
      <c r="A13" s="18">
        <v>45302</v>
      </c>
      <c r="B13" s="3">
        <v>200</v>
      </c>
      <c r="C13" s="9">
        <v>535.02</v>
      </c>
      <c r="D13" s="3">
        <f t="shared" si="1"/>
        <v>386055.18000000034</v>
      </c>
      <c r="E13" s="7">
        <f t="shared" si="0"/>
        <v>0.34669295999999999</v>
      </c>
      <c r="F13" s="3"/>
      <c r="G13" s="7">
        <f t="shared" si="2"/>
        <v>53.208838356164385</v>
      </c>
    </row>
    <row r="14" spans="1:10">
      <c r="A14" s="22">
        <v>45303</v>
      </c>
      <c r="B14" s="24">
        <v>200</v>
      </c>
      <c r="C14" s="26">
        <v>523.21</v>
      </c>
      <c r="D14" s="24">
        <f t="shared" si="1"/>
        <v>386578.39000000036</v>
      </c>
      <c r="E14" s="27">
        <f t="shared" si="0"/>
        <v>0.33904008000000008</v>
      </c>
      <c r="F14" s="24"/>
      <c r="G14" s="27">
        <f t="shared" si="2"/>
        <v>52.034309589041101</v>
      </c>
    </row>
    <row r="15" spans="1:10">
      <c r="A15" s="18">
        <v>45304</v>
      </c>
      <c r="B15" s="3">
        <v>200</v>
      </c>
      <c r="C15" s="9">
        <v>543.21</v>
      </c>
      <c r="D15" s="3">
        <f t="shared" si="1"/>
        <v>387121.60000000038</v>
      </c>
      <c r="E15" s="7">
        <f t="shared" si="0"/>
        <v>0.35200008000000005</v>
      </c>
      <c r="F15" s="3"/>
      <c r="G15" s="7">
        <f t="shared" si="2"/>
        <v>54.023350684931515</v>
      </c>
    </row>
    <row r="16" spans="1:10">
      <c r="A16" s="18">
        <v>45305</v>
      </c>
      <c r="B16" s="3">
        <v>200</v>
      </c>
      <c r="C16" s="9">
        <v>399.19</v>
      </c>
      <c r="D16" s="3">
        <f t="shared" si="1"/>
        <v>387520.79000000039</v>
      </c>
      <c r="E16" s="7">
        <f t="shared" si="0"/>
        <v>0.25867511999999998</v>
      </c>
      <c r="F16" s="3"/>
      <c r="G16" s="7">
        <f t="shared" si="2"/>
        <v>39.700265753424659</v>
      </c>
    </row>
    <row r="17" spans="1:7">
      <c r="A17" s="18">
        <v>45306</v>
      </c>
      <c r="B17" s="3">
        <v>200</v>
      </c>
      <c r="C17" s="9">
        <v>496.43</v>
      </c>
      <c r="D17" s="3">
        <f t="shared" si="1"/>
        <v>388017.22000000038</v>
      </c>
      <c r="E17" s="7">
        <f t="shared" si="0"/>
        <v>0.32168664000000002</v>
      </c>
      <c r="F17" s="3"/>
      <c r="G17" s="7">
        <f t="shared" si="2"/>
        <v>49.37098356164384</v>
      </c>
    </row>
    <row r="18" spans="1:7">
      <c r="A18" s="18">
        <v>45307</v>
      </c>
      <c r="B18" s="3">
        <v>200</v>
      </c>
      <c r="C18" s="9">
        <v>609.38</v>
      </c>
      <c r="D18" s="3">
        <f t="shared" si="1"/>
        <v>388626.60000000038</v>
      </c>
      <c r="E18" s="7">
        <f t="shared" si="0"/>
        <v>0.39487824000000005</v>
      </c>
      <c r="F18" s="3">
        <v>0.24</v>
      </c>
      <c r="G18" s="7">
        <f t="shared" si="2"/>
        <v>60.604093150684939</v>
      </c>
    </row>
    <row r="19" spans="1:7">
      <c r="A19" s="18">
        <v>45308</v>
      </c>
      <c r="B19" s="3">
        <v>200</v>
      </c>
      <c r="C19" s="9">
        <v>592.41</v>
      </c>
      <c r="D19" s="3">
        <f t="shared" si="1"/>
        <v>389219.01000000036</v>
      </c>
      <c r="E19" s="7">
        <f t="shared" si="0"/>
        <v>0.38388168</v>
      </c>
      <c r="F19" s="3">
        <v>0.24</v>
      </c>
      <c r="G19" s="7">
        <f t="shared" si="2"/>
        <v>58.916391780821918</v>
      </c>
    </row>
    <row r="20" spans="1:7">
      <c r="A20" s="18">
        <v>45309</v>
      </c>
      <c r="B20" s="3">
        <v>200</v>
      </c>
      <c r="C20" s="51">
        <v>372.05</v>
      </c>
      <c r="D20" s="3">
        <f t="shared" si="1"/>
        <v>389591.06000000035</v>
      </c>
      <c r="E20" s="7">
        <f t="shared" si="0"/>
        <v>0.24108840000000001</v>
      </c>
      <c r="F20" s="59">
        <v>0.14899999999999999</v>
      </c>
      <c r="G20" s="7">
        <f t="shared" si="2"/>
        <v>37.001136986301375</v>
      </c>
    </row>
    <row r="21" spans="1:7">
      <c r="A21" s="22">
        <v>45310</v>
      </c>
      <c r="B21" s="24">
        <v>200</v>
      </c>
      <c r="C21" s="52">
        <v>51.23</v>
      </c>
      <c r="D21" s="24">
        <f t="shared" si="1"/>
        <v>389642.29000000033</v>
      </c>
      <c r="E21" s="27">
        <f t="shared" si="0"/>
        <v>3.3197039999999997E-2</v>
      </c>
      <c r="F21" s="52">
        <v>0.02</v>
      </c>
      <c r="G21" s="27">
        <f t="shared" si="2"/>
        <v>5.094928767123287</v>
      </c>
    </row>
    <row r="22" spans="1:7">
      <c r="A22" s="18">
        <v>45311</v>
      </c>
      <c r="B22" s="3">
        <v>200</v>
      </c>
      <c r="C22" s="51">
        <v>620.13</v>
      </c>
      <c r="D22" s="3">
        <f t="shared" si="1"/>
        <v>390262.42000000033</v>
      </c>
      <c r="E22" s="7">
        <f t="shared" si="0"/>
        <v>0.40184423999999996</v>
      </c>
      <c r="F22" s="59">
        <v>0.248</v>
      </c>
      <c r="G22" s="7">
        <f t="shared" si="2"/>
        <v>61.673202739726037</v>
      </c>
    </row>
    <row r="23" spans="1:7">
      <c r="A23" s="18">
        <v>45312</v>
      </c>
      <c r="B23" s="3">
        <v>200</v>
      </c>
      <c r="C23" s="51">
        <v>566.92999999999995</v>
      </c>
      <c r="D23" s="3">
        <f t="shared" si="1"/>
        <v>390829.35000000033</v>
      </c>
      <c r="E23" s="7">
        <f t="shared" si="0"/>
        <v>0.36737063999999997</v>
      </c>
      <c r="F23" s="59">
        <v>0.22700000000000001</v>
      </c>
      <c r="G23" s="7">
        <f t="shared" si="2"/>
        <v>56.382353424657531</v>
      </c>
    </row>
    <row r="24" spans="1:7">
      <c r="A24" s="18">
        <v>45313</v>
      </c>
      <c r="B24" s="3">
        <v>200</v>
      </c>
      <c r="C24" s="51">
        <v>654.79</v>
      </c>
      <c r="D24" s="3">
        <f t="shared" si="1"/>
        <v>391484.14000000031</v>
      </c>
      <c r="E24" s="7">
        <f t="shared" si="0"/>
        <v>0.42430392</v>
      </c>
      <c r="F24" s="59">
        <v>0.26200000000000001</v>
      </c>
      <c r="G24" s="7">
        <f t="shared" si="2"/>
        <v>65.12021095890411</v>
      </c>
    </row>
    <row r="25" spans="1:7">
      <c r="A25" s="18">
        <v>45314</v>
      </c>
      <c r="B25" s="3">
        <v>200</v>
      </c>
      <c r="C25" s="51">
        <v>625.69000000000005</v>
      </c>
      <c r="D25" s="3">
        <f t="shared" si="1"/>
        <v>392109.83000000031</v>
      </c>
      <c r="E25" s="7">
        <f t="shared" si="0"/>
        <v>0.40544712000000005</v>
      </c>
      <c r="F25" s="51">
        <v>0.25</v>
      </c>
      <c r="G25" s="7">
        <f t="shared" si="2"/>
        <v>62.226156164383575</v>
      </c>
    </row>
    <row r="26" spans="1:7">
      <c r="A26" s="18">
        <v>45315</v>
      </c>
      <c r="B26" s="3">
        <v>200</v>
      </c>
      <c r="C26" s="9">
        <v>231.87</v>
      </c>
      <c r="D26" s="3">
        <f t="shared" si="1"/>
        <v>392341.7000000003</v>
      </c>
      <c r="E26" s="7">
        <f t="shared" si="0"/>
        <v>0.15025176000000001</v>
      </c>
      <c r="F26" s="59">
        <v>9.2999999999999999E-2</v>
      </c>
      <c r="G26" s="7">
        <f t="shared" si="2"/>
        <v>23.059947945205479</v>
      </c>
    </row>
    <row r="27" spans="1:7">
      <c r="A27" s="18">
        <v>45316</v>
      </c>
      <c r="B27" s="3">
        <v>200</v>
      </c>
      <c r="C27" s="51">
        <v>239.75</v>
      </c>
      <c r="D27" s="3">
        <f t="shared" si="1"/>
        <v>392581.4500000003</v>
      </c>
      <c r="E27" s="7">
        <f t="shared" si="0"/>
        <v>0.155358</v>
      </c>
      <c r="F27" s="59">
        <v>9.6000000000000002E-2</v>
      </c>
      <c r="G27" s="7">
        <f t="shared" si="2"/>
        <v>23.843630136986302</v>
      </c>
    </row>
    <row r="28" spans="1:7">
      <c r="A28" s="22">
        <v>45317</v>
      </c>
      <c r="B28" s="24">
        <v>200</v>
      </c>
      <c r="C28" s="52">
        <v>719.21</v>
      </c>
      <c r="D28" s="24">
        <f t="shared" si="1"/>
        <v>393300.66000000032</v>
      </c>
      <c r="E28" s="27">
        <f t="shared" si="0"/>
        <v>0.46604808000000003</v>
      </c>
      <c r="F28" s="60">
        <v>0.28799999999999998</v>
      </c>
      <c r="G28" s="27">
        <f t="shared" si="2"/>
        <v>71.526912328767125</v>
      </c>
    </row>
    <row r="29" spans="1:7">
      <c r="A29" s="18">
        <v>45318</v>
      </c>
      <c r="B29" s="3">
        <v>200</v>
      </c>
      <c r="C29" s="51">
        <v>544.85</v>
      </c>
      <c r="D29" s="3">
        <f t="shared" si="1"/>
        <v>393845.5100000003</v>
      </c>
      <c r="E29" s="7">
        <f t="shared" si="0"/>
        <v>0.35306280000000007</v>
      </c>
      <c r="F29" s="59">
        <v>0.218</v>
      </c>
      <c r="G29" s="7">
        <f t="shared" si="2"/>
        <v>54.186452054794522</v>
      </c>
    </row>
    <row r="30" spans="1:7">
      <c r="A30" s="18">
        <v>45319</v>
      </c>
      <c r="B30" s="3">
        <v>200</v>
      </c>
      <c r="C30" s="51">
        <v>694.43</v>
      </c>
      <c r="D30" s="3">
        <f t="shared" si="1"/>
        <v>394539.94000000029</v>
      </c>
      <c r="E30" s="7">
        <f t="shared" si="0"/>
        <v>0.44999064</v>
      </c>
      <c r="F30" s="59">
        <v>0.27800000000000002</v>
      </c>
      <c r="G30" s="7">
        <f t="shared" si="2"/>
        <v>69.062490410958901</v>
      </c>
    </row>
    <row r="31" spans="1:7">
      <c r="A31" s="18">
        <v>45320</v>
      </c>
      <c r="B31" s="3">
        <v>200</v>
      </c>
      <c r="C31" s="51">
        <v>684.11</v>
      </c>
      <c r="D31" s="3">
        <f t="shared" si="1"/>
        <v>395224.05000000028</v>
      </c>
      <c r="E31" s="7">
        <f t="shared" si="0"/>
        <v>0.44330328000000002</v>
      </c>
      <c r="F31" s="59">
        <v>0.27400000000000002</v>
      </c>
      <c r="G31" s="7">
        <f t="shared" si="2"/>
        <v>68.036145205479457</v>
      </c>
    </row>
    <row r="32" spans="1:7">
      <c r="A32" s="18">
        <v>45321</v>
      </c>
      <c r="B32" s="3">
        <v>200</v>
      </c>
      <c r="C32" s="51">
        <v>681.16</v>
      </c>
      <c r="D32" s="3">
        <f t="shared" si="1"/>
        <v>395905.21000000025</v>
      </c>
      <c r="E32" s="7">
        <f t="shared" si="0"/>
        <v>0.44139168000000001</v>
      </c>
      <c r="F32" s="59">
        <v>0.27200000000000002</v>
      </c>
      <c r="G32" s="7">
        <f t="shared" si="2"/>
        <v>67.742761643835621</v>
      </c>
    </row>
    <row r="33" spans="1:7">
      <c r="A33" s="18">
        <v>45322</v>
      </c>
      <c r="B33" s="3">
        <v>200</v>
      </c>
      <c r="C33" s="51">
        <v>280.55</v>
      </c>
      <c r="D33" s="3">
        <f t="shared" si="1"/>
        <v>396185.76000000024</v>
      </c>
      <c r="E33" s="7">
        <f t="shared" si="0"/>
        <v>0.18179640000000002</v>
      </c>
      <c r="F33" s="59">
        <v>0.112</v>
      </c>
      <c r="G33" s="7">
        <f t="shared" si="2"/>
        <v>27.901273972602745</v>
      </c>
    </row>
    <row r="34" spans="1:7">
      <c r="C34" s="12">
        <f>SUM(C3:C33)</f>
        <v>14735.020000000002</v>
      </c>
      <c r="D34" s="12"/>
      <c r="E34" s="12">
        <f>SUM(E3:E33)</f>
        <v>9.5482929599999995</v>
      </c>
      <c r="F34" s="12">
        <f>SUM(F3:F33)</f>
        <v>3.2670000000000003</v>
      </c>
      <c r="G34" s="21">
        <f>SUM(G3:G33)</f>
        <v>1465.4280164383561</v>
      </c>
    </row>
  </sheetData>
  <mergeCells count="2">
    <mergeCell ref="A1:G1"/>
    <mergeCell ref="I8:I1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3F4F5-67CA-477D-AA50-AD9A1338F4E8}">
  <dimension ref="A1:J34"/>
  <sheetViews>
    <sheetView workbookViewId="0">
      <selection activeCell="F7" sqref="F7"/>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45323</v>
      </c>
      <c r="B3" s="3">
        <v>200</v>
      </c>
      <c r="C3" s="51">
        <v>291.70999999999998</v>
      </c>
      <c r="D3" s="3">
        <f>'Jan-24'!D33+'Jan-24'!C33</f>
        <v>396466.31000000023</v>
      </c>
      <c r="E3" s="7">
        <f>(C3/1000)*0.648</f>
        <v>0.18902807999999999</v>
      </c>
      <c r="F3" s="59">
        <v>0.11700000000000001</v>
      </c>
      <c r="G3" s="7">
        <f>(C3*$J$2)/$J$4</f>
        <v>29.011158904109589</v>
      </c>
    </row>
    <row r="4" spans="1:10" ht="15.75">
      <c r="A4" s="22">
        <v>45324</v>
      </c>
      <c r="B4" s="24">
        <v>200</v>
      </c>
      <c r="C4" s="52">
        <v>298.39999999999998</v>
      </c>
      <c r="D4" s="24">
        <f>D3+C4</f>
        <v>396764.71000000025</v>
      </c>
      <c r="E4" s="27">
        <f t="shared" ref="E4:E31" si="0">(C4/1000)*0.648</f>
        <v>0.19336320000000001</v>
      </c>
      <c r="F4" s="60">
        <v>0.11899999999999999</v>
      </c>
      <c r="G4" s="27">
        <f>(C4*$J$2)/$J$4</f>
        <v>29.67649315068493</v>
      </c>
      <c r="I4" s="35" t="s">
        <v>12</v>
      </c>
      <c r="J4" s="37">
        <f>'Jan-24'!J4</f>
        <v>109.5</v>
      </c>
    </row>
    <row r="5" spans="1:10">
      <c r="A5" s="18">
        <v>45325</v>
      </c>
      <c r="B5" s="3">
        <v>200</v>
      </c>
      <c r="C5" s="51">
        <v>581.89</v>
      </c>
      <c r="D5" s="3">
        <f t="shared" ref="D5:D31" si="1">D4+C5</f>
        <v>397346.60000000027</v>
      </c>
      <c r="E5" s="7">
        <f t="shared" si="0"/>
        <v>0.37706472000000002</v>
      </c>
      <c r="F5" s="59">
        <v>0.23300000000000001</v>
      </c>
      <c r="G5" s="7">
        <f t="shared" ref="G5:G31" si="2">(C5*$J$2)/$J$4</f>
        <v>57.870156164383566</v>
      </c>
    </row>
    <row r="6" spans="1:10">
      <c r="A6" s="18">
        <v>45326</v>
      </c>
      <c r="B6" s="3">
        <v>200</v>
      </c>
      <c r="C6" s="51">
        <v>665.05</v>
      </c>
      <c r="D6" s="3">
        <f t="shared" si="1"/>
        <v>398011.65000000026</v>
      </c>
      <c r="E6" s="7">
        <f t="shared" si="0"/>
        <v>0.43095239999999996</v>
      </c>
      <c r="F6" s="59">
        <v>0.26600000000000001</v>
      </c>
      <c r="G6" s="7">
        <f t="shared" si="2"/>
        <v>66.140589041095893</v>
      </c>
    </row>
    <row r="7" spans="1:10">
      <c r="A7" s="18">
        <v>45327</v>
      </c>
      <c r="B7" s="3">
        <v>200</v>
      </c>
      <c r="C7" s="51">
        <v>653.75</v>
      </c>
      <c r="D7" s="3">
        <f t="shared" si="1"/>
        <v>398665.40000000026</v>
      </c>
      <c r="E7" s="7">
        <f t="shared" si="0"/>
        <v>0.42363000000000006</v>
      </c>
      <c r="F7" s="59">
        <v>0.26100000000000001</v>
      </c>
      <c r="G7" s="7">
        <f t="shared" si="2"/>
        <v>65.01678082191782</v>
      </c>
    </row>
    <row r="8" spans="1:10">
      <c r="A8" s="18">
        <v>45328</v>
      </c>
      <c r="B8" s="3">
        <v>200</v>
      </c>
      <c r="C8" s="9"/>
      <c r="D8" s="3">
        <f t="shared" si="1"/>
        <v>398665.40000000026</v>
      </c>
      <c r="E8" s="7">
        <f t="shared" si="0"/>
        <v>0</v>
      </c>
      <c r="F8" s="3"/>
      <c r="G8" s="7">
        <f t="shared" si="2"/>
        <v>0</v>
      </c>
    </row>
    <row r="9" spans="1:10">
      <c r="A9" s="18">
        <v>45329</v>
      </c>
      <c r="B9" s="3">
        <v>200</v>
      </c>
      <c r="C9" s="9"/>
      <c r="D9" s="3">
        <f t="shared" si="1"/>
        <v>398665.40000000026</v>
      </c>
      <c r="E9" s="7">
        <f t="shared" si="0"/>
        <v>0</v>
      </c>
      <c r="F9" s="3"/>
      <c r="G9" s="7">
        <f t="shared" si="2"/>
        <v>0</v>
      </c>
    </row>
    <row r="10" spans="1:10">
      <c r="A10" s="18">
        <v>45330</v>
      </c>
      <c r="B10" s="3">
        <v>200</v>
      </c>
      <c r="C10" s="9"/>
      <c r="D10" s="3">
        <f t="shared" si="1"/>
        <v>398665.40000000026</v>
      </c>
      <c r="E10" s="7">
        <f t="shared" si="0"/>
        <v>0</v>
      </c>
      <c r="F10" s="3"/>
      <c r="G10" s="7">
        <f t="shared" si="2"/>
        <v>0</v>
      </c>
    </row>
    <row r="11" spans="1:10">
      <c r="A11" s="22">
        <v>45331</v>
      </c>
      <c r="B11" s="24">
        <v>200</v>
      </c>
      <c r="C11" s="26"/>
      <c r="D11" s="24">
        <f t="shared" si="1"/>
        <v>398665.40000000026</v>
      </c>
      <c r="E11" s="27">
        <f t="shared" si="0"/>
        <v>0</v>
      </c>
      <c r="F11" s="68"/>
      <c r="G11" s="27">
        <f t="shared" si="2"/>
        <v>0</v>
      </c>
    </row>
    <row r="12" spans="1:10">
      <c r="A12" s="18">
        <v>45332</v>
      </c>
      <c r="B12" s="3">
        <v>200</v>
      </c>
      <c r="C12" s="9"/>
      <c r="D12" s="3">
        <f t="shared" si="1"/>
        <v>398665.40000000026</v>
      </c>
      <c r="E12" s="7">
        <f t="shared" si="0"/>
        <v>0</v>
      </c>
      <c r="F12" s="3"/>
      <c r="G12" s="7">
        <f t="shared" si="2"/>
        <v>0</v>
      </c>
    </row>
    <row r="13" spans="1:10">
      <c r="A13" s="18">
        <v>45333</v>
      </c>
      <c r="B13" s="3">
        <v>200</v>
      </c>
      <c r="C13" s="9"/>
      <c r="D13" s="3">
        <f t="shared" si="1"/>
        <v>398665.40000000026</v>
      </c>
      <c r="E13" s="7">
        <f t="shared" si="0"/>
        <v>0</v>
      </c>
      <c r="F13" s="3"/>
      <c r="G13" s="7">
        <f t="shared" si="2"/>
        <v>0</v>
      </c>
    </row>
    <row r="14" spans="1:10">
      <c r="A14" s="18">
        <v>45334</v>
      </c>
      <c r="B14" s="3">
        <v>200</v>
      </c>
      <c r="C14" s="9"/>
      <c r="D14" s="3">
        <f t="shared" si="1"/>
        <v>398665.40000000026</v>
      </c>
      <c r="E14" s="7">
        <f t="shared" si="0"/>
        <v>0</v>
      </c>
      <c r="F14" s="3"/>
      <c r="G14" s="7">
        <f t="shared" si="2"/>
        <v>0</v>
      </c>
    </row>
    <row r="15" spans="1:10">
      <c r="A15" s="18">
        <v>45335</v>
      </c>
      <c r="B15" s="3">
        <v>200</v>
      </c>
      <c r="C15" s="9"/>
      <c r="D15" s="3">
        <f t="shared" si="1"/>
        <v>398665.40000000026</v>
      </c>
      <c r="E15" s="7">
        <f t="shared" si="0"/>
        <v>0</v>
      </c>
      <c r="F15" s="3"/>
      <c r="G15" s="7">
        <f t="shared" si="2"/>
        <v>0</v>
      </c>
    </row>
    <row r="16" spans="1:10">
      <c r="A16" s="18">
        <v>45336</v>
      </c>
      <c r="B16" s="3">
        <v>200</v>
      </c>
      <c r="C16" s="9"/>
      <c r="D16" s="3">
        <f t="shared" si="1"/>
        <v>398665.40000000026</v>
      </c>
      <c r="E16" s="7">
        <f t="shared" si="0"/>
        <v>0</v>
      </c>
      <c r="F16" s="3"/>
      <c r="G16" s="7">
        <f t="shared" si="2"/>
        <v>0</v>
      </c>
    </row>
    <row r="17" spans="1:7">
      <c r="A17" s="18">
        <v>45337</v>
      </c>
      <c r="B17" s="3">
        <v>200</v>
      </c>
      <c r="C17" s="9"/>
      <c r="D17" s="3">
        <f t="shared" si="1"/>
        <v>398665.40000000026</v>
      </c>
      <c r="E17" s="7">
        <f t="shared" si="0"/>
        <v>0</v>
      </c>
      <c r="F17" s="3"/>
      <c r="G17" s="7">
        <f t="shared" si="2"/>
        <v>0</v>
      </c>
    </row>
    <row r="18" spans="1:7">
      <c r="A18" s="22">
        <v>45338</v>
      </c>
      <c r="B18" s="24">
        <v>200</v>
      </c>
      <c r="C18" s="26"/>
      <c r="D18" s="24">
        <f t="shared" si="1"/>
        <v>398665.40000000026</v>
      </c>
      <c r="E18" s="27">
        <f t="shared" si="0"/>
        <v>0</v>
      </c>
      <c r="F18" s="24"/>
      <c r="G18" s="27">
        <f t="shared" si="2"/>
        <v>0</v>
      </c>
    </row>
    <row r="19" spans="1:7">
      <c r="A19" s="18">
        <v>45339</v>
      </c>
      <c r="B19" s="3">
        <v>200</v>
      </c>
      <c r="C19" s="9"/>
      <c r="D19" s="3">
        <f t="shared" si="1"/>
        <v>398665.40000000026</v>
      </c>
      <c r="E19" s="7">
        <f t="shared" si="0"/>
        <v>0</v>
      </c>
      <c r="F19" s="3"/>
      <c r="G19" s="7">
        <f t="shared" si="2"/>
        <v>0</v>
      </c>
    </row>
    <row r="20" spans="1:7">
      <c r="A20" s="18">
        <v>45340</v>
      </c>
      <c r="B20" s="3">
        <v>200</v>
      </c>
      <c r="C20" s="9"/>
      <c r="D20" s="3">
        <f t="shared" si="1"/>
        <v>398665.40000000026</v>
      </c>
      <c r="E20" s="7">
        <f t="shared" si="0"/>
        <v>0</v>
      </c>
      <c r="F20" s="3"/>
      <c r="G20" s="7">
        <f t="shared" si="2"/>
        <v>0</v>
      </c>
    </row>
    <row r="21" spans="1:7">
      <c r="A21" s="18">
        <v>45341</v>
      </c>
      <c r="B21" s="3">
        <v>200</v>
      </c>
      <c r="C21" s="9"/>
      <c r="D21" s="3">
        <f t="shared" si="1"/>
        <v>398665.40000000026</v>
      </c>
      <c r="E21" s="7">
        <f t="shared" si="0"/>
        <v>0</v>
      </c>
      <c r="F21" s="3"/>
      <c r="G21" s="7">
        <f t="shared" si="2"/>
        <v>0</v>
      </c>
    </row>
    <row r="22" spans="1:7">
      <c r="A22" s="18">
        <v>45342</v>
      </c>
      <c r="B22" s="3">
        <v>200</v>
      </c>
      <c r="C22" s="9"/>
      <c r="D22" s="3">
        <f t="shared" si="1"/>
        <v>398665.40000000026</v>
      </c>
      <c r="E22" s="7">
        <f t="shared" si="0"/>
        <v>0</v>
      </c>
      <c r="F22" s="3"/>
      <c r="G22" s="7">
        <f t="shared" si="2"/>
        <v>0</v>
      </c>
    </row>
    <row r="23" spans="1:7">
      <c r="A23" s="18">
        <v>45343</v>
      </c>
      <c r="B23" s="3">
        <v>200</v>
      </c>
      <c r="C23" s="9"/>
      <c r="D23" s="3">
        <f t="shared" si="1"/>
        <v>398665.40000000026</v>
      </c>
      <c r="E23" s="7">
        <f t="shared" si="0"/>
        <v>0</v>
      </c>
      <c r="F23" s="3"/>
      <c r="G23" s="7">
        <f t="shared" si="2"/>
        <v>0</v>
      </c>
    </row>
    <row r="24" spans="1:7">
      <c r="A24" s="18">
        <v>45344</v>
      </c>
      <c r="B24" s="3">
        <v>200</v>
      </c>
      <c r="C24" s="9"/>
      <c r="D24" s="3">
        <f t="shared" si="1"/>
        <v>398665.40000000026</v>
      </c>
      <c r="E24" s="7">
        <f t="shared" si="0"/>
        <v>0</v>
      </c>
      <c r="F24" s="3"/>
      <c r="G24" s="7">
        <f t="shared" si="2"/>
        <v>0</v>
      </c>
    </row>
    <row r="25" spans="1:7">
      <c r="A25" s="22">
        <v>45345</v>
      </c>
      <c r="B25" s="24">
        <v>200</v>
      </c>
      <c r="C25" s="26"/>
      <c r="D25" s="24">
        <f t="shared" si="1"/>
        <v>398665.40000000026</v>
      </c>
      <c r="E25" s="27">
        <f t="shared" si="0"/>
        <v>0</v>
      </c>
      <c r="F25" s="24"/>
      <c r="G25" s="27">
        <f t="shared" si="2"/>
        <v>0</v>
      </c>
    </row>
    <row r="26" spans="1:7">
      <c r="A26" s="18">
        <v>45346</v>
      </c>
      <c r="B26" s="3">
        <v>200</v>
      </c>
      <c r="C26" s="9"/>
      <c r="D26" s="3">
        <f t="shared" si="1"/>
        <v>398665.40000000026</v>
      </c>
      <c r="E26" s="7">
        <f t="shared" si="0"/>
        <v>0</v>
      </c>
      <c r="F26" s="3"/>
      <c r="G26" s="7">
        <f t="shared" si="2"/>
        <v>0</v>
      </c>
    </row>
    <row r="27" spans="1:7">
      <c r="A27" s="18">
        <v>45347</v>
      </c>
      <c r="B27" s="3">
        <v>200</v>
      </c>
      <c r="C27" s="9"/>
      <c r="D27" s="3">
        <f t="shared" si="1"/>
        <v>398665.40000000026</v>
      </c>
      <c r="E27" s="7">
        <f t="shared" si="0"/>
        <v>0</v>
      </c>
      <c r="F27" s="3"/>
      <c r="G27" s="7">
        <f t="shared" si="2"/>
        <v>0</v>
      </c>
    </row>
    <row r="28" spans="1:7">
      <c r="A28" s="18">
        <v>45348</v>
      </c>
      <c r="B28" s="3">
        <v>200</v>
      </c>
      <c r="C28" s="9"/>
      <c r="D28" s="3">
        <f t="shared" si="1"/>
        <v>398665.40000000026</v>
      </c>
      <c r="E28" s="7">
        <f t="shared" si="0"/>
        <v>0</v>
      </c>
      <c r="F28" s="3"/>
      <c r="G28" s="7">
        <f t="shared" si="2"/>
        <v>0</v>
      </c>
    </row>
    <row r="29" spans="1:7">
      <c r="A29" s="18">
        <v>45349</v>
      </c>
      <c r="B29" s="3">
        <v>200</v>
      </c>
      <c r="C29" s="9"/>
      <c r="D29" s="3">
        <f t="shared" si="1"/>
        <v>398665.40000000026</v>
      </c>
      <c r="E29" s="7">
        <f t="shared" si="0"/>
        <v>0</v>
      </c>
      <c r="F29" s="3"/>
      <c r="G29" s="7">
        <f t="shared" si="2"/>
        <v>0</v>
      </c>
    </row>
    <row r="30" spans="1:7">
      <c r="A30" s="18">
        <v>45350</v>
      </c>
      <c r="B30" s="3">
        <v>200</v>
      </c>
      <c r="C30" s="9"/>
      <c r="D30" s="3">
        <f t="shared" si="1"/>
        <v>398665.40000000026</v>
      </c>
      <c r="E30" s="7">
        <f t="shared" si="0"/>
        <v>0</v>
      </c>
      <c r="F30" s="3"/>
      <c r="G30" s="7">
        <f t="shared" si="2"/>
        <v>0</v>
      </c>
    </row>
    <row r="31" spans="1:7">
      <c r="A31" s="18">
        <v>45351</v>
      </c>
      <c r="B31" s="3">
        <v>200</v>
      </c>
      <c r="C31" s="9"/>
      <c r="D31" s="3">
        <f t="shared" si="1"/>
        <v>398665.40000000026</v>
      </c>
      <c r="E31" s="7">
        <f t="shared" si="0"/>
        <v>0</v>
      </c>
      <c r="F31" s="3"/>
      <c r="G31" s="7">
        <f t="shared" si="2"/>
        <v>0</v>
      </c>
    </row>
    <row r="32" spans="1:7">
      <c r="A32" s="18"/>
      <c r="B32" s="3"/>
      <c r="C32" s="9"/>
      <c r="D32" s="3"/>
      <c r="E32" s="7"/>
      <c r="F32" s="3"/>
      <c r="G32" s="7"/>
    </row>
    <row r="33" spans="1:7">
      <c r="A33" s="18"/>
      <c r="B33" s="3"/>
      <c r="C33" s="9"/>
      <c r="D33" s="3"/>
      <c r="E33" s="7"/>
      <c r="F33" s="3"/>
      <c r="G33" s="7"/>
    </row>
    <row r="34" spans="1:7">
      <c r="C34" s="12">
        <f>SUM(C3:C33)</f>
        <v>2490.8000000000002</v>
      </c>
      <c r="D34" s="12"/>
      <c r="E34" s="12">
        <f>SUM(E3:E33)</f>
        <v>1.6140384000000001</v>
      </c>
      <c r="F34" s="12">
        <f>SUM(F3:F33)</f>
        <v>0.996</v>
      </c>
      <c r="G34" s="21">
        <f>SUM(G3:G33)</f>
        <v>247.71517808219178</v>
      </c>
    </row>
  </sheetData>
  <mergeCells count="1">
    <mergeCell ref="A1:G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0A52D-D1B7-4DF3-961C-9360DB5EE1F9}">
  <dimension ref="A1:J34"/>
  <sheetViews>
    <sheetView workbookViewId="0">
      <selection activeCell="A31" sqref="A31:G31"/>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22">
        <v>45352</v>
      </c>
      <c r="B3" s="24">
        <v>200</v>
      </c>
      <c r="C3" s="24"/>
      <c r="D3" s="24">
        <f>'Feb-24'!D31+'Feb-24'!C31</f>
        <v>398665.40000000026</v>
      </c>
      <c r="E3" s="27">
        <f>(C3/1000)*0.648</f>
        <v>0</v>
      </c>
      <c r="F3" s="24"/>
      <c r="G3" s="27">
        <f>(C3*$J$2)/$J$4</f>
        <v>0</v>
      </c>
    </row>
    <row r="4" spans="1:10" ht="15.75">
      <c r="A4" s="18">
        <v>45353</v>
      </c>
      <c r="B4" s="3">
        <v>200</v>
      </c>
      <c r="C4" s="3"/>
      <c r="D4" s="3">
        <f>D3+C4</f>
        <v>398665.40000000026</v>
      </c>
      <c r="E4" s="7">
        <f t="shared" ref="E4:E33" si="0">(C4/1000)*0.648</f>
        <v>0</v>
      </c>
      <c r="F4" s="3"/>
      <c r="G4" s="7">
        <f>(C4*$J$2)/$J$4</f>
        <v>0</v>
      </c>
      <c r="I4" s="35" t="s">
        <v>12</v>
      </c>
      <c r="J4" s="37">
        <f>'Jan-24'!J4</f>
        <v>109.5</v>
      </c>
    </row>
    <row r="5" spans="1:10">
      <c r="A5" s="18">
        <v>45354</v>
      </c>
      <c r="B5" s="3">
        <v>200</v>
      </c>
      <c r="C5" s="9"/>
      <c r="D5" s="3">
        <f t="shared" ref="D5:D33" si="1">D4+C5</f>
        <v>398665.40000000026</v>
      </c>
      <c r="E5" s="7">
        <f t="shared" si="0"/>
        <v>0</v>
      </c>
      <c r="F5" s="3"/>
      <c r="G5" s="7">
        <f t="shared" ref="G5:G33" si="2">(C5*$J$2)/$J$4</f>
        <v>0</v>
      </c>
    </row>
    <row r="6" spans="1:10">
      <c r="A6" s="18">
        <v>45355</v>
      </c>
      <c r="B6" s="3">
        <v>200</v>
      </c>
      <c r="C6" s="9"/>
      <c r="D6" s="3">
        <f t="shared" si="1"/>
        <v>398665.40000000026</v>
      </c>
      <c r="E6" s="7">
        <f t="shared" si="0"/>
        <v>0</v>
      </c>
      <c r="F6" s="3"/>
      <c r="G6" s="7">
        <f t="shared" si="2"/>
        <v>0</v>
      </c>
    </row>
    <row r="7" spans="1:10">
      <c r="A7" s="18">
        <v>45356</v>
      </c>
      <c r="B7" s="3">
        <v>200</v>
      </c>
      <c r="C7" s="9"/>
      <c r="D7" s="3">
        <f t="shared" si="1"/>
        <v>398665.40000000026</v>
      </c>
      <c r="E7" s="7">
        <f t="shared" si="0"/>
        <v>0</v>
      </c>
      <c r="F7" s="3"/>
      <c r="G7" s="7">
        <f t="shared" si="2"/>
        <v>0</v>
      </c>
    </row>
    <row r="8" spans="1:10">
      <c r="A8" s="18">
        <v>45357</v>
      </c>
      <c r="B8" s="3">
        <v>200</v>
      </c>
      <c r="C8" s="9"/>
      <c r="D8" s="3">
        <f t="shared" si="1"/>
        <v>398665.40000000026</v>
      </c>
      <c r="E8" s="7">
        <f t="shared" si="0"/>
        <v>0</v>
      </c>
      <c r="F8" s="3"/>
      <c r="G8" s="7">
        <f t="shared" si="2"/>
        <v>0</v>
      </c>
    </row>
    <row r="9" spans="1:10">
      <c r="A9" s="18">
        <v>45358</v>
      </c>
      <c r="B9" s="3">
        <v>200</v>
      </c>
      <c r="C9" s="9"/>
      <c r="D9" s="3">
        <f t="shared" si="1"/>
        <v>398665.40000000026</v>
      </c>
      <c r="E9" s="7">
        <f t="shared" si="0"/>
        <v>0</v>
      </c>
      <c r="F9" s="3"/>
      <c r="G9" s="7">
        <f t="shared" si="2"/>
        <v>0</v>
      </c>
    </row>
    <row r="10" spans="1:10">
      <c r="A10" s="22">
        <v>45359</v>
      </c>
      <c r="B10" s="24">
        <v>200</v>
      </c>
      <c r="C10" s="26"/>
      <c r="D10" s="24">
        <f t="shared" si="1"/>
        <v>398665.40000000026</v>
      </c>
      <c r="E10" s="27">
        <f t="shared" si="0"/>
        <v>0</v>
      </c>
      <c r="F10" s="24"/>
      <c r="G10" s="27">
        <f t="shared" si="2"/>
        <v>0</v>
      </c>
    </row>
    <row r="11" spans="1:10">
      <c r="A11" s="18">
        <v>45360</v>
      </c>
      <c r="B11" s="3">
        <v>200</v>
      </c>
      <c r="C11" s="9"/>
      <c r="D11" s="3">
        <f t="shared" si="1"/>
        <v>398665.40000000026</v>
      </c>
      <c r="E11" s="7">
        <f t="shared" si="0"/>
        <v>0</v>
      </c>
      <c r="F11" s="3"/>
      <c r="G11" s="7">
        <f t="shared" si="2"/>
        <v>0</v>
      </c>
    </row>
    <row r="12" spans="1:10">
      <c r="A12" s="18">
        <v>45361</v>
      </c>
      <c r="B12" s="3">
        <v>200</v>
      </c>
      <c r="C12" s="9"/>
      <c r="D12" s="3">
        <f t="shared" si="1"/>
        <v>398665.40000000026</v>
      </c>
      <c r="E12" s="7">
        <f t="shared" si="0"/>
        <v>0</v>
      </c>
      <c r="F12" s="3"/>
      <c r="G12" s="7">
        <f t="shared" si="2"/>
        <v>0</v>
      </c>
    </row>
    <row r="13" spans="1:10">
      <c r="A13" s="18">
        <v>45362</v>
      </c>
      <c r="B13" s="3">
        <v>200</v>
      </c>
      <c r="C13" s="9"/>
      <c r="D13" s="3">
        <f t="shared" si="1"/>
        <v>398665.40000000026</v>
      </c>
      <c r="E13" s="7">
        <f t="shared" si="0"/>
        <v>0</v>
      </c>
      <c r="F13" s="3"/>
      <c r="G13" s="7">
        <f t="shared" si="2"/>
        <v>0</v>
      </c>
    </row>
    <row r="14" spans="1:10">
      <c r="A14" s="18">
        <v>45363</v>
      </c>
      <c r="B14" s="3">
        <v>200</v>
      </c>
      <c r="C14" s="9"/>
      <c r="D14" s="3">
        <f t="shared" si="1"/>
        <v>398665.40000000026</v>
      </c>
      <c r="E14" s="7">
        <f t="shared" si="0"/>
        <v>0</v>
      </c>
      <c r="F14" s="3"/>
      <c r="G14" s="7">
        <f t="shared" si="2"/>
        <v>0</v>
      </c>
    </row>
    <row r="15" spans="1:10">
      <c r="A15" s="18">
        <v>45364</v>
      </c>
      <c r="B15" s="3">
        <v>200</v>
      </c>
      <c r="C15" s="9"/>
      <c r="D15" s="3">
        <f t="shared" si="1"/>
        <v>398665.40000000026</v>
      </c>
      <c r="E15" s="7">
        <f t="shared" si="0"/>
        <v>0</v>
      </c>
      <c r="F15" s="3"/>
      <c r="G15" s="7">
        <f t="shared" si="2"/>
        <v>0</v>
      </c>
    </row>
    <row r="16" spans="1:10">
      <c r="A16" s="18">
        <v>45365</v>
      </c>
      <c r="B16" s="3">
        <v>200</v>
      </c>
      <c r="C16" s="9"/>
      <c r="D16" s="3">
        <f t="shared" si="1"/>
        <v>398665.40000000026</v>
      </c>
      <c r="E16" s="7">
        <f t="shared" si="0"/>
        <v>0</v>
      </c>
      <c r="F16" s="3"/>
      <c r="G16" s="7">
        <f t="shared" si="2"/>
        <v>0</v>
      </c>
    </row>
    <row r="17" spans="1:7">
      <c r="A17" s="22">
        <v>45366</v>
      </c>
      <c r="B17" s="24">
        <v>200</v>
      </c>
      <c r="C17" s="26"/>
      <c r="D17" s="24">
        <f t="shared" si="1"/>
        <v>398665.40000000026</v>
      </c>
      <c r="E17" s="27">
        <f t="shared" si="0"/>
        <v>0</v>
      </c>
      <c r="F17" s="24"/>
      <c r="G17" s="27">
        <f t="shared" si="2"/>
        <v>0</v>
      </c>
    </row>
    <row r="18" spans="1:7">
      <c r="A18" s="18">
        <v>45367</v>
      </c>
      <c r="B18" s="3">
        <v>200</v>
      </c>
      <c r="C18" s="9"/>
      <c r="D18" s="3">
        <f t="shared" si="1"/>
        <v>398665.40000000026</v>
      </c>
      <c r="E18" s="7">
        <f t="shared" si="0"/>
        <v>0</v>
      </c>
      <c r="F18" s="3"/>
      <c r="G18" s="7">
        <f t="shared" si="2"/>
        <v>0</v>
      </c>
    </row>
    <row r="19" spans="1:7">
      <c r="A19" s="18">
        <v>45368</v>
      </c>
      <c r="B19" s="3">
        <v>200</v>
      </c>
      <c r="C19" s="9"/>
      <c r="D19" s="3">
        <f t="shared" si="1"/>
        <v>398665.40000000026</v>
      </c>
      <c r="E19" s="7">
        <f t="shared" si="0"/>
        <v>0</v>
      </c>
      <c r="F19" s="3"/>
      <c r="G19" s="7">
        <f t="shared" si="2"/>
        <v>0</v>
      </c>
    </row>
    <row r="20" spans="1:7">
      <c r="A20" s="18">
        <v>45369</v>
      </c>
      <c r="B20" s="3">
        <v>200</v>
      </c>
      <c r="C20" s="9"/>
      <c r="D20" s="3">
        <f t="shared" si="1"/>
        <v>398665.40000000026</v>
      </c>
      <c r="E20" s="7">
        <f t="shared" si="0"/>
        <v>0</v>
      </c>
      <c r="F20" s="3"/>
      <c r="G20" s="7">
        <f t="shared" si="2"/>
        <v>0</v>
      </c>
    </row>
    <row r="21" spans="1:7">
      <c r="A21" s="18">
        <v>45370</v>
      </c>
      <c r="B21" s="3">
        <v>200</v>
      </c>
      <c r="C21" s="9"/>
      <c r="D21" s="3">
        <f t="shared" si="1"/>
        <v>398665.40000000026</v>
      </c>
      <c r="E21" s="7">
        <f t="shared" si="0"/>
        <v>0</v>
      </c>
      <c r="F21" s="3"/>
      <c r="G21" s="7">
        <f t="shared" si="2"/>
        <v>0</v>
      </c>
    </row>
    <row r="22" spans="1:7">
      <c r="A22" s="18">
        <v>45371</v>
      </c>
      <c r="B22" s="3">
        <v>200</v>
      </c>
      <c r="C22" s="9"/>
      <c r="D22" s="3">
        <f t="shared" si="1"/>
        <v>398665.40000000026</v>
      </c>
      <c r="E22" s="7">
        <f t="shared" si="0"/>
        <v>0</v>
      </c>
      <c r="F22" s="3"/>
      <c r="G22" s="7">
        <f t="shared" si="2"/>
        <v>0</v>
      </c>
    </row>
    <row r="23" spans="1:7">
      <c r="A23" s="18">
        <v>45372</v>
      </c>
      <c r="B23" s="3">
        <v>200</v>
      </c>
      <c r="C23" s="9"/>
      <c r="D23" s="3">
        <f t="shared" si="1"/>
        <v>398665.40000000026</v>
      </c>
      <c r="E23" s="7">
        <f t="shared" si="0"/>
        <v>0</v>
      </c>
      <c r="F23" s="3"/>
      <c r="G23" s="7">
        <f t="shared" si="2"/>
        <v>0</v>
      </c>
    </row>
    <row r="24" spans="1:7">
      <c r="A24" s="22">
        <v>45373</v>
      </c>
      <c r="B24" s="24">
        <v>200</v>
      </c>
      <c r="C24" s="26"/>
      <c r="D24" s="24">
        <f t="shared" si="1"/>
        <v>398665.40000000026</v>
      </c>
      <c r="E24" s="27">
        <f t="shared" si="0"/>
        <v>0</v>
      </c>
      <c r="F24" s="24"/>
      <c r="G24" s="27">
        <f t="shared" si="2"/>
        <v>0</v>
      </c>
    </row>
    <row r="25" spans="1:7">
      <c r="A25" s="18">
        <v>45374</v>
      </c>
      <c r="B25" s="3">
        <v>200</v>
      </c>
      <c r="C25" s="9"/>
      <c r="D25" s="3">
        <f t="shared" si="1"/>
        <v>398665.40000000026</v>
      </c>
      <c r="E25" s="7">
        <f t="shared" si="0"/>
        <v>0</v>
      </c>
      <c r="F25" s="3"/>
      <c r="G25" s="7">
        <f t="shared" si="2"/>
        <v>0</v>
      </c>
    </row>
    <row r="26" spans="1:7">
      <c r="A26" s="18">
        <v>45375</v>
      </c>
      <c r="B26" s="3">
        <v>200</v>
      </c>
      <c r="C26" s="9"/>
      <c r="D26" s="3">
        <f t="shared" si="1"/>
        <v>398665.40000000026</v>
      </c>
      <c r="E26" s="7">
        <f t="shared" si="0"/>
        <v>0</v>
      </c>
      <c r="F26" s="3"/>
      <c r="G26" s="7">
        <f t="shared" si="2"/>
        <v>0</v>
      </c>
    </row>
    <row r="27" spans="1:7">
      <c r="A27" s="18">
        <v>45376</v>
      </c>
      <c r="B27" s="3">
        <v>200</v>
      </c>
      <c r="C27" s="9"/>
      <c r="D27" s="3">
        <f t="shared" si="1"/>
        <v>398665.40000000026</v>
      </c>
      <c r="E27" s="7">
        <f t="shared" si="0"/>
        <v>0</v>
      </c>
      <c r="F27" s="3"/>
      <c r="G27" s="7">
        <f t="shared" si="2"/>
        <v>0</v>
      </c>
    </row>
    <row r="28" spans="1:7">
      <c r="A28" s="18">
        <v>45377</v>
      </c>
      <c r="B28" s="3">
        <v>200</v>
      </c>
      <c r="C28" s="9"/>
      <c r="D28" s="3">
        <f t="shared" si="1"/>
        <v>398665.40000000026</v>
      </c>
      <c r="E28" s="7">
        <f t="shared" si="0"/>
        <v>0</v>
      </c>
      <c r="F28" s="3"/>
      <c r="G28" s="7">
        <f t="shared" si="2"/>
        <v>0</v>
      </c>
    </row>
    <row r="29" spans="1:7">
      <c r="A29" s="18">
        <v>45378</v>
      </c>
      <c r="B29" s="3">
        <v>200</v>
      </c>
      <c r="C29" s="9"/>
      <c r="D29" s="3">
        <f t="shared" si="1"/>
        <v>398665.40000000026</v>
      </c>
      <c r="E29" s="7">
        <f t="shared" si="0"/>
        <v>0</v>
      </c>
      <c r="F29" s="3"/>
      <c r="G29" s="7">
        <f t="shared" si="2"/>
        <v>0</v>
      </c>
    </row>
    <row r="30" spans="1:7">
      <c r="A30" s="18">
        <v>45379</v>
      </c>
      <c r="B30" s="3">
        <v>200</v>
      </c>
      <c r="C30" s="9"/>
      <c r="D30" s="3">
        <f t="shared" si="1"/>
        <v>398665.40000000026</v>
      </c>
      <c r="E30" s="7">
        <f t="shared" si="0"/>
        <v>0</v>
      </c>
      <c r="F30" s="3"/>
      <c r="G30" s="7">
        <f t="shared" si="2"/>
        <v>0</v>
      </c>
    </row>
    <row r="31" spans="1:7">
      <c r="A31" s="22">
        <v>45380</v>
      </c>
      <c r="B31" s="24">
        <v>200</v>
      </c>
      <c r="C31" s="26"/>
      <c r="D31" s="24">
        <f t="shared" si="1"/>
        <v>398665.40000000026</v>
      </c>
      <c r="E31" s="27">
        <f t="shared" si="0"/>
        <v>0</v>
      </c>
      <c r="F31" s="24"/>
      <c r="G31" s="27">
        <f t="shared" si="2"/>
        <v>0</v>
      </c>
    </row>
    <row r="32" spans="1:7">
      <c r="A32" s="18">
        <v>45381</v>
      </c>
      <c r="B32" s="3">
        <v>200</v>
      </c>
      <c r="C32" s="9"/>
      <c r="D32" s="3">
        <f t="shared" si="1"/>
        <v>398665.40000000026</v>
      </c>
      <c r="E32" s="7">
        <f t="shared" si="0"/>
        <v>0</v>
      </c>
      <c r="F32" s="3"/>
      <c r="G32" s="7">
        <f t="shared" si="2"/>
        <v>0</v>
      </c>
    </row>
    <row r="33" spans="1:7">
      <c r="A33" s="18">
        <v>45382</v>
      </c>
      <c r="B33" s="3">
        <v>200</v>
      </c>
      <c r="C33" s="9"/>
      <c r="D33" s="3">
        <f t="shared" si="1"/>
        <v>398665.40000000026</v>
      </c>
      <c r="E33" s="7">
        <f t="shared" si="0"/>
        <v>0</v>
      </c>
      <c r="F33" s="3"/>
      <c r="G33" s="7">
        <f t="shared" si="2"/>
        <v>0</v>
      </c>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F4691-CE95-4B5E-829D-BC7087F3856B}">
  <dimension ref="A1:J34"/>
  <sheetViews>
    <sheetView workbookViewId="0">
      <selection activeCell="E17" sqref="E17"/>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45383</v>
      </c>
      <c r="B3" s="3">
        <v>200</v>
      </c>
      <c r="C3" s="3"/>
      <c r="D3" s="3">
        <f>'Mar-24'!D33+'Mar-24'!C33</f>
        <v>398665.40000000026</v>
      </c>
      <c r="E3" s="7">
        <f>(C3/1000)*0.648</f>
        <v>0</v>
      </c>
      <c r="F3" s="3"/>
      <c r="G3" s="7">
        <f>(C3*$J$2)/$J$4</f>
        <v>0</v>
      </c>
    </row>
    <row r="4" spans="1:10" ht="15.75">
      <c r="A4" s="18">
        <v>45384</v>
      </c>
      <c r="B4" s="3">
        <v>200</v>
      </c>
      <c r="C4" s="3"/>
      <c r="D4" s="3">
        <f>D3+C4</f>
        <v>398665.40000000026</v>
      </c>
      <c r="E4" s="7">
        <f t="shared" ref="E4:E32" si="0">(C4/1000)*0.648</f>
        <v>0</v>
      </c>
      <c r="F4" s="3"/>
      <c r="G4" s="7">
        <f>(C4*$J$2)/$J$4</f>
        <v>0</v>
      </c>
      <c r="I4" s="35" t="s">
        <v>12</v>
      </c>
      <c r="J4" s="37">
        <f>'Jan-24'!J4</f>
        <v>109.5</v>
      </c>
    </row>
    <row r="5" spans="1:10">
      <c r="A5" s="18">
        <v>45385</v>
      </c>
      <c r="B5" s="3">
        <v>200</v>
      </c>
      <c r="C5" s="9"/>
      <c r="D5" s="3">
        <f t="shared" ref="D5:D32" si="1">D4+C5</f>
        <v>398665.40000000026</v>
      </c>
      <c r="E5" s="7">
        <f t="shared" si="0"/>
        <v>0</v>
      </c>
      <c r="F5" s="3"/>
      <c r="G5" s="7">
        <f t="shared" ref="G5:G32" si="2">(C5*$J$2)/$J$4</f>
        <v>0</v>
      </c>
    </row>
    <row r="6" spans="1:10">
      <c r="A6" s="18">
        <v>45386</v>
      </c>
      <c r="B6" s="3">
        <v>200</v>
      </c>
      <c r="C6" s="9"/>
      <c r="D6" s="3">
        <f t="shared" si="1"/>
        <v>398665.40000000026</v>
      </c>
      <c r="E6" s="7">
        <f t="shared" si="0"/>
        <v>0</v>
      </c>
      <c r="F6" s="3"/>
      <c r="G6" s="7">
        <f t="shared" si="2"/>
        <v>0</v>
      </c>
    </row>
    <row r="7" spans="1:10">
      <c r="A7" s="22">
        <v>45387</v>
      </c>
      <c r="B7" s="24">
        <v>200</v>
      </c>
      <c r="C7" s="26"/>
      <c r="D7" s="24">
        <f t="shared" si="1"/>
        <v>398665.40000000026</v>
      </c>
      <c r="E7" s="27">
        <f t="shared" si="0"/>
        <v>0</v>
      </c>
      <c r="F7" s="24"/>
      <c r="G7" s="27">
        <f t="shared" si="2"/>
        <v>0</v>
      </c>
    </row>
    <row r="8" spans="1:10">
      <c r="A8" s="18">
        <v>45388</v>
      </c>
      <c r="B8" s="3">
        <v>200</v>
      </c>
      <c r="C8" s="9"/>
      <c r="D8" s="3">
        <f t="shared" si="1"/>
        <v>398665.40000000026</v>
      </c>
      <c r="E8" s="7">
        <f t="shared" si="0"/>
        <v>0</v>
      </c>
      <c r="F8" s="3"/>
      <c r="G8" s="7">
        <f t="shared" si="2"/>
        <v>0</v>
      </c>
    </row>
    <row r="9" spans="1:10">
      <c r="A9" s="18">
        <v>45389</v>
      </c>
      <c r="B9" s="3">
        <v>200</v>
      </c>
      <c r="C9" s="9"/>
      <c r="D9" s="3">
        <f t="shared" si="1"/>
        <v>398665.40000000026</v>
      </c>
      <c r="E9" s="7">
        <f t="shared" si="0"/>
        <v>0</v>
      </c>
      <c r="F9" s="3"/>
      <c r="G9" s="7">
        <f t="shared" si="2"/>
        <v>0</v>
      </c>
    </row>
    <row r="10" spans="1:10">
      <c r="A10" s="18">
        <v>45390</v>
      </c>
      <c r="B10" s="3">
        <v>200</v>
      </c>
      <c r="C10" s="9"/>
      <c r="D10" s="3">
        <f t="shared" si="1"/>
        <v>398665.40000000026</v>
      </c>
      <c r="E10" s="7">
        <f t="shared" si="0"/>
        <v>0</v>
      </c>
      <c r="F10" s="3"/>
      <c r="G10" s="7">
        <f t="shared" si="2"/>
        <v>0</v>
      </c>
    </row>
    <row r="11" spans="1:10">
      <c r="A11" s="18">
        <v>45391</v>
      </c>
      <c r="B11" s="3">
        <v>200</v>
      </c>
      <c r="C11" s="9"/>
      <c r="D11" s="3">
        <f t="shared" si="1"/>
        <v>398665.40000000026</v>
      </c>
      <c r="E11" s="7">
        <f t="shared" si="0"/>
        <v>0</v>
      </c>
      <c r="F11" s="3"/>
      <c r="G11" s="7">
        <f t="shared" si="2"/>
        <v>0</v>
      </c>
    </row>
    <row r="12" spans="1:10">
      <c r="A12" s="18">
        <v>45392</v>
      </c>
      <c r="B12" s="3">
        <v>200</v>
      </c>
      <c r="C12" s="9"/>
      <c r="D12" s="3">
        <f t="shared" si="1"/>
        <v>398665.40000000026</v>
      </c>
      <c r="E12" s="7">
        <f t="shared" si="0"/>
        <v>0</v>
      </c>
      <c r="F12" s="3"/>
      <c r="G12" s="7">
        <f t="shared" si="2"/>
        <v>0</v>
      </c>
    </row>
    <row r="13" spans="1:10">
      <c r="A13" s="18">
        <v>45393</v>
      </c>
      <c r="B13" s="3">
        <v>200</v>
      </c>
      <c r="C13" s="9"/>
      <c r="D13" s="3">
        <f t="shared" si="1"/>
        <v>398665.40000000026</v>
      </c>
      <c r="E13" s="7">
        <f t="shared" si="0"/>
        <v>0</v>
      </c>
      <c r="F13" s="3"/>
      <c r="G13" s="7">
        <f t="shared" si="2"/>
        <v>0</v>
      </c>
    </row>
    <row r="14" spans="1:10">
      <c r="A14" s="22">
        <v>45394</v>
      </c>
      <c r="B14" s="24">
        <v>200</v>
      </c>
      <c r="C14" s="26"/>
      <c r="D14" s="24">
        <f t="shared" si="1"/>
        <v>398665.40000000026</v>
      </c>
      <c r="E14" s="27">
        <f t="shared" si="0"/>
        <v>0</v>
      </c>
      <c r="F14" s="24"/>
      <c r="G14" s="27">
        <f t="shared" si="2"/>
        <v>0</v>
      </c>
    </row>
    <row r="15" spans="1:10">
      <c r="A15" s="18">
        <v>45395</v>
      </c>
      <c r="B15" s="3">
        <v>200</v>
      </c>
      <c r="C15" s="9"/>
      <c r="D15" s="3">
        <f t="shared" si="1"/>
        <v>398665.40000000026</v>
      </c>
      <c r="E15" s="7">
        <f t="shared" si="0"/>
        <v>0</v>
      </c>
      <c r="F15" s="3"/>
      <c r="G15" s="7">
        <f t="shared" si="2"/>
        <v>0</v>
      </c>
    </row>
    <row r="16" spans="1:10">
      <c r="A16" s="18">
        <v>45396</v>
      </c>
      <c r="B16" s="3">
        <v>200</v>
      </c>
      <c r="C16" s="9"/>
      <c r="D16" s="3">
        <f t="shared" si="1"/>
        <v>398665.40000000026</v>
      </c>
      <c r="E16" s="7">
        <f t="shared" si="0"/>
        <v>0</v>
      </c>
      <c r="F16" s="3"/>
      <c r="G16" s="7">
        <f t="shared" si="2"/>
        <v>0</v>
      </c>
    </row>
    <row r="17" spans="1:7">
      <c r="A17" s="18">
        <v>45397</v>
      </c>
      <c r="B17" s="3">
        <v>200</v>
      </c>
      <c r="C17" s="9"/>
      <c r="D17" s="3">
        <f t="shared" si="1"/>
        <v>398665.40000000026</v>
      </c>
      <c r="E17" s="7">
        <f t="shared" si="0"/>
        <v>0</v>
      </c>
      <c r="F17" s="3"/>
      <c r="G17" s="7">
        <f t="shared" si="2"/>
        <v>0</v>
      </c>
    </row>
    <row r="18" spans="1:7">
      <c r="A18" s="18">
        <v>45398</v>
      </c>
      <c r="B18" s="3">
        <v>200</v>
      </c>
      <c r="C18" s="9"/>
      <c r="D18" s="3">
        <f t="shared" si="1"/>
        <v>398665.40000000026</v>
      </c>
      <c r="E18" s="7">
        <f t="shared" si="0"/>
        <v>0</v>
      </c>
      <c r="F18" s="3"/>
      <c r="G18" s="7">
        <f t="shared" si="2"/>
        <v>0</v>
      </c>
    </row>
    <row r="19" spans="1:7">
      <c r="A19" s="18">
        <v>45399</v>
      </c>
      <c r="B19" s="3">
        <v>200</v>
      </c>
      <c r="C19" s="9"/>
      <c r="D19" s="3">
        <f t="shared" si="1"/>
        <v>398665.40000000026</v>
      </c>
      <c r="E19" s="7">
        <f t="shared" si="0"/>
        <v>0</v>
      </c>
      <c r="F19" s="3"/>
      <c r="G19" s="7">
        <f t="shared" si="2"/>
        <v>0</v>
      </c>
    </row>
    <row r="20" spans="1:7">
      <c r="A20" s="18">
        <v>45400</v>
      </c>
      <c r="B20" s="3">
        <v>200</v>
      </c>
      <c r="C20" s="9"/>
      <c r="D20" s="3">
        <f t="shared" si="1"/>
        <v>398665.40000000026</v>
      </c>
      <c r="E20" s="7">
        <f t="shared" si="0"/>
        <v>0</v>
      </c>
      <c r="F20" s="3"/>
      <c r="G20" s="7">
        <f t="shared" si="2"/>
        <v>0</v>
      </c>
    </row>
    <row r="21" spans="1:7">
      <c r="A21" s="22">
        <v>45401</v>
      </c>
      <c r="B21" s="24">
        <v>200</v>
      </c>
      <c r="C21" s="26"/>
      <c r="D21" s="24">
        <f t="shared" si="1"/>
        <v>398665.40000000026</v>
      </c>
      <c r="E21" s="27">
        <f t="shared" si="0"/>
        <v>0</v>
      </c>
      <c r="F21" s="24"/>
      <c r="G21" s="27">
        <f t="shared" si="2"/>
        <v>0</v>
      </c>
    </row>
    <row r="22" spans="1:7">
      <c r="A22" s="18">
        <v>45402</v>
      </c>
      <c r="B22" s="3">
        <v>200</v>
      </c>
      <c r="C22" s="9"/>
      <c r="D22" s="3">
        <f t="shared" si="1"/>
        <v>398665.40000000026</v>
      </c>
      <c r="E22" s="7">
        <f t="shared" si="0"/>
        <v>0</v>
      </c>
      <c r="F22" s="3"/>
      <c r="G22" s="7">
        <f t="shared" si="2"/>
        <v>0</v>
      </c>
    </row>
    <row r="23" spans="1:7">
      <c r="A23" s="18">
        <v>45403</v>
      </c>
      <c r="B23" s="3">
        <v>200</v>
      </c>
      <c r="C23" s="9"/>
      <c r="D23" s="3">
        <f t="shared" si="1"/>
        <v>398665.40000000026</v>
      </c>
      <c r="E23" s="7">
        <f t="shared" si="0"/>
        <v>0</v>
      </c>
      <c r="F23" s="3"/>
      <c r="G23" s="7">
        <f t="shared" si="2"/>
        <v>0</v>
      </c>
    </row>
    <row r="24" spans="1:7">
      <c r="A24" s="18">
        <v>45404</v>
      </c>
      <c r="B24" s="3">
        <v>200</v>
      </c>
      <c r="C24" s="9"/>
      <c r="D24" s="3">
        <f t="shared" si="1"/>
        <v>398665.40000000026</v>
      </c>
      <c r="E24" s="7">
        <f t="shared" si="0"/>
        <v>0</v>
      </c>
      <c r="F24" s="3"/>
      <c r="G24" s="7">
        <f t="shared" si="2"/>
        <v>0</v>
      </c>
    </row>
    <row r="25" spans="1:7">
      <c r="A25" s="18">
        <v>45405</v>
      </c>
      <c r="B25" s="3">
        <v>200</v>
      </c>
      <c r="C25" s="9"/>
      <c r="D25" s="3">
        <f t="shared" si="1"/>
        <v>398665.40000000026</v>
      </c>
      <c r="E25" s="7">
        <f t="shared" si="0"/>
        <v>0</v>
      </c>
      <c r="F25" s="3"/>
      <c r="G25" s="7">
        <f t="shared" si="2"/>
        <v>0</v>
      </c>
    </row>
    <row r="26" spans="1:7">
      <c r="A26" s="18">
        <v>45406</v>
      </c>
      <c r="B26" s="3">
        <v>200</v>
      </c>
      <c r="C26" s="9"/>
      <c r="D26" s="3">
        <f t="shared" si="1"/>
        <v>398665.40000000026</v>
      </c>
      <c r="E26" s="7">
        <f t="shared" si="0"/>
        <v>0</v>
      </c>
      <c r="F26" s="3"/>
      <c r="G26" s="7">
        <f t="shared" si="2"/>
        <v>0</v>
      </c>
    </row>
    <row r="27" spans="1:7">
      <c r="A27" s="18">
        <v>45407</v>
      </c>
      <c r="B27" s="3">
        <v>200</v>
      </c>
      <c r="C27" s="9"/>
      <c r="D27" s="3">
        <f t="shared" si="1"/>
        <v>398665.40000000026</v>
      </c>
      <c r="E27" s="7">
        <f t="shared" si="0"/>
        <v>0</v>
      </c>
      <c r="F27" s="3"/>
      <c r="G27" s="7">
        <f t="shared" si="2"/>
        <v>0</v>
      </c>
    </row>
    <row r="28" spans="1:7">
      <c r="A28" s="22">
        <v>45408</v>
      </c>
      <c r="B28" s="24">
        <v>200</v>
      </c>
      <c r="C28" s="26"/>
      <c r="D28" s="24">
        <f t="shared" si="1"/>
        <v>398665.40000000026</v>
      </c>
      <c r="E28" s="27">
        <f t="shared" si="0"/>
        <v>0</v>
      </c>
      <c r="F28" s="24"/>
      <c r="G28" s="27">
        <f t="shared" si="2"/>
        <v>0</v>
      </c>
    </row>
    <row r="29" spans="1:7">
      <c r="A29" s="18">
        <v>45409</v>
      </c>
      <c r="B29" s="3">
        <v>200</v>
      </c>
      <c r="C29" s="9"/>
      <c r="D29" s="3">
        <f t="shared" si="1"/>
        <v>398665.40000000026</v>
      </c>
      <c r="E29" s="7">
        <f t="shared" si="0"/>
        <v>0</v>
      </c>
      <c r="F29" s="3"/>
      <c r="G29" s="7">
        <f t="shared" si="2"/>
        <v>0</v>
      </c>
    </row>
    <row r="30" spans="1:7">
      <c r="A30" s="18">
        <v>45410</v>
      </c>
      <c r="B30" s="3">
        <v>200</v>
      </c>
      <c r="C30" s="9"/>
      <c r="D30" s="3">
        <f t="shared" si="1"/>
        <v>398665.40000000026</v>
      </c>
      <c r="E30" s="7">
        <f t="shared" si="0"/>
        <v>0</v>
      </c>
      <c r="F30" s="3"/>
      <c r="G30" s="7">
        <f t="shared" si="2"/>
        <v>0</v>
      </c>
    </row>
    <row r="31" spans="1:7">
      <c r="A31" s="18">
        <v>45411</v>
      </c>
      <c r="B31" s="3">
        <v>200</v>
      </c>
      <c r="C31" s="9"/>
      <c r="D31" s="3">
        <f t="shared" si="1"/>
        <v>398665.40000000026</v>
      </c>
      <c r="E31" s="7">
        <f t="shared" si="0"/>
        <v>0</v>
      </c>
      <c r="F31" s="3"/>
      <c r="G31" s="7">
        <f t="shared" si="2"/>
        <v>0</v>
      </c>
    </row>
    <row r="32" spans="1:7">
      <c r="A32" s="18">
        <v>45412</v>
      </c>
      <c r="B32" s="3">
        <v>200</v>
      </c>
      <c r="C32" s="9"/>
      <c r="D32" s="3">
        <f t="shared" si="1"/>
        <v>398665.40000000026</v>
      </c>
      <c r="E32" s="7">
        <f t="shared" si="0"/>
        <v>0</v>
      </c>
      <c r="F32" s="3"/>
      <c r="G32" s="7">
        <f t="shared" si="2"/>
        <v>0</v>
      </c>
    </row>
    <row r="33" spans="1:7">
      <c r="A33" s="18"/>
      <c r="B33" s="3"/>
      <c r="C33" s="9"/>
      <c r="D33" s="3"/>
      <c r="E33" s="7"/>
      <c r="F33" s="3"/>
      <c r="G33" s="7"/>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4150F-8EC4-469D-B271-085B0FE4FDFC}">
  <dimension ref="A1:J34"/>
  <sheetViews>
    <sheetView workbookViewId="0">
      <selection activeCell="A33" sqref="A33:G33"/>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45413</v>
      </c>
      <c r="B3" s="3">
        <v>200</v>
      </c>
      <c r="C3" s="3"/>
      <c r="D3" s="3">
        <f>'April-24'!D32+'April-24'!C32</f>
        <v>398665.40000000026</v>
      </c>
      <c r="E3" s="7">
        <f>(C3/1000)*0.648</f>
        <v>0</v>
      </c>
      <c r="F3" s="3"/>
      <c r="G3" s="7">
        <f>(C3*$J$2)/$J$4</f>
        <v>0</v>
      </c>
    </row>
    <row r="4" spans="1:10" ht="15.75">
      <c r="A4" s="18">
        <v>45414</v>
      </c>
      <c r="B4" s="3">
        <v>200</v>
      </c>
      <c r="C4" s="3"/>
      <c r="D4" s="3">
        <f>D3+C4</f>
        <v>398665.40000000026</v>
      </c>
      <c r="E4" s="7">
        <f t="shared" ref="E4:E33" si="0">(C4/1000)*0.648</f>
        <v>0</v>
      </c>
      <c r="F4" s="3"/>
      <c r="G4" s="7">
        <f>(C4*$J$2)/$J$4</f>
        <v>0</v>
      </c>
      <c r="I4" s="35" t="s">
        <v>12</v>
      </c>
      <c r="J4" s="37">
        <f>'Jan-24'!J4</f>
        <v>109.5</v>
      </c>
    </row>
    <row r="5" spans="1:10">
      <c r="A5" s="22">
        <v>45415</v>
      </c>
      <c r="B5" s="24">
        <v>200</v>
      </c>
      <c r="C5" s="26"/>
      <c r="D5" s="24">
        <f t="shared" ref="D5:D33" si="1">D4+C5</f>
        <v>398665.40000000026</v>
      </c>
      <c r="E5" s="27">
        <f t="shared" si="0"/>
        <v>0</v>
      </c>
      <c r="F5" s="24"/>
      <c r="G5" s="27">
        <f t="shared" ref="G5:G33" si="2">(C5*$J$2)/$J$4</f>
        <v>0</v>
      </c>
    </row>
    <row r="6" spans="1:10">
      <c r="A6" s="18">
        <v>45416</v>
      </c>
      <c r="B6" s="3">
        <v>200</v>
      </c>
      <c r="C6" s="9"/>
      <c r="D6" s="3">
        <f t="shared" si="1"/>
        <v>398665.40000000026</v>
      </c>
      <c r="E6" s="7">
        <f t="shared" si="0"/>
        <v>0</v>
      </c>
      <c r="F6" s="3"/>
      <c r="G6" s="7">
        <f t="shared" si="2"/>
        <v>0</v>
      </c>
    </row>
    <row r="7" spans="1:10">
      <c r="A7" s="18">
        <v>45417</v>
      </c>
      <c r="B7" s="3">
        <v>200</v>
      </c>
      <c r="C7" s="9"/>
      <c r="D7" s="3">
        <f t="shared" si="1"/>
        <v>398665.40000000026</v>
      </c>
      <c r="E7" s="7">
        <f t="shared" si="0"/>
        <v>0</v>
      </c>
      <c r="F7" s="3"/>
      <c r="G7" s="7">
        <f t="shared" si="2"/>
        <v>0</v>
      </c>
    </row>
    <row r="8" spans="1:10">
      <c r="A8" s="18">
        <v>45418</v>
      </c>
      <c r="B8" s="3">
        <v>200</v>
      </c>
      <c r="C8" s="9"/>
      <c r="D8" s="3">
        <f t="shared" si="1"/>
        <v>398665.40000000026</v>
      </c>
      <c r="E8" s="7">
        <f t="shared" si="0"/>
        <v>0</v>
      </c>
      <c r="F8" s="3"/>
      <c r="G8" s="7">
        <f t="shared" si="2"/>
        <v>0</v>
      </c>
    </row>
    <row r="9" spans="1:10">
      <c r="A9" s="18">
        <v>45419</v>
      </c>
      <c r="B9" s="3">
        <v>200</v>
      </c>
      <c r="C9" s="9"/>
      <c r="D9" s="3">
        <f t="shared" si="1"/>
        <v>398665.40000000026</v>
      </c>
      <c r="E9" s="7">
        <f t="shared" si="0"/>
        <v>0</v>
      </c>
      <c r="F9" s="3"/>
      <c r="G9" s="7">
        <f t="shared" si="2"/>
        <v>0</v>
      </c>
    </row>
    <row r="10" spans="1:10">
      <c r="A10" s="18">
        <v>45420</v>
      </c>
      <c r="B10" s="3">
        <v>200</v>
      </c>
      <c r="C10" s="9"/>
      <c r="D10" s="3">
        <f t="shared" si="1"/>
        <v>398665.40000000026</v>
      </c>
      <c r="E10" s="7">
        <f t="shared" si="0"/>
        <v>0</v>
      </c>
      <c r="F10" s="3"/>
      <c r="G10" s="7">
        <f t="shared" si="2"/>
        <v>0</v>
      </c>
    </row>
    <row r="11" spans="1:10">
      <c r="A11" s="18">
        <v>45421</v>
      </c>
      <c r="B11" s="3">
        <v>200</v>
      </c>
      <c r="C11" s="9"/>
      <c r="D11" s="3">
        <f t="shared" si="1"/>
        <v>398665.40000000026</v>
      </c>
      <c r="E11" s="7">
        <f t="shared" si="0"/>
        <v>0</v>
      </c>
      <c r="F11" s="3"/>
      <c r="G11" s="7">
        <f t="shared" si="2"/>
        <v>0</v>
      </c>
    </row>
    <row r="12" spans="1:10">
      <c r="A12" s="22">
        <v>45422</v>
      </c>
      <c r="B12" s="24">
        <v>200</v>
      </c>
      <c r="C12" s="26"/>
      <c r="D12" s="24">
        <f t="shared" si="1"/>
        <v>398665.40000000026</v>
      </c>
      <c r="E12" s="27">
        <f t="shared" si="0"/>
        <v>0</v>
      </c>
      <c r="F12" s="24"/>
      <c r="G12" s="27">
        <f t="shared" si="2"/>
        <v>0</v>
      </c>
    </row>
    <row r="13" spans="1:10">
      <c r="A13" s="18">
        <v>45423</v>
      </c>
      <c r="B13" s="3">
        <v>200</v>
      </c>
      <c r="C13" s="9"/>
      <c r="D13" s="3">
        <f t="shared" si="1"/>
        <v>398665.40000000026</v>
      </c>
      <c r="E13" s="7">
        <f t="shared" si="0"/>
        <v>0</v>
      </c>
      <c r="F13" s="3"/>
      <c r="G13" s="7">
        <f t="shared" si="2"/>
        <v>0</v>
      </c>
    </row>
    <row r="14" spans="1:10">
      <c r="A14" s="18">
        <v>45424</v>
      </c>
      <c r="B14" s="3">
        <v>200</v>
      </c>
      <c r="C14" s="9"/>
      <c r="D14" s="3">
        <f t="shared" si="1"/>
        <v>398665.40000000026</v>
      </c>
      <c r="E14" s="7">
        <f t="shared" si="0"/>
        <v>0</v>
      </c>
      <c r="F14" s="3"/>
      <c r="G14" s="7">
        <f t="shared" si="2"/>
        <v>0</v>
      </c>
    </row>
    <row r="15" spans="1:10">
      <c r="A15" s="18">
        <v>45425</v>
      </c>
      <c r="B15" s="3">
        <v>200</v>
      </c>
      <c r="C15" s="9"/>
      <c r="D15" s="3">
        <f t="shared" si="1"/>
        <v>398665.40000000026</v>
      </c>
      <c r="E15" s="7">
        <f t="shared" si="0"/>
        <v>0</v>
      </c>
      <c r="F15" s="3"/>
      <c r="G15" s="7">
        <f t="shared" si="2"/>
        <v>0</v>
      </c>
    </row>
    <row r="16" spans="1:10">
      <c r="A16" s="18">
        <v>45426</v>
      </c>
      <c r="B16" s="3">
        <v>200</v>
      </c>
      <c r="C16" s="9"/>
      <c r="D16" s="3">
        <f t="shared" si="1"/>
        <v>398665.40000000026</v>
      </c>
      <c r="E16" s="7">
        <f t="shared" si="0"/>
        <v>0</v>
      </c>
      <c r="F16" s="3"/>
      <c r="G16" s="7">
        <f t="shared" si="2"/>
        <v>0</v>
      </c>
    </row>
    <row r="17" spans="1:7">
      <c r="A17" s="18">
        <v>45427</v>
      </c>
      <c r="B17" s="3">
        <v>200</v>
      </c>
      <c r="C17" s="9"/>
      <c r="D17" s="3">
        <f t="shared" si="1"/>
        <v>398665.40000000026</v>
      </c>
      <c r="E17" s="7">
        <f t="shared" si="0"/>
        <v>0</v>
      </c>
      <c r="F17" s="3"/>
      <c r="G17" s="7">
        <f t="shared" si="2"/>
        <v>0</v>
      </c>
    </row>
    <row r="18" spans="1:7">
      <c r="A18" s="18">
        <v>45428</v>
      </c>
      <c r="B18" s="3">
        <v>200</v>
      </c>
      <c r="C18" s="9"/>
      <c r="D18" s="3">
        <f t="shared" si="1"/>
        <v>398665.40000000026</v>
      </c>
      <c r="E18" s="7">
        <f t="shared" si="0"/>
        <v>0</v>
      </c>
      <c r="F18" s="3"/>
      <c r="G18" s="7">
        <f t="shared" si="2"/>
        <v>0</v>
      </c>
    </row>
    <row r="19" spans="1:7">
      <c r="A19" s="22">
        <v>45429</v>
      </c>
      <c r="B19" s="24">
        <v>200</v>
      </c>
      <c r="C19" s="26"/>
      <c r="D19" s="24">
        <f t="shared" si="1"/>
        <v>398665.40000000026</v>
      </c>
      <c r="E19" s="27">
        <f t="shared" si="0"/>
        <v>0</v>
      </c>
      <c r="F19" s="24"/>
      <c r="G19" s="27">
        <f t="shared" si="2"/>
        <v>0</v>
      </c>
    </row>
    <row r="20" spans="1:7">
      <c r="A20" s="18">
        <v>45430</v>
      </c>
      <c r="B20" s="3">
        <v>200</v>
      </c>
      <c r="C20" s="9"/>
      <c r="D20" s="3">
        <f t="shared" si="1"/>
        <v>398665.40000000026</v>
      </c>
      <c r="E20" s="7">
        <f t="shared" si="0"/>
        <v>0</v>
      </c>
      <c r="F20" s="3"/>
      <c r="G20" s="7">
        <f t="shared" si="2"/>
        <v>0</v>
      </c>
    </row>
    <row r="21" spans="1:7">
      <c r="A21" s="18">
        <v>45431</v>
      </c>
      <c r="B21" s="3">
        <v>200</v>
      </c>
      <c r="C21" s="9"/>
      <c r="D21" s="3">
        <f t="shared" si="1"/>
        <v>398665.40000000026</v>
      </c>
      <c r="E21" s="7">
        <f t="shared" si="0"/>
        <v>0</v>
      </c>
      <c r="F21" s="3"/>
      <c r="G21" s="7">
        <f t="shared" si="2"/>
        <v>0</v>
      </c>
    </row>
    <row r="22" spans="1:7">
      <c r="A22" s="18">
        <v>45432</v>
      </c>
      <c r="B22" s="3">
        <v>200</v>
      </c>
      <c r="C22" s="9"/>
      <c r="D22" s="3">
        <f t="shared" si="1"/>
        <v>398665.40000000026</v>
      </c>
      <c r="E22" s="7">
        <f t="shared" si="0"/>
        <v>0</v>
      </c>
      <c r="F22" s="3"/>
      <c r="G22" s="7">
        <f t="shared" si="2"/>
        <v>0</v>
      </c>
    </row>
    <row r="23" spans="1:7">
      <c r="A23" s="18">
        <v>45433</v>
      </c>
      <c r="B23" s="3">
        <v>200</v>
      </c>
      <c r="C23" s="9"/>
      <c r="D23" s="3">
        <f t="shared" si="1"/>
        <v>398665.40000000026</v>
      </c>
      <c r="E23" s="7">
        <f t="shared" si="0"/>
        <v>0</v>
      </c>
      <c r="F23" s="3"/>
      <c r="G23" s="7">
        <f t="shared" si="2"/>
        <v>0</v>
      </c>
    </row>
    <row r="24" spans="1:7">
      <c r="A24" s="18">
        <v>45434</v>
      </c>
      <c r="B24" s="3">
        <v>200</v>
      </c>
      <c r="C24" s="9"/>
      <c r="D24" s="3">
        <f t="shared" si="1"/>
        <v>398665.40000000026</v>
      </c>
      <c r="E24" s="7">
        <f t="shared" si="0"/>
        <v>0</v>
      </c>
      <c r="F24" s="3"/>
      <c r="G24" s="7">
        <f t="shared" si="2"/>
        <v>0</v>
      </c>
    </row>
    <row r="25" spans="1:7">
      <c r="A25" s="18">
        <v>45435</v>
      </c>
      <c r="B25" s="3">
        <v>200</v>
      </c>
      <c r="C25" s="9"/>
      <c r="D25" s="3">
        <f t="shared" si="1"/>
        <v>398665.40000000026</v>
      </c>
      <c r="E25" s="7">
        <f t="shared" si="0"/>
        <v>0</v>
      </c>
      <c r="F25" s="3"/>
      <c r="G25" s="7">
        <f t="shared" si="2"/>
        <v>0</v>
      </c>
    </row>
    <row r="26" spans="1:7">
      <c r="A26" s="22">
        <v>45436</v>
      </c>
      <c r="B26" s="24">
        <v>200</v>
      </c>
      <c r="C26" s="26"/>
      <c r="D26" s="24">
        <f t="shared" si="1"/>
        <v>398665.40000000026</v>
      </c>
      <c r="E26" s="27">
        <f t="shared" si="0"/>
        <v>0</v>
      </c>
      <c r="F26" s="24"/>
      <c r="G26" s="27">
        <f t="shared" si="2"/>
        <v>0</v>
      </c>
    </row>
    <row r="27" spans="1:7">
      <c r="A27" s="18">
        <v>45437</v>
      </c>
      <c r="B27" s="3">
        <v>200</v>
      </c>
      <c r="C27" s="9"/>
      <c r="D27" s="3">
        <f t="shared" si="1"/>
        <v>398665.40000000026</v>
      </c>
      <c r="E27" s="7">
        <f t="shared" si="0"/>
        <v>0</v>
      </c>
      <c r="F27" s="3"/>
      <c r="G27" s="7">
        <f t="shared" si="2"/>
        <v>0</v>
      </c>
    </row>
    <row r="28" spans="1:7">
      <c r="A28" s="18">
        <v>45438</v>
      </c>
      <c r="B28" s="3">
        <v>200</v>
      </c>
      <c r="C28" s="9"/>
      <c r="D28" s="3">
        <f t="shared" si="1"/>
        <v>398665.40000000026</v>
      </c>
      <c r="E28" s="7">
        <f t="shared" si="0"/>
        <v>0</v>
      </c>
      <c r="F28" s="3"/>
      <c r="G28" s="7">
        <f t="shared" si="2"/>
        <v>0</v>
      </c>
    </row>
    <row r="29" spans="1:7">
      <c r="A29" s="18">
        <v>45439</v>
      </c>
      <c r="B29" s="3">
        <v>200</v>
      </c>
      <c r="C29" s="9"/>
      <c r="D29" s="3">
        <f t="shared" si="1"/>
        <v>398665.40000000026</v>
      </c>
      <c r="E29" s="7">
        <f t="shared" si="0"/>
        <v>0</v>
      </c>
      <c r="F29" s="3"/>
      <c r="G29" s="7">
        <f t="shared" si="2"/>
        <v>0</v>
      </c>
    </row>
    <row r="30" spans="1:7">
      <c r="A30" s="18">
        <v>45440</v>
      </c>
      <c r="B30" s="3">
        <v>200</v>
      </c>
      <c r="C30" s="9"/>
      <c r="D30" s="3">
        <f t="shared" si="1"/>
        <v>398665.40000000026</v>
      </c>
      <c r="E30" s="7">
        <f t="shared" si="0"/>
        <v>0</v>
      </c>
      <c r="F30" s="3"/>
      <c r="G30" s="7">
        <f t="shared" si="2"/>
        <v>0</v>
      </c>
    </row>
    <row r="31" spans="1:7">
      <c r="A31" s="18">
        <v>45441</v>
      </c>
      <c r="B31" s="3">
        <v>200</v>
      </c>
      <c r="C31" s="9"/>
      <c r="D31" s="3">
        <f t="shared" si="1"/>
        <v>398665.40000000026</v>
      </c>
      <c r="E31" s="7">
        <f t="shared" si="0"/>
        <v>0</v>
      </c>
      <c r="F31" s="3"/>
      <c r="G31" s="7">
        <f t="shared" si="2"/>
        <v>0</v>
      </c>
    </row>
    <row r="32" spans="1:7">
      <c r="A32" s="18">
        <v>45442</v>
      </c>
      <c r="B32" s="3">
        <v>200</v>
      </c>
      <c r="C32" s="9"/>
      <c r="D32" s="3">
        <f t="shared" si="1"/>
        <v>398665.40000000026</v>
      </c>
      <c r="E32" s="7">
        <f t="shared" si="0"/>
        <v>0</v>
      </c>
      <c r="F32" s="3"/>
      <c r="G32" s="7">
        <f t="shared" si="2"/>
        <v>0</v>
      </c>
    </row>
    <row r="33" spans="1:7">
      <c r="A33" s="22">
        <v>45443</v>
      </c>
      <c r="B33" s="24">
        <v>200</v>
      </c>
      <c r="C33" s="26"/>
      <c r="D33" s="24">
        <f t="shared" si="1"/>
        <v>398665.40000000026</v>
      </c>
      <c r="E33" s="27">
        <f t="shared" si="0"/>
        <v>0</v>
      </c>
      <c r="F33" s="24"/>
      <c r="G33" s="27">
        <f t="shared" si="2"/>
        <v>0</v>
      </c>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32F3-683F-4171-9A06-9BEA9BADECA8}">
  <dimension ref="A1:J34"/>
  <sheetViews>
    <sheetView workbookViewId="0">
      <selection activeCell="I14" sqref="I14"/>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22">
        <v>45444</v>
      </c>
      <c r="B3" s="24">
        <v>200</v>
      </c>
      <c r="C3" s="24"/>
      <c r="D3" s="24">
        <f>'May-24'!D33+'May-24'!C33</f>
        <v>398665.40000000026</v>
      </c>
      <c r="E3" s="27">
        <f>(C3/1000)*0.648</f>
        <v>0</v>
      </c>
      <c r="F3" s="24"/>
      <c r="G3" s="27">
        <f>(C3*$J$2)/$J$4</f>
        <v>0</v>
      </c>
    </row>
    <row r="4" spans="1:10" ht="15.75">
      <c r="A4" s="18">
        <v>45445</v>
      </c>
      <c r="B4" s="3">
        <v>200</v>
      </c>
      <c r="C4" s="3"/>
      <c r="D4" s="3">
        <f>D3+C4</f>
        <v>398665.40000000026</v>
      </c>
      <c r="E4" s="7">
        <f t="shared" ref="E4:E32" si="0">(C4/1000)*0.648</f>
        <v>0</v>
      </c>
      <c r="F4" s="3"/>
      <c r="G4" s="7">
        <f>(C4*$J$2)/$J$4</f>
        <v>0</v>
      </c>
      <c r="I4" s="35" t="s">
        <v>12</v>
      </c>
      <c r="J4" s="37">
        <f>'Jan-24'!J4</f>
        <v>109.5</v>
      </c>
    </row>
    <row r="5" spans="1:10">
      <c r="A5" s="18">
        <v>45446</v>
      </c>
      <c r="B5" s="3">
        <v>200</v>
      </c>
      <c r="C5" s="9"/>
      <c r="D5" s="3">
        <f t="shared" ref="D5:D32" si="1">D4+C5</f>
        <v>398665.40000000026</v>
      </c>
      <c r="E5" s="7">
        <f t="shared" si="0"/>
        <v>0</v>
      </c>
      <c r="F5" s="3"/>
      <c r="G5" s="7">
        <f t="shared" ref="G5:G32" si="2">(C5*$J$2)/$J$4</f>
        <v>0</v>
      </c>
    </row>
    <row r="6" spans="1:10">
      <c r="A6" s="18">
        <v>45447</v>
      </c>
      <c r="B6" s="3">
        <v>200</v>
      </c>
      <c r="C6" s="9"/>
      <c r="D6" s="3">
        <f t="shared" si="1"/>
        <v>398665.40000000026</v>
      </c>
      <c r="E6" s="7">
        <f t="shared" si="0"/>
        <v>0</v>
      </c>
      <c r="F6" s="3"/>
      <c r="G6" s="7">
        <f t="shared" si="2"/>
        <v>0</v>
      </c>
    </row>
    <row r="7" spans="1:10">
      <c r="A7" s="18">
        <v>45448</v>
      </c>
      <c r="B7" s="3">
        <v>200</v>
      </c>
      <c r="C7" s="9"/>
      <c r="D7" s="3">
        <f t="shared" si="1"/>
        <v>398665.40000000026</v>
      </c>
      <c r="E7" s="7">
        <f t="shared" si="0"/>
        <v>0</v>
      </c>
      <c r="F7" s="3"/>
      <c r="G7" s="7">
        <f t="shared" si="2"/>
        <v>0</v>
      </c>
    </row>
    <row r="8" spans="1:10">
      <c r="A8" s="18">
        <v>45449</v>
      </c>
      <c r="B8" s="3">
        <v>200</v>
      </c>
      <c r="C8" s="9"/>
      <c r="D8" s="3">
        <f t="shared" si="1"/>
        <v>398665.40000000026</v>
      </c>
      <c r="E8" s="7">
        <f t="shared" si="0"/>
        <v>0</v>
      </c>
      <c r="F8" s="3"/>
      <c r="G8" s="7">
        <f t="shared" si="2"/>
        <v>0</v>
      </c>
    </row>
    <row r="9" spans="1:10">
      <c r="A9" s="18">
        <v>45450</v>
      </c>
      <c r="B9" s="3">
        <v>200</v>
      </c>
      <c r="C9" s="9"/>
      <c r="D9" s="3">
        <f t="shared" si="1"/>
        <v>398665.40000000026</v>
      </c>
      <c r="E9" s="7">
        <f t="shared" si="0"/>
        <v>0</v>
      </c>
      <c r="F9" s="3"/>
      <c r="G9" s="7">
        <f t="shared" si="2"/>
        <v>0</v>
      </c>
    </row>
    <row r="10" spans="1:10">
      <c r="A10" s="22">
        <v>45451</v>
      </c>
      <c r="B10" s="24">
        <v>200</v>
      </c>
      <c r="C10" s="26"/>
      <c r="D10" s="24">
        <f t="shared" si="1"/>
        <v>398665.40000000026</v>
      </c>
      <c r="E10" s="27">
        <f t="shared" si="0"/>
        <v>0</v>
      </c>
      <c r="F10" s="24"/>
      <c r="G10" s="27">
        <f t="shared" si="2"/>
        <v>0</v>
      </c>
    </row>
    <row r="11" spans="1:10">
      <c r="A11" s="18">
        <v>45452</v>
      </c>
      <c r="B11" s="3">
        <v>200</v>
      </c>
      <c r="C11" s="9"/>
      <c r="D11" s="3">
        <f t="shared" si="1"/>
        <v>398665.40000000026</v>
      </c>
      <c r="E11" s="7">
        <f t="shared" si="0"/>
        <v>0</v>
      </c>
      <c r="F11" s="3"/>
      <c r="G11" s="7">
        <f t="shared" si="2"/>
        <v>0</v>
      </c>
    </row>
    <row r="12" spans="1:10">
      <c r="A12" s="18">
        <v>45453</v>
      </c>
      <c r="B12" s="3">
        <v>200</v>
      </c>
      <c r="C12" s="9"/>
      <c r="D12" s="3">
        <f t="shared" si="1"/>
        <v>398665.40000000026</v>
      </c>
      <c r="E12" s="7">
        <f t="shared" si="0"/>
        <v>0</v>
      </c>
      <c r="F12" s="3"/>
      <c r="G12" s="7">
        <f t="shared" si="2"/>
        <v>0</v>
      </c>
    </row>
    <row r="13" spans="1:10">
      <c r="A13" s="18">
        <v>45454</v>
      </c>
      <c r="B13" s="3">
        <v>200</v>
      </c>
      <c r="C13" s="9"/>
      <c r="D13" s="3">
        <f t="shared" si="1"/>
        <v>398665.40000000026</v>
      </c>
      <c r="E13" s="7">
        <f t="shared" si="0"/>
        <v>0</v>
      </c>
      <c r="F13" s="3"/>
      <c r="G13" s="7">
        <f t="shared" si="2"/>
        <v>0</v>
      </c>
    </row>
    <row r="14" spans="1:10">
      <c r="A14" s="18">
        <v>45455</v>
      </c>
      <c r="B14" s="3">
        <v>200</v>
      </c>
      <c r="C14" s="9"/>
      <c r="D14" s="3">
        <f t="shared" si="1"/>
        <v>398665.40000000026</v>
      </c>
      <c r="E14" s="7">
        <f t="shared" si="0"/>
        <v>0</v>
      </c>
      <c r="F14" s="3"/>
      <c r="G14" s="7">
        <f t="shared" si="2"/>
        <v>0</v>
      </c>
    </row>
    <row r="15" spans="1:10">
      <c r="A15" s="18">
        <v>45456</v>
      </c>
      <c r="B15" s="3">
        <v>200</v>
      </c>
      <c r="C15" s="9"/>
      <c r="D15" s="3">
        <f t="shared" si="1"/>
        <v>398665.40000000026</v>
      </c>
      <c r="E15" s="7">
        <f t="shared" si="0"/>
        <v>0</v>
      </c>
      <c r="F15" s="3"/>
      <c r="G15" s="7">
        <f t="shared" si="2"/>
        <v>0</v>
      </c>
    </row>
    <row r="16" spans="1:10">
      <c r="A16" s="18">
        <v>45457</v>
      </c>
      <c r="B16" s="3">
        <v>200</v>
      </c>
      <c r="C16" s="9"/>
      <c r="D16" s="3">
        <f t="shared" si="1"/>
        <v>398665.40000000026</v>
      </c>
      <c r="E16" s="7">
        <f t="shared" si="0"/>
        <v>0</v>
      </c>
      <c r="F16" s="3"/>
      <c r="G16" s="7">
        <f t="shared" si="2"/>
        <v>0</v>
      </c>
    </row>
    <row r="17" spans="1:7">
      <c r="A17" s="22">
        <v>45458</v>
      </c>
      <c r="B17" s="24">
        <v>200</v>
      </c>
      <c r="C17" s="26"/>
      <c r="D17" s="24">
        <f t="shared" si="1"/>
        <v>398665.40000000026</v>
      </c>
      <c r="E17" s="27">
        <f t="shared" si="0"/>
        <v>0</v>
      </c>
      <c r="F17" s="24"/>
      <c r="G17" s="27">
        <f t="shared" si="2"/>
        <v>0</v>
      </c>
    </row>
    <row r="18" spans="1:7">
      <c r="A18" s="18">
        <v>45459</v>
      </c>
      <c r="B18" s="3">
        <v>200</v>
      </c>
      <c r="C18" s="9"/>
      <c r="D18" s="3">
        <f t="shared" si="1"/>
        <v>398665.40000000026</v>
      </c>
      <c r="E18" s="7">
        <f t="shared" si="0"/>
        <v>0</v>
      </c>
      <c r="F18" s="3"/>
      <c r="G18" s="7">
        <f t="shared" si="2"/>
        <v>0</v>
      </c>
    </row>
    <row r="19" spans="1:7">
      <c r="A19" s="18">
        <v>45460</v>
      </c>
      <c r="B19" s="3">
        <v>200</v>
      </c>
      <c r="C19" s="9"/>
      <c r="D19" s="3">
        <f t="shared" si="1"/>
        <v>398665.40000000026</v>
      </c>
      <c r="E19" s="7">
        <f t="shared" si="0"/>
        <v>0</v>
      </c>
      <c r="F19" s="3"/>
      <c r="G19" s="7">
        <f t="shared" si="2"/>
        <v>0</v>
      </c>
    </row>
    <row r="20" spans="1:7">
      <c r="A20" s="18">
        <v>45461</v>
      </c>
      <c r="B20" s="3">
        <v>200</v>
      </c>
      <c r="C20" s="9"/>
      <c r="D20" s="3">
        <f t="shared" si="1"/>
        <v>398665.40000000026</v>
      </c>
      <c r="E20" s="7">
        <f t="shared" si="0"/>
        <v>0</v>
      </c>
      <c r="F20" s="3"/>
      <c r="G20" s="7">
        <f t="shared" si="2"/>
        <v>0</v>
      </c>
    </row>
    <row r="21" spans="1:7">
      <c r="A21" s="18">
        <v>45462</v>
      </c>
      <c r="B21" s="3">
        <v>200</v>
      </c>
      <c r="C21" s="9"/>
      <c r="D21" s="3">
        <f t="shared" si="1"/>
        <v>398665.40000000026</v>
      </c>
      <c r="E21" s="7">
        <f t="shared" si="0"/>
        <v>0</v>
      </c>
      <c r="F21" s="3"/>
      <c r="G21" s="7">
        <f t="shared" si="2"/>
        <v>0</v>
      </c>
    </row>
    <row r="22" spans="1:7">
      <c r="A22" s="18">
        <v>45463</v>
      </c>
      <c r="B22" s="3">
        <v>200</v>
      </c>
      <c r="C22" s="9"/>
      <c r="D22" s="3">
        <f t="shared" si="1"/>
        <v>398665.40000000026</v>
      </c>
      <c r="E22" s="7">
        <f t="shared" si="0"/>
        <v>0</v>
      </c>
      <c r="F22" s="3"/>
      <c r="G22" s="7">
        <f t="shared" si="2"/>
        <v>0</v>
      </c>
    </row>
    <row r="23" spans="1:7">
      <c r="A23" s="18">
        <v>45464</v>
      </c>
      <c r="B23" s="3">
        <v>200</v>
      </c>
      <c r="C23" s="9"/>
      <c r="D23" s="3">
        <f t="shared" si="1"/>
        <v>398665.40000000026</v>
      </c>
      <c r="E23" s="7">
        <f t="shared" si="0"/>
        <v>0</v>
      </c>
      <c r="F23" s="3"/>
      <c r="G23" s="7">
        <f t="shared" si="2"/>
        <v>0</v>
      </c>
    </row>
    <row r="24" spans="1:7">
      <c r="A24" s="22">
        <v>45465</v>
      </c>
      <c r="B24" s="24">
        <v>200</v>
      </c>
      <c r="C24" s="26"/>
      <c r="D24" s="24">
        <f t="shared" si="1"/>
        <v>398665.40000000026</v>
      </c>
      <c r="E24" s="27">
        <f t="shared" si="0"/>
        <v>0</v>
      </c>
      <c r="F24" s="24"/>
      <c r="G24" s="27">
        <f t="shared" si="2"/>
        <v>0</v>
      </c>
    </row>
    <row r="25" spans="1:7">
      <c r="A25" s="18">
        <v>45466</v>
      </c>
      <c r="B25" s="3">
        <v>200</v>
      </c>
      <c r="C25" s="9"/>
      <c r="D25" s="3">
        <f t="shared" si="1"/>
        <v>398665.40000000026</v>
      </c>
      <c r="E25" s="7">
        <f t="shared" si="0"/>
        <v>0</v>
      </c>
      <c r="F25" s="3"/>
      <c r="G25" s="7">
        <f t="shared" si="2"/>
        <v>0</v>
      </c>
    </row>
    <row r="26" spans="1:7">
      <c r="A26" s="18">
        <v>45467</v>
      </c>
      <c r="B26" s="3">
        <v>200</v>
      </c>
      <c r="C26" s="9"/>
      <c r="D26" s="3">
        <f t="shared" si="1"/>
        <v>398665.40000000026</v>
      </c>
      <c r="E26" s="7">
        <f t="shared" si="0"/>
        <v>0</v>
      </c>
      <c r="F26" s="3"/>
      <c r="G26" s="7">
        <f t="shared" si="2"/>
        <v>0</v>
      </c>
    </row>
    <row r="27" spans="1:7">
      <c r="A27" s="18">
        <v>45468</v>
      </c>
      <c r="B27" s="3">
        <v>200</v>
      </c>
      <c r="C27" s="9"/>
      <c r="D27" s="3">
        <f t="shared" si="1"/>
        <v>398665.40000000026</v>
      </c>
      <c r="E27" s="7">
        <f t="shared" si="0"/>
        <v>0</v>
      </c>
      <c r="F27" s="3"/>
      <c r="G27" s="7">
        <f t="shared" si="2"/>
        <v>0</v>
      </c>
    </row>
    <row r="28" spans="1:7">
      <c r="A28" s="18">
        <v>45469</v>
      </c>
      <c r="B28" s="3">
        <v>200</v>
      </c>
      <c r="C28" s="9"/>
      <c r="D28" s="3">
        <f t="shared" si="1"/>
        <v>398665.40000000026</v>
      </c>
      <c r="E28" s="7">
        <f t="shared" si="0"/>
        <v>0</v>
      </c>
      <c r="F28" s="3"/>
      <c r="G28" s="7">
        <f t="shared" si="2"/>
        <v>0</v>
      </c>
    </row>
    <row r="29" spans="1:7">
      <c r="A29" s="18">
        <v>45470</v>
      </c>
      <c r="B29" s="3">
        <v>200</v>
      </c>
      <c r="C29" s="9"/>
      <c r="D29" s="3">
        <f t="shared" si="1"/>
        <v>398665.40000000026</v>
      </c>
      <c r="E29" s="7">
        <f t="shared" si="0"/>
        <v>0</v>
      </c>
      <c r="F29" s="3"/>
      <c r="G29" s="7">
        <f t="shared" si="2"/>
        <v>0</v>
      </c>
    </row>
    <row r="30" spans="1:7">
      <c r="A30" s="18">
        <v>45471</v>
      </c>
      <c r="B30" s="3">
        <v>200</v>
      </c>
      <c r="C30" s="9"/>
      <c r="D30" s="3">
        <f t="shared" si="1"/>
        <v>398665.40000000026</v>
      </c>
      <c r="E30" s="7">
        <f t="shared" si="0"/>
        <v>0</v>
      </c>
      <c r="F30" s="3"/>
      <c r="G30" s="7">
        <f t="shared" si="2"/>
        <v>0</v>
      </c>
    </row>
    <row r="31" spans="1:7">
      <c r="A31" s="22">
        <v>45472</v>
      </c>
      <c r="B31" s="24">
        <v>200</v>
      </c>
      <c r="C31" s="26"/>
      <c r="D31" s="24">
        <f t="shared" si="1"/>
        <v>398665.40000000026</v>
      </c>
      <c r="E31" s="27">
        <f t="shared" si="0"/>
        <v>0</v>
      </c>
      <c r="F31" s="24"/>
      <c r="G31" s="27">
        <f t="shared" si="2"/>
        <v>0</v>
      </c>
    </row>
    <row r="32" spans="1:7">
      <c r="A32" s="18">
        <v>45473</v>
      </c>
      <c r="B32" s="3">
        <v>200</v>
      </c>
      <c r="C32" s="9"/>
      <c r="D32" s="3">
        <f t="shared" si="1"/>
        <v>398665.40000000026</v>
      </c>
      <c r="E32" s="7">
        <f t="shared" si="0"/>
        <v>0</v>
      </c>
      <c r="F32" s="3"/>
      <c r="G32" s="7">
        <f t="shared" si="2"/>
        <v>0</v>
      </c>
    </row>
    <row r="33" spans="1:7">
      <c r="A33" s="18"/>
      <c r="B33" s="3"/>
      <c r="C33" s="9"/>
      <c r="D33" s="3"/>
      <c r="E33" s="7"/>
      <c r="F33" s="3"/>
      <c r="G33" s="7"/>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611BF-0E95-45D4-857D-A70F8AE98DA8}">
  <dimension ref="A1:J34"/>
  <sheetViews>
    <sheetView workbookViewId="0">
      <selection activeCell="A28" sqref="A28:G28"/>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45474</v>
      </c>
      <c r="B3" s="3">
        <v>200</v>
      </c>
      <c r="C3" s="3"/>
      <c r="D3" s="3">
        <f>'June-24'!D32+'June-24'!C32</f>
        <v>398665.40000000026</v>
      </c>
      <c r="E3" s="7">
        <f>(C3/1000)*0.648</f>
        <v>0</v>
      </c>
      <c r="F3" s="3"/>
      <c r="G3" s="7">
        <f>(C3*$J$2)/$J$4</f>
        <v>0</v>
      </c>
    </row>
    <row r="4" spans="1:10" ht="15.75">
      <c r="A4" s="18">
        <v>45475</v>
      </c>
      <c r="B4" s="3">
        <v>200</v>
      </c>
      <c r="C4" s="3"/>
      <c r="D4" s="3">
        <f>D3+C4</f>
        <v>398665.40000000026</v>
      </c>
      <c r="E4" s="7">
        <f t="shared" ref="E4:E33" si="0">(C4/1000)*0.648</f>
        <v>0</v>
      </c>
      <c r="F4" s="3"/>
      <c r="G4" s="7">
        <f>(C4*$J$2)/$J$4</f>
        <v>0</v>
      </c>
      <c r="I4" s="35" t="s">
        <v>12</v>
      </c>
      <c r="J4" s="37">
        <f>'Jan-24'!J4</f>
        <v>109.5</v>
      </c>
    </row>
    <row r="5" spans="1:10">
      <c r="A5" s="18">
        <v>45476</v>
      </c>
      <c r="B5" s="3">
        <v>200</v>
      </c>
      <c r="C5" s="9"/>
      <c r="D5" s="3">
        <f t="shared" ref="D5:D33" si="1">D4+C5</f>
        <v>398665.40000000026</v>
      </c>
      <c r="E5" s="7">
        <f t="shared" si="0"/>
        <v>0</v>
      </c>
      <c r="F5" s="3"/>
      <c r="G5" s="7">
        <f t="shared" ref="G5:G33" si="2">(C5*$J$2)/$J$4</f>
        <v>0</v>
      </c>
    </row>
    <row r="6" spans="1:10">
      <c r="A6" s="18">
        <v>45477</v>
      </c>
      <c r="B6" s="3">
        <v>200</v>
      </c>
      <c r="C6" s="9"/>
      <c r="D6" s="3">
        <f t="shared" si="1"/>
        <v>398665.40000000026</v>
      </c>
      <c r="E6" s="7">
        <f t="shared" si="0"/>
        <v>0</v>
      </c>
      <c r="F6" s="3"/>
      <c r="G6" s="7">
        <f t="shared" si="2"/>
        <v>0</v>
      </c>
    </row>
    <row r="7" spans="1:10">
      <c r="A7" s="22">
        <v>45478</v>
      </c>
      <c r="B7" s="24">
        <v>200</v>
      </c>
      <c r="C7" s="26"/>
      <c r="D7" s="24">
        <f t="shared" si="1"/>
        <v>398665.40000000026</v>
      </c>
      <c r="E7" s="27">
        <f t="shared" si="0"/>
        <v>0</v>
      </c>
      <c r="F7" s="24"/>
      <c r="G7" s="27">
        <f t="shared" si="2"/>
        <v>0</v>
      </c>
    </row>
    <row r="8" spans="1:10">
      <c r="A8" s="18">
        <v>45479</v>
      </c>
      <c r="B8" s="3">
        <v>200</v>
      </c>
      <c r="C8" s="9"/>
      <c r="D8" s="3">
        <f t="shared" si="1"/>
        <v>398665.40000000026</v>
      </c>
      <c r="E8" s="7">
        <f t="shared" si="0"/>
        <v>0</v>
      </c>
      <c r="F8" s="3"/>
      <c r="G8" s="7">
        <f t="shared" si="2"/>
        <v>0</v>
      </c>
    </row>
    <row r="9" spans="1:10">
      <c r="A9" s="18">
        <v>45480</v>
      </c>
      <c r="B9" s="3">
        <v>200</v>
      </c>
      <c r="C9" s="9"/>
      <c r="D9" s="3">
        <f t="shared" si="1"/>
        <v>398665.40000000026</v>
      </c>
      <c r="E9" s="7">
        <f t="shared" si="0"/>
        <v>0</v>
      </c>
      <c r="F9" s="3"/>
      <c r="G9" s="7">
        <f t="shared" si="2"/>
        <v>0</v>
      </c>
    </row>
    <row r="10" spans="1:10">
      <c r="A10" s="18">
        <v>45481</v>
      </c>
      <c r="B10" s="3">
        <v>200</v>
      </c>
      <c r="C10" s="9"/>
      <c r="D10" s="3">
        <f t="shared" si="1"/>
        <v>398665.40000000026</v>
      </c>
      <c r="E10" s="7">
        <f t="shared" si="0"/>
        <v>0</v>
      </c>
      <c r="F10" s="3"/>
      <c r="G10" s="7">
        <f t="shared" si="2"/>
        <v>0</v>
      </c>
    </row>
    <row r="11" spans="1:10">
      <c r="A11" s="18">
        <v>45482</v>
      </c>
      <c r="B11" s="3">
        <v>200</v>
      </c>
      <c r="C11" s="9"/>
      <c r="D11" s="3">
        <f t="shared" si="1"/>
        <v>398665.40000000026</v>
      </c>
      <c r="E11" s="7">
        <f t="shared" si="0"/>
        <v>0</v>
      </c>
      <c r="F11" s="3"/>
      <c r="G11" s="7">
        <f t="shared" si="2"/>
        <v>0</v>
      </c>
    </row>
    <row r="12" spans="1:10">
      <c r="A12" s="18">
        <v>45483</v>
      </c>
      <c r="B12" s="3">
        <v>200</v>
      </c>
      <c r="C12" s="9"/>
      <c r="D12" s="3">
        <f t="shared" si="1"/>
        <v>398665.40000000026</v>
      </c>
      <c r="E12" s="7">
        <f t="shared" si="0"/>
        <v>0</v>
      </c>
      <c r="F12" s="3"/>
      <c r="G12" s="7">
        <f t="shared" si="2"/>
        <v>0</v>
      </c>
    </row>
    <row r="13" spans="1:10">
      <c r="A13" s="18">
        <v>45484</v>
      </c>
      <c r="B13" s="3">
        <v>200</v>
      </c>
      <c r="C13" s="9"/>
      <c r="D13" s="3">
        <f t="shared" si="1"/>
        <v>398665.40000000026</v>
      </c>
      <c r="E13" s="7">
        <f t="shared" si="0"/>
        <v>0</v>
      </c>
      <c r="F13" s="3"/>
      <c r="G13" s="7">
        <f t="shared" si="2"/>
        <v>0</v>
      </c>
    </row>
    <row r="14" spans="1:10">
      <c r="A14" s="22">
        <v>45485</v>
      </c>
      <c r="B14" s="24">
        <v>200</v>
      </c>
      <c r="C14" s="26"/>
      <c r="D14" s="24">
        <f t="shared" si="1"/>
        <v>398665.40000000026</v>
      </c>
      <c r="E14" s="27">
        <f t="shared" si="0"/>
        <v>0</v>
      </c>
      <c r="F14" s="24"/>
      <c r="G14" s="27">
        <f t="shared" si="2"/>
        <v>0</v>
      </c>
    </row>
    <row r="15" spans="1:10">
      <c r="A15" s="18">
        <v>45486</v>
      </c>
      <c r="B15" s="3">
        <v>200</v>
      </c>
      <c r="C15" s="9"/>
      <c r="D15" s="3">
        <f t="shared" si="1"/>
        <v>398665.40000000026</v>
      </c>
      <c r="E15" s="7">
        <f t="shared" si="0"/>
        <v>0</v>
      </c>
      <c r="F15" s="3"/>
      <c r="G15" s="7">
        <f t="shared" si="2"/>
        <v>0</v>
      </c>
    </row>
    <row r="16" spans="1:10">
      <c r="A16" s="18">
        <v>45487</v>
      </c>
      <c r="B16" s="3">
        <v>200</v>
      </c>
      <c r="C16" s="9"/>
      <c r="D16" s="3">
        <f t="shared" si="1"/>
        <v>398665.40000000026</v>
      </c>
      <c r="E16" s="7">
        <f t="shared" si="0"/>
        <v>0</v>
      </c>
      <c r="F16" s="3"/>
      <c r="G16" s="7">
        <f t="shared" si="2"/>
        <v>0</v>
      </c>
    </row>
    <row r="17" spans="1:7">
      <c r="A17" s="18">
        <v>45488</v>
      </c>
      <c r="B17" s="3">
        <v>200</v>
      </c>
      <c r="C17" s="9"/>
      <c r="D17" s="3">
        <f t="shared" si="1"/>
        <v>398665.40000000026</v>
      </c>
      <c r="E17" s="7">
        <f t="shared" si="0"/>
        <v>0</v>
      </c>
      <c r="F17" s="3"/>
      <c r="G17" s="7">
        <f t="shared" si="2"/>
        <v>0</v>
      </c>
    </row>
    <row r="18" spans="1:7">
      <c r="A18" s="18">
        <v>45489</v>
      </c>
      <c r="B18" s="3">
        <v>200</v>
      </c>
      <c r="C18" s="9"/>
      <c r="D18" s="3">
        <f t="shared" si="1"/>
        <v>398665.40000000026</v>
      </c>
      <c r="E18" s="7">
        <f t="shared" si="0"/>
        <v>0</v>
      </c>
      <c r="F18" s="3"/>
      <c r="G18" s="7">
        <f t="shared" si="2"/>
        <v>0</v>
      </c>
    </row>
    <row r="19" spans="1:7">
      <c r="A19" s="18">
        <v>45490</v>
      </c>
      <c r="B19" s="3">
        <v>200</v>
      </c>
      <c r="C19" s="9"/>
      <c r="D19" s="3">
        <f t="shared" si="1"/>
        <v>398665.40000000026</v>
      </c>
      <c r="E19" s="7">
        <f t="shared" si="0"/>
        <v>0</v>
      </c>
      <c r="F19" s="3"/>
      <c r="G19" s="7">
        <f t="shared" si="2"/>
        <v>0</v>
      </c>
    </row>
    <row r="20" spans="1:7">
      <c r="A20" s="18">
        <v>45491</v>
      </c>
      <c r="B20" s="3">
        <v>200</v>
      </c>
      <c r="C20" s="9"/>
      <c r="D20" s="3">
        <f t="shared" si="1"/>
        <v>398665.40000000026</v>
      </c>
      <c r="E20" s="7">
        <f t="shared" si="0"/>
        <v>0</v>
      </c>
      <c r="F20" s="3"/>
      <c r="G20" s="7">
        <f t="shared" si="2"/>
        <v>0</v>
      </c>
    </row>
    <row r="21" spans="1:7">
      <c r="A21" s="22">
        <v>45492</v>
      </c>
      <c r="B21" s="24">
        <v>200</v>
      </c>
      <c r="C21" s="26"/>
      <c r="D21" s="24">
        <f t="shared" si="1"/>
        <v>398665.40000000026</v>
      </c>
      <c r="E21" s="27">
        <f t="shared" si="0"/>
        <v>0</v>
      </c>
      <c r="F21" s="24"/>
      <c r="G21" s="27">
        <f t="shared" si="2"/>
        <v>0</v>
      </c>
    </row>
    <row r="22" spans="1:7">
      <c r="A22" s="18">
        <v>45493</v>
      </c>
      <c r="B22" s="3">
        <v>200</v>
      </c>
      <c r="C22" s="9"/>
      <c r="D22" s="3">
        <f t="shared" si="1"/>
        <v>398665.40000000026</v>
      </c>
      <c r="E22" s="7">
        <f t="shared" si="0"/>
        <v>0</v>
      </c>
      <c r="F22" s="3"/>
      <c r="G22" s="7">
        <f t="shared" si="2"/>
        <v>0</v>
      </c>
    </row>
    <row r="23" spans="1:7">
      <c r="A23" s="18">
        <v>45494</v>
      </c>
      <c r="B23" s="3">
        <v>200</v>
      </c>
      <c r="C23" s="9"/>
      <c r="D23" s="3">
        <f t="shared" si="1"/>
        <v>398665.40000000026</v>
      </c>
      <c r="E23" s="7">
        <f t="shared" si="0"/>
        <v>0</v>
      </c>
      <c r="F23" s="3"/>
      <c r="G23" s="7">
        <f t="shared" si="2"/>
        <v>0</v>
      </c>
    </row>
    <row r="24" spans="1:7">
      <c r="A24" s="18">
        <v>45495</v>
      </c>
      <c r="B24" s="3">
        <v>200</v>
      </c>
      <c r="C24" s="9"/>
      <c r="D24" s="3">
        <f t="shared" si="1"/>
        <v>398665.40000000026</v>
      </c>
      <c r="E24" s="7">
        <f t="shared" si="0"/>
        <v>0</v>
      </c>
      <c r="F24" s="3"/>
      <c r="G24" s="7">
        <f t="shared" si="2"/>
        <v>0</v>
      </c>
    </row>
    <row r="25" spans="1:7">
      <c r="A25" s="18">
        <v>45496</v>
      </c>
      <c r="B25" s="3">
        <v>200</v>
      </c>
      <c r="C25" s="9"/>
      <c r="D25" s="3">
        <f t="shared" si="1"/>
        <v>398665.40000000026</v>
      </c>
      <c r="E25" s="7">
        <f t="shared" si="0"/>
        <v>0</v>
      </c>
      <c r="F25" s="3"/>
      <c r="G25" s="7">
        <f t="shared" si="2"/>
        <v>0</v>
      </c>
    </row>
    <row r="26" spans="1:7">
      <c r="A26" s="18">
        <v>45497</v>
      </c>
      <c r="B26" s="3">
        <v>200</v>
      </c>
      <c r="C26" s="9"/>
      <c r="D26" s="3">
        <f t="shared" si="1"/>
        <v>398665.40000000026</v>
      </c>
      <c r="E26" s="7">
        <f t="shared" si="0"/>
        <v>0</v>
      </c>
      <c r="F26" s="3"/>
      <c r="G26" s="7">
        <f t="shared" si="2"/>
        <v>0</v>
      </c>
    </row>
    <row r="27" spans="1:7">
      <c r="A27" s="18">
        <v>45498</v>
      </c>
      <c r="B27" s="3">
        <v>200</v>
      </c>
      <c r="C27" s="9"/>
      <c r="D27" s="3">
        <f t="shared" si="1"/>
        <v>398665.40000000026</v>
      </c>
      <c r="E27" s="7">
        <f t="shared" si="0"/>
        <v>0</v>
      </c>
      <c r="F27" s="3"/>
      <c r="G27" s="7">
        <f t="shared" si="2"/>
        <v>0</v>
      </c>
    </row>
    <row r="28" spans="1:7">
      <c r="A28" s="22">
        <v>45499</v>
      </c>
      <c r="B28" s="24">
        <v>200</v>
      </c>
      <c r="C28" s="26"/>
      <c r="D28" s="24">
        <f t="shared" si="1"/>
        <v>398665.40000000026</v>
      </c>
      <c r="E28" s="27">
        <f t="shared" si="0"/>
        <v>0</v>
      </c>
      <c r="F28" s="24"/>
      <c r="G28" s="27">
        <f t="shared" si="2"/>
        <v>0</v>
      </c>
    </row>
    <row r="29" spans="1:7">
      <c r="A29" s="18">
        <v>45500</v>
      </c>
      <c r="B29" s="3">
        <v>200</v>
      </c>
      <c r="C29" s="9"/>
      <c r="D29" s="3">
        <f t="shared" si="1"/>
        <v>398665.40000000026</v>
      </c>
      <c r="E29" s="7">
        <f t="shared" si="0"/>
        <v>0</v>
      </c>
      <c r="F29" s="3"/>
      <c r="G29" s="7">
        <f t="shared" si="2"/>
        <v>0</v>
      </c>
    </row>
    <row r="30" spans="1:7">
      <c r="A30" s="18">
        <v>45501</v>
      </c>
      <c r="B30" s="3">
        <v>200</v>
      </c>
      <c r="C30" s="9"/>
      <c r="D30" s="3">
        <f t="shared" si="1"/>
        <v>398665.40000000026</v>
      </c>
      <c r="E30" s="7">
        <f t="shared" si="0"/>
        <v>0</v>
      </c>
      <c r="F30" s="3"/>
      <c r="G30" s="7">
        <f t="shared" si="2"/>
        <v>0</v>
      </c>
    </row>
    <row r="31" spans="1:7">
      <c r="A31" s="18">
        <v>45502</v>
      </c>
      <c r="B31" s="3">
        <v>200</v>
      </c>
      <c r="C31" s="9"/>
      <c r="D31" s="3">
        <f t="shared" si="1"/>
        <v>398665.40000000026</v>
      </c>
      <c r="E31" s="7">
        <f t="shared" si="0"/>
        <v>0</v>
      </c>
      <c r="F31" s="3"/>
      <c r="G31" s="7">
        <f t="shared" si="2"/>
        <v>0</v>
      </c>
    </row>
    <row r="32" spans="1:7">
      <c r="A32" s="18">
        <v>45503</v>
      </c>
      <c r="B32" s="3">
        <v>200</v>
      </c>
      <c r="C32" s="9"/>
      <c r="D32" s="3">
        <f t="shared" si="1"/>
        <v>398665.40000000026</v>
      </c>
      <c r="E32" s="7">
        <f t="shared" si="0"/>
        <v>0</v>
      </c>
      <c r="F32" s="3"/>
      <c r="G32" s="7">
        <f t="shared" si="2"/>
        <v>0</v>
      </c>
    </row>
    <row r="33" spans="1:7">
      <c r="A33" s="18">
        <v>45504</v>
      </c>
      <c r="B33" s="3">
        <v>200</v>
      </c>
      <c r="C33" s="9"/>
      <c r="D33" s="3">
        <f t="shared" si="1"/>
        <v>398665.40000000026</v>
      </c>
      <c r="E33" s="7">
        <f t="shared" si="0"/>
        <v>0</v>
      </c>
      <c r="F33" s="3"/>
      <c r="G33" s="7">
        <f t="shared" si="2"/>
        <v>0</v>
      </c>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6484B-CDC3-431E-BDC4-1030BC1275A0}">
  <dimension ref="A1:J34"/>
  <sheetViews>
    <sheetView workbookViewId="0">
      <selection activeCell="B38" sqref="B38"/>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45505</v>
      </c>
      <c r="B3" s="3">
        <v>200</v>
      </c>
      <c r="C3" s="3"/>
      <c r="D3" s="3">
        <f>'July-24'!D33+'July-24'!C33</f>
        <v>398665.40000000026</v>
      </c>
      <c r="E3" s="7">
        <f>(C3/1000)*0.648</f>
        <v>0</v>
      </c>
      <c r="F3" s="3"/>
      <c r="G3" s="7">
        <f>(C3*$J$2)/$J$4</f>
        <v>0</v>
      </c>
    </row>
    <row r="4" spans="1:10" ht="15.75">
      <c r="A4" s="22">
        <v>45506</v>
      </c>
      <c r="B4" s="24">
        <v>200</v>
      </c>
      <c r="C4" s="24"/>
      <c r="D4" s="24">
        <f>D3+C4</f>
        <v>398665.40000000026</v>
      </c>
      <c r="E4" s="27">
        <f t="shared" ref="E4:E33" si="0">(C4/1000)*0.648</f>
        <v>0</v>
      </c>
      <c r="F4" s="24"/>
      <c r="G4" s="27">
        <f>(C4*$J$2)/$J$4</f>
        <v>0</v>
      </c>
      <c r="I4" s="35" t="s">
        <v>12</v>
      </c>
      <c r="J4" s="37">
        <f>'Jan-24'!J4</f>
        <v>109.5</v>
      </c>
    </row>
    <row r="5" spans="1:10">
      <c r="A5" s="18">
        <v>45507</v>
      </c>
      <c r="B5" s="3">
        <v>200</v>
      </c>
      <c r="C5" s="9"/>
      <c r="D5" s="3">
        <f t="shared" ref="D5:D33" si="1">D4+C5</f>
        <v>398665.40000000026</v>
      </c>
      <c r="E5" s="7">
        <f t="shared" si="0"/>
        <v>0</v>
      </c>
      <c r="F5" s="3"/>
      <c r="G5" s="7">
        <f t="shared" ref="G5:G33" si="2">(C5*$J$2)/$J$4</f>
        <v>0</v>
      </c>
    </row>
    <row r="6" spans="1:10">
      <c r="A6" s="18">
        <v>45508</v>
      </c>
      <c r="B6" s="3">
        <v>200</v>
      </c>
      <c r="C6" s="9"/>
      <c r="D6" s="3">
        <f t="shared" si="1"/>
        <v>398665.40000000026</v>
      </c>
      <c r="E6" s="7">
        <f t="shared" si="0"/>
        <v>0</v>
      </c>
      <c r="F6" s="3"/>
      <c r="G6" s="7">
        <f t="shared" si="2"/>
        <v>0</v>
      </c>
    </row>
    <row r="7" spans="1:10">
      <c r="A7" s="18">
        <v>45509</v>
      </c>
      <c r="B7" s="3">
        <v>200</v>
      </c>
      <c r="C7" s="9"/>
      <c r="D7" s="3">
        <f t="shared" si="1"/>
        <v>398665.40000000026</v>
      </c>
      <c r="E7" s="7">
        <f t="shared" si="0"/>
        <v>0</v>
      </c>
      <c r="F7" s="3"/>
      <c r="G7" s="7">
        <f t="shared" si="2"/>
        <v>0</v>
      </c>
    </row>
    <row r="8" spans="1:10">
      <c r="A8" s="18">
        <v>45510</v>
      </c>
      <c r="B8" s="3">
        <v>200</v>
      </c>
      <c r="C8" s="9"/>
      <c r="D8" s="3">
        <f t="shared" si="1"/>
        <v>398665.40000000026</v>
      </c>
      <c r="E8" s="7">
        <f t="shared" si="0"/>
        <v>0</v>
      </c>
      <c r="F8" s="3"/>
      <c r="G8" s="7">
        <f t="shared" si="2"/>
        <v>0</v>
      </c>
    </row>
    <row r="9" spans="1:10">
      <c r="A9" s="18">
        <v>45511</v>
      </c>
      <c r="B9" s="3">
        <v>200</v>
      </c>
      <c r="C9" s="9"/>
      <c r="D9" s="3">
        <f t="shared" si="1"/>
        <v>398665.40000000026</v>
      </c>
      <c r="E9" s="7">
        <f t="shared" si="0"/>
        <v>0</v>
      </c>
      <c r="F9" s="3"/>
      <c r="G9" s="7">
        <f t="shared" si="2"/>
        <v>0</v>
      </c>
    </row>
    <row r="10" spans="1:10">
      <c r="A10" s="18">
        <v>45512</v>
      </c>
      <c r="B10" s="3">
        <v>200</v>
      </c>
      <c r="C10" s="9"/>
      <c r="D10" s="3">
        <f t="shared" si="1"/>
        <v>398665.40000000026</v>
      </c>
      <c r="E10" s="7">
        <f t="shared" si="0"/>
        <v>0</v>
      </c>
      <c r="F10" s="3"/>
      <c r="G10" s="7">
        <f t="shared" si="2"/>
        <v>0</v>
      </c>
    </row>
    <row r="11" spans="1:10">
      <c r="A11" s="22">
        <v>45513</v>
      </c>
      <c r="B11" s="24">
        <v>200</v>
      </c>
      <c r="C11" s="26"/>
      <c r="D11" s="24">
        <f t="shared" si="1"/>
        <v>398665.40000000026</v>
      </c>
      <c r="E11" s="27">
        <f t="shared" si="0"/>
        <v>0</v>
      </c>
      <c r="F11" s="24"/>
      <c r="G11" s="27">
        <f t="shared" si="2"/>
        <v>0</v>
      </c>
    </row>
    <row r="12" spans="1:10">
      <c r="A12" s="18">
        <v>45514</v>
      </c>
      <c r="B12" s="3">
        <v>200</v>
      </c>
      <c r="C12" s="9"/>
      <c r="D12" s="3">
        <f t="shared" si="1"/>
        <v>398665.40000000026</v>
      </c>
      <c r="E12" s="7">
        <f t="shared" si="0"/>
        <v>0</v>
      </c>
      <c r="F12" s="3"/>
      <c r="G12" s="7">
        <f t="shared" si="2"/>
        <v>0</v>
      </c>
    </row>
    <row r="13" spans="1:10">
      <c r="A13" s="18">
        <v>45515</v>
      </c>
      <c r="B13" s="3">
        <v>200</v>
      </c>
      <c r="C13" s="9"/>
      <c r="D13" s="3">
        <f t="shared" si="1"/>
        <v>398665.40000000026</v>
      </c>
      <c r="E13" s="7">
        <f t="shared" si="0"/>
        <v>0</v>
      </c>
      <c r="F13" s="3"/>
      <c r="G13" s="7">
        <f t="shared" si="2"/>
        <v>0</v>
      </c>
    </row>
    <row r="14" spans="1:10">
      <c r="A14" s="18">
        <v>45516</v>
      </c>
      <c r="B14" s="3">
        <v>200</v>
      </c>
      <c r="C14" s="9"/>
      <c r="D14" s="3">
        <f t="shared" si="1"/>
        <v>398665.40000000026</v>
      </c>
      <c r="E14" s="7">
        <f t="shared" si="0"/>
        <v>0</v>
      </c>
      <c r="F14" s="3"/>
      <c r="G14" s="7">
        <f t="shared" si="2"/>
        <v>0</v>
      </c>
    </row>
    <row r="15" spans="1:10">
      <c r="A15" s="18">
        <v>45517</v>
      </c>
      <c r="B15" s="3">
        <v>200</v>
      </c>
      <c r="C15" s="9"/>
      <c r="D15" s="3">
        <f t="shared" si="1"/>
        <v>398665.40000000026</v>
      </c>
      <c r="E15" s="7">
        <f t="shared" si="0"/>
        <v>0</v>
      </c>
      <c r="F15" s="3"/>
      <c r="G15" s="7">
        <f t="shared" si="2"/>
        <v>0</v>
      </c>
    </row>
    <row r="16" spans="1:10">
      <c r="A16" s="18">
        <v>45518</v>
      </c>
      <c r="B16" s="3">
        <v>200</v>
      </c>
      <c r="C16" s="9"/>
      <c r="D16" s="3">
        <f t="shared" si="1"/>
        <v>398665.40000000026</v>
      </c>
      <c r="E16" s="7">
        <f t="shared" si="0"/>
        <v>0</v>
      </c>
      <c r="F16" s="3"/>
      <c r="G16" s="7">
        <f t="shared" si="2"/>
        <v>0</v>
      </c>
    </row>
    <row r="17" spans="1:7">
      <c r="A17" s="18">
        <v>45519</v>
      </c>
      <c r="B17" s="3">
        <v>200</v>
      </c>
      <c r="C17" s="9"/>
      <c r="D17" s="3">
        <f t="shared" si="1"/>
        <v>398665.40000000026</v>
      </c>
      <c r="E17" s="7">
        <f t="shared" si="0"/>
        <v>0</v>
      </c>
      <c r="F17" s="3"/>
      <c r="G17" s="7">
        <f t="shared" si="2"/>
        <v>0</v>
      </c>
    </row>
    <row r="18" spans="1:7">
      <c r="A18" s="22">
        <v>45520</v>
      </c>
      <c r="B18" s="24">
        <v>200</v>
      </c>
      <c r="C18" s="26"/>
      <c r="D18" s="24">
        <f t="shared" si="1"/>
        <v>398665.40000000026</v>
      </c>
      <c r="E18" s="27">
        <f t="shared" si="0"/>
        <v>0</v>
      </c>
      <c r="F18" s="24"/>
      <c r="G18" s="27">
        <f t="shared" si="2"/>
        <v>0</v>
      </c>
    </row>
    <row r="19" spans="1:7">
      <c r="A19" s="18">
        <v>45521</v>
      </c>
      <c r="B19" s="3">
        <v>200</v>
      </c>
      <c r="C19" s="9"/>
      <c r="D19" s="3">
        <f t="shared" si="1"/>
        <v>398665.40000000026</v>
      </c>
      <c r="E19" s="7">
        <f t="shared" si="0"/>
        <v>0</v>
      </c>
      <c r="F19" s="3"/>
      <c r="G19" s="7">
        <f t="shared" si="2"/>
        <v>0</v>
      </c>
    </row>
    <row r="20" spans="1:7">
      <c r="A20" s="18">
        <v>45522</v>
      </c>
      <c r="B20" s="3">
        <v>200</v>
      </c>
      <c r="C20" s="9"/>
      <c r="D20" s="3">
        <f t="shared" si="1"/>
        <v>398665.40000000026</v>
      </c>
      <c r="E20" s="7">
        <f t="shared" si="0"/>
        <v>0</v>
      </c>
      <c r="F20" s="3"/>
      <c r="G20" s="7">
        <f t="shared" si="2"/>
        <v>0</v>
      </c>
    </row>
    <row r="21" spans="1:7">
      <c r="A21" s="18">
        <v>45523</v>
      </c>
      <c r="B21" s="3">
        <v>200</v>
      </c>
      <c r="C21" s="9"/>
      <c r="D21" s="3">
        <f t="shared" si="1"/>
        <v>398665.40000000026</v>
      </c>
      <c r="E21" s="7">
        <f t="shared" si="0"/>
        <v>0</v>
      </c>
      <c r="F21" s="3"/>
      <c r="G21" s="7">
        <f t="shared" si="2"/>
        <v>0</v>
      </c>
    </row>
    <row r="22" spans="1:7">
      <c r="A22" s="18">
        <v>45524</v>
      </c>
      <c r="B22" s="3">
        <v>200</v>
      </c>
      <c r="C22" s="9"/>
      <c r="D22" s="3">
        <f t="shared" si="1"/>
        <v>398665.40000000026</v>
      </c>
      <c r="E22" s="7">
        <f t="shared" si="0"/>
        <v>0</v>
      </c>
      <c r="F22" s="3"/>
      <c r="G22" s="7">
        <f t="shared" si="2"/>
        <v>0</v>
      </c>
    </row>
    <row r="23" spans="1:7">
      <c r="A23" s="18">
        <v>45525</v>
      </c>
      <c r="B23" s="3">
        <v>200</v>
      </c>
      <c r="C23" s="9"/>
      <c r="D23" s="3">
        <f t="shared" si="1"/>
        <v>398665.40000000026</v>
      </c>
      <c r="E23" s="7">
        <f t="shared" si="0"/>
        <v>0</v>
      </c>
      <c r="F23" s="3"/>
      <c r="G23" s="7">
        <f t="shared" si="2"/>
        <v>0</v>
      </c>
    </row>
    <row r="24" spans="1:7">
      <c r="A24" s="18">
        <v>45526</v>
      </c>
      <c r="B24" s="3">
        <v>200</v>
      </c>
      <c r="C24" s="9"/>
      <c r="D24" s="3">
        <f t="shared" si="1"/>
        <v>398665.40000000026</v>
      </c>
      <c r="E24" s="7">
        <f t="shared" si="0"/>
        <v>0</v>
      </c>
      <c r="F24" s="3"/>
      <c r="G24" s="7">
        <f t="shared" si="2"/>
        <v>0</v>
      </c>
    </row>
    <row r="25" spans="1:7">
      <c r="A25" s="22">
        <v>45527</v>
      </c>
      <c r="B25" s="24">
        <v>200</v>
      </c>
      <c r="C25" s="26"/>
      <c r="D25" s="24">
        <f t="shared" si="1"/>
        <v>398665.40000000026</v>
      </c>
      <c r="E25" s="27">
        <f t="shared" si="0"/>
        <v>0</v>
      </c>
      <c r="F25" s="24"/>
      <c r="G25" s="27">
        <f t="shared" si="2"/>
        <v>0</v>
      </c>
    </row>
    <row r="26" spans="1:7">
      <c r="A26" s="18">
        <v>45528</v>
      </c>
      <c r="B26" s="3">
        <v>200</v>
      </c>
      <c r="C26" s="9"/>
      <c r="D26" s="3">
        <f t="shared" si="1"/>
        <v>398665.40000000026</v>
      </c>
      <c r="E26" s="7">
        <f t="shared" si="0"/>
        <v>0</v>
      </c>
      <c r="F26" s="3"/>
      <c r="G26" s="7">
        <f t="shared" si="2"/>
        <v>0</v>
      </c>
    </row>
    <row r="27" spans="1:7">
      <c r="A27" s="18">
        <v>45529</v>
      </c>
      <c r="B27" s="3">
        <v>200</v>
      </c>
      <c r="C27" s="9"/>
      <c r="D27" s="3">
        <f t="shared" si="1"/>
        <v>398665.40000000026</v>
      </c>
      <c r="E27" s="7">
        <f t="shared" si="0"/>
        <v>0</v>
      </c>
      <c r="F27" s="3"/>
      <c r="G27" s="7">
        <f t="shared" si="2"/>
        <v>0</v>
      </c>
    </row>
    <row r="28" spans="1:7">
      <c r="A28" s="18">
        <v>45530</v>
      </c>
      <c r="B28" s="3">
        <v>200</v>
      </c>
      <c r="C28" s="9"/>
      <c r="D28" s="3">
        <f t="shared" si="1"/>
        <v>398665.40000000026</v>
      </c>
      <c r="E28" s="7">
        <f t="shared" si="0"/>
        <v>0</v>
      </c>
      <c r="F28" s="3"/>
      <c r="G28" s="7">
        <f t="shared" si="2"/>
        <v>0</v>
      </c>
    </row>
    <row r="29" spans="1:7">
      <c r="A29" s="18">
        <v>45531</v>
      </c>
      <c r="B29" s="3">
        <v>200</v>
      </c>
      <c r="C29" s="9"/>
      <c r="D29" s="3">
        <f t="shared" si="1"/>
        <v>398665.40000000026</v>
      </c>
      <c r="E29" s="7">
        <f t="shared" si="0"/>
        <v>0</v>
      </c>
      <c r="F29" s="3"/>
      <c r="G29" s="7">
        <f t="shared" si="2"/>
        <v>0</v>
      </c>
    </row>
    <row r="30" spans="1:7">
      <c r="A30" s="18">
        <v>45532</v>
      </c>
      <c r="B30" s="3">
        <v>200</v>
      </c>
      <c r="C30" s="9"/>
      <c r="D30" s="3">
        <f t="shared" si="1"/>
        <v>398665.40000000026</v>
      </c>
      <c r="E30" s="7">
        <f t="shared" si="0"/>
        <v>0</v>
      </c>
      <c r="F30" s="3"/>
      <c r="G30" s="7">
        <f t="shared" si="2"/>
        <v>0</v>
      </c>
    </row>
    <row r="31" spans="1:7">
      <c r="A31" s="18">
        <v>45533</v>
      </c>
      <c r="B31" s="3">
        <v>200</v>
      </c>
      <c r="C31" s="9"/>
      <c r="D31" s="3">
        <f t="shared" si="1"/>
        <v>398665.40000000026</v>
      </c>
      <c r="E31" s="7">
        <f t="shared" si="0"/>
        <v>0</v>
      </c>
      <c r="F31" s="3"/>
      <c r="G31" s="7">
        <f t="shared" si="2"/>
        <v>0</v>
      </c>
    </row>
    <row r="32" spans="1:7">
      <c r="A32" s="22">
        <v>45534</v>
      </c>
      <c r="B32" s="24">
        <v>200</v>
      </c>
      <c r="C32" s="26"/>
      <c r="D32" s="24">
        <f t="shared" si="1"/>
        <v>398665.40000000026</v>
      </c>
      <c r="E32" s="27">
        <f t="shared" si="0"/>
        <v>0</v>
      </c>
      <c r="F32" s="24"/>
      <c r="G32" s="27">
        <f t="shared" si="2"/>
        <v>0</v>
      </c>
    </row>
    <row r="33" spans="1:7">
      <c r="A33" s="18">
        <v>45535</v>
      </c>
      <c r="B33" s="3">
        <v>200</v>
      </c>
      <c r="C33" s="9"/>
      <c r="D33" s="3">
        <f t="shared" si="1"/>
        <v>398665.40000000026</v>
      </c>
      <c r="E33" s="7">
        <f t="shared" si="0"/>
        <v>0</v>
      </c>
      <c r="F33" s="3"/>
      <c r="G33" s="7">
        <f t="shared" si="2"/>
        <v>0</v>
      </c>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906F7-684D-4DD7-8920-0F8872EAB4AE}">
  <dimension ref="A1:J34"/>
  <sheetViews>
    <sheetView workbookViewId="0">
      <selection activeCell="I18" sqref="I18"/>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45536</v>
      </c>
      <c r="B3" s="3">
        <v>200</v>
      </c>
      <c r="C3" s="3"/>
      <c r="D3" s="3">
        <f>'Aug-24'!D33+'Aug-24'!C33</f>
        <v>398665.40000000026</v>
      </c>
      <c r="E3" s="7">
        <f>(C3/1000)*0.648</f>
        <v>0</v>
      </c>
      <c r="F3" s="3"/>
      <c r="G3" s="7">
        <f>(C3*$J$2)/$J$4</f>
        <v>0</v>
      </c>
    </row>
    <row r="4" spans="1:10" ht="15.75">
      <c r="A4" s="18">
        <v>45537</v>
      </c>
      <c r="B4" s="3">
        <v>200</v>
      </c>
      <c r="C4" s="3"/>
      <c r="D4" s="3">
        <f>D3+C4</f>
        <v>398665.40000000026</v>
      </c>
      <c r="E4" s="7">
        <f t="shared" ref="E4:E32" si="0">(C4/1000)*0.648</f>
        <v>0</v>
      </c>
      <c r="F4" s="3"/>
      <c r="G4" s="7">
        <f>(C4*$J$2)/$J$4</f>
        <v>0</v>
      </c>
      <c r="I4" s="35" t="s">
        <v>12</v>
      </c>
      <c r="J4" s="37">
        <f>'Jan-24'!J4</f>
        <v>109.5</v>
      </c>
    </row>
    <row r="5" spans="1:10">
      <c r="A5" s="18">
        <v>45538</v>
      </c>
      <c r="B5" s="3">
        <v>200</v>
      </c>
      <c r="C5" s="9"/>
      <c r="D5" s="3">
        <f t="shared" ref="D5:D32" si="1">D4+C5</f>
        <v>398665.40000000026</v>
      </c>
      <c r="E5" s="7">
        <f t="shared" si="0"/>
        <v>0</v>
      </c>
      <c r="F5" s="3"/>
      <c r="G5" s="7">
        <f t="shared" ref="G5:G32" si="2">(C5*$J$2)/$J$4</f>
        <v>0</v>
      </c>
    </row>
    <row r="6" spans="1:10">
      <c r="A6" s="18">
        <v>45539</v>
      </c>
      <c r="B6" s="3">
        <v>200</v>
      </c>
      <c r="C6" s="9"/>
      <c r="D6" s="3">
        <f t="shared" si="1"/>
        <v>398665.40000000026</v>
      </c>
      <c r="E6" s="7">
        <f t="shared" si="0"/>
        <v>0</v>
      </c>
      <c r="F6" s="3"/>
      <c r="G6" s="7">
        <f t="shared" si="2"/>
        <v>0</v>
      </c>
    </row>
    <row r="7" spans="1:10">
      <c r="A7" s="18">
        <v>45540</v>
      </c>
      <c r="B7" s="3">
        <v>200</v>
      </c>
      <c r="C7" s="9"/>
      <c r="D7" s="3">
        <f t="shared" si="1"/>
        <v>398665.40000000026</v>
      </c>
      <c r="E7" s="7">
        <f t="shared" si="0"/>
        <v>0</v>
      </c>
      <c r="F7" s="3"/>
      <c r="G7" s="7">
        <f t="shared" si="2"/>
        <v>0</v>
      </c>
    </row>
    <row r="8" spans="1:10">
      <c r="A8" s="22">
        <v>45541</v>
      </c>
      <c r="B8" s="24">
        <v>200</v>
      </c>
      <c r="C8" s="26"/>
      <c r="D8" s="24">
        <f t="shared" si="1"/>
        <v>398665.40000000026</v>
      </c>
      <c r="E8" s="27">
        <f t="shared" si="0"/>
        <v>0</v>
      </c>
      <c r="F8" s="24"/>
      <c r="G8" s="27">
        <f t="shared" si="2"/>
        <v>0</v>
      </c>
    </row>
    <row r="9" spans="1:10">
      <c r="A9" s="18">
        <v>45542</v>
      </c>
      <c r="B9" s="3">
        <v>200</v>
      </c>
      <c r="C9" s="9"/>
      <c r="D9" s="3">
        <f t="shared" si="1"/>
        <v>398665.40000000026</v>
      </c>
      <c r="E9" s="7">
        <f t="shared" si="0"/>
        <v>0</v>
      </c>
      <c r="F9" s="3"/>
      <c r="G9" s="7">
        <f t="shared" si="2"/>
        <v>0</v>
      </c>
    </row>
    <row r="10" spans="1:10">
      <c r="A10" s="18">
        <v>45543</v>
      </c>
      <c r="B10" s="3">
        <v>200</v>
      </c>
      <c r="C10" s="9"/>
      <c r="D10" s="3">
        <f t="shared" si="1"/>
        <v>398665.40000000026</v>
      </c>
      <c r="E10" s="7">
        <f t="shared" si="0"/>
        <v>0</v>
      </c>
      <c r="F10" s="3"/>
      <c r="G10" s="7">
        <f t="shared" si="2"/>
        <v>0</v>
      </c>
    </row>
    <row r="11" spans="1:10">
      <c r="A11" s="18">
        <v>45544</v>
      </c>
      <c r="B11" s="3">
        <v>200</v>
      </c>
      <c r="C11" s="9"/>
      <c r="D11" s="3">
        <f t="shared" si="1"/>
        <v>398665.40000000026</v>
      </c>
      <c r="E11" s="7">
        <f t="shared" si="0"/>
        <v>0</v>
      </c>
      <c r="F11" s="3"/>
      <c r="G11" s="7">
        <f t="shared" si="2"/>
        <v>0</v>
      </c>
    </row>
    <row r="12" spans="1:10">
      <c r="A12" s="18">
        <v>45545</v>
      </c>
      <c r="B12" s="3">
        <v>200</v>
      </c>
      <c r="C12" s="9"/>
      <c r="D12" s="3">
        <f t="shared" si="1"/>
        <v>398665.40000000026</v>
      </c>
      <c r="E12" s="7">
        <f t="shared" si="0"/>
        <v>0</v>
      </c>
      <c r="F12" s="3"/>
      <c r="G12" s="7">
        <f t="shared" si="2"/>
        <v>0</v>
      </c>
    </row>
    <row r="13" spans="1:10">
      <c r="A13" s="18">
        <v>45546</v>
      </c>
      <c r="B13" s="3">
        <v>200</v>
      </c>
      <c r="C13" s="9"/>
      <c r="D13" s="3">
        <f t="shared" si="1"/>
        <v>398665.40000000026</v>
      </c>
      <c r="E13" s="7">
        <f t="shared" si="0"/>
        <v>0</v>
      </c>
      <c r="F13" s="3"/>
      <c r="G13" s="7">
        <f t="shared" si="2"/>
        <v>0</v>
      </c>
    </row>
    <row r="14" spans="1:10">
      <c r="A14" s="18">
        <v>45547</v>
      </c>
      <c r="B14" s="3">
        <v>200</v>
      </c>
      <c r="C14" s="9"/>
      <c r="D14" s="3">
        <f t="shared" si="1"/>
        <v>398665.40000000026</v>
      </c>
      <c r="E14" s="7">
        <f t="shared" si="0"/>
        <v>0</v>
      </c>
      <c r="F14" s="3"/>
      <c r="G14" s="7">
        <f t="shared" si="2"/>
        <v>0</v>
      </c>
    </row>
    <row r="15" spans="1:10">
      <c r="A15" s="22">
        <v>45548</v>
      </c>
      <c r="B15" s="24">
        <v>200</v>
      </c>
      <c r="C15" s="26"/>
      <c r="D15" s="24">
        <f t="shared" si="1"/>
        <v>398665.40000000026</v>
      </c>
      <c r="E15" s="27">
        <f t="shared" si="0"/>
        <v>0</v>
      </c>
      <c r="F15" s="24"/>
      <c r="G15" s="27">
        <f t="shared" si="2"/>
        <v>0</v>
      </c>
    </row>
    <row r="16" spans="1:10">
      <c r="A16" s="18">
        <v>45549</v>
      </c>
      <c r="B16" s="3">
        <v>200</v>
      </c>
      <c r="C16" s="9"/>
      <c r="D16" s="3">
        <f t="shared" si="1"/>
        <v>398665.40000000026</v>
      </c>
      <c r="E16" s="7">
        <f t="shared" si="0"/>
        <v>0</v>
      </c>
      <c r="F16" s="3"/>
      <c r="G16" s="7">
        <f t="shared" si="2"/>
        <v>0</v>
      </c>
    </row>
    <row r="17" spans="1:7">
      <c r="A17" s="18">
        <v>45550</v>
      </c>
      <c r="B17" s="3">
        <v>200</v>
      </c>
      <c r="C17" s="9"/>
      <c r="D17" s="3">
        <f t="shared" si="1"/>
        <v>398665.40000000026</v>
      </c>
      <c r="E17" s="7">
        <f t="shared" si="0"/>
        <v>0</v>
      </c>
      <c r="F17" s="3"/>
      <c r="G17" s="7">
        <f t="shared" si="2"/>
        <v>0</v>
      </c>
    </row>
    <row r="18" spans="1:7">
      <c r="A18" s="18">
        <v>45551</v>
      </c>
      <c r="B18" s="3">
        <v>200</v>
      </c>
      <c r="C18" s="9"/>
      <c r="D18" s="3">
        <f t="shared" si="1"/>
        <v>398665.40000000026</v>
      </c>
      <c r="E18" s="7">
        <f t="shared" si="0"/>
        <v>0</v>
      </c>
      <c r="F18" s="3"/>
      <c r="G18" s="7">
        <f t="shared" si="2"/>
        <v>0</v>
      </c>
    </row>
    <row r="19" spans="1:7">
      <c r="A19" s="18">
        <v>45552</v>
      </c>
      <c r="B19" s="3">
        <v>200</v>
      </c>
      <c r="C19" s="9"/>
      <c r="D19" s="3">
        <f t="shared" si="1"/>
        <v>398665.40000000026</v>
      </c>
      <c r="E19" s="7">
        <f t="shared" si="0"/>
        <v>0</v>
      </c>
      <c r="F19" s="3"/>
      <c r="G19" s="7">
        <f t="shared" si="2"/>
        <v>0</v>
      </c>
    </row>
    <row r="20" spans="1:7">
      <c r="A20" s="18">
        <v>45553</v>
      </c>
      <c r="B20" s="3">
        <v>200</v>
      </c>
      <c r="C20" s="9"/>
      <c r="D20" s="3">
        <f t="shared" si="1"/>
        <v>398665.40000000026</v>
      </c>
      <c r="E20" s="7">
        <f t="shared" si="0"/>
        <v>0</v>
      </c>
      <c r="F20" s="3"/>
      <c r="G20" s="7">
        <f t="shared" si="2"/>
        <v>0</v>
      </c>
    </row>
    <row r="21" spans="1:7">
      <c r="A21" s="18">
        <v>45554</v>
      </c>
      <c r="B21" s="3">
        <v>200</v>
      </c>
      <c r="C21" s="9"/>
      <c r="D21" s="3">
        <f t="shared" si="1"/>
        <v>398665.40000000026</v>
      </c>
      <c r="E21" s="7">
        <f t="shared" si="0"/>
        <v>0</v>
      </c>
      <c r="F21" s="3"/>
      <c r="G21" s="7">
        <f t="shared" si="2"/>
        <v>0</v>
      </c>
    </row>
    <row r="22" spans="1:7">
      <c r="A22" s="22">
        <v>45555</v>
      </c>
      <c r="B22" s="24">
        <v>200</v>
      </c>
      <c r="C22" s="26"/>
      <c r="D22" s="24">
        <f t="shared" si="1"/>
        <v>398665.40000000026</v>
      </c>
      <c r="E22" s="27">
        <f t="shared" si="0"/>
        <v>0</v>
      </c>
      <c r="F22" s="24"/>
      <c r="G22" s="27">
        <f t="shared" si="2"/>
        <v>0</v>
      </c>
    </row>
    <row r="23" spans="1:7">
      <c r="A23" s="18">
        <v>45556</v>
      </c>
      <c r="B23" s="3">
        <v>200</v>
      </c>
      <c r="C23" s="9"/>
      <c r="D23" s="3">
        <f t="shared" si="1"/>
        <v>398665.40000000026</v>
      </c>
      <c r="E23" s="7">
        <f t="shared" si="0"/>
        <v>0</v>
      </c>
      <c r="F23" s="3"/>
      <c r="G23" s="7">
        <f t="shared" si="2"/>
        <v>0</v>
      </c>
    </row>
    <row r="24" spans="1:7">
      <c r="A24" s="18">
        <v>45557</v>
      </c>
      <c r="B24" s="3">
        <v>200</v>
      </c>
      <c r="C24" s="9"/>
      <c r="D24" s="3">
        <f t="shared" si="1"/>
        <v>398665.40000000026</v>
      </c>
      <c r="E24" s="7">
        <f t="shared" si="0"/>
        <v>0</v>
      </c>
      <c r="F24" s="3"/>
      <c r="G24" s="7">
        <f t="shared" si="2"/>
        <v>0</v>
      </c>
    </row>
    <row r="25" spans="1:7">
      <c r="A25" s="18">
        <v>45558</v>
      </c>
      <c r="B25" s="3">
        <v>200</v>
      </c>
      <c r="C25" s="9"/>
      <c r="D25" s="3">
        <f t="shared" si="1"/>
        <v>398665.40000000026</v>
      </c>
      <c r="E25" s="7">
        <f t="shared" si="0"/>
        <v>0</v>
      </c>
      <c r="F25" s="3"/>
      <c r="G25" s="7">
        <f t="shared" si="2"/>
        <v>0</v>
      </c>
    </row>
    <row r="26" spans="1:7">
      <c r="A26" s="18">
        <v>45559</v>
      </c>
      <c r="B26" s="3">
        <v>200</v>
      </c>
      <c r="C26" s="9"/>
      <c r="D26" s="3">
        <f t="shared" si="1"/>
        <v>398665.40000000026</v>
      </c>
      <c r="E26" s="7">
        <f t="shared" si="0"/>
        <v>0</v>
      </c>
      <c r="F26" s="3"/>
      <c r="G26" s="7">
        <f t="shared" si="2"/>
        <v>0</v>
      </c>
    </row>
    <row r="27" spans="1:7">
      <c r="A27" s="18">
        <v>45560</v>
      </c>
      <c r="B27" s="3">
        <v>200</v>
      </c>
      <c r="C27" s="9"/>
      <c r="D27" s="3">
        <f t="shared" si="1"/>
        <v>398665.40000000026</v>
      </c>
      <c r="E27" s="7">
        <f t="shared" si="0"/>
        <v>0</v>
      </c>
      <c r="F27" s="3"/>
      <c r="G27" s="7">
        <f t="shared" si="2"/>
        <v>0</v>
      </c>
    </row>
    <row r="28" spans="1:7">
      <c r="A28" s="18">
        <v>45561</v>
      </c>
      <c r="B28" s="3">
        <v>200</v>
      </c>
      <c r="C28" s="9"/>
      <c r="D28" s="3">
        <f t="shared" si="1"/>
        <v>398665.40000000026</v>
      </c>
      <c r="E28" s="7">
        <f t="shared" si="0"/>
        <v>0</v>
      </c>
      <c r="F28" s="3"/>
      <c r="G28" s="7">
        <f t="shared" si="2"/>
        <v>0</v>
      </c>
    </row>
    <row r="29" spans="1:7">
      <c r="A29" s="22">
        <v>45562</v>
      </c>
      <c r="B29" s="24">
        <v>200</v>
      </c>
      <c r="C29" s="26"/>
      <c r="D29" s="24">
        <f t="shared" si="1"/>
        <v>398665.40000000026</v>
      </c>
      <c r="E29" s="27">
        <f t="shared" si="0"/>
        <v>0</v>
      </c>
      <c r="F29" s="24"/>
      <c r="G29" s="27">
        <f t="shared" si="2"/>
        <v>0</v>
      </c>
    </row>
    <row r="30" spans="1:7">
      <c r="A30" s="18">
        <v>45563</v>
      </c>
      <c r="B30" s="3">
        <v>200</v>
      </c>
      <c r="C30" s="9"/>
      <c r="D30" s="3">
        <f t="shared" si="1"/>
        <v>398665.40000000026</v>
      </c>
      <c r="E30" s="7">
        <f t="shared" si="0"/>
        <v>0</v>
      </c>
      <c r="F30" s="3"/>
      <c r="G30" s="7">
        <f t="shared" si="2"/>
        <v>0</v>
      </c>
    </row>
    <row r="31" spans="1:7">
      <c r="A31" s="18">
        <v>45564</v>
      </c>
      <c r="B31" s="3">
        <v>200</v>
      </c>
      <c r="C31" s="9"/>
      <c r="D31" s="3">
        <f t="shared" si="1"/>
        <v>398665.40000000026</v>
      </c>
      <c r="E31" s="7">
        <f t="shared" si="0"/>
        <v>0</v>
      </c>
      <c r="F31" s="3"/>
      <c r="G31" s="7">
        <f t="shared" si="2"/>
        <v>0</v>
      </c>
    </row>
    <row r="32" spans="1:7">
      <c r="A32" s="18">
        <v>45565</v>
      </c>
      <c r="B32" s="3">
        <v>200</v>
      </c>
      <c r="C32" s="9"/>
      <c r="D32" s="3">
        <f t="shared" si="1"/>
        <v>398665.40000000026</v>
      </c>
      <c r="E32" s="7">
        <f t="shared" si="0"/>
        <v>0</v>
      </c>
      <c r="F32" s="3"/>
      <c r="G32" s="7">
        <f t="shared" si="2"/>
        <v>0</v>
      </c>
    </row>
    <row r="33" spans="1:7">
      <c r="A33" s="18"/>
      <c r="B33" s="3"/>
      <c r="C33" s="9"/>
      <c r="D33" s="3"/>
      <c r="E33" s="7"/>
      <c r="F33" s="3"/>
      <c r="G33" s="7"/>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026F3-685C-4B6A-8785-A7227EFEA8E5}">
  <dimension ref="A1:J34"/>
  <sheetViews>
    <sheetView workbookViewId="0">
      <selection activeCell="F7" sqref="F7"/>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45566</v>
      </c>
      <c r="B3" s="3">
        <v>200</v>
      </c>
      <c r="C3" s="3"/>
      <c r="D3" s="3">
        <f>'Sept-24'!D32+'Sept-24'!C32</f>
        <v>398665.40000000026</v>
      </c>
      <c r="E3" s="7">
        <f>(C3/1000)*0.648</f>
        <v>0</v>
      </c>
      <c r="F3" s="3"/>
      <c r="G3" s="7">
        <f>(C3*$J$2)/$J$4</f>
        <v>0</v>
      </c>
    </row>
    <row r="4" spans="1:10" ht="15.75">
      <c r="A4" s="18">
        <v>45567</v>
      </c>
      <c r="B4" s="3">
        <v>200</v>
      </c>
      <c r="C4" s="3"/>
      <c r="D4" s="3">
        <f>D3+C4</f>
        <v>398665.40000000026</v>
      </c>
      <c r="E4" s="7">
        <f t="shared" ref="E4:E33" si="0">(C4/1000)*0.648</f>
        <v>0</v>
      </c>
      <c r="F4" s="3"/>
      <c r="G4" s="7">
        <f>(C4*$J$2)/$J$4</f>
        <v>0</v>
      </c>
      <c r="I4" s="35" t="s">
        <v>12</v>
      </c>
      <c r="J4" s="37">
        <f>'Jan-24'!J4</f>
        <v>109.5</v>
      </c>
    </row>
    <row r="5" spans="1:10">
      <c r="A5" s="18">
        <v>45568</v>
      </c>
      <c r="B5" s="3">
        <v>200</v>
      </c>
      <c r="C5" s="9"/>
      <c r="D5" s="3">
        <f t="shared" ref="D5:D33" si="1">D4+C5</f>
        <v>398665.40000000026</v>
      </c>
      <c r="E5" s="7">
        <f t="shared" si="0"/>
        <v>0</v>
      </c>
      <c r="F5" s="3"/>
      <c r="G5" s="7">
        <f t="shared" ref="G5:G33" si="2">(C5*$J$2)/$J$4</f>
        <v>0</v>
      </c>
    </row>
    <row r="6" spans="1:10">
      <c r="A6" s="22">
        <v>45569</v>
      </c>
      <c r="B6" s="24">
        <v>200</v>
      </c>
      <c r="C6" s="26"/>
      <c r="D6" s="24">
        <f t="shared" si="1"/>
        <v>398665.40000000026</v>
      </c>
      <c r="E6" s="27">
        <f t="shared" si="0"/>
        <v>0</v>
      </c>
      <c r="F6" s="24"/>
      <c r="G6" s="27">
        <f t="shared" si="2"/>
        <v>0</v>
      </c>
    </row>
    <row r="7" spans="1:10">
      <c r="A7" s="18">
        <v>45570</v>
      </c>
      <c r="B7" s="3">
        <v>200</v>
      </c>
      <c r="C7" s="9"/>
      <c r="D7" s="3">
        <f t="shared" si="1"/>
        <v>398665.40000000026</v>
      </c>
      <c r="E7" s="7">
        <f t="shared" si="0"/>
        <v>0</v>
      </c>
      <c r="F7" s="3"/>
      <c r="G7" s="7">
        <f t="shared" si="2"/>
        <v>0</v>
      </c>
    </row>
    <row r="8" spans="1:10">
      <c r="A8" s="18">
        <v>45571</v>
      </c>
      <c r="B8" s="3">
        <v>200</v>
      </c>
      <c r="C8" s="9"/>
      <c r="D8" s="3">
        <f t="shared" si="1"/>
        <v>398665.40000000026</v>
      </c>
      <c r="E8" s="7">
        <f t="shared" si="0"/>
        <v>0</v>
      </c>
      <c r="F8" s="3"/>
      <c r="G8" s="7">
        <f t="shared" si="2"/>
        <v>0</v>
      </c>
    </row>
    <row r="9" spans="1:10">
      <c r="A9" s="18">
        <v>45572</v>
      </c>
      <c r="B9" s="3">
        <v>200</v>
      </c>
      <c r="C9" s="9"/>
      <c r="D9" s="3">
        <f t="shared" si="1"/>
        <v>398665.40000000026</v>
      </c>
      <c r="E9" s="7">
        <f t="shared" si="0"/>
        <v>0</v>
      </c>
      <c r="F9" s="3"/>
      <c r="G9" s="7">
        <f t="shared" si="2"/>
        <v>0</v>
      </c>
    </row>
    <row r="10" spans="1:10">
      <c r="A10" s="18">
        <v>45573</v>
      </c>
      <c r="B10" s="3">
        <v>200</v>
      </c>
      <c r="C10" s="9"/>
      <c r="D10" s="3">
        <f t="shared" si="1"/>
        <v>398665.40000000026</v>
      </c>
      <c r="E10" s="7">
        <f t="shared" si="0"/>
        <v>0</v>
      </c>
      <c r="F10" s="3"/>
      <c r="G10" s="7">
        <f t="shared" si="2"/>
        <v>0</v>
      </c>
    </row>
    <row r="11" spans="1:10">
      <c r="A11" s="18">
        <v>45574</v>
      </c>
      <c r="B11" s="3">
        <v>200</v>
      </c>
      <c r="C11" s="9"/>
      <c r="D11" s="3">
        <f t="shared" si="1"/>
        <v>398665.40000000026</v>
      </c>
      <c r="E11" s="7">
        <f t="shared" si="0"/>
        <v>0</v>
      </c>
      <c r="F11" s="3"/>
      <c r="G11" s="7">
        <f t="shared" si="2"/>
        <v>0</v>
      </c>
    </row>
    <row r="12" spans="1:10">
      <c r="A12" s="18">
        <v>45575</v>
      </c>
      <c r="B12" s="3">
        <v>200</v>
      </c>
      <c r="C12" s="9"/>
      <c r="D12" s="3">
        <f t="shared" si="1"/>
        <v>398665.40000000026</v>
      </c>
      <c r="E12" s="7">
        <f t="shared" si="0"/>
        <v>0</v>
      </c>
      <c r="F12" s="3"/>
      <c r="G12" s="7">
        <f t="shared" si="2"/>
        <v>0</v>
      </c>
    </row>
    <row r="13" spans="1:10">
      <c r="A13" s="22">
        <v>45576</v>
      </c>
      <c r="B13" s="24">
        <v>200</v>
      </c>
      <c r="C13" s="26"/>
      <c r="D13" s="24">
        <f t="shared" si="1"/>
        <v>398665.40000000026</v>
      </c>
      <c r="E13" s="27">
        <f t="shared" si="0"/>
        <v>0</v>
      </c>
      <c r="F13" s="24"/>
      <c r="G13" s="27">
        <f t="shared" si="2"/>
        <v>0</v>
      </c>
    </row>
    <row r="14" spans="1:10">
      <c r="A14" s="18">
        <v>45577</v>
      </c>
      <c r="B14" s="3">
        <v>200</v>
      </c>
      <c r="C14" s="9"/>
      <c r="D14" s="3">
        <f t="shared" si="1"/>
        <v>398665.40000000026</v>
      </c>
      <c r="E14" s="7">
        <f t="shared" si="0"/>
        <v>0</v>
      </c>
      <c r="F14" s="3"/>
      <c r="G14" s="7">
        <f t="shared" si="2"/>
        <v>0</v>
      </c>
    </row>
    <row r="15" spans="1:10">
      <c r="A15" s="18">
        <v>45578</v>
      </c>
      <c r="B15" s="3">
        <v>200</v>
      </c>
      <c r="C15" s="9"/>
      <c r="D15" s="3">
        <f t="shared" si="1"/>
        <v>398665.40000000026</v>
      </c>
      <c r="E15" s="7">
        <f t="shared" si="0"/>
        <v>0</v>
      </c>
      <c r="F15" s="3"/>
      <c r="G15" s="7">
        <f t="shared" si="2"/>
        <v>0</v>
      </c>
    </row>
    <row r="16" spans="1:10">
      <c r="A16" s="18">
        <v>45579</v>
      </c>
      <c r="B16" s="3">
        <v>200</v>
      </c>
      <c r="C16" s="9"/>
      <c r="D16" s="3">
        <f t="shared" si="1"/>
        <v>398665.40000000026</v>
      </c>
      <c r="E16" s="7">
        <f t="shared" si="0"/>
        <v>0</v>
      </c>
      <c r="F16" s="3"/>
      <c r="G16" s="7">
        <f t="shared" si="2"/>
        <v>0</v>
      </c>
    </row>
    <row r="17" spans="1:7">
      <c r="A17" s="18">
        <v>45580</v>
      </c>
      <c r="B17" s="3">
        <v>200</v>
      </c>
      <c r="C17" s="9"/>
      <c r="D17" s="3">
        <f t="shared" si="1"/>
        <v>398665.40000000026</v>
      </c>
      <c r="E17" s="7">
        <f t="shared" si="0"/>
        <v>0</v>
      </c>
      <c r="F17" s="3"/>
      <c r="G17" s="7">
        <f t="shared" si="2"/>
        <v>0</v>
      </c>
    </row>
    <row r="18" spans="1:7">
      <c r="A18" s="18">
        <v>45581</v>
      </c>
      <c r="B18" s="3">
        <v>200</v>
      </c>
      <c r="C18" s="9"/>
      <c r="D18" s="3">
        <f t="shared" si="1"/>
        <v>398665.40000000026</v>
      </c>
      <c r="E18" s="7">
        <f t="shared" si="0"/>
        <v>0</v>
      </c>
      <c r="F18" s="3"/>
      <c r="G18" s="7">
        <f t="shared" si="2"/>
        <v>0</v>
      </c>
    </row>
    <row r="19" spans="1:7">
      <c r="A19" s="18">
        <v>45582</v>
      </c>
      <c r="B19" s="3">
        <v>200</v>
      </c>
      <c r="C19" s="9"/>
      <c r="D19" s="3">
        <f t="shared" si="1"/>
        <v>398665.40000000026</v>
      </c>
      <c r="E19" s="7">
        <f t="shared" si="0"/>
        <v>0</v>
      </c>
      <c r="F19" s="3"/>
      <c r="G19" s="7">
        <f t="shared" si="2"/>
        <v>0</v>
      </c>
    </row>
    <row r="20" spans="1:7">
      <c r="A20" s="22">
        <v>45583</v>
      </c>
      <c r="B20" s="24">
        <v>200</v>
      </c>
      <c r="C20" s="26"/>
      <c r="D20" s="24">
        <f t="shared" si="1"/>
        <v>398665.40000000026</v>
      </c>
      <c r="E20" s="27">
        <f t="shared" si="0"/>
        <v>0</v>
      </c>
      <c r="F20" s="24"/>
      <c r="G20" s="27">
        <f t="shared" si="2"/>
        <v>0</v>
      </c>
    </row>
    <row r="21" spans="1:7">
      <c r="A21" s="18">
        <v>45584</v>
      </c>
      <c r="B21" s="3">
        <v>200</v>
      </c>
      <c r="C21" s="9"/>
      <c r="D21" s="3">
        <f t="shared" si="1"/>
        <v>398665.40000000026</v>
      </c>
      <c r="E21" s="7">
        <f t="shared" si="0"/>
        <v>0</v>
      </c>
      <c r="F21" s="3"/>
      <c r="G21" s="7">
        <f t="shared" si="2"/>
        <v>0</v>
      </c>
    </row>
    <row r="22" spans="1:7">
      <c r="A22" s="18">
        <v>45585</v>
      </c>
      <c r="B22" s="3">
        <v>200</v>
      </c>
      <c r="C22" s="9"/>
      <c r="D22" s="3">
        <f t="shared" si="1"/>
        <v>398665.40000000026</v>
      </c>
      <c r="E22" s="7">
        <f t="shared" si="0"/>
        <v>0</v>
      </c>
      <c r="F22" s="3"/>
      <c r="G22" s="7">
        <f t="shared" si="2"/>
        <v>0</v>
      </c>
    </row>
    <row r="23" spans="1:7">
      <c r="A23" s="18">
        <v>45586</v>
      </c>
      <c r="B23" s="3">
        <v>200</v>
      </c>
      <c r="C23" s="9"/>
      <c r="D23" s="3">
        <f t="shared" si="1"/>
        <v>398665.40000000026</v>
      </c>
      <c r="E23" s="7">
        <f t="shared" si="0"/>
        <v>0</v>
      </c>
      <c r="F23" s="3"/>
      <c r="G23" s="7">
        <f t="shared" si="2"/>
        <v>0</v>
      </c>
    </row>
    <row r="24" spans="1:7">
      <c r="A24" s="18">
        <v>45587</v>
      </c>
      <c r="B24" s="3">
        <v>200</v>
      </c>
      <c r="C24" s="9"/>
      <c r="D24" s="3">
        <f t="shared" si="1"/>
        <v>398665.40000000026</v>
      </c>
      <c r="E24" s="7">
        <f t="shared" si="0"/>
        <v>0</v>
      </c>
      <c r="F24" s="3"/>
      <c r="G24" s="7">
        <f t="shared" si="2"/>
        <v>0</v>
      </c>
    </row>
    <row r="25" spans="1:7">
      <c r="A25" s="18">
        <v>45588</v>
      </c>
      <c r="B25" s="3">
        <v>200</v>
      </c>
      <c r="C25" s="9"/>
      <c r="D25" s="3">
        <f t="shared" si="1"/>
        <v>398665.40000000026</v>
      </c>
      <c r="E25" s="7">
        <f t="shared" si="0"/>
        <v>0</v>
      </c>
      <c r="F25" s="3"/>
      <c r="G25" s="7">
        <f t="shared" si="2"/>
        <v>0</v>
      </c>
    </row>
    <row r="26" spans="1:7">
      <c r="A26" s="18">
        <v>45589</v>
      </c>
      <c r="B26" s="3">
        <v>200</v>
      </c>
      <c r="C26" s="9"/>
      <c r="D26" s="3">
        <f t="shared" si="1"/>
        <v>398665.40000000026</v>
      </c>
      <c r="E26" s="7">
        <f t="shared" si="0"/>
        <v>0</v>
      </c>
      <c r="F26" s="3"/>
      <c r="G26" s="7">
        <f t="shared" si="2"/>
        <v>0</v>
      </c>
    </row>
    <row r="27" spans="1:7">
      <c r="A27" s="22">
        <v>45590</v>
      </c>
      <c r="B27" s="24">
        <v>200</v>
      </c>
      <c r="C27" s="26"/>
      <c r="D27" s="24">
        <f t="shared" si="1"/>
        <v>398665.40000000026</v>
      </c>
      <c r="E27" s="27">
        <f t="shared" si="0"/>
        <v>0</v>
      </c>
      <c r="F27" s="24"/>
      <c r="G27" s="27">
        <f t="shared" si="2"/>
        <v>0</v>
      </c>
    </row>
    <row r="28" spans="1:7">
      <c r="A28" s="18">
        <v>45591</v>
      </c>
      <c r="B28" s="3">
        <v>200</v>
      </c>
      <c r="C28" s="9"/>
      <c r="D28" s="3">
        <f t="shared" si="1"/>
        <v>398665.40000000026</v>
      </c>
      <c r="E28" s="7">
        <f t="shared" si="0"/>
        <v>0</v>
      </c>
      <c r="F28" s="3"/>
      <c r="G28" s="7">
        <f t="shared" si="2"/>
        <v>0</v>
      </c>
    </row>
    <row r="29" spans="1:7">
      <c r="A29" s="18">
        <v>45592</v>
      </c>
      <c r="B29" s="3">
        <v>200</v>
      </c>
      <c r="C29" s="9"/>
      <c r="D29" s="3">
        <f t="shared" si="1"/>
        <v>398665.40000000026</v>
      </c>
      <c r="E29" s="7">
        <f t="shared" si="0"/>
        <v>0</v>
      </c>
      <c r="F29" s="3"/>
      <c r="G29" s="7">
        <f t="shared" si="2"/>
        <v>0</v>
      </c>
    </row>
    <row r="30" spans="1:7">
      <c r="A30" s="18">
        <v>45593</v>
      </c>
      <c r="B30" s="3">
        <v>200</v>
      </c>
      <c r="C30" s="9"/>
      <c r="D30" s="3">
        <f t="shared" si="1"/>
        <v>398665.40000000026</v>
      </c>
      <c r="E30" s="7">
        <f t="shared" si="0"/>
        <v>0</v>
      </c>
      <c r="F30" s="3"/>
      <c r="G30" s="7">
        <f t="shared" si="2"/>
        <v>0</v>
      </c>
    </row>
    <row r="31" spans="1:7">
      <c r="A31" s="18">
        <v>45594</v>
      </c>
      <c r="B31" s="3">
        <v>200</v>
      </c>
      <c r="C31" s="9"/>
      <c r="D31" s="3">
        <f t="shared" si="1"/>
        <v>398665.40000000026</v>
      </c>
      <c r="E31" s="7">
        <f t="shared" si="0"/>
        <v>0</v>
      </c>
      <c r="F31" s="3"/>
      <c r="G31" s="7">
        <f t="shared" si="2"/>
        <v>0</v>
      </c>
    </row>
    <row r="32" spans="1:7">
      <c r="A32" s="18">
        <v>45595</v>
      </c>
      <c r="B32" s="3">
        <v>200</v>
      </c>
      <c r="C32" s="9"/>
      <c r="D32" s="3">
        <f t="shared" si="1"/>
        <v>398665.40000000026</v>
      </c>
      <c r="E32" s="7">
        <f t="shared" si="0"/>
        <v>0</v>
      </c>
      <c r="F32" s="3"/>
      <c r="G32" s="7">
        <f t="shared" si="2"/>
        <v>0</v>
      </c>
    </row>
    <row r="33" spans="1:7">
      <c r="A33" s="18">
        <v>45596</v>
      </c>
      <c r="B33" s="3">
        <v>200</v>
      </c>
      <c r="C33" s="9"/>
      <c r="D33" s="3">
        <f t="shared" si="1"/>
        <v>398665.40000000026</v>
      </c>
      <c r="E33" s="7">
        <f t="shared" si="0"/>
        <v>0</v>
      </c>
      <c r="F33" s="3"/>
      <c r="G33" s="7">
        <f t="shared" si="2"/>
        <v>0</v>
      </c>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1E027-C70B-4CF7-8D2E-8E8C7629B503}">
  <dimension ref="A1:J34"/>
  <sheetViews>
    <sheetView workbookViewId="0">
      <selection activeCell="B11" sqref="B11"/>
    </sheetView>
  </sheetViews>
  <sheetFormatPr defaultRowHeight="15"/>
  <cols>
    <col min="1" max="1" width="13.5703125" bestFit="1" customWidth="1"/>
    <col min="2" max="2" width="24.28515625" bestFit="1" customWidth="1"/>
    <col min="3" max="3" width="13.42578125" bestFit="1" customWidth="1"/>
    <col min="4" max="4" width="15.42578125" bestFit="1" customWidth="1"/>
    <col min="5" max="5" width="16.425781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22">
        <v>45597</v>
      </c>
      <c r="B3" s="24">
        <v>200</v>
      </c>
      <c r="C3" s="24"/>
      <c r="D3" s="24">
        <f>'Oct-24'!D33+'Oct-24'!C33</f>
        <v>398665.40000000026</v>
      </c>
      <c r="E3" s="27">
        <f>(C3/1000)*0.648</f>
        <v>0</v>
      </c>
      <c r="F3" s="24"/>
      <c r="G3" s="27">
        <f>(C3*$J$2)/$J$4</f>
        <v>0</v>
      </c>
    </row>
    <row r="4" spans="1:10" ht="15.75">
      <c r="A4" s="18">
        <v>45598</v>
      </c>
      <c r="B4" s="3">
        <v>200</v>
      </c>
      <c r="C4" s="3"/>
      <c r="D4" s="3">
        <f>D3+C4</f>
        <v>398665.40000000026</v>
      </c>
      <c r="E4" s="7">
        <f t="shared" ref="E4:E32" si="0">(C4/1000)*0.648</f>
        <v>0</v>
      </c>
      <c r="F4" s="3"/>
      <c r="G4" s="7">
        <f>(C4*$J$2)/$J$4</f>
        <v>0</v>
      </c>
      <c r="I4" s="35" t="s">
        <v>12</v>
      </c>
      <c r="J4" s="37">
        <f>'Jan-24'!J4</f>
        <v>109.5</v>
      </c>
    </row>
    <row r="5" spans="1:10">
      <c r="A5" s="18">
        <v>45599</v>
      </c>
      <c r="B5" s="3">
        <v>200</v>
      </c>
      <c r="C5" s="9"/>
      <c r="D5" s="3">
        <f t="shared" ref="D5:D32" si="1">D4+C5</f>
        <v>398665.40000000026</v>
      </c>
      <c r="E5" s="7">
        <f t="shared" si="0"/>
        <v>0</v>
      </c>
      <c r="F5" s="3"/>
      <c r="G5" s="7">
        <f t="shared" ref="G5:G32" si="2">(C5*$J$2)/$J$4</f>
        <v>0</v>
      </c>
    </row>
    <row r="6" spans="1:10">
      <c r="A6" s="18">
        <v>45600</v>
      </c>
      <c r="B6" s="3">
        <v>200</v>
      </c>
      <c r="C6" s="9"/>
      <c r="D6" s="3">
        <f t="shared" si="1"/>
        <v>398665.40000000026</v>
      </c>
      <c r="E6" s="7">
        <f t="shared" si="0"/>
        <v>0</v>
      </c>
      <c r="F6" s="3"/>
      <c r="G6" s="7">
        <f t="shared" si="2"/>
        <v>0</v>
      </c>
    </row>
    <row r="7" spans="1:10">
      <c r="A7" s="18">
        <v>45601</v>
      </c>
      <c r="B7" s="3">
        <v>200</v>
      </c>
      <c r="C7" s="9"/>
      <c r="D7" s="3">
        <f t="shared" si="1"/>
        <v>398665.40000000026</v>
      </c>
      <c r="E7" s="7">
        <f t="shared" si="0"/>
        <v>0</v>
      </c>
      <c r="F7" s="3"/>
      <c r="G7" s="7">
        <f t="shared" si="2"/>
        <v>0</v>
      </c>
    </row>
    <row r="8" spans="1:10">
      <c r="A8" s="18">
        <v>45602</v>
      </c>
      <c r="B8" s="3">
        <v>200</v>
      </c>
      <c r="C8" s="9"/>
      <c r="D8" s="3">
        <f t="shared" si="1"/>
        <v>398665.40000000026</v>
      </c>
      <c r="E8" s="7">
        <f t="shared" si="0"/>
        <v>0</v>
      </c>
      <c r="F8" s="3"/>
      <c r="G8" s="7">
        <f t="shared" si="2"/>
        <v>0</v>
      </c>
    </row>
    <row r="9" spans="1:10">
      <c r="A9" s="18">
        <v>45603</v>
      </c>
      <c r="B9" s="3">
        <v>200</v>
      </c>
      <c r="C9" s="9"/>
      <c r="D9" s="3">
        <f t="shared" si="1"/>
        <v>398665.40000000026</v>
      </c>
      <c r="E9" s="7">
        <f t="shared" si="0"/>
        <v>0</v>
      </c>
      <c r="F9" s="3"/>
      <c r="G9" s="7">
        <f t="shared" si="2"/>
        <v>0</v>
      </c>
    </row>
    <row r="10" spans="1:10">
      <c r="A10" s="22">
        <v>45604</v>
      </c>
      <c r="B10" s="24">
        <v>200</v>
      </c>
      <c r="C10" s="26"/>
      <c r="D10" s="24">
        <f t="shared" si="1"/>
        <v>398665.40000000026</v>
      </c>
      <c r="E10" s="27">
        <f t="shared" si="0"/>
        <v>0</v>
      </c>
      <c r="F10" s="24"/>
      <c r="G10" s="27">
        <f t="shared" si="2"/>
        <v>0</v>
      </c>
    </row>
    <row r="11" spans="1:10">
      <c r="A11" s="18">
        <v>45605</v>
      </c>
      <c r="B11" s="3">
        <v>200</v>
      </c>
      <c r="C11" s="9"/>
      <c r="D11" s="3">
        <f t="shared" si="1"/>
        <v>398665.40000000026</v>
      </c>
      <c r="E11" s="7">
        <f t="shared" si="0"/>
        <v>0</v>
      </c>
      <c r="F11" s="3"/>
      <c r="G11" s="7">
        <f t="shared" si="2"/>
        <v>0</v>
      </c>
    </row>
    <row r="12" spans="1:10">
      <c r="A12" s="18">
        <v>45606</v>
      </c>
      <c r="B12" s="3">
        <v>200</v>
      </c>
      <c r="C12" s="9"/>
      <c r="D12" s="3">
        <f t="shared" si="1"/>
        <v>398665.40000000026</v>
      </c>
      <c r="E12" s="7">
        <f t="shared" si="0"/>
        <v>0</v>
      </c>
      <c r="F12" s="3"/>
      <c r="G12" s="7">
        <f t="shared" si="2"/>
        <v>0</v>
      </c>
    </row>
    <row r="13" spans="1:10">
      <c r="A13" s="18">
        <v>45607</v>
      </c>
      <c r="B13" s="3">
        <v>200</v>
      </c>
      <c r="C13" s="9"/>
      <c r="D13" s="3">
        <f t="shared" si="1"/>
        <v>398665.40000000026</v>
      </c>
      <c r="E13" s="7">
        <f t="shared" si="0"/>
        <v>0</v>
      </c>
      <c r="F13" s="3"/>
      <c r="G13" s="7">
        <f t="shared" si="2"/>
        <v>0</v>
      </c>
    </row>
    <row r="14" spans="1:10">
      <c r="A14" s="18">
        <v>45608</v>
      </c>
      <c r="B14" s="3">
        <v>200</v>
      </c>
      <c r="C14" s="9"/>
      <c r="D14" s="3">
        <f t="shared" si="1"/>
        <v>398665.40000000026</v>
      </c>
      <c r="E14" s="7">
        <f t="shared" si="0"/>
        <v>0</v>
      </c>
      <c r="F14" s="3"/>
      <c r="G14" s="7">
        <f t="shared" si="2"/>
        <v>0</v>
      </c>
    </row>
    <row r="15" spans="1:10">
      <c r="A15" s="18">
        <v>45609</v>
      </c>
      <c r="B15" s="3">
        <v>200</v>
      </c>
      <c r="C15" s="9"/>
      <c r="D15" s="3">
        <f t="shared" si="1"/>
        <v>398665.40000000026</v>
      </c>
      <c r="E15" s="7">
        <f t="shared" si="0"/>
        <v>0</v>
      </c>
      <c r="F15" s="3"/>
      <c r="G15" s="7">
        <f t="shared" si="2"/>
        <v>0</v>
      </c>
    </row>
    <row r="16" spans="1:10">
      <c r="A16" s="18">
        <v>45610</v>
      </c>
      <c r="B16" s="3">
        <v>200</v>
      </c>
      <c r="C16" s="9"/>
      <c r="D16" s="3">
        <f t="shared" si="1"/>
        <v>398665.40000000026</v>
      </c>
      <c r="E16" s="7">
        <f t="shared" si="0"/>
        <v>0</v>
      </c>
      <c r="F16" s="3"/>
      <c r="G16" s="7">
        <f t="shared" si="2"/>
        <v>0</v>
      </c>
    </row>
    <row r="17" spans="1:7">
      <c r="A17" s="22">
        <v>45611</v>
      </c>
      <c r="B17" s="24">
        <v>200</v>
      </c>
      <c r="C17" s="26"/>
      <c r="D17" s="24">
        <f t="shared" si="1"/>
        <v>398665.40000000026</v>
      </c>
      <c r="E17" s="27">
        <f t="shared" si="0"/>
        <v>0</v>
      </c>
      <c r="F17" s="24"/>
      <c r="G17" s="27">
        <f t="shared" si="2"/>
        <v>0</v>
      </c>
    </row>
    <row r="18" spans="1:7">
      <c r="A18" s="18">
        <v>45612</v>
      </c>
      <c r="B18" s="3">
        <v>200</v>
      </c>
      <c r="C18" s="9"/>
      <c r="D18" s="3">
        <f t="shared" si="1"/>
        <v>398665.40000000026</v>
      </c>
      <c r="E18" s="7">
        <f t="shared" si="0"/>
        <v>0</v>
      </c>
      <c r="F18" s="3"/>
      <c r="G18" s="7">
        <f t="shared" si="2"/>
        <v>0</v>
      </c>
    </row>
    <row r="19" spans="1:7">
      <c r="A19" s="18">
        <v>45613</v>
      </c>
      <c r="B19" s="3">
        <v>200</v>
      </c>
      <c r="C19" s="9"/>
      <c r="D19" s="3">
        <f t="shared" si="1"/>
        <v>398665.40000000026</v>
      </c>
      <c r="E19" s="7">
        <f t="shared" si="0"/>
        <v>0</v>
      </c>
      <c r="F19" s="3"/>
      <c r="G19" s="7">
        <f t="shared" si="2"/>
        <v>0</v>
      </c>
    </row>
    <row r="20" spans="1:7">
      <c r="A20" s="18">
        <v>45614</v>
      </c>
      <c r="B20" s="3">
        <v>200</v>
      </c>
      <c r="C20" s="9"/>
      <c r="D20" s="3">
        <f t="shared" si="1"/>
        <v>398665.40000000026</v>
      </c>
      <c r="E20" s="7">
        <f t="shared" si="0"/>
        <v>0</v>
      </c>
      <c r="F20" s="3"/>
      <c r="G20" s="7">
        <f t="shared" si="2"/>
        <v>0</v>
      </c>
    </row>
    <row r="21" spans="1:7">
      <c r="A21" s="18">
        <v>45615</v>
      </c>
      <c r="B21" s="3">
        <v>200</v>
      </c>
      <c r="C21" s="9"/>
      <c r="D21" s="3">
        <f t="shared" si="1"/>
        <v>398665.40000000026</v>
      </c>
      <c r="E21" s="7">
        <f t="shared" si="0"/>
        <v>0</v>
      </c>
      <c r="F21" s="3"/>
      <c r="G21" s="7">
        <f t="shared" si="2"/>
        <v>0</v>
      </c>
    </row>
    <row r="22" spans="1:7">
      <c r="A22" s="18">
        <v>45616</v>
      </c>
      <c r="B22" s="3">
        <v>200</v>
      </c>
      <c r="C22" s="9"/>
      <c r="D22" s="3">
        <f t="shared" si="1"/>
        <v>398665.40000000026</v>
      </c>
      <c r="E22" s="7">
        <f t="shared" si="0"/>
        <v>0</v>
      </c>
      <c r="F22" s="3"/>
      <c r="G22" s="7">
        <f t="shared" si="2"/>
        <v>0</v>
      </c>
    </row>
    <row r="23" spans="1:7">
      <c r="A23" s="18">
        <v>45617</v>
      </c>
      <c r="B23" s="3">
        <v>200</v>
      </c>
      <c r="C23" s="9"/>
      <c r="D23" s="3">
        <f t="shared" si="1"/>
        <v>398665.40000000026</v>
      </c>
      <c r="E23" s="7">
        <f t="shared" si="0"/>
        <v>0</v>
      </c>
      <c r="F23" s="3"/>
      <c r="G23" s="7">
        <f t="shared" si="2"/>
        <v>0</v>
      </c>
    </row>
    <row r="24" spans="1:7">
      <c r="A24" s="22">
        <v>45618</v>
      </c>
      <c r="B24" s="24">
        <v>200</v>
      </c>
      <c r="C24" s="26"/>
      <c r="D24" s="24">
        <f t="shared" si="1"/>
        <v>398665.40000000026</v>
      </c>
      <c r="E24" s="27">
        <f t="shared" si="0"/>
        <v>0</v>
      </c>
      <c r="F24" s="24"/>
      <c r="G24" s="27">
        <f t="shared" si="2"/>
        <v>0</v>
      </c>
    </row>
    <row r="25" spans="1:7">
      <c r="A25" s="18">
        <v>45619</v>
      </c>
      <c r="B25" s="3">
        <v>200</v>
      </c>
      <c r="C25" s="9"/>
      <c r="D25" s="3">
        <f t="shared" si="1"/>
        <v>398665.40000000026</v>
      </c>
      <c r="E25" s="7">
        <f t="shared" si="0"/>
        <v>0</v>
      </c>
      <c r="F25" s="3"/>
      <c r="G25" s="7">
        <f t="shared" si="2"/>
        <v>0</v>
      </c>
    </row>
    <row r="26" spans="1:7">
      <c r="A26" s="18">
        <v>45620</v>
      </c>
      <c r="B26" s="3">
        <v>200</v>
      </c>
      <c r="C26" s="9"/>
      <c r="D26" s="3">
        <f t="shared" si="1"/>
        <v>398665.40000000026</v>
      </c>
      <c r="E26" s="7">
        <f t="shared" si="0"/>
        <v>0</v>
      </c>
      <c r="F26" s="3"/>
      <c r="G26" s="7">
        <f t="shared" si="2"/>
        <v>0</v>
      </c>
    </row>
    <row r="27" spans="1:7">
      <c r="A27" s="18">
        <v>45621</v>
      </c>
      <c r="B27" s="3">
        <v>200</v>
      </c>
      <c r="C27" s="9"/>
      <c r="D27" s="3">
        <f t="shared" si="1"/>
        <v>398665.40000000026</v>
      </c>
      <c r="E27" s="7">
        <f t="shared" si="0"/>
        <v>0</v>
      </c>
      <c r="F27" s="3"/>
      <c r="G27" s="7">
        <f t="shared" si="2"/>
        <v>0</v>
      </c>
    </row>
    <row r="28" spans="1:7">
      <c r="A28" s="18">
        <v>45622</v>
      </c>
      <c r="B28" s="3">
        <v>200</v>
      </c>
      <c r="C28" s="9"/>
      <c r="D28" s="3">
        <f t="shared" si="1"/>
        <v>398665.40000000026</v>
      </c>
      <c r="E28" s="7">
        <f t="shared" si="0"/>
        <v>0</v>
      </c>
      <c r="F28" s="3"/>
      <c r="G28" s="7">
        <f t="shared" si="2"/>
        <v>0</v>
      </c>
    </row>
    <row r="29" spans="1:7">
      <c r="A29" s="18">
        <v>45623</v>
      </c>
      <c r="B29" s="3">
        <v>200</v>
      </c>
      <c r="C29" s="9"/>
      <c r="D29" s="3">
        <f t="shared" si="1"/>
        <v>398665.40000000026</v>
      </c>
      <c r="E29" s="7">
        <f t="shared" si="0"/>
        <v>0</v>
      </c>
      <c r="F29" s="3"/>
      <c r="G29" s="7">
        <f t="shared" si="2"/>
        <v>0</v>
      </c>
    </row>
    <row r="30" spans="1:7">
      <c r="A30" s="18">
        <v>45624</v>
      </c>
      <c r="B30" s="3">
        <v>200</v>
      </c>
      <c r="C30" s="9"/>
      <c r="D30" s="3">
        <f t="shared" si="1"/>
        <v>398665.40000000026</v>
      </c>
      <c r="E30" s="7">
        <f t="shared" si="0"/>
        <v>0</v>
      </c>
      <c r="F30" s="3"/>
      <c r="G30" s="7">
        <f t="shared" si="2"/>
        <v>0</v>
      </c>
    </row>
    <row r="31" spans="1:7">
      <c r="A31" s="22">
        <v>45625</v>
      </c>
      <c r="B31" s="24">
        <v>200</v>
      </c>
      <c r="C31" s="26"/>
      <c r="D31" s="24">
        <f t="shared" si="1"/>
        <v>398665.40000000026</v>
      </c>
      <c r="E31" s="27">
        <f t="shared" si="0"/>
        <v>0</v>
      </c>
      <c r="F31" s="24"/>
      <c r="G31" s="27">
        <f t="shared" si="2"/>
        <v>0</v>
      </c>
    </row>
    <row r="32" spans="1:7">
      <c r="A32" s="18">
        <v>45626</v>
      </c>
      <c r="B32" s="3">
        <v>200</v>
      </c>
      <c r="C32" s="9"/>
      <c r="D32" s="3">
        <f t="shared" si="1"/>
        <v>398665.40000000026</v>
      </c>
      <c r="E32" s="7">
        <f t="shared" si="0"/>
        <v>0</v>
      </c>
      <c r="F32" s="3"/>
      <c r="G32" s="7">
        <f t="shared" si="2"/>
        <v>0</v>
      </c>
    </row>
    <row r="33" spans="1:7">
      <c r="A33" s="18"/>
      <c r="B33" s="3"/>
      <c r="C33" s="9"/>
      <c r="D33" s="3"/>
      <c r="E33" s="7"/>
      <c r="F33" s="3"/>
      <c r="G33" s="7"/>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6BCB7-1E59-4C77-BAF1-66FCBBED16DF}">
  <dimension ref="A1:J34"/>
  <sheetViews>
    <sheetView workbookViewId="0">
      <selection activeCell="I15" sqref="I15"/>
    </sheetView>
  </sheetViews>
  <sheetFormatPr defaultRowHeight="15"/>
  <cols>
    <col min="1" max="1" width="13.5703125" bestFit="1" customWidth="1"/>
    <col min="2" max="2" width="19.140625" bestFit="1" customWidth="1"/>
    <col min="3" max="3" width="14.85546875" customWidth="1"/>
    <col min="4" max="4" width="15.42578125" bestFit="1" customWidth="1"/>
    <col min="5" max="5" width="12.140625" bestFit="1" customWidth="1"/>
    <col min="6" max="6" width="23.42578125" bestFit="1" customWidth="1"/>
    <col min="7" max="7" width="13.7109375" bestFit="1" customWidth="1"/>
    <col min="9" max="9" width="20.7109375" bestFit="1" customWidth="1"/>
  </cols>
  <sheetData>
    <row r="1" spans="1:10" ht="23.25">
      <c r="A1" s="69" t="s">
        <v>0</v>
      </c>
      <c r="B1" s="69"/>
      <c r="C1" s="69"/>
      <c r="D1" s="69"/>
      <c r="E1" s="69"/>
      <c r="F1" s="69"/>
      <c r="G1" s="69"/>
    </row>
    <row r="2" spans="1:10" ht="30">
      <c r="A2" s="1" t="s">
        <v>1</v>
      </c>
      <c r="B2" s="1" t="s">
        <v>2</v>
      </c>
      <c r="C2" s="1" t="s">
        <v>3</v>
      </c>
      <c r="D2" s="1" t="s">
        <v>4</v>
      </c>
      <c r="E2" s="1" t="s">
        <v>5</v>
      </c>
      <c r="F2" s="1" t="s">
        <v>6</v>
      </c>
      <c r="G2" s="1" t="s">
        <v>7</v>
      </c>
      <c r="I2" s="49" t="s">
        <v>92</v>
      </c>
      <c r="J2">
        <v>10.89</v>
      </c>
    </row>
    <row r="3" spans="1:10">
      <c r="A3" s="18">
        <v>45627</v>
      </c>
      <c r="B3" s="3">
        <v>200</v>
      </c>
      <c r="C3" s="3"/>
      <c r="D3" s="3">
        <f>'Nov-24'!D32+'Nov-24'!C32</f>
        <v>398665.40000000026</v>
      </c>
      <c r="E3" s="7">
        <f>(C3/1000)*0.648</f>
        <v>0</v>
      </c>
      <c r="F3" s="3"/>
      <c r="G3" s="7">
        <f>(C3*$J$2)/$J$4</f>
        <v>0</v>
      </c>
    </row>
    <row r="4" spans="1:10" ht="15.75">
      <c r="A4" s="18">
        <v>45628</v>
      </c>
      <c r="B4" s="3">
        <v>200</v>
      </c>
      <c r="C4" s="3"/>
      <c r="D4" s="3">
        <f>D3+C4</f>
        <v>398665.40000000026</v>
      </c>
      <c r="E4" s="7">
        <f t="shared" ref="E4:E33" si="0">(C4/1000)*0.648</f>
        <v>0</v>
      </c>
      <c r="F4" s="3"/>
      <c r="G4" s="7">
        <f>(C4*$J$2)/$J$4</f>
        <v>0</v>
      </c>
      <c r="I4" s="35" t="s">
        <v>12</v>
      </c>
      <c r="J4" s="37">
        <f>'Jan-24'!J4</f>
        <v>109.5</v>
      </c>
    </row>
    <row r="5" spans="1:10">
      <c r="A5" s="18">
        <v>45629</v>
      </c>
      <c r="B5" s="3">
        <v>200</v>
      </c>
      <c r="C5" s="9"/>
      <c r="D5" s="3">
        <f t="shared" ref="D5:D33" si="1">D4+C5</f>
        <v>398665.40000000026</v>
      </c>
      <c r="E5" s="7">
        <f t="shared" si="0"/>
        <v>0</v>
      </c>
      <c r="F5" s="3"/>
      <c r="G5" s="7">
        <f t="shared" ref="G5:G33" si="2">(C5*$J$2)/$J$4</f>
        <v>0</v>
      </c>
    </row>
    <row r="6" spans="1:10">
      <c r="A6" s="18">
        <v>45630</v>
      </c>
      <c r="B6" s="3">
        <v>200</v>
      </c>
      <c r="C6" s="9"/>
      <c r="D6" s="3">
        <f t="shared" si="1"/>
        <v>398665.40000000026</v>
      </c>
      <c r="E6" s="7">
        <f t="shared" si="0"/>
        <v>0</v>
      </c>
      <c r="F6" s="3"/>
      <c r="G6" s="7">
        <f t="shared" si="2"/>
        <v>0</v>
      </c>
    </row>
    <row r="7" spans="1:10">
      <c r="A7" s="18">
        <v>45631</v>
      </c>
      <c r="B7" s="3">
        <v>200</v>
      </c>
      <c r="C7" s="9"/>
      <c r="D7" s="3">
        <f t="shared" si="1"/>
        <v>398665.40000000026</v>
      </c>
      <c r="E7" s="7">
        <f t="shared" si="0"/>
        <v>0</v>
      </c>
      <c r="F7" s="3"/>
      <c r="G7" s="7">
        <f t="shared" si="2"/>
        <v>0</v>
      </c>
    </row>
    <row r="8" spans="1:10">
      <c r="A8" s="22">
        <v>45632</v>
      </c>
      <c r="B8" s="24">
        <v>200</v>
      </c>
      <c r="C8" s="26"/>
      <c r="D8" s="24">
        <f t="shared" si="1"/>
        <v>398665.40000000026</v>
      </c>
      <c r="E8" s="27">
        <f t="shared" si="0"/>
        <v>0</v>
      </c>
      <c r="F8" s="24"/>
      <c r="G8" s="27">
        <f t="shared" si="2"/>
        <v>0</v>
      </c>
    </row>
    <row r="9" spans="1:10">
      <c r="A9" s="18">
        <v>45633</v>
      </c>
      <c r="B9" s="3">
        <v>200</v>
      </c>
      <c r="C9" s="9"/>
      <c r="D9" s="3">
        <f t="shared" si="1"/>
        <v>398665.40000000026</v>
      </c>
      <c r="E9" s="7">
        <f t="shared" si="0"/>
        <v>0</v>
      </c>
      <c r="F9" s="3"/>
      <c r="G9" s="7">
        <f t="shared" si="2"/>
        <v>0</v>
      </c>
    </row>
    <row r="10" spans="1:10">
      <c r="A10" s="18">
        <v>45634</v>
      </c>
      <c r="B10" s="3">
        <v>200</v>
      </c>
      <c r="C10" s="9"/>
      <c r="D10" s="3">
        <f t="shared" si="1"/>
        <v>398665.40000000026</v>
      </c>
      <c r="E10" s="7">
        <f t="shared" si="0"/>
        <v>0</v>
      </c>
      <c r="F10" s="3"/>
      <c r="G10" s="7">
        <f t="shared" si="2"/>
        <v>0</v>
      </c>
    </row>
    <row r="11" spans="1:10">
      <c r="A11" s="18">
        <v>45635</v>
      </c>
      <c r="B11" s="3">
        <v>200</v>
      </c>
      <c r="C11" s="9"/>
      <c r="D11" s="3">
        <f t="shared" si="1"/>
        <v>398665.40000000026</v>
      </c>
      <c r="E11" s="7">
        <f t="shared" si="0"/>
        <v>0</v>
      </c>
      <c r="F11" s="3"/>
      <c r="G11" s="7">
        <f t="shared" si="2"/>
        <v>0</v>
      </c>
    </row>
    <row r="12" spans="1:10">
      <c r="A12" s="18">
        <v>45636</v>
      </c>
      <c r="B12" s="3">
        <v>200</v>
      </c>
      <c r="C12" s="9"/>
      <c r="D12" s="3">
        <f t="shared" si="1"/>
        <v>398665.40000000026</v>
      </c>
      <c r="E12" s="7">
        <f t="shared" si="0"/>
        <v>0</v>
      </c>
      <c r="F12" s="3"/>
      <c r="G12" s="7">
        <f t="shared" si="2"/>
        <v>0</v>
      </c>
    </row>
    <row r="13" spans="1:10">
      <c r="A13" s="18">
        <v>45637</v>
      </c>
      <c r="B13" s="3">
        <v>200</v>
      </c>
      <c r="C13" s="9"/>
      <c r="D13" s="3">
        <f t="shared" si="1"/>
        <v>398665.40000000026</v>
      </c>
      <c r="E13" s="7">
        <f t="shared" si="0"/>
        <v>0</v>
      </c>
      <c r="F13" s="3"/>
      <c r="G13" s="7">
        <f t="shared" si="2"/>
        <v>0</v>
      </c>
    </row>
    <row r="14" spans="1:10">
      <c r="A14" s="18">
        <v>45638</v>
      </c>
      <c r="B14" s="3">
        <v>200</v>
      </c>
      <c r="C14" s="9"/>
      <c r="D14" s="3">
        <f t="shared" si="1"/>
        <v>398665.40000000026</v>
      </c>
      <c r="E14" s="7">
        <f t="shared" si="0"/>
        <v>0</v>
      </c>
      <c r="F14" s="3"/>
      <c r="G14" s="7">
        <f t="shared" si="2"/>
        <v>0</v>
      </c>
    </row>
    <row r="15" spans="1:10">
      <c r="A15" s="22">
        <v>45639</v>
      </c>
      <c r="B15" s="24">
        <v>200</v>
      </c>
      <c r="C15" s="26"/>
      <c r="D15" s="24">
        <f t="shared" si="1"/>
        <v>398665.40000000026</v>
      </c>
      <c r="E15" s="27">
        <f t="shared" si="0"/>
        <v>0</v>
      </c>
      <c r="F15" s="24"/>
      <c r="G15" s="27">
        <f t="shared" si="2"/>
        <v>0</v>
      </c>
    </row>
    <row r="16" spans="1:10">
      <c r="A16" s="18">
        <v>45640</v>
      </c>
      <c r="B16" s="3">
        <v>200</v>
      </c>
      <c r="C16" s="9"/>
      <c r="D16" s="3">
        <f t="shared" si="1"/>
        <v>398665.40000000026</v>
      </c>
      <c r="E16" s="7">
        <f t="shared" si="0"/>
        <v>0</v>
      </c>
      <c r="F16" s="3"/>
      <c r="G16" s="7">
        <f t="shared" si="2"/>
        <v>0</v>
      </c>
    </row>
    <row r="17" spans="1:7">
      <c r="A17" s="18">
        <v>45641</v>
      </c>
      <c r="B17" s="3">
        <v>200</v>
      </c>
      <c r="C17" s="9"/>
      <c r="D17" s="3">
        <f t="shared" si="1"/>
        <v>398665.40000000026</v>
      </c>
      <c r="E17" s="7">
        <f t="shared" si="0"/>
        <v>0</v>
      </c>
      <c r="F17" s="3"/>
      <c r="G17" s="7">
        <f t="shared" si="2"/>
        <v>0</v>
      </c>
    </row>
    <row r="18" spans="1:7">
      <c r="A18" s="18">
        <v>45642</v>
      </c>
      <c r="B18" s="3">
        <v>200</v>
      </c>
      <c r="C18" s="9"/>
      <c r="D18" s="3">
        <f t="shared" si="1"/>
        <v>398665.40000000026</v>
      </c>
      <c r="E18" s="7">
        <f t="shared" si="0"/>
        <v>0</v>
      </c>
      <c r="F18" s="3"/>
      <c r="G18" s="7">
        <f t="shared" si="2"/>
        <v>0</v>
      </c>
    </row>
    <row r="19" spans="1:7">
      <c r="A19" s="18">
        <v>45643</v>
      </c>
      <c r="B19" s="3">
        <v>200</v>
      </c>
      <c r="C19" s="9"/>
      <c r="D19" s="3">
        <f t="shared" si="1"/>
        <v>398665.40000000026</v>
      </c>
      <c r="E19" s="7">
        <f t="shared" si="0"/>
        <v>0</v>
      </c>
      <c r="F19" s="3"/>
      <c r="G19" s="7">
        <f t="shared" si="2"/>
        <v>0</v>
      </c>
    </row>
    <row r="20" spans="1:7">
      <c r="A20" s="18">
        <v>45644</v>
      </c>
      <c r="B20" s="3">
        <v>200</v>
      </c>
      <c r="C20" s="9"/>
      <c r="D20" s="3">
        <f t="shared" si="1"/>
        <v>398665.40000000026</v>
      </c>
      <c r="E20" s="7">
        <f t="shared" si="0"/>
        <v>0</v>
      </c>
      <c r="F20" s="3"/>
      <c r="G20" s="7">
        <f t="shared" si="2"/>
        <v>0</v>
      </c>
    </row>
    <row r="21" spans="1:7">
      <c r="A21" s="18">
        <v>45645</v>
      </c>
      <c r="B21" s="3">
        <v>200</v>
      </c>
      <c r="C21" s="9"/>
      <c r="D21" s="3">
        <f t="shared" si="1"/>
        <v>398665.40000000026</v>
      </c>
      <c r="E21" s="7">
        <f t="shared" si="0"/>
        <v>0</v>
      </c>
      <c r="F21" s="3"/>
      <c r="G21" s="7">
        <f t="shared" si="2"/>
        <v>0</v>
      </c>
    </row>
    <row r="22" spans="1:7">
      <c r="A22" s="22">
        <v>45646</v>
      </c>
      <c r="B22" s="24">
        <v>200</v>
      </c>
      <c r="C22" s="26"/>
      <c r="D22" s="24">
        <f t="shared" si="1"/>
        <v>398665.40000000026</v>
      </c>
      <c r="E22" s="27">
        <f t="shared" si="0"/>
        <v>0</v>
      </c>
      <c r="F22" s="24"/>
      <c r="G22" s="27">
        <f t="shared" si="2"/>
        <v>0</v>
      </c>
    </row>
    <row r="23" spans="1:7">
      <c r="A23" s="18">
        <v>45647</v>
      </c>
      <c r="B23" s="3">
        <v>200</v>
      </c>
      <c r="C23" s="9"/>
      <c r="D23" s="3">
        <f t="shared" si="1"/>
        <v>398665.40000000026</v>
      </c>
      <c r="E23" s="7">
        <f t="shared" si="0"/>
        <v>0</v>
      </c>
      <c r="F23" s="3"/>
      <c r="G23" s="7">
        <f t="shared" si="2"/>
        <v>0</v>
      </c>
    </row>
    <row r="24" spans="1:7">
      <c r="A24" s="18">
        <v>45648</v>
      </c>
      <c r="B24" s="3">
        <v>200</v>
      </c>
      <c r="C24" s="9"/>
      <c r="D24" s="3">
        <f t="shared" si="1"/>
        <v>398665.40000000026</v>
      </c>
      <c r="E24" s="7">
        <f t="shared" si="0"/>
        <v>0</v>
      </c>
      <c r="F24" s="3"/>
      <c r="G24" s="7">
        <f t="shared" si="2"/>
        <v>0</v>
      </c>
    </row>
    <row r="25" spans="1:7">
      <c r="A25" s="18">
        <v>45649</v>
      </c>
      <c r="B25" s="3">
        <v>200</v>
      </c>
      <c r="C25" s="9"/>
      <c r="D25" s="3">
        <f t="shared" si="1"/>
        <v>398665.40000000026</v>
      </c>
      <c r="E25" s="7">
        <f t="shared" si="0"/>
        <v>0</v>
      </c>
      <c r="F25" s="3"/>
      <c r="G25" s="7">
        <f t="shared" si="2"/>
        <v>0</v>
      </c>
    </row>
    <row r="26" spans="1:7">
      <c r="A26" s="18">
        <v>45650</v>
      </c>
      <c r="B26" s="3">
        <v>200</v>
      </c>
      <c r="C26" s="9"/>
      <c r="D26" s="3">
        <f t="shared" si="1"/>
        <v>398665.40000000026</v>
      </c>
      <c r="E26" s="7">
        <f t="shared" si="0"/>
        <v>0</v>
      </c>
      <c r="F26" s="3"/>
      <c r="G26" s="7">
        <f t="shared" si="2"/>
        <v>0</v>
      </c>
    </row>
    <row r="27" spans="1:7">
      <c r="A27" s="18">
        <v>45651</v>
      </c>
      <c r="B27" s="3">
        <v>200</v>
      </c>
      <c r="C27" s="9"/>
      <c r="D27" s="3">
        <f t="shared" si="1"/>
        <v>398665.40000000026</v>
      </c>
      <c r="E27" s="7">
        <f t="shared" si="0"/>
        <v>0</v>
      </c>
      <c r="F27" s="3"/>
      <c r="G27" s="7">
        <f t="shared" si="2"/>
        <v>0</v>
      </c>
    </row>
    <row r="28" spans="1:7">
      <c r="A28" s="18">
        <v>45652</v>
      </c>
      <c r="B28" s="3">
        <v>200</v>
      </c>
      <c r="C28" s="9"/>
      <c r="D28" s="3">
        <f t="shared" si="1"/>
        <v>398665.40000000026</v>
      </c>
      <c r="E28" s="7">
        <f t="shared" si="0"/>
        <v>0</v>
      </c>
      <c r="F28" s="3"/>
      <c r="G28" s="7">
        <f t="shared" si="2"/>
        <v>0</v>
      </c>
    </row>
    <row r="29" spans="1:7">
      <c r="A29" s="22">
        <v>45653</v>
      </c>
      <c r="B29" s="24">
        <v>200</v>
      </c>
      <c r="C29" s="26"/>
      <c r="D29" s="24">
        <f t="shared" si="1"/>
        <v>398665.40000000026</v>
      </c>
      <c r="E29" s="27">
        <f t="shared" si="0"/>
        <v>0</v>
      </c>
      <c r="F29" s="24"/>
      <c r="G29" s="27">
        <f t="shared" si="2"/>
        <v>0</v>
      </c>
    </row>
    <row r="30" spans="1:7">
      <c r="A30" s="18">
        <v>45654</v>
      </c>
      <c r="B30" s="3">
        <v>200</v>
      </c>
      <c r="C30" s="9"/>
      <c r="D30" s="3">
        <f t="shared" si="1"/>
        <v>398665.40000000026</v>
      </c>
      <c r="E30" s="7">
        <f t="shared" si="0"/>
        <v>0</v>
      </c>
      <c r="F30" s="3"/>
      <c r="G30" s="7">
        <f t="shared" si="2"/>
        <v>0</v>
      </c>
    </row>
    <row r="31" spans="1:7">
      <c r="A31" s="18">
        <v>45655</v>
      </c>
      <c r="B31" s="3">
        <v>200</v>
      </c>
      <c r="C31" s="9"/>
      <c r="D31" s="3">
        <f t="shared" si="1"/>
        <v>398665.40000000026</v>
      </c>
      <c r="E31" s="7">
        <f t="shared" si="0"/>
        <v>0</v>
      </c>
      <c r="F31" s="3"/>
      <c r="G31" s="7">
        <f t="shared" si="2"/>
        <v>0</v>
      </c>
    </row>
    <row r="32" spans="1:7">
      <c r="A32" s="18">
        <v>45656</v>
      </c>
      <c r="B32" s="3">
        <v>200</v>
      </c>
      <c r="C32" s="9"/>
      <c r="D32" s="3">
        <f t="shared" si="1"/>
        <v>398665.40000000026</v>
      </c>
      <c r="E32" s="7">
        <f t="shared" si="0"/>
        <v>0</v>
      </c>
      <c r="F32" s="3"/>
      <c r="G32" s="7">
        <f t="shared" si="2"/>
        <v>0</v>
      </c>
    </row>
    <row r="33" spans="1:7">
      <c r="A33" s="18">
        <v>45657</v>
      </c>
      <c r="B33" s="3">
        <v>200</v>
      </c>
      <c r="C33" s="9"/>
      <c r="D33" s="3">
        <f t="shared" si="1"/>
        <v>398665.40000000026</v>
      </c>
      <c r="E33" s="7">
        <f t="shared" si="0"/>
        <v>0</v>
      </c>
      <c r="F33" s="3"/>
      <c r="G33" s="7">
        <f t="shared" si="2"/>
        <v>0</v>
      </c>
    </row>
    <row r="34" spans="1:7">
      <c r="C34" s="12">
        <f>SUM(C3:C33)</f>
        <v>0</v>
      </c>
      <c r="D34" s="12"/>
      <c r="E34" s="12">
        <f>SUM(E3:E33)</f>
        <v>0</v>
      </c>
      <c r="F34" s="12">
        <f>SUM(F3:F33)</f>
        <v>0</v>
      </c>
      <c r="G34" s="21">
        <f>SUM(G3:G33)</f>
        <v>0</v>
      </c>
    </row>
  </sheetData>
  <mergeCells count="1">
    <mergeCell ref="A1:G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0E119-E38D-4DD8-939E-CD77A61B303F}">
  <dimension ref="A1:N1359"/>
  <sheetViews>
    <sheetView workbookViewId="0">
      <pane ySplit="2" topLeftCell="A1332" activePane="bottomLeft" state="frozen"/>
      <selection pane="bottomLeft" activeCell="G1357" sqref="A2:G1357"/>
    </sheetView>
  </sheetViews>
  <sheetFormatPr defaultRowHeight="15"/>
  <cols>
    <col min="1" max="1" width="15.28515625" bestFit="1" customWidth="1"/>
    <col min="2" max="2" width="20.42578125" bestFit="1" customWidth="1"/>
    <col min="3" max="3" width="8.42578125" bestFit="1" customWidth="1"/>
    <col min="4" max="4" width="10.85546875" bestFit="1" customWidth="1"/>
    <col min="5" max="5" width="12.5703125" style="17" bestFit="1" customWidth="1"/>
    <col min="6" max="6" width="20.42578125" style="17" bestFit="1" customWidth="1"/>
    <col min="7" max="7" width="9" bestFit="1" customWidth="1"/>
    <col min="11" max="11" width="24.28515625" customWidth="1"/>
    <col min="12" max="12" width="24.42578125" customWidth="1"/>
    <col min="14" max="14" width="80.85546875" customWidth="1"/>
  </cols>
  <sheetData>
    <row r="1" spans="1:12" ht="15.75">
      <c r="A1" s="78" t="s">
        <v>0</v>
      </c>
      <c r="B1" s="78"/>
      <c r="C1" s="78"/>
      <c r="D1" s="78"/>
      <c r="E1" s="78"/>
      <c r="F1" s="78"/>
      <c r="G1" s="78"/>
      <c r="K1" s="79" t="s">
        <v>101</v>
      </c>
      <c r="L1" s="79"/>
    </row>
    <row r="2" spans="1:12" ht="47.25">
      <c r="A2" s="13" t="s">
        <v>1</v>
      </c>
      <c r="B2" s="13" t="s">
        <v>2</v>
      </c>
      <c r="C2" s="13" t="s">
        <v>3</v>
      </c>
      <c r="D2" s="13" t="s">
        <v>4</v>
      </c>
      <c r="E2" s="14" t="s">
        <v>5</v>
      </c>
      <c r="F2" s="14" t="s">
        <v>6</v>
      </c>
      <c r="G2" s="14" t="s">
        <v>7</v>
      </c>
      <c r="K2" s="79"/>
      <c r="L2" s="79"/>
    </row>
    <row r="3" spans="1:12">
      <c r="A3" s="15">
        <v>44668</v>
      </c>
      <c r="B3" s="16">
        <f>'April- 2022'!B4</f>
        <v>87.48</v>
      </c>
      <c r="C3" s="16">
        <f>IFERROR('April- 2022'!C4," ")</f>
        <v>286.8</v>
      </c>
      <c r="D3" s="16">
        <f>C3</f>
        <v>286.8</v>
      </c>
      <c r="E3" s="16">
        <f>'April- 2022'!E4</f>
        <v>0.14000000000000001</v>
      </c>
      <c r="F3" s="16">
        <f>'April- 2022'!F4</f>
        <v>0.12</v>
      </c>
      <c r="G3" s="6">
        <f>IFERROR((C3*9.41)/'April- 2022'!$K$5," ")</f>
        <v>28.408294736842105</v>
      </c>
      <c r="K3" s="28" t="s">
        <v>102</v>
      </c>
      <c r="L3" s="28" t="s">
        <v>103</v>
      </c>
    </row>
    <row r="4" spans="1:12">
      <c r="A4" s="15">
        <v>44669</v>
      </c>
      <c r="B4" s="16">
        <f>B3</f>
        <v>87.48</v>
      </c>
      <c r="C4" s="16">
        <f>IFERROR('April- 2022'!C5," ")</f>
        <v>214.94</v>
      </c>
      <c r="D4" s="16">
        <f>IFERROR(D3+C4,D3)</f>
        <v>501.74</v>
      </c>
      <c r="E4" s="16">
        <f>'April- 2022'!E5</f>
        <v>0.1</v>
      </c>
      <c r="F4" s="16">
        <f>'April- 2022'!F5</f>
        <v>0.09</v>
      </c>
      <c r="G4" s="6">
        <f>IFERROR((C4*9.41)/'April- 2022'!$K$5," ")</f>
        <v>21.290372631578947</v>
      </c>
      <c r="K4" s="16" t="s">
        <v>104</v>
      </c>
      <c r="L4" s="29">
        <v>19202.3</v>
      </c>
    </row>
    <row r="5" spans="1:12">
      <c r="A5" s="15">
        <v>44670</v>
      </c>
      <c r="B5" s="16">
        <f t="shared" ref="B5:B68" si="0">B4</f>
        <v>87.48</v>
      </c>
      <c r="C5" s="16">
        <f>IFERROR('April- 2022'!C6," ")</f>
        <v>368.43</v>
      </c>
      <c r="D5" s="16">
        <f t="shared" ref="D5:D68" si="1">IFERROR(D4+C5,D4)</f>
        <v>870.17000000000007</v>
      </c>
      <c r="E5" s="16">
        <f>'April- 2022'!E6</f>
        <v>0.18</v>
      </c>
      <c r="F5" s="16">
        <f>'April- 2022'!F6</f>
        <v>0.15</v>
      </c>
      <c r="G5" s="6">
        <f>IFERROR((C5*9.41)/'April- 2022'!$K$5," ")</f>
        <v>36.493961052631583</v>
      </c>
      <c r="K5" s="16" t="s">
        <v>105</v>
      </c>
      <c r="L5" s="29">
        <v>19643.900000000001</v>
      </c>
    </row>
    <row r="6" spans="1:12">
      <c r="A6" s="15">
        <v>44671</v>
      </c>
      <c r="B6" s="16">
        <f t="shared" si="0"/>
        <v>87.48</v>
      </c>
      <c r="C6" s="16">
        <f>IFERROR('April- 2022'!C7," ")</f>
        <v>152.22</v>
      </c>
      <c r="D6" s="16">
        <f t="shared" si="1"/>
        <v>1022.3900000000001</v>
      </c>
      <c r="E6" s="16">
        <f>'April- 2022'!E7</f>
        <v>7.0000000000000007E-2</v>
      </c>
      <c r="F6" s="16">
        <f>'April- 2022'!F7</f>
        <v>0.06</v>
      </c>
      <c r="G6" s="6">
        <f>IFERROR((C6*9.41)/'April- 2022'!$K$5," ")</f>
        <v>15.07779157894737</v>
      </c>
      <c r="K6" s="16" t="s">
        <v>106</v>
      </c>
      <c r="L6" s="29">
        <v>24505.9</v>
      </c>
    </row>
    <row r="7" spans="1:12">
      <c r="A7" s="15">
        <v>44672</v>
      </c>
      <c r="B7" s="16">
        <f t="shared" si="0"/>
        <v>87.48</v>
      </c>
      <c r="C7" s="16">
        <f>IFERROR('April- 2022'!C8," ")</f>
        <v>392.87</v>
      </c>
      <c r="D7" s="16">
        <f t="shared" si="1"/>
        <v>1415.2600000000002</v>
      </c>
      <c r="E7" s="16">
        <f>'April- 2022'!E8</f>
        <v>0.19</v>
      </c>
      <c r="F7" s="16">
        <f>'April- 2022'!F8</f>
        <v>0.16</v>
      </c>
      <c r="G7" s="6">
        <f>IFERROR((C7*9.41)/'April- 2022'!$K$5," ")</f>
        <v>38.914807368421052</v>
      </c>
      <c r="K7" s="16" t="s">
        <v>107</v>
      </c>
      <c r="L7" s="29">
        <v>25157.8</v>
      </c>
    </row>
    <row r="8" spans="1:12">
      <c r="A8" s="15">
        <v>44673</v>
      </c>
      <c r="B8" s="16">
        <f t="shared" si="0"/>
        <v>87.48</v>
      </c>
      <c r="C8" s="16">
        <f>IFERROR('April- 2022'!C9," ")</f>
        <v>396.72</v>
      </c>
      <c r="D8" s="16">
        <f t="shared" si="1"/>
        <v>1811.9800000000002</v>
      </c>
      <c r="E8" s="16">
        <f>'April- 2022'!E9</f>
        <v>0.19</v>
      </c>
      <c r="F8" s="16">
        <f>'April- 2022'!F9</f>
        <v>0.16</v>
      </c>
      <c r="G8" s="6">
        <f>IFERROR((C8*9.41)/'April- 2022'!$K$5," ")</f>
        <v>39.29616</v>
      </c>
      <c r="K8" s="16" t="s">
        <v>108</v>
      </c>
      <c r="L8" s="29">
        <v>25032.5</v>
      </c>
    </row>
    <row r="9" spans="1:12">
      <c r="A9" s="15">
        <v>44674</v>
      </c>
      <c r="B9" s="16">
        <f t="shared" si="0"/>
        <v>87.48</v>
      </c>
      <c r="C9" s="16">
        <f>IFERROR('April- 2022'!C10," ")</f>
        <v>409.52</v>
      </c>
      <c r="D9" s="16">
        <f t="shared" si="1"/>
        <v>2221.5</v>
      </c>
      <c r="E9" s="16">
        <f>'April- 2022'!E10</f>
        <v>0.2</v>
      </c>
      <c r="F9" s="16">
        <f>'April- 2022'!F10</f>
        <v>0.16</v>
      </c>
      <c r="G9" s="6">
        <f>IFERROR((C9*9.41)/'April- 2022'!$K$5," ")</f>
        <v>40.564033684210528</v>
      </c>
      <c r="K9" s="16" t="s">
        <v>109</v>
      </c>
      <c r="L9" s="29">
        <v>22485</v>
      </c>
    </row>
    <row r="10" spans="1:12">
      <c r="A10" s="15">
        <v>44675</v>
      </c>
      <c r="B10" s="16">
        <f t="shared" si="0"/>
        <v>87.48</v>
      </c>
      <c r="C10" s="16">
        <f>IFERROR('April- 2022'!C11," ")</f>
        <v>457.98</v>
      </c>
      <c r="D10" s="16">
        <f t="shared" si="1"/>
        <v>2679.48</v>
      </c>
      <c r="E10" s="16">
        <f>'April- 2022'!E11</f>
        <v>0.22</v>
      </c>
      <c r="F10" s="16">
        <f>'April- 2022'!F11</f>
        <v>0.18</v>
      </c>
      <c r="G10" s="6">
        <f>IFERROR((C10*9.41)/'April- 2022'!$K$5," ")</f>
        <v>45.36412421052632</v>
      </c>
      <c r="K10" s="16" t="s">
        <v>110</v>
      </c>
      <c r="L10" s="29">
        <v>20013.599999999999</v>
      </c>
    </row>
    <row r="11" spans="1:12">
      <c r="A11" s="15">
        <v>44676</v>
      </c>
      <c r="B11" s="16">
        <f t="shared" si="0"/>
        <v>87.48</v>
      </c>
      <c r="C11" s="16">
        <f>IFERROR('April- 2022'!C12," ")</f>
        <v>424.72</v>
      </c>
      <c r="D11" s="16">
        <f t="shared" si="1"/>
        <v>3104.2</v>
      </c>
      <c r="E11" s="16">
        <f>'April- 2022'!E12</f>
        <v>0.2</v>
      </c>
      <c r="F11" s="16">
        <f>'April- 2022'!F12</f>
        <v>0.17</v>
      </c>
      <c r="G11" s="6">
        <f>IFERROR((C11*9.41)/'April- 2022'!$K$5," ")</f>
        <v>42.06963368421053</v>
      </c>
      <c r="K11" s="16" t="s">
        <v>111</v>
      </c>
      <c r="L11" s="29">
        <v>20749.099999999999</v>
      </c>
    </row>
    <row r="12" spans="1:12">
      <c r="A12" s="15">
        <v>44677</v>
      </c>
      <c r="B12" s="16">
        <f t="shared" si="0"/>
        <v>87.48</v>
      </c>
      <c r="C12" s="16">
        <f>IFERROR('April- 2022'!C13," ")</f>
        <v>437.48</v>
      </c>
      <c r="D12" s="16">
        <f t="shared" si="1"/>
        <v>3541.68</v>
      </c>
      <c r="E12" s="16">
        <f>'April- 2022'!E13</f>
        <v>0.21</v>
      </c>
      <c r="F12" s="16">
        <f>'April- 2022'!F13</f>
        <v>0.18</v>
      </c>
      <c r="G12" s="6">
        <f>IFERROR((C12*9.41)/'April- 2022'!$K$5," ")</f>
        <v>43.333545263157902</v>
      </c>
      <c r="K12" s="16" t="s">
        <v>112</v>
      </c>
      <c r="L12" s="29">
        <v>20259.8</v>
      </c>
    </row>
    <row r="13" spans="1:12">
      <c r="A13" s="15">
        <v>44678</v>
      </c>
      <c r="B13" s="16">
        <f t="shared" si="0"/>
        <v>87.48</v>
      </c>
      <c r="C13" s="16">
        <f>IFERROR('April- 2022'!C14," ")</f>
        <v>451.2</v>
      </c>
      <c r="D13" s="16">
        <f t="shared" si="1"/>
        <v>3992.8799999999997</v>
      </c>
      <c r="E13" s="16">
        <f>'April- 2022'!E14</f>
        <v>0.21</v>
      </c>
      <c r="F13" s="16">
        <f>'April- 2022'!F14</f>
        <v>0.18</v>
      </c>
      <c r="G13" s="6">
        <f>IFERROR((C13*9.41)/'April- 2022'!$K$5," ")</f>
        <v>44.692547368421053</v>
      </c>
      <c r="K13" s="16" t="s">
        <v>113</v>
      </c>
      <c r="L13" s="29">
        <v>21238.1</v>
      </c>
    </row>
    <row r="14" spans="1:12">
      <c r="A14" s="15">
        <v>44679</v>
      </c>
      <c r="B14" s="16">
        <f t="shared" si="0"/>
        <v>87.48</v>
      </c>
      <c r="C14" s="16">
        <f>IFERROR('April- 2022'!C15," ")</f>
        <v>397.13</v>
      </c>
      <c r="D14" s="16">
        <f t="shared" si="1"/>
        <v>4390.0099999999993</v>
      </c>
      <c r="E14" s="16">
        <f>'April- 2022'!E15</f>
        <v>0.19</v>
      </c>
      <c r="F14" s="16">
        <f>'April- 2022'!F15</f>
        <v>0.16</v>
      </c>
      <c r="G14" s="6">
        <f>IFERROR((C14*9.41)/'April- 2022'!$K$5," ")</f>
        <v>39.336771578947371</v>
      </c>
      <c r="K14" s="16" t="s">
        <v>114</v>
      </c>
      <c r="L14" s="29">
        <v>19637.400000000001</v>
      </c>
    </row>
    <row r="15" spans="1:12">
      <c r="A15" s="15">
        <v>44680</v>
      </c>
      <c r="B15" s="16">
        <f t="shared" si="0"/>
        <v>87.48</v>
      </c>
      <c r="C15" s="16" t="str">
        <f>IFERROR('April- 2022'!C16," ")</f>
        <v/>
      </c>
      <c r="D15" s="16">
        <f>IFERROR(D14+C15,D14)</f>
        <v>4390.0099999999993</v>
      </c>
      <c r="E15" s="16" t="str">
        <f>'April- 2022'!E16</f>
        <v/>
      </c>
      <c r="F15" s="16" t="str">
        <f>'April- 2022'!F16</f>
        <v/>
      </c>
      <c r="G15" s="6" t="str">
        <f>IFERROR((C15*9.41)/'April- 2022'!$K$5," ")</f>
        <v xml:space="preserve"> </v>
      </c>
      <c r="K15" s="16" t="s">
        <v>115</v>
      </c>
      <c r="L15" s="29">
        <v>18953.8</v>
      </c>
    </row>
    <row r="16" spans="1:12">
      <c r="A16" s="15">
        <v>44681</v>
      </c>
      <c r="B16" s="16">
        <f t="shared" si="0"/>
        <v>87.48</v>
      </c>
      <c r="C16" s="16" t="str">
        <f>IFERROR('April- 2022'!C17," ")</f>
        <v/>
      </c>
      <c r="D16" s="16">
        <f t="shared" si="1"/>
        <v>4390.0099999999993</v>
      </c>
      <c r="E16" s="16" t="str">
        <f>'April- 2022'!E17</f>
        <v/>
      </c>
      <c r="F16" s="16" t="str">
        <f>'April- 2022'!F17</f>
        <v/>
      </c>
      <c r="G16" s="6" t="str">
        <f>IFERROR((C16*9.41)/'April- 2022'!$K$5," ")</f>
        <v xml:space="preserve"> </v>
      </c>
    </row>
    <row r="17" spans="1:14">
      <c r="A17" s="15">
        <v>44682</v>
      </c>
      <c r="B17" s="16">
        <f t="shared" si="0"/>
        <v>87.48</v>
      </c>
      <c r="C17" s="16" t="str">
        <f>IFERROR('May- 2022'!C3," ")</f>
        <v/>
      </c>
      <c r="D17" s="16">
        <f t="shared" si="1"/>
        <v>4390.0099999999993</v>
      </c>
      <c r="E17" s="16" t="str">
        <f>'May- 2022'!E3</f>
        <v/>
      </c>
      <c r="F17" s="16" t="str">
        <f>'May- 2022'!F3</f>
        <v/>
      </c>
      <c r="G17" s="6" t="str">
        <f>IFERROR((C17*9.41)/'April- 2022'!$K$5," ")</f>
        <v xml:space="preserve"> </v>
      </c>
    </row>
    <row r="18" spans="1:14" ht="14.45" customHeight="1">
      <c r="A18" s="15">
        <v>44683</v>
      </c>
      <c r="B18" s="16">
        <f t="shared" si="0"/>
        <v>87.48</v>
      </c>
      <c r="C18" s="16" t="str">
        <f>IFERROR('May- 2022'!C4," ")</f>
        <v/>
      </c>
      <c r="D18" s="16">
        <f t="shared" si="1"/>
        <v>4390.0099999999993</v>
      </c>
      <c r="E18" s="16" t="str">
        <f>'May- 2022'!E4</f>
        <v/>
      </c>
      <c r="F18" s="16" t="str">
        <f>'May- 2022'!F4</f>
        <v/>
      </c>
      <c r="G18" s="6" t="str">
        <f>IFERROR((C18*9.41)/'April- 2022'!$K$5," ")</f>
        <v xml:space="preserve"> </v>
      </c>
      <c r="K18" s="31" t="str">
        <f>K4&amp;" -"&amp;ROUND(L4,0)&amp;" "&amp;"KWH"</f>
        <v>January -19202 KWH</v>
      </c>
      <c r="L18" s="31" t="str">
        <f>K10&amp;" -"&amp;ROUND(L10,0)&amp;" "&amp;"KWH"</f>
        <v>July -20014 KWH</v>
      </c>
    </row>
    <row r="19" spans="1:14" ht="14.45" customHeight="1">
      <c r="A19" s="15">
        <v>44684</v>
      </c>
      <c r="B19" s="16">
        <f t="shared" si="0"/>
        <v>87.48</v>
      </c>
      <c r="C19" s="16" t="str">
        <f>IFERROR('May- 2022'!C5," ")</f>
        <v/>
      </c>
      <c r="D19" s="16">
        <f t="shared" si="1"/>
        <v>4390.0099999999993</v>
      </c>
      <c r="E19" s="16" t="str">
        <f>'May- 2022'!E5</f>
        <v/>
      </c>
      <c r="F19" s="16" t="str">
        <f>'May- 2022'!F5</f>
        <v/>
      </c>
      <c r="G19" s="6" t="str">
        <f>IFERROR((C19*9.41)/'April- 2022'!$K$5," ")</f>
        <v xml:space="preserve"> </v>
      </c>
      <c r="K19" s="31" t="str">
        <f t="shared" ref="K19:K23" si="2">K5&amp;" -"&amp;ROUND(L5,0)&amp;" "&amp;"KWH"</f>
        <v>February -19644 KWH</v>
      </c>
      <c r="L19" s="31" t="str">
        <f t="shared" ref="L19:L23" si="3">K11&amp;" -"&amp;ROUND(L11,0)&amp;" "&amp;"KWH"</f>
        <v>August -20749 KWH</v>
      </c>
      <c r="N19" s="76" t="s">
        <v>116</v>
      </c>
    </row>
    <row r="20" spans="1:14" ht="14.45" customHeight="1">
      <c r="A20" s="15">
        <v>44685</v>
      </c>
      <c r="B20" s="16">
        <f t="shared" si="0"/>
        <v>87.48</v>
      </c>
      <c r="C20" s="16" t="str">
        <f>IFERROR('May- 2022'!C6," ")</f>
        <v/>
      </c>
      <c r="D20" s="16">
        <f t="shared" si="1"/>
        <v>4390.0099999999993</v>
      </c>
      <c r="E20" s="16" t="str">
        <f>'May- 2022'!E6</f>
        <v/>
      </c>
      <c r="F20" s="16" t="str">
        <f>'May- 2022'!F6</f>
        <v/>
      </c>
      <c r="G20" s="6" t="str">
        <f>IFERROR((C20*9.41)/'April- 2022'!$K$5," ")</f>
        <v xml:space="preserve"> </v>
      </c>
      <c r="K20" s="31" t="str">
        <f t="shared" si="2"/>
        <v>March -24506 KWH</v>
      </c>
      <c r="L20" s="31" t="str">
        <f t="shared" si="3"/>
        <v>September -20260 KWH</v>
      </c>
      <c r="N20" s="77"/>
    </row>
    <row r="21" spans="1:14" ht="14.45" customHeight="1">
      <c r="A21" s="15">
        <v>44686</v>
      </c>
      <c r="B21" s="16">
        <f t="shared" si="0"/>
        <v>87.48</v>
      </c>
      <c r="C21" s="16" t="str">
        <f>IFERROR('May- 2022'!C7," ")</f>
        <v/>
      </c>
      <c r="D21" s="16">
        <f t="shared" si="1"/>
        <v>4390.0099999999993</v>
      </c>
      <c r="E21" s="16" t="str">
        <f>'May- 2022'!E7</f>
        <v/>
      </c>
      <c r="F21" s="16" t="str">
        <f>'May- 2022'!F7</f>
        <v/>
      </c>
      <c r="G21" s="6" t="str">
        <f>IFERROR((C21*9.41)/'April- 2022'!$K$5," ")</f>
        <v xml:space="preserve"> </v>
      </c>
      <c r="K21" s="31" t="str">
        <f t="shared" si="2"/>
        <v>April -25158 KWH</v>
      </c>
      <c r="L21" s="31" t="str">
        <f t="shared" si="3"/>
        <v>October -21238 KWH</v>
      </c>
    </row>
    <row r="22" spans="1:14" ht="14.45" customHeight="1">
      <c r="A22" s="15">
        <v>44687</v>
      </c>
      <c r="B22" s="16">
        <f t="shared" si="0"/>
        <v>87.48</v>
      </c>
      <c r="C22" s="16" t="str">
        <f>IFERROR('May- 2022'!C8," ")</f>
        <v/>
      </c>
      <c r="D22" s="16">
        <f t="shared" si="1"/>
        <v>4390.0099999999993</v>
      </c>
      <c r="E22" s="16" t="str">
        <f>'May- 2022'!E8</f>
        <v/>
      </c>
      <c r="F22" s="16" t="str">
        <f>'May- 2022'!F8</f>
        <v/>
      </c>
      <c r="G22" s="6" t="str">
        <f>IFERROR((C22*9.41)/'April- 2022'!$K$5," ")</f>
        <v xml:space="preserve"> </v>
      </c>
      <c r="K22" s="31" t="str">
        <f t="shared" si="2"/>
        <v>May -25033 KWH</v>
      </c>
      <c r="L22" s="31" t="str">
        <f t="shared" si="3"/>
        <v>November -19637 KWH</v>
      </c>
    </row>
    <row r="23" spans="1:14" ht="14.45" customHeight="1">
      <c r="A23" s="15">
        <v>44688</v>
      </c>
      <c r="B23" s="16">
        <f t="shared" si="0"/>
        <v>87.48</v>
      </c>
      <c r="C23" s="16">
        <f>IFERROR('May- 2022'!C9," ")</f>
        <v>367.17</v>
      </c>
      <c r="D23" s="16">
        <f t="shared" si="1"/>
        <v>4757.1799999999994</v>
      </c>
      <c r="E23" s="16">
        <f>'May- 2022'!E9</f>
        <v>0.17</v>
      </c>
      <c r="F23" s="16">
        <f>'May- 2022'!F9</f>
        <v>0.15</v>
      </c>
      <c r="G23" s="6">
        <f>IFERROR((C23*9.41)/'April- 2022'!$K$5," ")</f>
        <v>36.369154736842106</v>
      </c>
      <c r="K23" s="31" t="str">
        <f t="shared" si="2"/>
        <v>June -22485 KWH</v>
      </c>
      <c r="L23" s="31" t="str">
        <f t="shared" si="3"/>
        <v>December -18954 KWH</v>
      </c>
    </row>
    <row r="24" spans="1:14" ht="14.45" customHeight="1">
      <c r="A24" s="15">
        <v>44689</v>
      </c>
      <c r="B24" s="16">
        <f t="shared" si="0"/>
        <v>87.48</v>
      </c>
      <c r="C24" s="16">
        <f>IFERROR('May- 2022'!C10," ")</f>
        <v>478.74</v>
      </c>
      <c r="D24" s="16">
        <f t="shared" si="1"/>
        <v>5235.9199999999992</v>
      </c>
      <c r="E24" s="16">
        <f>'May- 2022'!E10</f>
        <v>0.23</v>
      </c>
      <c r="F24" s="16">
        <f>'May- 2022'!F10</f>
        <v>0.19</v>
      </c>
      <c r="G24" s="6">
        <f>IFERROR((C24*9.41)/'April- 2022'!$K$5," ")</f>
        <v>47.420456842105267</v>
      </c>
      <c r="L24" s="30"/>
    </row>
    <row r="25" spans="1:14" ht="14.45" customHeight="1">
      <c r="A25" s="15">
        <v>44690</v>
      </c>
      <c r="B25" s="16">
        <f t="shared" si="0"/>
        <v>87.48</v>
      </c>
      <c r="C25" s="16">
        <f>IFERROR('May- 2022'!C11," ")</f>
        <v>215.44</v>
      </c>
      <c r="D25" s="16">
        <f t="shared" si="1"/>
        <v>5451.3599999999988</v>
      </c>
      <c r="E25" s="16">
        <f>'May- 2022'!E11</f>
        <v>0.1</v>
      </c>
      <c r="F25" s="16">
        <f>'May- 2022'!F11</f>
        <v>0.09</v>
      </c>
      <c r="G25" s="6">
        <f>IFERROR((C25*9.41)/'April- 2022'!$K$5," ")</f>
        <v>21.339898947368422</v>
      </c>
      <c r="L25" s="30"/>
    </row>
    <row r="26" spans="1:14" ht="14.45" customHeight="1">
      <c r="A26" s="15">
        <v>44691</v>
      </c>
      <c r="B26" s="16">
        <f t="shared" si="0"/>
        <v>87.48</v>
      </c>
      <c r="C26" s="16">
        <f>IFERROR('May- 2022'!C12," ")</f>
        <v>325.89999999999998</v>
      </c>
      <c r="D26" s="16">
        <f t="shared" si="1"/>
        <v>5777.2599999999984</v>
      </c>
      <c r="E26" s="16">
        <f>'May- 2022'!E12</f>
        <v>0.16</v>
      </c>
      <c r="F26" s="16">
        <f>'May- 2022'!F12</f>
        <v>0.13</v>
      </c>
      <c r="G26" s="6">
        <f>IFERROR((C26*9.41)/'April- 2022'!$K$5," ")</f>
        <v>32.281252631578951</v>
      </c>
      <c r="K26" s="32" t="s">
        <v>117</v>
      </c>
      <c r="L26" s="33" t="s">
        <v>118</v>
      </c>
    </row>
    <row r="27" spans="1:14" ht="14.45" customHeight="1">
      <c r="A27" s="15">
        <v>44692</v>
      </c>
      <c r="B27" s="16">
        <f t="shared" si="0"/>
        <v>87.48</v>
      </c>
      <c r="C27" s="16">
        <f>IFERROR('May- 2022'!C13," ")</f>
        <v>309.33999999999997</v>
      </c>
      <c r="D27" s="16">
        <f t="shared" si="1"/>
        <v>6086.5999999999985</v>
      </c>
      <c r="E27" s="16">
        <f>'May- 2022'!E13</f>
        <v>0.15</v>
      </c>
      <c r="F27" s="16">
        <f>'May- 2022'!F13</f>
        <v>0.12</v>
      </c>
      <c r="G27" s="6">
        <f>IFERROR((C27*9.41)/'April- 2022'!$K$5," ")</f>
        <v>30.640941052631579</v>
      </c>
      <c r="K27" s="33" t="s">
        <v>119</v>
      </c>
      <c r="L27" s="33" t="s">
        <v>120</v>
      </c>
    </row>
    <row r="28" spans="1:14" ht="14.45" customHeight="1">
      <c r="A28" s="15">
        <v>44693</v>
      </c>
      <c r="B28" s="16">
        <f t="shared" si="0"/>
        <v>87.48</v>
      </c>
      <c r="C28" s="16">
        <f>IFERROR('May- 2022'!C14," ")</f>
        <v>389.93</v>
      </c>
      <c r="D28" s="16">
        <f t="shared" si="1"/>
        <v>6476.5299999999988</v>
      </c>
      <c r="E28" s="16">
        <f>'May- 2022'!E14</f>
        <v>0.19</v>
      </c>
      <c r="F28" s="16">
        <f>'May- 2022'!F14</f>
        <v>0.16</v>
      </c>
      <c r="G28" s="6">
        <f>IFERROR((C28*9.41)/'April- 2022'!$K$5," ")</f>
        <v>38.623592631578951</v>
      </c>
      <c r="K28" s="34" t="s">
        <v>121</v>
      </c>
      <c r="L28" s="33" t="s">
        <v>122</v>
      </c>
    </row>
    <row r="29" spans="1:14" ht="14.45" customHeight="1">
      <c r="A29" s="15">
        <v>44694</v>
      </c>
      <c r="B29" s="16">
        <f t="shared" si="0"/>
        <v>87.48</v>
      </c>
      <c r="C29" s="16">
        <f>IFERROR('May- 2022'!C15," ")</f>
        <v>393.63</v>
      </c>
      <c r="D29" s="16">
        <f t="shared" si="1"/>
        <v>6870.1599999999989</v>
      </c>
      <c r="E29" s="16">
        <f>'May- 2022'!E15</f>
        <v>0.19</v>
      </c>
      <c r="F29" s="16">
        <f>'May- 2022'!F15</f>
        <v>0.16</v>
      </c>
      <c r="G29" s="6">
        <f>IFERROR((C29*9.41)/'April- 2022'!$K$5," ")</f>
        <v>38.990087368421051</v>
      </c>
      <c r="K29" s="34" t="s">
        <v>123</v>
      </c>
      <c r="L29" s="33" t="s">
        <v>124</v>
      </c>
    </row>
    <row r="30" spans="1:14" ht="15.75">
      <c r="A30" s="15">
        <v>44695</v>
      </c>
      <c r="B30" s="16">
        <f t="shared" si="0"/>
        <v>87.48</v>
      </c>
      <c r="C30" s="16">
        <f>IFERROR('May- 2022'!C16," ")</f>
        <v>446.6</v>
      </c>
      <c r="D30" s="16">
        <f t="shared" si="1"/>
        <v>7316.7599999999993</v>
      </c>
      <c r="E30" s="16">
        <f>'May- 2022'!E16</f>
        <v>0.21</v>
      </c>
      <c r="F30" s="16">
        <f>'May- 2022'!F16</f>
        <v>0.18</v>
      </c>
      <c r="G30" s="6">
        <f>IFERROR((C30*9.41)/'April- 2022'!$K$5," ")</f>
        <v>44.236905263157901</v>
      </c>
      <c r="K30" s="34" t="s">
        <v>125</v>
      </c>
      <c r="L30" s="32" t="s">
        <v>126</v>
      </c>
    </row>
    <row r="31" spans="1:14" ht="15.75">
      <c r="A31" s="15">
        <v>44696</v>
      </c>
      <c r="B31" s="16">
        <f t="shared" si="0"/>
        <v>87.48</v>
      </c>
      <c r="C31" s="16">
        <f>IFERROR('May- 2022'!C17," ")</f>
        <v>474.44</v>
      </c>
      <c r="D31" s="16">
        <f t="shared" si="1"/>
        <v>7791.1999999999989</v>
      </c>
      <c r="E31" s="16">
        <f>'May- 2022'!E17</f>
        <v>0.23</v>
      </c>
      <c r="F31" s="16">
        <f>'May- 2022'!F17</f>
        <v>0.19</v>
      </c>
      <c r="G31" s="6">
        <f>IFERROR((C31*9.41)/'April- 2022'!$K$5," ")</f>
        <v>46.994530526315792</v>
      </c>
      <c r="K31" s="33" t="s">
        <v>127</v>
      </c>
      <c r="L31" s="32" t="s">
        <v>128</v>
      </c>
    </row>
    <row r="32" spans="1:14">
      <c r="A32" s="15">
        <v>44697</v>
      </c>
      <c r="B32" s="16">
        <f t="shared" si="0"/>
        <v>87.48</v>
      </c>
      <c r="C32" s="16">
        <f>IFERROR('May- 2022'!C18," ")</f>
        <v>501</v>
      </c>
      <c r="D32" s="16">
        <f t="shared" si="1"/>
        <v>8292.1999999999989</v>
      </c>
      <c r="E32" s="16">
        <f>'May- 2022'!E18</f>
        <v>0.24</v>
      </c>
      <c r="F32" s="16">
        <f>'May- 2022'!F18</f>
        <v>0.2</v>
      </c>
      <c r="G32" s="6">
        <f>IFERROR((C32*9.41)/'April- 2022'!$K$5," ")</f>
        <v>49.625368421052627</v>
      </c>
    </row>
    <row r="33" spans="1:7">
      <c r="A33" s="15">
        <v>44698</v>
      </c>
      <c r="B33" s="16">
        <f t="shared" si="0"/>
        <v>87.48</v>
      </c>
      <c r="C33" s="16">
        <f>IFERROR('May- 2022'!C19," ")</f>
        <v>495.59</v>
      </c>
      <c r="D33" s="16">
        <f t="shared" si="1"/>
        <v>8787.7899999999991</v>
      </c>
      <c r="E33" s="16">
        <f>'May- 2022'!E19</f>
        <v>0.24</v>
      </c>
      <c r="F33" s="16">
        <f>'May- 2022'!F19</f>
        <v>0.2</v>
      </c>
      <c r="G33" s="6">
        <f>IFERROR((C33*9.41)/'April- 2022'!$K$5," ")</f>
        <v>49.089493684210531</v>
      </c>
    </row>
    <row r="34" spans="1:7">
      <c r="A34" s="15">
        <v>44699</v>
      </c>
      <c r="B34" s="16">
        <f t="shared" si="0"/>
        <v>87.48</v>
      </c>
      <c r="C34" s="16">
        <f>IFERROR('May- 2022'!C20," ")</f>
        <v>459.56</v>
      </c>
      <c r="D34" s="16">
        <f t="shared" si="1"/>
        <v>9247.3499999999985</v>
      </c>
      <c r="E34" s="16">
        <f>'May- 2022'!E20</f>
        <v>0.22</v>
      </c>
      <c r="F34" s="16">
        <f>'May- 2022'!F20</f>
        <v>0.18</v>
      </c>
      <c r="G34" s="6">
        <f>IFERROR((C34*9.41)/'April- 2022'!$K$5," ")</f>
        <v>45.520627368421053</v>
      </c>
    </row>
    <row r="35" spans="1:7">
      <c r="A35" s="15">
        <v>44700</v>
      </c>
      <c r="B35" s="16">
        <f t="shared" si="0"/>
        <v>87.48</v>
      </c>
      <c r="C35" s="16">
        <f>IFERROR('May- 2022'!C21," ")</f>
        <v>466.46</v>
      </c>
      <c r="D35" s="16">
        <f t="shared" si="1"/>
        <v>9713.8099999999977</v>
      </c>
      <c r="E35" s="16">
        <f>'May- 2022'!E21</f>
        <v>0.22</v>
      </c>
      <c r="F35" s="16">
        <f>'May- 2022'!F21</f>
        <v>0.19</v>
      </c>
      <c r="G35" s="6">
        <f>IFERROR((C35*9.41)/'April- 2022'!$K$5," ")</f>
        <v>46.204090526315795</v>
      </c>
    </row>
    <row r="36" spans="1:7">
      <c r="A36" s="15">
        <v>44701</v>
      </c>
      <c r="B36" s="16">
        <f t="shared" si="0"/>
        <v>87.48</v>
      </c>
      <c r="C36" s="16">
        <f>IFERROR('May- 2022'!C22," ")</f>
        <v>321.52999999999997</v>
      </c>
      <c r="D36" s="16">
        <f t="shared" si="1"/>
        <v>10035.339999999998</v>
      </c>
      <c r="E36" s="16">
        <f>'May- 2022'!E22</f>
        <v>0.15</v>
      </c>
      <c r="F36" s="16">
        <f>'May- 2022'!F22</f>
        <v>0.13</v>
      </c>
      <c r="G36" s="6">
        <f>IFERROR((C36*9.41)/'April- 2022'!$K$5," ")</f>
        <v>31.848392631578946</v>
      </c>
    </row>
    <row r="37" spans="1:7">
      <c r="A37" s="15">
        <v>44702</v>
      </c>
      <c r="B37" s="16">
        <f t="shared" si="0"/>
        <v>87.48</v>
      </c>
      <c r="C37" s="16">
        <f>IFERROR('May- 2022'!C23," ")</f>
        <v>304.35000000000002</v>
      </c>
      <c r="D37" s="16">
        <f t="shared" si="1"/>
        <v>10339.689999999999</v>
      </c>
      <c r="E37" s="16">
        <f>'May- 2022'!E23</f>
        <v>0.15</v>
      </c>
      <c r="F37" s="16">
        <f>'May- 2022'!F23</f>
        <v>0.12</v>
      </c>
      <c r="G37" s="6">
        <f>IFERROR((C37*9.41)/'April- 2022'!$K$5," ")</f>
        <v>30.146668421052631</v>
      </c>
    </row>
    <row r="38" spans="1:7">
      <c r="A38" s="15">
        <v>44703</v>
      </c>
      <c r="B38" s="16">
        <f t="shared" si="0"/>
        <v>87.48</v>
      </c>
      <c r="C38" s="16">
        <f>IFERROR('May- 2022'!C24," ")</f>
        <v>495.14</v>
      </c>
      <c r="D38" s="16">
        <f t="shared" si="1"/>
        <v>10834.829999999998</v>
      </c>
      <c r="E38" s="16">
        <f>'May- 2022'!E24</f>
        <v>0.24</v>
      </c>
      <c r="F38" s="16">
        <f>'May- 2022'!F24</f>
        <v>0.2</v>
      </c>
      <c r="G38" s="6">
        <f>IFERROR((C38*9.41)/'April- 2022'!$K$5," ")</f>
        <v>49.044919999999998</v>
      </c>
    </row>
    <row r="39" spans="1:7">
      <c r="A39" s="15">
        <v>44704</v>
      </c>
      <c r="B39" s="16">
        <f t="shared" si="0"/>
        <v>87.48</v>
      </c>
      <c r="C39" s="16">
        <f>IFERROR('May- 2022'!C25," ")</f>
        <v>316.37</v>
      </c>
      <c r="D39" s="16">
        <f t="shared" si="1"/>
        <v>11151.199999999999</v>
      </c>
      <c r="E39" s="16">
        <f>'May- 2022'!E25</f>
        <v>0.15</v>
      </c>
      <c r="F39" s="16">
        <f>'May- 2022'!F25</f>
        <v>0.13</v>
      </c>
      <c r="G39" s="6">
        <f>IFERROR((C39*9.41)/'April- 2022'!$K$5," ")</f>
        <v>31.337281052631582</v>
      </c>
    </row>
    <row r="40" spans="1:7">
      <c r="A40" s="15">
        <v>44705</v>
      </c>
      <c r="B40" s="16">
        <f t="shared" si="0"/>
        <v>87.48</v>
      </c>
      <c r="C40" s="16">
        <f>IFERROR('May- 2022'!C26," ")</f>
        <v>294.19</v>
      </c>
      <c r="D40" s="16">
        <f t="shared" si="1"/>
        <v>11445.39</v>
      </c>
      <c r="E40" s="16">
        <f>'May- 2022'!E26</f>
        <v>0.14000000000000001</v>
      </c>
      <c r="F40" s="16">
        <f>'May- 2022'!F26</f>
        <v>0.12</v>
      </c>
      <c r="G40" s="6">
        <f>IFERROR((C40*9.41)/'April- 2022'!$K$5," ")</f>
        <v>29.14029368421053</v>
      </c>
    </row>
    <row r="41" spans="1:7">
      <c r="A41" s="15">
        <v>44706</v>
      </c>
      <c r="B41" s="16">
        <f t="shared" si="0"/>
        <v>87.48</v>
      </c>
      <c r="C41" s="16">
        <f>IFERROR('May- 2022'!C27," ")</f>
        <v>456.55</v>
      </c>
      <c r="D41" s="16">
        <f t="shared" si="1"/>
        <v>11901.939999999999</v>
      </c>
      <c r="E41" s="16">
        <f>'May- 2022'!E27</f>
        <v>0.22</v>
      </c>
      <c r="F41" s="16">
        <f>'May- 2022'!F27</f>
        <v>0.18</v>
      </c>
      <c r="G41" s="6">
        <f>IFERROR((C41*9.41)/'April- 2022'!$K$5," ")</f>
        <v>45.222478947368423</v>
      </c>
    </row>
    <row r="42" spans="1:7">
      <c r="A42" s="15">
        <v>44707</v>
      </c>
      <c r="B42" s="16">
        <f t="shared" si="0"/>
        <v>87.48</v>
      </c>
      <c r="C42" s="16">
        <f>IFERROR('May- 2022'!C28," ")</f>
        <v>75.45</v>
      </c>
      <c r="D42" s="16">
        <f t="shared" si="1"/>
        <v>11977.39</v>
      </c>
      <c r="E42" s="16">
        <f>'May- 2022'!E28</f>
        <v>0.04</v>
      </c>
      <c r="F42" s="16">
        <f>'May- 2022'!F28</f>
        <v>0.03</v>
      </c>
      <c r="G42" s="6">
        <f>IFERROR((C42*9.41)/'April- 2022'!$K$5," ")</f>
        <v>7.473521052631579</v>
      </c>
    </row>
    <row r="43" spans="1:7">
      <c r="A43" s="15">
        <v>44708</v>
      </c>
      <c r="B43" s="16">
        <f t="shared" si="0"/>
        <v>87.48</v>
      </c>
      <c r="C43" s="16" t="str">
        <f>IFERROR('May- 2022'!C29," ")</f>
        <v/>
      </c>
      <c r="D43" s="16">
        <f t="shared" si="1"/>
        <v>11977.39</v>
      </c>
      <c r="E43" s="16" t="str">
        <f>'May- 2022'!E29</f>
        <v/>
      </c>
      <c r="F43" s="16" t="str">
        <f>'May- 2022'!F29</f>
        <v/>
      </c>
      <c r="G43" s="6" t="str">
        <f>IFERROR((C43*9.41)/'April- 2022'!$K$5," ")</f>
        <v xml:space="preserve"> </v>
      </c>
    </row>
    <row r="44" spans="1:7">
      <c r="A44" s="15">
        <v>44709</v>
      </c>
      <c r="B44" s="16">
        <f t="shared" si="0"/>
        <v>87.48</v>
      </c>
      <c r="C44" s="16" t="str">
        <f>IFERROR('May- 2022'!C30," ")</f>
        <v/>
      </c>
      <c r="D44" s="16">
        <f t="shared" si="1"/>
        <v>11977.39</v>
      </c>
      <c r="E44" s="16" t="str">
        <f>'May- 2022'!E30</f>
        <v/>
      </c>
      <c r="F44" s="16" t="str">
        <f>'May- 2022'!F30</f>
        <v/>
      </c>
      <c r="G44" s="6" t="str">
        <f>IFERROR((C44*9.41)/'April- 2022'!$K$5," ")</f>
        <v xml:space="preserve"> </v>
      </c>
    </row>
    <row r="45" spans="1:7">
      <c r="A45" s="15">
        <v>44710</v>
      </c>
      <c r="B45" s="16">
        <f t="shared" si="0"/>
        <v>87.48</v>
      </c>
      <c r="C45" s="16">
        <f>IFERROR('May- 2022'!C31," ")</f>
        <v>85.77</v>
      </c>
      <c r="D45" s="16">
        <f t="shared" si="1"/>
        <v>12063.16</v>
      </c>
      <c r="E45" s="16">
        <f>'May- 2022'!E31</f>
        <v>0.04</v>
      </c>
      <c r="F45" s="16">
        <f>'May- 2022'!F31</f>
        <v>0.03</v>
      </c>
      <c r="G45" s="6">
        <f>IFERROR((C45*9.41)/'April- 2022'!$K$5," ")</f>
        <v>8.4957442105263148</v>
      </c>
    </row>
    <row r="46" spans="1:7">
      <c r="A46" s="15">
        <v>44711</v>
      </c>
      <c r="B46" s="16">
        <f t="shared" si="0"/>
        <v>87.48</v>
      </c>
      <c r="C46" s="16">
        <f>IFERROR('May- 2022'!C32," ")</f>
        <v>214.96</v>
      </c>
      <c r="D46" s="16">
        <f t="shared" si="1"/>
        <v>12278.119999999999</v>
      </c>
      <c r="E46" s="16">
        <f>'May- 2022'!E32</f>
        <v>0.1</v>
      </c>
      <c r="F46" s="16">
        <f>'May- 2022'!F32</f>
        <v>0.09</v>
      </c>
      <c r="G46" s="6">
        <f>IFERROR((C46*9.41)/'April- 2022'!$K$5," ")</f>
        <v>21.292353684210529</v>
      </c>
    </row>
    <row r="47" spans="1:7">
      <c r="A47" s="15">
        <v>44712</v>
      </c>
      <c r="B47" s="16">
        <f t="shared" si="0"/>
        <v>87.48</v>
      </c>
      <c r="C47" s="16">
        <f>IFERROR('May- 2022'!C33," ")</f>
        <v>478.3</v>
      </c>
      <c r="D47" s="16">
        <f t="shared" si="1"/>
        <v>12756.419999999998</v>
      </c>
      <c r="E47" s="16">
        <f>'May- 2022'!E33</f>
        <v>0.23</v>
      </c>
      <c r="F47" s="16">
        <f>'May- 2022'!F33</f>
        <v>0.19</v>
      </c>
      <c r="G47" s="6">
        <f>IFERROR((C47*9.41)/'April- 2022'!$K$5," ")</f>
        <v>47.376873684210523</v>
      </c>
    </row>
    <row r="48" spans="1:7">
      <c r="A48" s="15">
        <v>44713</v>
      </c>
      <c r="B48" s="16"/>
      <c r="C48" s="16"/>
      <c r="D48" s="16">
        <f t="shared" si="1"/>
        <v>12756.419999999998</v>
      </c>
      <c r="E48" s="16"/>
      <c r="F48" s="16"/>
      <c r="G48" s="6">
        <f>IFERROR((C48*9.41)/'April- 2022'!$K$5," ")</f>
        <v>0</v>
      </c>
    </row>
    <row r="49" spans="1:7">
      <c r="A49" s="15">
        <v>44714</v>
      </c>
      <c r="B49" s="16">
        <f>'June- 2022'!B5</f>
        <v>194.4</v>
      </c>
      <c r="C49" s="16" t="str">
        <f>IFERROR('June- 2022'!C4," ")</f>
        <v/>
      </c>
      <c r="D49" s="16">
        <f t="shared" si="1"/>
        <v>12756.419999999998</v>
      </c>
      <c r="E49" s="16" t="str">
        <f>'June- 2022'!E4</f>
        <v/>
      </c>
      <c r="F49" s="16" t="str">
        <f>'June- 2022'!F4</f>
        <v/>
      </c>
      <c r="G49" s="6" t="str">
        <f>IFERROR((C49*9.41)/'April- 2022'!$K$5," ")</f>
        <v xml:space="preserve"> </v>
      </c>
    </row>
    <row r="50" spans="1:7">
      <c r="A50" s="15">
        <v>44715</v>
      </c>
      <c r="B50" s="16">
        <f t="shared" si="0"/>
        <v>194.4</v>
      </c>
      <c r="C50" s="16">
        <f>IFERROR('June- 2022'!C5," ")</f>
        <v>154.1</v>
      </c>
      <c r="D50" s="16">
        <f t="shared" si="1"/>
        <v>12910.519999999999</v>
      </c>
      <c r="E50" s="16">
        <f>'June- 2022'!E5</f>
        <v>7.0000000000000007E-2</v>
      </c>
      <c r="F50" s="16">
        <f>'June- 2022'!F5</f>
        <v>0.06</v>
      </c>
      <c r="G50" s="6">
        <f>IFERROR((C50*9.41)/'April- 2022'!$K$5," ")</f>
        <v>15.264010526315788</v>
      </c>
    </row>
    <row r="51" spans="1:7">
      <c r="A51" s="15">
        <v>44716</v>
      </c>
      <c r="B51" s="16">
        <f t="shared" si="0"/>
        <v>194.4</v>
      </c>
      <c r="C51" s="16">
        <f>IFERROR('June- 2022'!C6," ")</f>
        <v>153.79</v>
      </c>
      <c r="D51" s="16">
        <f t="shared" si="1"/>
        <v>13064.31</v>
      </c>
      <c r="E51" s="16">
        <f>'June- 2022'!E6</f>
        <v>7.0000000000000007E-2</v>
      </c>
      <c r="F51" s="16">
        <f>'June- 2022'!F6</f>
        <v>0.06</v>
      </c>
      <c r="G51" s="6">
        <f>IFERROR((C51*9.41)/'April- 2022'!$K$5," ")</f>
        <v>15.233304210526317</v>
      </c>
    </row>
    <row r="52" spans="1:7">
      <c r="A52" s="15">
        <v>44717</v>
      </c>
      <c r="B52" s="16">
        <f t="shared" si="0"/>
        <v>194.4</v>
      </c>
      <c r="C52" s="16">
        <f>IFERROR('June- 2022'!C7," ")</f>
        <v>1027.21</v>
      </c>
      <c r="D52" s="16">
        <f t="shared" si="1"/>
        <v>14091.52</v>
      </c>
      <c r="E52" s="16">
        <f>'June- 2022'!E7</f>
        <v>0.49</v>
      </c>
      <c r="F52" s="16">
        <f>'June- 2022'!F7</f>
        <v>0.41</v>
      </c>
      <c r="G52" s="6">
        <f>IFERROR((C52*9.41)/'April- 2022'!$K$5," ")</f>
        <v>101.74785368421054</v>
      </c>
    </row>
    <row r="53" spans="1:7">
      <c r="A53" s="15">
        <v>44718</v>
      </c>
      <c r="B53" s="16">
        <f t="shared" si="0"/>
        <v>194.4</v>
      </c>
      <c r="C53" s="16">
        <f>IFERROR('June- 2022'!C8," ")</f>
        <v>968.43</v>
      </c>
      <c r="D53" s="16">
        <f t="shared" si="1"/>
        <v>15059.95</v>
      </c>
      <c r="E53" s="16">
        <f>'June- 2022'!E8</f>
        <v>0.46</v>
      </c>
      <c r="F53" s="16">
        <f>'June- 2022'!F8</f>
        <v>0.39</v>
      </c>
      <c r="G53" s="6">
        <f>IFERROR((C53*9.41)/'April- 2022'!$K$5," ")</f>
        <v>95.925539999999998</v>
      </c>
    </row>
    <row r="54" spans="1:7">
      <c r="A54" s="15">
        <v>44719</v>
      </c>
      <c r="B54" s="16">
        <f t="shared" si="0"/>
        <v>194.4</v>
      </c>
      <c r="C54" s="16">
        <f>IFERROR('June- 2022'!C9," ")</f>
        <v>1058.6500000000001</v>
      </c>
      <c r="D54" s="16">
        <f t="shared" si="1"/>
        <v>16118.6</v>
      </c>
      <c r="E54" s="16">
        <f>'June- 2022'!E9</f>
        <v>0.5</v>
      </c>
      <c r="F54" s="16">
        <f>'June- 2022'!F9</f>
        <v>0.42</v>
      </c>
      <c r="G54" s="6">
        <f>IFERROR((C54*9.41)/'April- 2022'!$K$5," ")</f>
        <v>104.86206842105264</v>
      </c>
    </row>
    <row r="55" spans="1:7">
      <c r="A55" s="15">
        <v>44720</v>
      </c>
      <c r="B55" s="16">
        <f t="shared" si="0"/>
        <v>194.4</v>
      </c>
      <c r="C55" s="16">
        <f>IFERROR('June- 2022'!C10," ")</f>
        <v>704.92</v>
      </c>
      <c r="D55" s="16">
        <f t="shared" si="1"/>
        <v>16823.52</v>
      </c>
      <c r="E55" s="16">
        <f>'June- 2022'!E10</f>
        <v>0.34</v>
      </c>
      <c r="F55" s="16">
        <f>'June- 2022'!F10</f>
        <v>0.28000000000000003</v>
      </c>
      <c r="G55" s="6">
        <f>IFERROR((C55*9.41)/'April- 2022'!$K$5," ")</f>
        <v>69.824181052631573</v>
      </c>
    </row>
    <row r="56" spans="1:7">
      <c r="A56" s="15">
        <v>44721</v>
      </c>
      <c r="B56" s="16">
        <f t="shared" si="0"/>
        <v>194.4</v>
      </c>
      <c r="C56" s="16">
        <f>IFERROR('June- 2022'!C11," ")</f>
        <v>779.75</v>
      </c>
      <c r="D56" s="16">
        <f t="shared" si="1"/>
        <v>17603.27</v>
      </c>
      <c r="E56" s="16">
        <f>'June- 2022'!E11</f>
        <v>0.37</v>
      </c>
      <c r="F56" s="16">
        <f>'June- 2022'!F11</f>
        <v>0.31</v>
      </c>
      <c r="G56" s="6">
        <f>IFERROR((C56*9.41)/'April- 2022'!$K$5," ")</f>
        <v>77.236289473684209</v>
      </c>
    </row>
    <row r="57" spans="1:7">
      <c r="A57" s="15">
        <v>44722</v>
      </c>
      <c r="B57" s="16">
        <f t="shared" si="0"/>
        <v>194.4</v>
      </c>
      <c r="C57" s="16">
        <f>IFERROR('June- 2022'!C12," ")</f>
        <v>912.18</v>
      </c>
      <c r="D57" s="16">
        <f t="shared" si="1"/>
        <v>18515.45</v>
      </c>
      <c r="E57" s="16">
        <f>'June- 2022'!E12</f>
        <v>0.43</v>
      </c>
      <c r="F57" s="16">
        <f>'June- 2022'!F12</f>
        <v>0.37</v>
      </c>
      <c r="G57" s="6">
        <f>IFERROR((C57*9.41)/'April- 2022'!$K$5," ")</f>
        <v>90.3538294736842</v>
      </c>
    </row>
    <row r="58" spans="1:7">
      <c r="A58" s="15">
        <v>44723</v>
      </c>
      <c r="B58" s="16">
        <f t="shared" si="0"/>
        <v>194.4</v>
      </c>
      <c r="C58" s="16">
        <f>IFERROR('June- 2022'!C13," ")</f>
        <v>1020.7</v>
      </c>
      <c r="D58" s="16">
        <f t="shared" si="1"/>
        <v>19536.150000000001</v>
      </c>
      <c r="E58" s="16">
        <f>'June- 2022'!E13</f>
        <v>0.49</v>
      </c>
      <c r="F58" s="16">
        <f>'June- 2022'!F13</f>
        <v>0.41</v>
      </c>
      <c r="G58" s="6">
        <f>IFERROR((C58*9.41)/'April- 2022'!$K$5," ")</f>
        <v>101.10302105263158</v>
      </c>
    </row>
    <row r="59" spans="1:7">
      <c r="A59" s="15">
        <v>44724</v>
      </c>
      <c r="B59" s="16">
        <f t="shared" si="0"/>
        <v>194.4</v>
      </c>
      <c r="C59" s="16">
        <f>IFERROR('June- 2022'!C14," ")</f>
        <v>988.98</v>
      </c>
      <c r="D59" s="16">
        <f t="shared" si="1"/>
        <v>20525.13</v>
      </c>
      <c r="E59" s="16">
        <f>'June- 2022'!E14</f>
        <v>0.47</v>
      </c>
      <c r="F59" s="16">
        <f>'June- 2022'!F14</f>
        <v>0.4</v>
      </c>
      <c r="G59" s="6">
        <f>IFERROR((C59*9.41)/'April- 2022'!$K$5," ")</f>
        <v>97.961071578947383</v>
      </c>
    </row>
    <row r="60" spans="1:7">
      <c r="A60" s="15">
        <v>44725</v>
      </c>
      <c r="B60" s="16">
        <f t="shared" si="0"/>
        <v>194.4</v>
      </c>
      <c r="C60" s="16">
        <f>IFERROR('June- 2022'!C15," ")</f>
        <v>889.29</v>
      </c>
      <c r="D60" s="16">
        <f t="shared" si="1"/>
        <v>21414.420000000002</v>
      </c>
      <c r="E60" s="16">
        <f>'June- 2022'!E15</f>
        <v>0.42</v>
      </c>
      <c r="F60" s="16">
        <f>'June- 2022'!F15</f>
        <v>0.36</v>
      </c>
      <c r="G60" s="6">
        <f>IFERROR((C60*9.41)/'April- 2022'!$K$5," ")</f>
        <v>88.086514736842105</v>
      </c>
    </row>
    <row r="61" spans="1:7">
      <c r="A61" s="15">
        <v>44726</v>
      </c>
      <c r="B61" s="16">
        <f t="shared" si="0"/>
        <v>194.4</v>
      </c>
      <c r="C61" s="16">
        <f>IFERROR('June- 2022'!C16," ")</f>
        <v>799.9</v>
      </c>
      <c r="D61" s="16">
        <f t="shared" si="1"/>
        <v>22214.320000000003</v>
      </c>
      <c r="E61" s="16">
        <f>'June- 2022'!E16</f>
        <v>0.38</v>
      </c>
      <c r="F61" s="16">
        <f>'June- 2022'!F16</f>
        <v>0.32</v>
      </c>
      <c r="G61" s="6">
        <f>IFERROR((C61*9.41)/'April- 2022'!$K$5," ")</f>
        <v>79.232200000000006</v>
      </c>
    </row>
    <row r="62" spans="1:7">
      <c r="A62" s="15">
        <v>44727</v>
      </c>
      <c r="B62" s="16">
        <f t="shared" si="0"/>
        <v>194.4</v>
      </c>
      <c r="C62" s="16">
        <f>IFERROR('June- 2022'!C17," ")</f>
        <v>725.86</v>
      </c>
      <c r="D62" s="16">
        <f t="shared" si="1"/>
        <v>22940.180000000004</v>
      </c>
      <c r="E62" s="16">
        <f>'June- 2022'!E17</f>
        <v>0.35</v>
      </c>
      <c r="F62" s="16">
        <f>'June- 2022'!F17</f>
        <v>0.28999999999999998</v>
      </c>
      <c r="G62" s="6">
        <f>IFERROR((C62*9.41)/'April- 2022'!$K$5," ")</f>
        <v>71.898343157894743</v>
      </c>
    </row>
    <row r="63" spans="1:7">
      <c r="A63" s="15">
        <v>44728</v>
      </c>
      <c r="B63" s="16">
        <f t="shared" si="0"/>
        <v>194.4</v>
      </c>
      <c r="C63" s="16">
        <f>IFERROR('June- 2022'!C18," ")</f>
        <v>138.31</v>
      </c>
      <c r="D63" s="16">
        <f t="shared" si="1"/>
        <v>23078.490000000005</v>
      </c>
      <c r="E63" s="16">
        <f>'June- 2022'!E18</f>
        <v>7.0000000000000007E-2</v>
      </c>
      <c r="F63" s="16">
        <f>'June- 2022'!F18</f>
        <v>0.06</v>
      </c>
      <c r="G63" s="6">
        <f>IFERROR((C63*9.41)/'April- 2022'!$K$5," ")</f>
        <v>13.699969473684211</v>
      </c>
    </row>
    <row r="64" spans="1:7">
      <c r="A64" s="15">
        <v>44729</v>
      </c>
      <c r="B64" s="16">
        <f t="shared" si="0"/>
        <v>194.4</v>
      </c>
      <c r="C64" s="16">
        <f>IFERROR('June- 2022'!C19," ")</f>
        <v>30.81</v>
      </c>
      <c r="D64" s="16">
        <f t="shared" si="1"/>
        <v>23109.300000000007</v>
      </c>
      <c r="E64" s="16">
        <f>'June- 2022'!E19</f>
        <v>0.02</v>
      </c>
      <c r="F64" s="16">
        <f>'June- 2022'!F19</f>
        <v>0.01</v>
      </c>
      <c r="G64" s="6">
        <f>IFERROR((C64*9.41)/'April- 2022'!$K$5," ")</f>
        <v>3.0518115789473685</v>
      </c>
    </row>
    <row r="65" spans="1:7">
      <c r="A65" s="15">
        <v>44730</v>
      </c>
      <c r="B65" s="16">
        <f t="shared" si="0"/>
        <v>194.4</v>
      </c>
      <c r="C65" s="16">
        <f>IFERROR('June- 2022'!C20," ")</f>
        <v>240.68</v>
      </c>
      <c r="D65" s="16">
        <f t="shared" si="1"/>
        <v>23349.980000000007</v>
      </c>
      <c r="E65" s="16">
        <f>'June- 2022'!E20</f>
        <v>0.11</v>
      </c>
      <c r="F65" s="16">
        <f>'June- 2022'!F20</f>
        <v>0.1</v>
      </c>
      <c r="G65" s="6">
        <f>IFERROR((C65*9.41)/'April- 2022'!$K$5," ")</f>
        <v>23.839987368421053</v>
      </c>
    </row>
    <row r="66" spans="1:7">
      <c r="A66" s="15">
        <v>44731</v>
      </c>
      <c r="B66" s="16">
        <f t="shared" si="0"/>
        <v>194.4</v>
      </c>
      <c r="C66" s="16">
        <f>IFERROR('June- 2022'!C21," ")</f>
        <v>139.63999999999999</v>
      </c>
      <c r="D66" s="16">
        <f t="shared" si="1"/>
        <v>23489.620000000006</v>
      </c>
      <c r="E66" s="16">
        <f>'June- 2022'!E21</f>
        <v>7.0000000000000007E-2</v>
      </c>
      <c r="F66" s="16">
        <f>'June- 2022'!F21</f>
        <v>0.06</v>
      </c>
      <c r="G66" s="6">
        <f>IFERROR((C66*9.41)/'April- 2022'!$K$5," ")</f>
        <v>13.831709473684208</v>
      </c>
    </row>
    <row r="67" spans="1:7">
      <c r="A67" s="15">
        <v>44732</v>
      </c>
      <c r="B67" s="16">
        <f t="shared" si="0"/>
        <v>194.4</v>
      </c>
      <c r="C67" s="16">
        <f>IFERROR('June- 2022'!C22," ")</f>
        <v>581.24</v>
      </c>
      <c r="D67" s="16">
        <f t="shared" si="1"/>
        <v>24070.860000000008</v>
      </c>
      <c r="E67" s="16">
        <f>'June- 2022'!E22</f>
        <v>0.28000000000000003</v>
      </c>
      <c r="F67" s="16">
        <f>'June- 2022'!F22</f>
        <v>0.23</v>
      </c>
      <c r="G67" s="6">
        <f>IFERROR((C67*9.41)/'April- 2022'!$K$5," ")</f>
        <v>57.573351578947367</v>
      </c>
    </row>
    <row r="68" spans="1:7">
      <c r="A68" s="15">
        <v>44733</v>
      </c>
      <c r="B68" s="16">
        <f t="shared" si="0"/>
        <v>194.4</v>
      </c>
      <c r="C68" s="16">
        <f>IFERROR('June- 2022'!C23," ")</f>
        <v>574.74</v>
      </c>
      <c r="D68" s="16">
        <f t="shared" si="1"/>
        <v>24645.600000000009</v>
      </c>
      <c r="E68" s="16">
        <f>'June- 2022'!E23</f>
        <v>0.27</v>
      </c>
      <c r="F68" s="16">
        <f>'June- 2022'!F23</f>
        <v>0.23</v>
      </c>
      <c r="G68" s="6">
        <f>IFERROR((C68*9.41)/'April- 2022'!$K$5," ")</f>
        <v>56.929509473684206</v>
      </c>
    </row>
    <row r="69" spans="1:7">
      <c r="A69" s="15">
        <v>44734</v>
      </c>
      <c r="B69" s="16">
        <f t="shared" ref="B69:B132" si="4">B68</f>
        <v>194.4</v>
      </c>
      <c r="C69" s="16">
        <f>IFERROR('June- 2022'!C24," ")</f>
        <v>909.1</v>
      </c>
      <c r="D69" s="16">
        <f t="shared" ref="D69:D132" si="5">IFERROR(D68+C69,D68)</f>
        <v>25554.700000000008</v>
      </c>
      <c r="E69" s="16">
        <f>'June- 2022'!E24</f>
        <v>0.43</v>
      </c>
      <c r="F69" s="16">
        <f>'June- 2022'!F24</f>
        <v>0.36</v>
      </c>
      <c r="G69" s="6">
        <f>IFERROR((C69*9.41)/'April- 2022'!$K$5," ")</f>
        <v>90.048747368421061</v>
      </c>
    </row>
    <row r="70" spans="1:7">
      <c r="A70" s="15">
        <v>44735</v>
      </c>
      <c r="B70" s="16">
        <f t="shared" si="4"/>
        <v>194.4</v>
      </c>
      <c r="C70" s="16">
        <f>IFERROR('June- 2022'!C25," ")</f>
        <v>1209.23</v>
      </c>
      <c r="D70" s="16">
        <f t="shared" si="5"/>
        <v>26763.930000000008</v>
      </c>
      <c r="E70" s="16">
        <f>'June- 2022'!E25</f>
        <v>0.56999999999999995</v>
      </c>
      <c r="F70" s="16">
        <f>'June- 2022'!F25</f>
        <v>0.48</v>
      </c>
      <c r="G70" s="6">
        <f>IFERROR((C70*9.41)/'April- 2022'!$K$5," ")</f>
        <v>119.77741368421053</v>
      </c>
    </row>
    <row r="71" spans="1:7">
      <c r="A71" s="15">
        <v>44736</v>
      </c>
      <c r="B71" s="16">
        <f t="shared" si="4"/>
        <v>194.4</v>
      </c>
      <c r="C71" s="16">
        <f>IFERROR('June- 2022'!C26," ")</f>
        <v>198.16</v>
      </c>
      <c r="D71" s="16">
        <f t="shared" si="5"/>
        <v>26962.090000000007</v>
      </c>
      <c r="E71" s="16">
        <f>'June- 2022'!E26</f>
        <v>0.09</v>
      </c>
      <c r="F71" s="16">
        <f>'June- 2022'!F26</f>
        <v>0.08</v>
      </c>
      <c r="G71" s="6">
        <f>IFERROR((C71*9.41)/'April- 2022'!$K$5," ")</f>
        <v>19.62826947368421</v>
      </c>
    </row>
    <row r="72" spans="1:7">
      <c r="A72" s="15">
        <v>44737</v>
      </c>
      <c r="B72" s="16">
        <f t="shared" si="4"/>
        <v>194.4</v>
      </c>
      <c r="C72" s="16">
        <f>IFERROR('June- 2022'!C27," ")</f>
        <v>972.83</v>
      </c>
      <c r="D72" s="16">
        <f t="shared" si="5"/>
        <v>27934.920000000009</v>
      </c>
      <c r="E72" s="16">
        <f>'June- 2022'!E27</f>
        <v>0.46</v>
      </c>
      <c r="F72" s="16">
        <f>'June- 2022'!F27</f>
        <v>0.39</v>
      </c>
      <c r="G72" s="6">
        <f>IFERROR((C72*9.41)/'April- 2022'!$K$5," ")</f>
        <v>96.36137157894737</v>
      </c>
    </row>
    <row r="73" spans="1:7">
      <c r="A73" s="15">
        <v>44738</v>
      </c>
      <c r="B73" s="16">
        <f t="shared" si="4"/>
        <v>194.4</v>
      </c>
      <c r="C73" s="16">
        <f>IFERROR('June- 2022'!C28," ")</f>
        <v>1190.68</v>
      </c>
      <c r="D73" s="16">
        <f t="shared" si="5"/>
        <v>29125.600000000009</v>
      </c>
      <c r="E73" s="16">
        <f>'June- 2022'!E28</f>
        <v>0.56999999999999995</v>
      </c>
      <c r="F73" s="16">
        <f>'June- 2022'!F28</f>
        <v>0.48</v>
      </c>
      <c r="G73" s="6">
        <f>IFERROR((C73*9.41)/'April- 2022'!$K$5," ")</f>
        <v>117.93998736842106</v>
      </c>
    </row>
    <row r="74" spans="1:7">
      <c r="A74" s="15">
        <v>44739</v>
      </c>
      <c r="B74" s="16">
        <f t="shared" si="4"/>
        <v>194.4</v>
      </c>
      <c r="C74" s="16">
        <f>IFERROR('June- 2022'!C29," ")</f>
        <v>1129.1500000000001</v>
      </c>
      <c r="D74" s="16">
        <f t="shared" si="5"/>
        <v>30254.750000000011</v>
      </c>
      <c r="E74" s="16">
        <f>'June- 2022'!E29</f>
        <v>0.54</v>
      </c>
      <c r="F74" s="16">
        <f>'June- 2022'!F29</f>
        <v>0.45</v>
      </c>
      <c r="G74" s="6">
        <f>IFERROR((C74*9.41)/'April- 2022'!$K$5," ")</f>
        <v>111.84527894736844</v>
      </c>
    </row>
    <row r="75" spans="1:7">
      <c r="A75" s="15">
        <v>44740</v>
      </c>
      <c r="B75" s="16">
        <f t="shared" si="4"/>
        <v>194.4</v>
      </c>
      <c r="C75" s="16">
        <f>IFERROR('June- 2022'!C30," ")</f>
        <v>1127.47</v>
      </c>
      <c r="D75" s="16">
        <f t="shared" si="5"/>
        <v>31382.220000000012</v>
      </c>
      <c r="E75" s="16">
        <f>'June- 2022'!E30</f>
        <v>0.54</v>
      </c>
      <c r="F75" s="16">
        <f>'June- 2022'!F30</f>
        <v>0.45</v>
      </c>
      <c r="G75" s="6">
        <f>IFERROR((C75*9.41)/'April- 2022'!$K$5," ")</f>
        <v>111.67887052631579</v>
      </c>
    </row>
    <row r="76" spans="1:7">
      <c r="A76" s="15">
        <v>44741</v>
      </c>
      <c r="B76" s="16">
        <f t="shared" si="4"/>
        <v>194.4</v>
      </c>
      <c r="C76" s="16">
        <f>IFERROR('June- 2022'!C31," ")</f>
        <v>692.9</v>
      </c>
      <c r="D76" s="16">
        <f t="shared" si="5"/>
        <v>32075.120000000014</v>
      </c>
      <c r="E76" s="16">
        <f>'June- 2022'!E31</f>
        <v>0.33</v>
      </c>
      <c r="F76" s="16">
        <f>'June- 2022'!F31</f>
        <v>0.28000000000000003</v>
      </c>
      <c r="G76" s="6">
        <f>IFERROR((C76*9.41)/'April- 2022'!$K$5," ")</f>
        <v>68.63356842105263</v>
      </c>
    </row>
    <row r="77" spans="1:7">
      <c r="A77" s="15">
        <v>44742</v>
      </c>
      <c r="B77" s="16">
        <f t="shared" si="4"/>
        <v>194.4</v>
      </c>
      <c r="C77" s="16">
        <f>IFERROR('June- 2022'!C32," ")</f>
        <v>979.42</v>
      </c>
      <c r="D77" s="16">
        <f t="shared" si="5"/>
        <v>33054.540000000015</v>
      </c>
      <c r="E77" s="16">
        <f>'June- 2022'!E32</f>
        <v>0.47</v>
      </c>
      <c r="F77" s="16">
        <f>'June- 2022'!F32</f>
        <v>0.39</v>
      </c>
      <c r="G77" s="6">
        <f>IFERROR((C77*9.41)/'April- 2022'!$K$5," ")</f>
        <v>97.014128421052618</v>
      </c>
    </row>
    <row r="78" spans="1:7">
      <c r="A78" s="15">
        <v>44743</v>
      </c>
      <c r="B78" s="16">
        <f t="shared" si="4"/>
        <v>194.4</v>
      </c>
      <c r="C78" s="16">
        <f>IFERROR('July- 2022'!C3," ")</f>
        <v>929.86</v>
      </c>
      <c r="D78" s="16">
        <f t="shared" si="5"/>
        <v>33984.400000000016</v>
      </c>
      <c r="E78" s="16">
        <f>'July- 2022'!E3</f>
        <v>0.44</v>
      </c>
      <c r="F78" s="16">
        <f>'July- 2022'!F3</f>
        <v>0.37</v>
      </c>
      <c r="G78" s="6">
        <f>IFERROR((C78*9.41)/'April- 2022'!$K$5," ")</f>
        <v>92.105079999999987</v>
      </c>
    </row>
    <row r="79" spans="1:7">
      <c r="A79" s="15">
        <v>44744</v>
      </c>
      <c r="B79" s="16">
        <f t="shared" si="4"/>
        <v>194.4</v>
      </c>
      <c r="C79" s="16">
        <f>IFERROR('July- 2022'!C4," ")</f>
        <v>883.28</v>
      </c>
      <c r="D79" s="16">
        <f t="shared" si="5"/>
        <v>34867.680000000015</v>
      </c>
      <c r="E79" s="16">
        <f>'July- 2022'!E4</f>
        <v>0.42</v>
      </c>
      <c r="F79" s="16">
        <f>'July- 2022'!F4</f>
        <v>0.35</v>
      </c>
      <c r="G79" s="6">
        <f>IFERROR((C79*9.41)/'April- 2022'!$K$5," ")</f>
        <v>87.491208421052633</v>
      </c>
    </row>
    <row r="80" spans="1:7">
      <c r="A80" s="15">
        <v>44745</v>
      </c>
      <c r="B80" s="16">
        <f t="shared" si="4"/>
        <v>194.4</v>
      </c>
      <c r="C80" s="16">
        <f>IFERROR('July- 2022'!C5," ")</f>
        <v>1046.03</v>
      </c>
      <c r="D80" s="16">
        <f t="shared" si="5"/>
        <v>35913.710000000014</v>
      </c>
      <c r="E80" s="16">
        <f>'July- 2022'!E5</f>
        <v>0.5</v>
      </c>
      <c r="F80" s="16">
        <f>'July- 2022'!F5</f>
        <v>0.42</v>
      </c>
      <c r="G80" s="6">
        <f>IFERROR((C80*9.41)/'April- 2022'!$K$5," ")</f>
        <v>103.61202421052631</v>
      </c>
    </row>
    <row r="81" spans="1:7">
      <c r="A81" s="15">
        <v>44746</v>
      </c>
      <c r="B81" s="16">
        <f t="shared" si="4"/>
        <v>194.4</v>
      </c>
      <c r="C81" s="16">
        <f>IFERROR('July- 2022'!C6," ")</f>
        <v>1167.5899999999999</v>
      </c>
      <c r="D81" s="16">
        <f t="shared" si="5"/>
        <v>37081.30000000001</v>
      </c>
      <c r="E81" s="16">
        <f>'July- 2022'!E6</f>
        <v>0.56000000000000005</v>
      </c>
      <c r="F81" s="16">
        <f>'July- 2022'!F6</f>
        <v>0.47</v>
      </c>
      <c r="G81" s="6">
        <f>IFERROR((C81*9.41)/'April- 2022'!$K$5," ")</f>
        <v>115.65286210526315</v>
      </c>
    </row>
    <row r="82" spans="1:7">
      <c r="A82" s="15">
        <v>44747</v>
      </c>
      <c r="B82" s="16">
        <f t="shared" si="4"/>
        <v>194.4</v>
      </c>
      <c r="C82" s="16">
        <f>IFERROR('July- 2022'!C7," ")</f>
        <v>862.97</v>
      </c>
      <c r="D82" s="16">
        <f t="shared" si="5"/>
        <v>37944.270000000011</v>
      </c>
      <c r="E82" s="16">
        <f>'July- 2022'!E7</f>
        <v>0.41</v>
      </c>
      <c r="F82" s="16">
        <f>'July- 2022'!F7</f>
        <v>0.35</v>
      </c>
      <c r="G82" s="6">
        <f>IFERROR((C82*9.41)/'April- 2022'!$K$5," ")</f>
        <v>85.479449473684213</v>
      </c>
    </row>
    <row r="83" spans="1:7">
      <c r="A83" s="15">
        <v>44748</v>
      </c>
      <c r="B83" s="16">
        <f t="shared" si="4"/>
        <v>194.4</v>
      </c>
      <c r="C83" s="16">
        <f>IFERROR('July- 2022'!C8," ")</f>
        <v>1011.59</v>
      </c>
      <c r="D83" s="16">
        <f t="shared" si="5"/>
        <v>38955.860000000008</v>
      </c>
      <c r="E83" s="16">
        <f>'July- 2022'!E8</f>
        <v>0.48</v>
      </c>
      <c r="F83" s="16">
        <f>'July- 2022'!F8</f>
        <v>0.41</v>
      </c>
      <c r="G83" s="6">
        <f>IFERROR((C83*9.41)/'April- 2022'!$K$5," ")</f>
        <v>100.20065157894737</v>
      </c>
    </row>
    <row r="84" spans="1:7">
      <c r="A84" s="15">
        <v>44749</v>
      </c>
      <c r="B84" s="16">
        <f t="shared" si="4"/>
        <v>194.4</v>
      </c>
      <c r="C84" s="16">
        <f>IFERROR('July- 2022'!C9," ")</f>
        <v>1107.71</v>
      </c>
      <c r="D84" s="16">
        <f t="shared" si="5"/>
        <v>40063.570000000007</v>
      </c>
      <c r="E84" s="16">
        <f>'July- 2022'!E9</f>
        <v>0.53</v>
      </c>
      <c r="F84" s="16">
        <f>'July- 2022'!F9</f>
        <v>0.44</v>
      </c>
      <c r="G84" s="6">
        <f>IFERROR((C84*9.41)/'April- 2022'!$K$5," ")</f>
        <v>109.72159052631579</v>
      </c>
    </row>
    <row r="85" spans="1:7">
      <c r="A85" s="15">
        <v>44750</v>
      </c>
      <c r="B85" s="16">
        <f t="shared" si="4"/>
        <v>194.4</v>
      </c>
      <c r="C85" s="16">
        <f>IFERROR('July- 2022'!C10," ")</f>
        <v>0</v>
      </c>
      <c r="D85" s="16">
        <f t="shared" si="5"/>
        <v>40063.570000000007</v>
      </c>
      <c r="E85" s="16">
        <f>'July- 2022'!E10</f>
        <v>0</v>
      </c>
      <c r="F85" s="16">
        <f>'July- 2022'!F10</f>
        <v>0</v>
      </c>
      <c r="G85" s="6">
        <f>IFERROR((C85*9.41)/'April- 2022'!$K$5," ")</f>
        <v>0</v>
      </c>
    </row>
    <row r="86" spans="1:7">
      <c r="A86" s="15">
        <v>44751</v>
      </c>
      <c r="B86" s="16">
        <f t="shared" si="4"/>
        <v>194.4</v>
      </c>
      <c r="C86" s="16">
        <f>IFERROR('July- 2022'!C11," ")</f>
        <v>0</v>
      </c>
      <c r="D86" s="16">
        <f t="shared" si="5"/>
        <v>40063.570000000007</v>
      </c>
      <c r="E86" s="16">
        <f>'July- 2022'!E11</f>
        <v>0</v>
      </c>
      <c r="F86" s="16">
        <f>'July- 2022'!F11</f>
        <v>0</v>
      </c>
      <c r="G86" s="6">
        <f>IFERROR((C86*9.41)/'April- 2022'!$K$5," ")</f>
        <v>0</v>
      </c>
    </row>
    <row r="87" spans="1:7">
      <c r="A87" s="15">
        <v>44752</v>
      </c>
      <c r="B87" s="16">
        <f t="shared" si="4"/>
        <v>194.4</v>
      </c>
      <c r="C87" s="16">
        <f>IFERROR('July- 2022'!C12," ")</f>
        <v>0</v>
      </c>
      <c r="D87" s="16">
        <f t="shared" si="5"/>
        <v>40063.570000000007</v>
      </c>
      <c r="E87" s="16">
        <f>'July- 2022'!E12</f>
        <v>0</v>
      </c>
      <c r="F87" s="16">
        <f>'July- 2022'!F12</f>
        <v>0</v>
      </c>
      <c r="G87" s="6">
        <f>IFERROR((C87*9.41)/'April- 2022'!$K$5," ")</f>
        <v>0</v>
      </c>
    </row>
    <row r="88" spans="1:7">
      <c r="A88" s="15">
        <v>44753</v>
      </c>
      <c r="B88" s="16">
        <f t="shared" si="4"/>
        <v>194.4</v>
      </c>
      <c r="C88" s="16">
        <f>IFERROR('July- 2022'!C13," ")</f>
        <v>0</v>
      </c>
      <c r="D88" s="16">
        <f t="shared" si="5"/>
        <v>40063.570000000007</v>
      </c>
      <c r="E88" s="16">
        <f>'July- 2022'!E13</f>
        <v>0</v>
      </c>
      <c r="F88" s="16">
        <f>'July- 2022'!F13</f>
        <v>0</v>
      </c>
      <c r="G88" s="6">
        <f>IFERROR((C88*9.41)/'April- 2022'!$K$5," ")</f>
        <v>0</v>
      </c>
    </row>
    <row r="89" spans="1:7">
      <c r="A89" s="15">
        <v>44754</v>
      </c>
      <c r="B89" s="16">
        <f t="shared" si="4"/>
        <v>194.4</v>
      </c>
      <c r="C89" s="16">
        <f>IFERROR('July- 2022'!C14," ")</f>
        <v>0</v>
      </c>
      <c r="D89" s="16">
        <f t="shared" si="5"/>
        <v>40063.570000000007</v>
      </c>
      <c r="E89" s="16">
        <f>'July- 2022'!E14</f>
        <v>0</v>
      </c>
      <c r="F89" s="16">
        <f>'July- 2022'!F14</f>
        <v>0</v>
      </c>
      <c r="G89" s="6">
        <f>IFERROR((C89*9.41)/'April- 2022'!$K$5," ")</f>
        <v>0</v>
      </c>
    </row>
    <row r="90" spans="1:7">
      <c r="A90" s="15">
        <v>44755</v>
      </c>
      <c r="B90" s="16">
        <f t="shared" si="4"/>
        <v>194.4</v>
      </c>
      <c r="C90" s="16">
        <f>IFERROR('July- 2022'!C15," ")</f>
        <v>960.42</v>
      </c>
      <c r="D90" s="16">
        <f t="shared" si="5"/>
        <v>41023.990000000005</v>
      </c>
      <c r="E90" s="16">
        <f>'July- 2022'!E15</f>
        <v>0.46</v>
      </c>
      <c r="F90" s="16">
        <f>'July- 2022'!F15</f>
        <v>0.38</v>
      </c>
      <c r="G90" s="6">
        <f>IFERROR((C90*9.41)/'April- 2022'!$K$5," ")</f>
        <v>95.132128421052627</v>
      </c>
    </row>
    <row r="91" spans="1:7">
      <c r="A91" s="15">
        <v>44756</v>
      </c>
      <c r="B91" s="16">
        <f t="shared" si="4"/>
        <v>194.4</v>
      </c>
      <c r="C91" s="16">
        <f>IFERROR('July- 2022'!C16," ")</f>
        <v>1073.77</v>
      </c>
      <c r="D91" s="16">
        <f t="shared" si="5"/>
        <v>42097.760000000002</v>
      </c>
      <c r="E91" s="16">
        <f>'July- 2022'!E16</f>
        <v>0.51</v>
      </c>
      <c r="F91" s="16">
        <f>'July- 2022'!F16</f>
        <v>0.43</v>
      </c>
      <c r="G91" s="6">
        <f>IFERROR((C91*9.41)/'April- 2022'!$K$5," ")</f>
        <v>106.35974421052632</v>
      </c>
    </row>
    <row r="92" spans="1:7">
      <c r="A92" s="15">
        <v>44757</v>
      </c>
      <c r="B92" s="16">
        <f t="shared" si="4"/>
        <v>194.4</v>
      </c>
      <c r="C92" s="16">
        <f>IFERROR('July- 2022'!C17," ")</f>
        <v>945.73</v>
      </c>
      <c r="D92" s="16">
        <f t="shared" si="5"/>
        <v>43043.490000000005</v>
      </c>
      <c r="E92" s="16">
        <f>'July- 2022'!E17</f>
        <v>0.45</v>
      </c>
      <c r="F92" s="16">
        <f>'July- 2022'!F17</f>
        <v>0.38</v>
      </c>
      <c r="G92" s="6">
        <f>IFERROR((C92*9.41)/'April- 2022'!$K$5," ")</f>
        <v>93.677045263157908</v>
      </c>
    </row>
    <row r="93" spans="1:7">
      <c r="A93" s="15">
        <v>44758</v>
      </c>
      <c r="B93" s="16">
        <f t="shared" si="4"/>
        <v>194.4</v>
      </c>
      <c r="C93" s="16">
        <f>IFERROR('July- 2022'!C18," ")</f>
        <v>1080.6199999999999</v>
      </c>
      <c r="D93" s="16">
        <f t="shared" si="5"/>
        <v>44124.110000000008</v>
      </c>
      <c r="E93" s="16">
        <f>'July- 2022'!E18</f>
        <v>0.51</v>
      </c>
      <c r="F93" s="16">
        <f>'July- 2022'!F18</f>
        <v>0.43</v>
      </c>
      <c r="G93" s="6">
        <f>IFERROR((C93*9.41)/'April- 2022'!$K$5," ")</f>
        <v>107.03825473684209</v>
      </c>
    </row>
    <row r="94" spans="1:7">
      <c r="A94" s="15">
        <v>44759</v>
      </c>
      <c r="B94" s="16">
        <f t="shared" si="4"/>
        <v>194.4</v>
      </c>
      <c r="C94" s="16">
        <f>IFERROR('July- 2022'!C19," ")</f>
        <v>974.84</v>
      </c>
      <c r="D94" s="16">
        <f t="shared" si="5"/>
        <v>45098.950000000004</v>
      </c>
      <c r="E94" s="16">
        <f>'July- 2022'!E19</f>
        <v>0.46</v>
      </c>
      <c r="F94" s="16">
        <f>'July- 2022'!F19</f>
        <v>0.39</v>
      </c>
      <c r="G94" s="6">
        <f>IFERROR((C94*9.41)/'April- 2022'!$K$5," ")</f>
        <v>96.560467368421044</v>
      </c>
    </row>
    <row r="95" spans="1:7">
      <c r="A95" s="15">
        <v>44760</v>
      </c>
      <c r="B95" s="16">
        <f t="shared" si="4"/>
        <v>194.4</v>
      </c>
      <c r="C95" s="16">
        <f>IFERROR('July- 2022'!C20," ")</f>
        <v>775.63</v>
      </c>
      <c r="D95" s="16">
        <f t="shared" si="5"/>
        <v>45874.58</v>
      </c>
      <c r="E95" s="16">
        <f>'July- 2022'!E20</f>
        <v>0.37</v>
      </c>
      <c r="F95" s="16">
        <f>'July- 2022'!F20</f>
        <v>0.31</v>
      </c>
      <c r="G95" s="6">
        <f>IFERROR((C95*9.41)/'April- 2022'!$K$5," ")</f>
        <v>76.828192631578958</v>
      </c>
    </row>
    <row r="96" spans="1:7">
      <c r="A96" s="15">
        <v>44761</v>
      </c>
      <c r="B96" s="16">
        <f t="shared" si="4"/>
        <v>194.4</v>
      </c>
      <c r="C96" s="16">
        <f>IFERROR('July- 2022'!C21," ")</f>
        <v>930.66</v>
      </c>
      <c r="D96" s="16">
        <f t="shared" si="5"/>
        <v>46805.240000000005</v>
      </c>
      <c r="E96" s="16">
        <f>'July- 2022'!E21</f>
        <v>0.44</v>
      </c>
      <c r="F96" s="16">
        <f>'July- 2022'!F21</f>
        <v>0.37</v>
      </c>
      <c r="G96" s="6">
        <f>IFERROR((C96*9.41)/'April- 2022'!$K$5," ")</f>
        <v>92.184322105263149</v>
      </c>
    </row>
    <row r="97" spans="1:7">
      <c r="A97" s="15">
        <v>44762</v>
      </c>
      <c r="B97" s="16">
        <f t="shared" si="4"/>
        <v>194.4</v>
      </c>
      <c r="C97" s="16">
        <f>IFERROR('July- 2022'!C22," ")</f>
        <v>347.24</v>
      </c>
      <c r="D97" s="16">
        <f t="shared" si="5"/>
        <v>47152.480000000003</v>
      </c>
      <c r="E97" s="16">
        <f>'July- 2022'!E22</f>
        <v>0.17</v>
      </c>
      <c r="F97" s="16">
        <f>'July- 2022'!F22</f>
        <v>0.14000000000000001</v>
      </c>
      <c r="G97" s="6">
        <f>IFERROR((C97*9.41)/'April- 2022'!$K$5," ")</f>
        <v>34.395035789473688</v>
      </c>
    </row>
    <row r="98" spans="1:7">
      <c r="A98" s="15">
        <v>44763</v>
      </c>
      <c r="B98" s="16">
        <f t="shared" si="4"/>
        <v>194.4</v>
      </c>
      <c r="C98" s="16">
        <f>IFERROR('July- 2022'!C23," ")</f>
        <v>1148.8800000000001</v>
      </c>
      <c r="D98" s="16">
        <f t="shared" si="5"/>
        <v>48301.36</v>
      </c>
      <c r="E98" s="16">
        <f>'July- 2022'!E23</f>
        <v>0.55000000000000004</v>
      </c>
      <c r="F98" s="16">
        <f>'July- 2022'!F23</f>
        <v>0.46</v>
      </c>
      <c r="G98" s="6">
        <f>IFERROR((C98*9.41)/'April- 2022'!$K$5," ")</f>
        <v>113.79958736842106</v>
      </c>
    </row>
    <row r="99" spans="1:7">
      <c r="A99" s="15">
        <v>44764</v>
      </c>
      <c r="B99" s="16">
        <f t="shared" si="4"/>
        <v>194.4</v>
      </c>
      <c r="C99" s="16">
        <f>IFERROR('July- 2022'!C24," ")</f>
        <v>892.55</v>
      </c>
      <c r="D99" s="16">
        <f t="shared" si="5"/>
        <v>49193.91</v>
      </c>
      <c r="E99" s="16">
        <f>'July- 2022'!E24</f>
        <v>0.42</v>
      </c>
      <c r="F99" s="16">
        <f>'July- 2022'!F24</f>
        <v>0.36</v>
      </c>
      <c r="G99" s="6">
        <f>IFERROR((C99*9.41)/'April- 2022'!$K$5," ")</f>
        <v>88.409426315789474</v>
      </c>
    </row>
    <row r="100" spans="1:7">
      <c r="A100" s="15">
        <v>44765</v>
      </c>
      <c r="B100" s="16">
        <f t="shared" si="4"/>
        <v>194.4</v>
      </c>
      <c r="C100" s="16">
        <f>IFERROR('July- 2022'!C25," ")</f>
        <v>323.75</v>
      </c>
      <c r="D100" s="16">
        <f t="shared" si="5"/>
        <v>49517.66</v>
      </c>
      <c r="E100" s="16">
        <f>'July- 2022'!E25</f>
        <v>0.15</v>
      </c>
      <c r="F100" s="16">
        <f>'July- 2022'!F25</f>
        <v>0.13</v>
      </c>
      <c r="G100" s="6">
        <f>IFERROR((C100*9.41)/'April- 2022'!$K$5," ")</f>
        <v>32.06828947368421</v>
      </c>
    </row>
    <row r="101" spans="1:7">
      <c r="A101" s="15">
        <v>44766</v>
      </c>
      <c r="B101" s="16">
        <f t="shared" si="4"/>
        <v>194.4</v>
      </c>
      <c r="C101" s="16">
        <f>IFERROR('July- 2022'!C26," ")</f>
        <v>343</v>
      </c>
      <c r="D101" s="16">
        <f t="shared" si="5"/>
        <v>49860.66</v>
      </c>
      <c r="E101" s="16">
        <f>'July- 2022'!E26</f>
        <v>0.16</v>
      </c>
      <c r="F101" s="16">
        <f>'July- 2022'!F26</f>
        <v>0.14000000000000001</v>
      </c>
      <c r="G101" s="6">
        <f>IFERROR((C101*9.41)/'April- 2022'!$K$5," ")</f>
        <v>33.975052631578947</v>
      </c>
    </row>
    <row r="102" spans="1:7">
      <c r="A102" s="15">
        <v>44767</v>
      </c>
      <c r="B102" s="16">
        <f t="shared" si="4"/>
        <v>194.4</v>
      </c>
      <c r="C102" s="16">
        <f>IFERROR('July- 2022'!C27," ")</f>
        <v>571.16999999999996</v>
      </c>
      <c r="D102" s="16">
        <f t="shared" si="5"/>
        <v>50431.83</v>
      </c>
      <c r="E102" s="16">
        <f>'July- 2022'!E27</f>
        <v>0.27</v>
      </c>
      <c r="F102" s="16">
        <f>'July- 2022'!F27</f>
        <v>0.23</v>
      </c>
      <c r="G102" s="6">
        <f>IFERROR((C102*9.41)/'April- 2022'!$K$5," ")</f>
        <v>56.575891578947363</v>
      </c>
    </row>
    <row r="103" spans="1:7">
      <c r="A103" s="15">
        <v>44768</v>
      </c>
      <c r="B103" s="16">
        <f t="shared" si="4"/>
        <v>194.4</v>
      </c>
      <c r="C103" s="16">
        <f>IFERROR('July- 2022'!C28," ")</f>
        <v>873.99</v>
      </c>
      <c r="D103" s="16">
        <f t="shared" si="5"/>
        <v>51305.82</v>
      </c>
      <c r="E103" s="16">
        <f>'July- 2022'!E28</f>
        <v>0.42</v>
      </c>
      <c r="F103" s="16">
        <f>'July- 2022'!F28</f>
        <v>0.35</v>
      </c>
      <c r="G103" s="6">
        <f>IFERROR((C103*9.41)/'April- 2022'!$K$5," ")</f>
        <v>86.571009473684214</v>
      </c>
    </row>
    <row r="104" spans="1:7">
      <c r="A104" s="15">
        <v>44769</v>
      </c>
      <c r="B104" s="16">
        <f t="shared" si="4"/>
        <v>194.4</v>
      </c>
      <c r="C104" s="16">
        <f>IFERROR('July- 2022'!C29," ")</f>
        <v>1116.75</v>
      </c>
      <c r="D104" s="16">
        <f t="shared" si="5"/>
        <v>52422.57</v>
      </c>
      <c r="E104" s="16">
        <f>'July- 2022'!E29</f>
        <v>0.53</v>
      </c>
      <c r="F104" s="16">
        <f>'July- 2022'!F29</f>
        <v>0.45</v>
      </c>
      <c r="G104" s="6">
        <f>IFERROR((C104*9.41)/'April- 2022'!$K$5," ")</f>
        <v>110.61702631578947</v>
      </c>
    </row>
    <row r="105" spans="1:7">
      <c r="A105" s="15">
        <v>44770</v>
      </c>
      <c r="B105" s="16">
        <f t="shared" si="4"/>
        <v>194.4</v>
      </c>
      <c r="C105" s="16">
        <f>IFERROR('July- 2022'!C30," ")</f>
        <v>439.84</v>
      </c>
      <c r="D105" s="16">
        <f t="shared" si="5"/>
        <v>52862.409999999996</v>
      </c>
      <c r="E105" s="16">
        <f>'July- 2022'!E30</f>
        <v>0.21</v>
      </c>
      <c r="F105" s="16">
        <f>'July- 2022'!F30</f>
        <v>0.18</v>
      </c>
      <c r="G105" s="6">
        <f>IFERROR((C105*9.41)/'April- 2022'!$K$5," ")</f>
        <v>43.567309473684212</v>
      </c>
    </row>
    <row r="106" spans="1:7">
      <c r="A106" s="15">
        <v>44771</v>
      </c>
      <c r="B106" s="16">
        <f t="shared" si="4"/>
        <v>194.4</v>
      </c>
      <c r="C106" s="16">
        <f>IFERROR('July- 2022'!C31," ")</f>
        <v>1015.23</v>
      </c>
      <c r="D106" s="16">
        <f t="shared" si="5"/>
        <v>53877.64</v>
      </c>
      <c r="E106" s="16">
        <f>'July- 2022'!E31</f>
        <v>0.48</v>
      </c>
      <c r="F106" s="16">
        <f>'July- 2022'!F31</f>
        <v>0.41</v>
      </c>
      <c r="G106" s="6">
        <f>IFERROR((C106*9.41)/'April- 2022'!$K$5," ")</f>
        <v>100.56120315789474</v>
      </c>
    </row>
    <row r="107" spans="1:7">
      <c r="A107" s="15">
        <v>44772</v>
      </c>
      <c r="B107" s="16">
        <f t="shared" si="4"/>
        <v>194.4</v>
      </c>
      <c r="C107" s="16">
        <f>IFERROR('July- 2022'!C32," ")</f>
        <v>1006.35</v>
      </c>
      <c r="D107" s="16">
        <f t="shared" si="5"/>
        <v>54883.99</v>
      </c>
      <c r="E107" s="16">
        <f>'July- 2022'!E32</f>
        <v>0.48</v>
      </c>
      <c r="F107" s="16">
        <f>'July- 2022'!F32</f>
        <v>0.4</v>
      </c>
      <c r="G107" s="6">
        <f>IFERROR((C107*9.41)/'April- 2022'!$K$5," ")</f>
        <v>99.681615789473696</v>
      </c>
    </row>
    <row r="108" spans="1:7">
      <c r="A108" s="15">
        <v>44773</v>
      </c>
      <c r="B108" s="16">
        <f t="shared" si="4"/>
        <v>194.4</v>
      </c>
      <c r="C108" s="16">
        <f>IFERROR('July- 2022'!C33," ")</f>
        <v>1059.78</v>
      </c>
      <c r="D108" s="16">
        <f t="shared" si="5"/>
        <v>55943.77</v>
      </c>
      <c r="E108" s="16">
        <f>'July- 2022'!E33</f>
        <v>0.5</v>
      </c>
      <c r="F108" s="16">
        <f>'July- 2022'!F33</f>
        <v>0.42</v>
      </c>
      <c r="G108" s="6">
        <f>IFERROR((C108*9.41)/'April- 2022'!$K$5," ")</f>
        <v>104.97399789473684</v>
      </c>
    </row>
    <row r="109" spans="1:7">
      <c r="A109" s="15">
        <v>44774</v>
      </c>
      <c r="B109" s="16">
        <f t="shared" si="4"/>
        <v>194.4</v>
      </c>
      <c r="C109" s="16">
        <f>IFERROR('Aug- 2022'!C3," ")</f>
        <v>749.55</v>
      </c>
      <c r="D109" s="16">
        <f t="shared" si="5"/>
        <v>56693.32</v>
      </c>
      <c r="E109" s="16">
        <f>'Aug- 2022'!E3</f>
        <v>0.36</v>
      </c>
      <c r="F109" s="16">
        <f>'Aug- 2022'!F3</f>
        <v>0.3</v>
      </c>
      <c r="G109" s="6">
        <f>IFERROR((C109*9.41)/'April- 2022'!$K$5," ")</f>
        <v>74.244900000000001</v>
      </c>
    </row>
    <row r="110" spans="1:7">
      <c r="A110" s="15">
        <v>44775</v>
      </c>
      <c r="B110" s="16">
        <f t="shared" si="4"/>
        <v>194.4</v>
      </c>
      <c r="C110" s="16">
        <f>IFERROR('Aug- 2022'!C4," ")</f>
        <v>1036.77</v>
      </c>
      <c r="D110" s="16">
        <f t="shared" si="5"/>
        <v>57730.09</v>
      </c>
      <c r="E110" s="16">
        <f>'Aug- 2022'!E4</f>
        <v>0.49</v>
      </c>
      <c r="F110" s="16">
        <f>'Aug- 2022'!F4</f>
        <v>0.42</v>
      </c>
      <c r="G110" s="6">
        <f>IFERROR((C110*9.41)/'April- 2022'!$K$5," ")</f>
        <v>102.69479684210526</v>
      </c>
    </row>
    <row r="111" spans="1:7">
      <c r="A111" s="15">
        <v>44776</v>
      </c>
      <c r="B111" s="16">
        <f t="shared" si="4"/>
        <v>194.4</v>
      </c>
      <c r="C111" s="16">
        <f>IFERROR('Aug- 2022'!C5," ")</f>
        <v>766.77</v>
      </c>
      <c r="D111" s="16">
        <f t="shared" si="5"/>
        <v>58496.859999999993</v>
      </c>
      <c r="E111" s="16">
        <f>'Aug- 2022'!E5</f>
        <v>0.36</v>
      </c>
      <c r="F111" s="16">
        <f>'Aug- 2022'!F5</f>
        <v>0.31</v>
      </c>
      <c r="G111" s="6">
        <f>IFERROR((C111*9.41)/'April- 2022'!$K$5," ")</f>
        <v>75.950586315789479</v>
      </c>
    </row>
    <row r="112" spans="1:7">
      <c r="A112" s="15">
        <v>44777</v>
      </c>
      <c r="B112" s="16">
        <f t="shared" si="4"/>
        <v>194.4</v>
      </c>
      <c r="C112" s="16">
        <f>IFERROR('Aug- 2022'!C6," ")</f>
        <v>733.91</v>
      </c>
      <c r="D112" s="16">
        <f t="shared" si="5"/>
        <v>59230.77</v>
      </c>
      <c r="E112" s="16">
        <f>'Aug- 2022'!E6</f>
        <v>0.35</v>
      </c>
      <c r="F112" s="16">
        <f>'Aug- 2022'!F6</f>
        <v>0.28999999999999998</v>
      </c>
      <c r="G112" s="6">
        <f>IFERROR((C112*9.41)/'April- 2022'!$K$5," ")</f>
        <v>72.69571684210527</v>
      </c>
    </row>
    <row r="113" spans="1:7">
      <c r="A113" s="15">
        <v>44778</v>
      </c>
      <c r="B113" s="16">
        <f t="shared" si="4"/>
        <v>194.4</v>
      </c>
      <c r="C113" s="16">
        <f>IFERROR('Aug- 2022'!C7," ")</f>
        <v>916.31</v>
      </c>
      <c r="D113" s="16">
        <f t="shared" si="5"/>
        <v>60147.079999999994</v>
      </c>
      <c r="E113" s="16">
        <f>'Aug- 2022'!E7</f>
        <v>0.44</v>
      </c>
      <c r="F113" s="16">
        <f>'Aug- 2022'!F7</f>
        <v>0.37</v>
      </c>
      <c r="G113" s="6">
        <f>IFERROR((C113*9.41)/'April- 2022'!$K$5," ")</f>
        <v>90.76291684210527</v>
      </c>
    </row>
    <row r="114" spans="1:7">
      <c r="A114" s="15">
        <v>44779</v>
      </c>
      <c r="B114" s="16">
        <f t="shared" si="4"/>
        <v>194.4</v>
      </c>
      <c r="C114" s="16">
        <f>IFERROR('Aug- 2022'!C8," ")</f>
        <v>835.28</v>
      </c>
      <c r="D114" s="16">
        <f t="shared" si="5"/>
        <v>60982.359999999993</v>
      </c>
      <c r="E114" s="16">
        <f>'Aug- 2022'!E8</f>
        <v>0.4</v>
      </c>
      <c r="F114" s="16">
        <f>'Aug- 2022'!F8</f>
        <v>0.33</v>
      </c>
      <c r="G114" s="6">
        <f>IFERROR((C114*9.41)/'April- 2022'!$K$5," ")</f>
        <v>82.736682105263156</v>
      </c>
    </row>
    <row r="115" spans="1:7">
      <c r="A115" s="15">
        <v>44780</v>
      </c>
      <c r="B115" s="16">
        <f t="shared" si="4"/>
        <v>194.4</v>
      </c>
      <c r="C115" s="16">
        <f>IFERROR('Aug- 2022'!C9," ")</f>
        <v>1101.3699999999999</v>
      </c>
      <c r="D115" s="16">
        <f t="shared" si="5"/>
        <v>62083.729999999996</v>
      </c>
      <c r="E115" s="16">
        <f>'Aug- 2022'!E9</f>
        <v>0.52</v>
      </c>
      <c r="F115" s="16">
        <f>'Aug- 2022'!F9</f>
        <v>0.44</v>
      </c>
      <c r="G115" s="6">
        <f>IFERROR((C115*9.41)/'April- 2022'!$K$5," ")</f>
        <v>109.09359684210524</v>
      </c>
    </row>
    <row r="116" spans="1:7">
      <c r="A116" s="15">
        <v>44781</v>
      </c>
      <c r="B116" s="16">
        <f t="shared" si="4"/>
        <v>194.4</v>
      </c>
      <c r="C116" s="16">
        <f>IFERROR('Aug- 2022'!C10," ")</f>
        <v>778.28</v>
      </c>
      <c r="D116" s="16">
        <f t="shared" si="5"/>
        <v>62862.009999999995</v>
      </c>
      <c r="E116" s="16">
        <f>'Aug- 2022'!E10</f>
        <v>0.37</v>
      </c>
      <c r="F116" s="16">
        <f>'Aug- 2022'!F10</f>
        <v>0.31</v>
      </c>
      <c r="G116" s="6">
        <f>IFERROR((C116*9.41)/'April- 2022'!$K$5," ")</f>
        <v>77.090682105263156</v>
      </c>
    </row>
    <row r="117" spans="1:7">
      <c r="A117" s="15">
        <v>44782</v>
      </c>
      <c r="B117" s="16">
        <f t="shared" si="4"/>
        <v>194.4</v>
      </c>
      <c r="C117" s="16">
        <f>IFERROR('Aug- 2022'!C11," ")</f>
        <v>948.79</v>
      </c>
      <c r="D117" s="16">
        <f t="shared" si="5"/>
        <v>63810.799999999996</v>
      </c>
      <c r="E117" s="16">
        <f>'Aug- 2022'!E11</f>
        <v>0.45</v>
      </c>
      <c r="F117" s="16">
        <f>'Aug- 2022'!F11</f>
        <v>0.38</v>
      </c>
      <c r="G117" s="6">
        <f>IFERROR((C117*9.41)/'April- 2022'!$K$5," ")</f>
        <v>93.980146315789483</v>
      </c>
    </row>
    <row r="118" spans="1:7">
      <c r="A118" s="15">
        <v>44783</v>
      </c>
      <c r="B118" s="16">
        <f t="shared" si="4"/>
        <v>194.4</v>
      </c>
      <c r="C118" s="16">
        <f>IFERROR('Aug- 2022'!C12," ")</f>
        <v>778.22</v>
      </c>
      <c r="D118" s="16">
        <f t="shared" si="5"/>
        <v>64589.02</v>
      </c>
      <c r="E118" s="16">
        <f>'Aug- 2022'!E12</f>
        <v>0.37</v>
      </c>
      <c r="F118" s="16">
        <f>'Aug- 2022'!F12</f>
        <v>0.31</v>
      </c>
      <c r="G118" s="6">
        <f>IFERROR((C118*9.41)/'April- 2022'!$K$5," ")</f>
        <v>77.084738947368422</v>
      </c>
    </row>
    <row r="119" spans="1:7">
      <c r="A119" s="15">
        <v>44784</v>
      </c>
      <c r="B119" s="16">
        <f t="shared" si="4"/>
        <v>194.4</v>
      </c>
      <c r="C119" s="16">
        <f>IFERROR('Aug- 2022'!C13," ")</f>
        <v>797.44</v>
      </c>
      <c r="D119" s="16">
        <f t="shared" si="5"/>
        <v>65386.46</v>
      </c>
      <c r="E119" s="16">
        <f>'Aug- 2022'!E13</f>
        <v>0.38</v>
      </c>
      <c r="F119" s="16">
        <f>'Aug- 2022'!F13</f>
        <v>0.32</v>
      </c>
      <c r="G119" s="6">
        <f>IFERROR((C119*9.41)/'April- 2022'!$K$5," ")</f>
        <v>78.988530526315799</v>
      </c>
    </row>
    <row r="120" spans="1:7">
      <c r="A120" s="15">
        <v>44785</v>
      </c>
      <c r="B120" s="16">
        <f t="shared" si="4"/>
        <v>194.4</v>
      </c>
      <c r="C120" s="16">
        <f>IFERROR('Aug- 2022'!C14," ")</f>
        <v>1002.94</v>
      </c>
      <c r="D120" s="16">
        <f t="shared" si="5"/>
        <v>66389.399999999994</v>
      </c>
      <c r="E120" s="16">
        <f>'Aug- 2022'!E14</f>
        <v>0.48</v>
      </c>
      <c r="F120" s="16">
        <f>'Aug- 2022'!F14</f>
        <v>0.4</v>
      </c>
      <c r="G120" s="6">
        <f>IFERROR((C120*9.41)/'April- 2022'!$K$5," ")</f>
        <v>99.343846315789477</v>
      </c>
    </row>
    <row r="121" spans="1:7">
      <c r="A121" s="15">
        <v>44786</v>
      </c>
      <c r="B121" s="16">
        <f t="shared" si="4"/>
        <v>194.4</v>
      </c>
      <c r="C121" s="16">
        <f>IFERROR('Aug- 2022'!C15," ")</f>
        <v>713.09</v>
      </c>
      <c r="D121" s="16">
        <f t="shared" si="5"/>
        <v>67102.489999999991</v>
      </c>
      <c r="E121" s="16">
        <f>'Aug- 2022'!E15</f>
        <v>0.34</v>
      </c>
      <c r="F121" s="16">
        <f>'Aug- 2022'!F15</f>
        <v>0.28999999999999998</v>
      </c>
      <c r="G121" s="6">
        <f>IFERROR((C121*9.41)/'April- 2022'!$K$5," ")</f>
        <v>70.633441052631582</v>
      </c>
    </row>
    <row r="122" spans="1:7">
      <c r="A122" s="15">
        <v>44787</v>
      </c>
      <c r="B122" s="16">
        <f t="shared" si="4"/>
        <v>194.4</v>
      </c>
      <c r="C122" s="16">
        <f>IFERROR('Aug- 2022'!C16," ")</f>
        <v>642.6</v>
      </c>
      <c r="D122" s="16">
        <f t="shared" si="5"/>
        <v>67745.09</v>
      </c>
      <c r="E122" s="16">
        <f>'Aug- 2022'!E16</f>
        <v>0.31</v>
      </c>
      <c r="F122" s="16">
        <f>'Aug- 2022'!F16</f>
        <v>0.26</v>
      </c>
      <c r="G122" s="6">
        <f>IFERROR((C122*9.41)/'April- 2022'!$K$5," ")</f>
        <v>63.651221052631577</v>
      </c>
    </row>
    <row r="123" spans="1:7">
      <c r="A123" s="15">
        <v>44788</v>
      </c>
      <c r="B123" s="16">
        <f t="shared" si="4"/>
        <v>194.4</v>
      </c>
      <c r="C123" s="16">
        <f>IFERROR('Aug- 2022'!C17," ")</f>
        <v>1.85</v>
      </c>
      <c r="D123" s="16">
        <f t="shared" si="5"/>
        <v>67746.94</v>
      </c>
      <c r="E123" s="16">
        <f>'Aug- 2022'!E17</f>
        <v>0</v>
      </c>
      <c r="F123" s="16">
        <f>'Aug- 2022'!F17</f>
        <v>0</v>
      </c>
      <c r="G123" s="6">
        <f>IFERROR((C123*9.41)/'April- 2022'!$K$5," ")</f>
        <v>0.18324736842105263</v>
      </c>
    </row>
    <row r="124" spans="1:7">
      <c r="A124" s="15">
        <v>44789</v>
      </c>
      <c r="B124" s="16">
        <f t="shared" si="4"/>
        <v>194.4</v>
      </c>
      <c r="C124" s="16">
        <f>IFERROR('Aug- 2022'!C18," ")</f>
        <v>940.54</v>
      </c>
      <c r="D124" s="16">
        <f t="shared" si="5"/>
        <v>68687.48</v>
      </c>
      <c r="E124" s="16">
        <f>'Aug- 2022'!E18</f>
        <v>0.45</v>
      </c>
      <c r="F124" s="16">
        <f>'Aug- 2022'!F18</f>
        <v>0.38</v>
      </c>
      <c r="G124" s="6">
        <f>IFERROR((C124*9.41)/'April- 2022'!$K$5," ")</f>
        <v>93.162962105263162</v>
      </c>
    </row>
    <row r="125" spans="1:7">
      <c r="A125" s="15">
        <v>44790</v>
      </c>
      <c r="B125" s="16">
        <f t="shared" si="4"/>
        <v>194.4</v>
      </c>
      <c r="C125" s="16">
        <f>IFERROR('Aug- 2022'!C19," ")</f>
        <v>1020.75</v>
      </c>
      <c r="D125" s="16">
        <f t="shared" si="5"/>
        <v>69708.23</v>
      </c>
      <c r="E125" s="16">
        <f>'Aug- 2022'!E19</f>
        <v>0.49</v>
      </c>
      <c r="F125" s="16">
        <f>'Aug- 2022'!F19</f>
        <v>0.41</v>
      </c>
      <c r="G125" s="6">
        <f>IFERROR((C125*9.41)/'April- 2022'!$K$5," ")</f>
        <v>101.10797368421052</v>
      </c>
    </row>
    <row r="126" spans="1:7">
      <c r="A126" s="15">
        <v>44791</v>
      </c>
      <c r="B126" s="16">
        <f t="shared" si="4"/>
        <v>194.4</v>
      </c>
      <c r="C126" s="16">
        <f>IFERROR('Aug- 2022'!C20," ")</f>
        <v>955.7</v>
      </c>
      <c r="D126" s="16">
        <f t="shared" si="5"/>
        <v>70663.929999999993</v>
      </c>
      <c r="E126" s="16">
        <f>'Aug- 2022'!E20</f>
        <v>0.45</v>
      </c>
      <c r="F126" s="16">
        <f>'Aug- 2022'!F20</f>
        <v>0.38</v>
      </c>
      <c r="G126" s="6">
        <f>IFERROR((C126*9.41)/'April- 2022'!$K$5," ")</f>
        <v>94.664600000000007</v>
      </c>
    </row>
    <row r="127" spans="1:7">
      <c r="A127" s="15">
        <v>44792</v>
      </c>
      <c r="B127" s="16">
        <f t="shared" si="4"/>
        <v>194.4</v>
      </c>
      <c r="C127" s="16">
        <f>IFERROR('Aug- 2022'!C21," ")</f>
        <v>614.63</v>
      </c>
      <c r="D127" s="16">
        <f t="shared" si="5"/>
        <v>71278.559999999998</v>
      </c>
      <c r="E127" s="16">
        <f>'Aug- 2022'!E21</f>
        <v>0.28999999999999998</v>
      </c>
      <c r="F127" s="16">
        <f>'Aug- 2022'!F21</f>
        <v>0.25</v>
      </c>
      <c r="G127" s="6">
        <f>IFERROR((C127*9.41)/'April- 2022'!$K$5," ")</f>
        <v>60.880718947368422</v>
      </c>
    </row>
    <row r="128" spans="1:7">
      <c r="A128" s="15">
        <v>44793</v>
      </c>
      <c r="B128" s="16">
        <f t="shared" si="4"/>
        <v>194.4</v>
      </c>
      <c r="C128" s="16">
        <f>IFERROR('Aug- 2022'!C22," ")</f>
        <v>788.23</v>
      </c>
      <c r="D128" s="16">
        <f t="shared" si="5"/>
        <v>72066.789999999994</v>
      </c>
      <c r="E128" s="16">
        <f>'Aug- 2022'!E22</f>
        <v>0.37</v>
      </c>
      <c r="F128" s="16">
        <f>'Aug- 2022'!F22</f>
        <v>0.32</v>
      </c>
      <c r="G128" s="6">
        <f>IFERROR((C128*9.41)/'April- 2022'!$K$5," ")</f>
        <v>78.076255789473691</v>
      </c>
    </row>
    <row r="129" spans="1:7">
      <c r="A129" s="15">
        <v>44794</v>
      </c>
      <c r="B129" s="16">
        <f t="shared" si="4"/>
        <v>194.4</v>
      </c>
      <c r="C129" s="16">
        <f>IFERROR('Aug- 2022'!C23," ")</f>
        <v>1114.98</v>
      </c>
      <c r="D129" s="16">
        <f t="shared" si="5"/>
        <v>73181.76999999999</v>
      </c>
      <c r="E129" s="16">
        <f>'Aug- 2022'!E23</f>
        <v>0.53</v>
      </c>
      <c r="F129" s="16">
        <f>'Aug- 2022'!F23</f>
        <v>0.45</v>
      </c>
      <c r="G129" s="6">
        <f>IFERROR((C129*9.41)/'April- 2022'!$K$5," ")</f>
        <v>110.44170315789475</v>
      </c>
    </row>
    <row r="130" spans="1:7">
      <c r="A130" s="15">
        <v>44795</v>
      </c>
      <c r="B130" s="16">
        <f t="shared" si="4"/>
        <v>194.4</v>
      </c>
      <c r="C130" s="16">
        <f>IFERROR('Aug- 2022'!C24," ")</f>
        <v>914.44</v>
      </c>
      <c r="D130" s="16">
        <f t="shared" si="5"/>
        <v>74096.209999999992</v>
      </c>
      <c r="E130" s="16">
        <f>'Aug- 2022'!E24</f>
        <v>0.43</v>
      </c>
      <c r="F130" s="16">
        <f>'Aug- 2022'!F24</f>
        <v>0.37</v>
      </c>
      <c r="G130" s="6">
        <f>IFERROR((C130*9.41)/'April- 2022'!$K$5," ")</f>
        <v>90.577688421052628</v>
      </c>
    </row>
    <row r="131" spans="1:7">
      <c r="A131" s="15">
        <v>44796</v>
      </c>
      <c r="B131" s="16">
        <f t="shared" si="4"/>
        <v>194.4</v>
      </c>
      <c r="C131" s="16">
        <f>IFERROR('Aug- 2022'!C25," ")</f>
        <v>954.17</v>
      </c>
      <c r="D131" s="16">
        <f t="shared" si="5"/>
        <v>75050.37999999999</v>
      </c>
      <c r="E131" s="16">
        <f>'Aug- 2022'!E25</f>
        <v>0.45</v>
      </c>
      <c r="F131" s="16">
        <f>'Aug- 2022'!F25</f>
        <v>0.38</v>
      </c>
      <c r="G131" s="6">
        <f>IFERROR((C131*9.41)/'April- 2022'!$K$5," ")</f>
        <v>94.513049473684205</v>
      </c>
    </row>
    <row r="132" spans="1:7">
      <c r="A132" s="15">
        <v>44797</v>
      </c>
      <c r="B132" s="16">
        <f t="shared" si="4"/>
        <v>194.4</v>
      </c>
      <c r="C132" s="16">
        <f>IFERROR('Aug- 2022'!C26," ")</f>
        <v>764</v>
      </c>
      <c r="D132" s="16">
        <f t="shared" si="5"/>
        <v>75814.37999999999</v>
      </c>
      <c r="E132" s="16">
        <f>'Aug- 2022'!E26</f>
        <v>0.36</v>
      </c>
      <c r="F132" s="16">
        <f>'Aug- 2022'!F26</f>
        <v>0.31</v>
      </c>
      <c r="G132" s="6">
        <f>IFERROR((C132*9.41)/'April- 2022'!$K$5," ")</f>
        <v>75.676210526315785</v>
      </c>
    </row>
    <row r="133" spans="1:7">
      <c r="A133" s="15">
        <v>44798</v>
      </c>
      <c r="B133" s="16">
        <f t="shared" ref="B133:B196" si="6">B132</f>
        <v>194.4</v>
      </c>
      <c r="C133" s="16">
        <f>IFERROR('Aug- 2022'!C27," ")</f>
        <v>1059.07</v>
      </c>
      <c r="D133" s="16">
        <f t="shared" ref="D133:D196" si="7">IFERROR(D132+C133,D132)</f>
        <v>76873.45</v>
      </c>
      <c r="E133" s="16">
        <f>'Aug- 2022'!E27</f>
        <v>0.5</v>
      </c>
      <c r="F133" s="16">
        <f>'Aug- 2022'!F27</f>
        <v>0.42</v>
      </c>
      <c r="G133" s="6">
        <f>IFERROR((C133*9.41)/'April- 2022'!$K$5," ")</f>
        <v>104.90367052631578</v>
      </c>
    </row>
    <row r="134" spans="1:7">
      <c r="A134" s="15">
        <v>44799</v>
      </c>
      <c r="B134" s="16">
        <f t="shared" si="6"/>
        <v>194.4</v>
      </c>
      <c r="C134" s="16">
        <f>IFERROR('Aug- 2022'!C28," ")</f>
        <v>404.15</v>
      </c>
      <c r="D134" s="16">
        <f t="shared" si="7"/>
        <v>77277.599999999991</v>
      </c>
      <c r="E134" s="16">
        <f>'Aug- 2022'!E28</f>
        <v>0.19</v>
      </c>
      <c r="F134" s="16">
        <f>'Aug- 2022'!F28</f>
        <v>0.16</v>
      </c>
      <c r="G134" s="6">
        <f>IFERROR((C134*9.41)/'April- 2022'!$K$5," ")</f>
        <v>40.032121052631581</v>
      </c>
    </row>
    <row r="135" spans="1:7">
      <c r="A135" s="15">
        <v>44800</v>
      </c>
      <c r="B135" s="16">
        <f t="shared" si="6"/>
        <v>194.4</v>
      </c>
      <c r="C135" s="16">
        <f>IFERROR('Aug- 2022'!C29," ")</f>
        <v>305.85000000000002</v>
      </c>
      <c r="D135" s="16">
        <f t="shared" si="7"/>
        <v>77583.45</v>
      </c>
      <c r="E135" s="16">
        <f>'Aug- 2022'!E29</f>
        <v>0.15</v>
      </c>
      <c r="F135" s="16">
        <f>'Aug- 2022'!F29</f>
        <v>0.12</v>
      </c>
      <c r="G135" s="6">
        <f>IFERROR((C135*9.41)/'April- 2022'!$K$5," ")</f>
        <v>30.295247368421055</v>
      </c>
    </row>
    <row r="136" spans="1:7">
      <c r="A136" s="15">
        <v>44801</v>
      </c>
      <c r="B136" s="16">
        <f t="shared" si="6"/>
        <v>194.4</v>
      </c>
      <c r="C136" s="16">
        <f>IFERROR('Aug- 2022'!C30," ")</f>
        <v>990.31</v>
      </c>
      <c r="D136" s="16">
        <f t="shared" si="7"/>
        <v>78573.759999999995</v>
      </c>
      <c r="E136" s="16">
        <f>'Aug- 2022'!E30</f>
        <v>0.47</v>
      </c>
      <c r="F136" s="16">
        <f>'Aug- 2022'!F30</f>
        <v>0.4</v>
      </c>
      <c r="G136" s="6">
        <f>IFERROR((C136*9.41)/'April- 2022'!$K$5," ")</f>
        <v>98.092811578947376</v>
      </c>
    </row>
    <row r="137" spans="1:7">
      <c r="A137" s="15">
        <v>44802</v>
      </c>
      <c r="B137" s="16">
        <f t="shared" si="6"/>
        <v>194.4</v>
      </c>
      <c r="C137" s="16">
        <f>IFERROR('Aug- 2022'!C31," ")</f>
        <v>964.98</v>
      </c>
      <c r="D137" s="16">
        <f t="shared" si="7"/>
        <v>79538.739999999991</v>
      </c>
      <c r="E137" s="16">
        <f>'Aug- 2022'!E31</f>
        <v>0.46</v>
      </c>
      <c r="F137" s="16">
        <f>'Aug- 2022'!F31</f>
        <v>0.39</v>
      </c>
      <c r="G137" s="6">
        <f>IFERROR((C137*9.41)/'April- 2022'!$K$5," ")</f>
        <v>95.583808421052638</v>
      </c>
    </row>
    <row r="138" spans="1:7">
      <c r="A138" s="15">
        <v>44803</v>
      </c>
      <c r="B138" s="16">
        <f t="shared" si="6"/>
        <v>194.4</v>
      </c>
      <c r="C138" s="16">
        <f>IFERROR('Aug- 2022'!C32," ")</f>
        <v>1023.57</v>
      </c>
      <c r="D138" s="16">
        <f t="shared" si="7"/>
        <v>80562.31</v>
      </c>
      <c r="E138" s="16">
        <f>'Aug- 2022'!E32</f>
        <v>0.49</v>
      </c>
      <c r="F138" s="16">
        <f>'Aug- 2022'!F32</f>
        <v>0.41</v>
      </c>
      <c r="G138" s="6">
        <f>IFERROR((C138*9.41)/'April- 2022'!$K$5," ")</f>
        <v>101.38730210526316</v>
      </c>
    </row>
    <row r="139" spans="1:7">
      <c r="A139" s="15">
        <v>44804</v>
      </c>
      <c r="B139" s="16">
        <f t="shared" si="6"/>
        <v>194.4</v>
      </c>
      <c r="C139" s="16">
        <f>IFERROR('Aug- 2022'!C33," ")</f>
        <v>1029.31</v>
      </c>
      <c r="D139" s="16">
        <f t="shared" si="7"/>
        <v>81591.62</v>
      </c>
      <c r="E139" s="16">
        <f>'Aug- 2022'!E33</f>
        <v>0.49</v>
      </c>
      <c r="F139" s="16">
        <f>'Aug- 2022'!F33</f>
        <v>0.41</v>
      </c>
      <c r="G139" s="6">
        <f>IFERROR((C139*9.41)/'April- 2022'!$K$5," ")</f>
        <v>101.95586421052631</v>
      </c>
    </row>
    <row r="140" spans="1:7">
      <c r="A140" s="15">
        <v>44805</v>
      </c>
      <c r="B140" s="16">
        <f t="shared" si="6"/>
        <v>194.4</v>
      </c>
      <c r="C140" s="16">
        <f>IFERROR('Sept- 2022'!C3," ")</f>
        <v>895.92</v>
      </c>
      <c r="D140" s="16">
        <f t="shared" si="7"/>
        <v>82487.539999999994</v>
      </c>
      <c r="E140" s="16">
        <f>'Sept- 2022'!E3</f>
        <v>0.43</v>
      </c>
      <c r="F140" s="16">
        <f>'Sept- 2022'!F3</f>
        <v>0.36</v>
      </c>
      <c r="G140" s="6">
        <f>IFERROR((C140*9.41)/'April- 2022'!$K$5," ")</f>
        <v>88.743233684210537</v>
      </c>
    </row>
    <row r="141" spans="1:7">
      <c r="A141" s="15">
        <v>44806</v>
      </c>
      <c r="B141" s="16">
        <f t="shared" si="6"/>
        <v>194.4</v>
      </c>
      <c r="C141" s="16">
        <f>IFERROR('Sept- 2022'!C4," ")</f>
        <v>727.65</v>
      </c>
      <c r="D141" s="16">
        <f t="shared" si="7"/>
        <v>83215.189999999988</v>
      </c>
      <c r="E141" s="16">
        <f>'Sept- 2022'!E4</f>
        <v>0.35</v>
      </c>
      <c r="F141" s="16">
        <f>'Sept- 2022'!F4</f>
        <v>0.28999999999999998</v>
      </c>
      <c r="G141" s="6">
        <f>IFERROR((C141*9.41)/'April- 2022'!$K$5," ")</f>
        <v>72.075647368421045</v>
      </c>
    </row>
    <row r="142" spans="1:7">
      <c r="A142" s="15">
        <v>44807</v>
      </c>
      <c r="B142" s="16">
        <f t="shared" si="6"/>
        <v>194.4</v>
      </c>
      <c r="C142" s="16">
        <f>IFERROR('Sept- 2022'!C5," ")</f>
        <v>1025.47</v>
      </c>
      <c r="D142" s="16">
        <f t="shared" si="7"/>
        <v>84240.659999999989</v>
      </c>
      <c r="E142" s="16">
        <f>'Sept- 2022'!E5</f>
        <v>0.49</v>
      </c>
      <c r="F142" s="16">
        <f>'Sept- 2022'!F5</f>
        <v>0.41</v>
      </c>
      <c r="G142" s="6">
        <f>IFERROR((C142*9.41)/'April- 2022'!$K$5," ")</f>
        <v>101.57550210526317</v>
      </c>
    </row>
    <row r="143" spans="1:7">
      <c r="A143" s="15">
        <v>44808</v>
      </c>
      <c r="B143" s="16">
        <f t="shared" si="6"/>
        <v>194.4</v>
      </c>
      <c r="C143" s="16">
        <f>IFERROR('Sept- 2022'!C6," ")</f>
        <v>625.17999999999995</v>
      </c>
      <c r="D143" s="16">
        <f t="shared" si="7"/>
        <v>84865.839999999982</v>
      </c>
      <c r="E143" s="16">
        <f>'Sept- 2022'!E6</f>
        <v>0.3</v>
      </c>
      <c r="F143" s="16">
        <f>'Sept- 2022'!F6</f>
        <v>0.25</v>
      </c>
      <c r="G143" s="6">
        <f>IFERROR((C143*9.41)/'April- 2022'!$K$5," ")</f>
        <v>61.925724210526319</v>
      </c>
    </row>
    <row r="144" spans="1:7">
      <c r="A144" s="15">
        <v>44809</v>
      </c>
      <c r="B144" s="16">
        <f t="shared" si="6"/>
        <v>194.4</v>
      </c>
      <c r="C144" s="16">
        <f>IFERROR('Sept- 2022'!C7," ")</f>
        <v>566.15</v>
      </c>
      <c r="D144" s="16">
        <f t="shared" si="7"/>
        <v>85431.989999999976</v>
      </c>
      <c r="E144" s="16">
        <f>'Sept- 2022'!E7</f>
        <v>0.27</v>
      </c>
      <c r="F144" s="16">
        <f>'Sept- 2022'!F7</f>
        <v>0.23</v>
      </c>
      <c r="G144" s="6">
        <f>IFERROR((C144*9.41)/'April- 2022'!$K$5," ")</f>
        <v>56.078647368421052</v>
      </c>
    </row>
    <row r="145" spans="1:7">
      <c r="A145" s="15">
        <v>44810</v>
      </c>
      <c r="B145" s="16">
        <f t="shared" si="6"/>
        <v>194.4</v>
      </c>
      <c r="C145" s="16">
        <f>IFERROR('Sept- 2022'!C8," ")</f>
        <v>1034.2</v>
      </c>
      <c r="D145" s="16">
        <f t="shared" si="7"/>
        <v>86466.189999999973</v>
      </c>
      <c r="E145" s="16">
        <f>'Sept- 2022'!E8</f>
        <v>0.49</v>
      </c>
      <c r="F145" s="16">
        <f>'Sept- 2022'!F8</f>
        <v>0.41</v>
      </c>
      <c r="G145" s="6">
        <f>IFERROR((C145*9.41)/'April- 2022'!$K$5," ")</f>
        <v>102.44023157894738</v>
      </c>
    </row>
    <row r="146" spans="1:7">
      <c r="A146" s="15">
        <v>44811</v>
      </c>
      <c r="B146" s="16">
        <f t="shared" si="6"/>
        <v>194.4</v>
      </c>
      <c r="C146" s="16">
        <f>IFERROR('Sept- 2022'!C9," ")</f>
        <v>704.28</v>
      </c>
      <c r="D146" s="16">
        <f t="shared" si="7"/>
        <v>87170.469999999972</v>
      </c>
      <c r="E146" s="16">
        <f>'Sept- 2022'!E9</f>
        <v>0.34</v>
      </c>
      <c r="F146" s="16">
        <f>'Sept- 2022'!F9</f>
        <v>0.28000000000000003</v>
      </c>
      <c r="G146" s="6">
        <f>IFERROR((C146*9.41)/'April- 2022'!$K$5," ")</f>
        <v>69.760787368421049</v>
      </c>
    </row>
    <row r="147" spans="1:7">
      <c r="A147" s="15">
        <v>44812</v>
      </c>
      <c r="B147" s="16">
        <f t="shared" si="6"/>
        <v>194.4</v>
      </c>
      <c r="C147" s="16">
        <f>IFERROR('Sept- 2022'!C10," ")</f>
        <v>927.92</v>
      </c>
      <c r="D147" s="16">
        <f t="shared" si="7"/>
        <v>88098.38999999997</v>
      </c>
      <c r="E147" s="16">
        <f>'Sept- 2022'!E10</f>
        <v>0.44</v>
      </c>
      <c r="F147" s="16">
        <f>'Sept- 2022'!F10</f>
        <v>0.37</v>
      </c>
      <c r="G147" s="6">
        <f>IFERROR((C147*9.41)/'April- 2022'!$K$5," ")</f>
        <v>91.912917894736836</v>
      </c>
    </row>
    <row r="148" spans="1:7">
      <c r="A148" s="15">
        <v>44813</v>
      </c>
      <c r="B148" s="16">
        <f t="shared" si="6"/>
        <v>194.4</v>
      </c>
      <c r="C148" s="16">
        <f>IFERROR('Sept- 2022'!C11," ")</f>
        <v>953.14</v>
      </c>
      <c r="D148" s="16">
        <f t="shared" si="7"/>
        <v>89051.52999999997</v>
      </c>
      <c r="E148" s="16">
        <f>'Sept- 2022'!E11</f>
        <v>0.45</v>
      </c>
      <c r="F148" s="16">
        <f>'Sept- 2022'!F11</f>
        <v>0.38</v>
      </c>
      <c r="G148" s="6">
        <f>IFERROR((C148*9.41)/'April- 2022'!$K$5," ")</f>
        <v>94.411025263157896</v>
      </c>
    </row>
    <row r="149" spans="1:7">
      <c r="A149" s="15">
        <v>44814</v>
      </c>
      <c r="B149" s="16">
        <f t="shared" si="6"/>
        <v>194.4</v>
      </c>
      <c r="C149" s="16">
        <f>IFERROR('Sept- 2022'!C12," ")</f>
        <v>757.91</v>
      </c>
      <c r="D149" s="16">
        <f t="shared" si="7"/>
        <v>89809.439999999973</v>
      </c>
      <c r="E149" s="16">
        <f>'Sept- 2022'!E12</f>
        <v>0.36</v>
      </c>
      <c r="F149" s="16">
        <f>'Sept- 2022'!F12</f>
        <v>0.3</v>
      </c>
      <c r="G149" s="6">
        <f>IFERROR((C149*9.41)/'April- 2022'!$K$5," ")</f>
        <v>75.072980000000001</v>
      </c>
    </row>
    <row r="150" spans="1:7">
      <c r="A150" s="15">
        <v>44815</v>
      </c>
      <c r="B150" s="16">
        <f t="shared" si="6"/>
        <v>194.4</v>
      </c>
      <c r="C150" s="16">
        <f>IFERROR('Sept- 2022'!C13," ")</f>
        <v>775.49</v>
      </c>
      <c r="D150" s="16">
        <f t="shared" si="7"/>
        <v>90584.929999999978</v>
      </c>
      <c r="E150" s="16">
        <f>'Sept- 2022'!E13</f>
        <v>0.37</v>
      </c>
      <c r="F150" s="16">
        <f>'Sept- 2022'!F13</f>
        <v>0.31</v>
      </c>
      <c r="G150" s="6">
        <f>IFERROR((C150*9.41)/'April- 2022'!$K$5," ")</f>
        <v>76.814325263157897</v>
      </c>
    </row>
    <row r="151" spans="1:7">
      <c r="A151" s="15">
        <v>44816</v>
      </c>
      <c r="B151" s="16">
        <f t="shared" si="6"/>
        <v>194.4</v>
      </c>
      <c r="C151" s="16">
        <f>IFERROR('Sept- 2022'!C14," ")</f>
        <v>421.7</v>
      </c>
      <c r="D151" s="16">
        <f t="shared" si="7"/>
        <v>91006.629999999976</v>
      </c>
      <c r="E151" s="16">
        <f>'Sept- 2022'!E14</f>
        <v>0.2</v>
      </c>
      <c r="F151" s="16">
        <f>'Sept- 2022'!F14</f>
        <v>0.17</v>
      </c>
      <c r="G151" s="6">
        <f>IFERROR((C151*9.41)/'April- 2022'!$K$5," ")</f>
        <v>41.770494736842103</v>
      </c>
    </row>
    <row r="152" spans="1:7">
      <c r="A152" s="15">
        <v>44817</v>
      </c>
      <c r="B152" s="16">
        <f t="shared" si="6"/>
        <v>194.4</v>
      </c>
      <c r="C152" s="16">
        <f>IFERROR('Sept- 2022'!C15," ")</f>
        <v>218.02</v>
      </c>
      <c r="D152" s="16">
        <f t="shared" si="7"/>
        <v>91224.64999999998</v>
      </c>
      <c r="E152" s="16">
        <f>'Sept- 2022'!E15</f>
        <v>0.1</v>
      </c>
      <c r="F152" s="16">
        <f>'Sept- 2022'!F15</f>
        <v>0.09</v>
      </c>
      <c r="G152" s="6">
        <f>IFERROR((C152*9.41)/'April- 2022'!$K$5," ")</f>
        <v>21.595454736842107</v>
      </c>
    </row>
    <row r="153" spans="1:7">
      <c r="A153" s="15">
        <v>44818</v>
      </c>
      <c r="B153" s="16">
        <f t="shared" si="6"/>
        <v>194.4</v>
      </c>
      <c r="C153" s="16">
        <f>IFERROR('Sept- 2022'!C16," ")</f>
        <v>408.37</v>
      </c>
      <c r="D153" s="16">
        <f t="shared" si="7"/>
        <v>91633.019999999975</v>
      </c>
      <c r="E153" s="16">
        <f>'Sept- 2022'!E16</f>
        <v>0.19</v>
      </c>
      <c r="F153" s="16">
        <f>'Sept- 2022'!F16</f>
        <v>0.16</v>
      </c>
      <c r="G153" s="6">
        <f>IFERROR((C153*9.41)/'April- 2022'!$K$5," ")</f>
        <v>40.450123157894737</v>
      </c>
    </row>
    <row r="154" spans="1:7">
      <c r="A154" s="15">
        <v>44819</v>
      </c>
      <c r="B154" s="16">
        <f t="shared" si="6"/>
        <v>194.4</v>
      </c>
      <c r="C154" s="16">
        <f>IFERROR('Sept- 2022'!C17," ")</f>
        <v>828.24</v>
      </c>
      <c r="D154" s="16">
        <f t="shared" si="7"/>
        <v>92461.25999999998</v>
      </c>
      <c r="E154" s="16">
        <f>'Sept- 2022'!E17</f>
        <v>0.39</v>
      </c>
      <c r="F154" s="16">
        <f>'Sept- 2022'!F17</f>
        <v>0.33</v>
      </c>
      <c r="G154" s="6">
        <f>IFERROR((C154*9.41)/'April- 2022'!$K$5," ")</f>
        <v>82.039351578947375</v>
      </c>
    </row>
    <row r="155" spans="1:7">
      <c r="A155" s="15">
        <v>44820</v>
      </c>
      <c r="B155" s="16">
        <f t="shared" si="6"/>
        <v>194.4</v>
      </c>
      <c r="C155" s="16">
        <f>IFERROR('Sept- 2022'!C18," ")</f>
        <v>853.64</v>
      </c>
      <c r="D155" s="16">
        <f t="shared" si="7"/>
        <v>93314.89999999998</v>
      </c>
      <c r="E155" s="16">
        <f>'Sept- 2022'!E18</f>
        <v>0.41</v>
      </c>
      <c r="F155" s="16">
        <f>'Sept- 2022'!F18</f>
        <v>0.34</v>
      </c>
      <c r="G155" s="6">
        <f>IFERROR((C155*9.41)/'April- 2022'!$K$5," ")</f>
        <v>84.555288421052637</v>
      </c>
    </row>
    <row r="156" spans="1:7">
      <c r="A156" s="15">
        <v>44821</v>
      </c>
      <c r="B156" s="16">
        <f t="shared" si="6"/>
        <v>194.4</v>
      </c>
      <c r="C156" s="16">
        <f>IFERROR('Sept- 2022'!C19," ")</f>
        <v>823.21</v>
      </c>
      <c r="D156" s="16">
        <f t="shared" si="7"/>
        <v>94138.109999999986</v>
      </c>
      <c r="E156" s="16">
        <f>'Sept- 2022'!E19</f>
        <v>0.39</v>
      </c>
      <c r="F156" s="16">
        <f>'Sept- 2022'!F19</f>
        <v>0.33</v>
      </c>
      <c r="G156" s="6">
        <f>IFERROR((C156*9.41)/'April- 2022'!$K$5," ")</f>
        <v>81.541116842105268</v>
      </c>
    </row>
    <row r="157" spans="1:7">
      <c r="A157" s="15">
        <v>44822</v>
      </c>
      <c r="B157" s="16">
        <f t="shared" si="6"/>
        <v>194.4</v>
      </c>
      <c r="C157" s="16">
        <f>IFERROR('Sept- 2022'!C20," ")</f>
        <v>888.14</v>
      </c>
      <c r="D157" s="16">
        <f t="shared" si="7"/>
        <v>95026.249999999985</v>
      </c>
      <c r="E157" s="16">
        <f>'Sept- 2022'!E20</f>
        <v>0.42</v>
      </c>
      <c r="F157" s="16">
        <f>'Sept- 2022'!F20</f>
        <v>0.36</v>
      </c>
      <c r="G157" s="6">
        <f>IFERROR((C157*9.41)/'April- 2022'!$K$5," ")</f>
        <v>87.972604210526313</v>
      </c>
    </row>
    <row r="158" spans="1:7">
      <c r="A158" s="15">
        <v>44823</v>
      </c>
      <c r="B158" s="16">
        <f t="shared" si="6"/>
        <v>194.4</v>
      </c>
      <c r="C158" s="16">
        <f>IFERROR('Sept- 2022'!C21," ")</f>
        <v>740.73</v>
      </c>
      <c r="D158" s="16">
        <f t="shared" si="7"/>
        <v>95766.979999999981</v>
      </c>
      <c r="E158" s="16">
        <f>'Sept- 2022'!E21</f>
        <v>0.35</v>
      </c>
      <c r="F158" s="16">
        <f>'Sept- 2022'!F21</f>
        <v>0.3</v>
      </c>
      <c r="G158" s="6">
        <f>IFERROR((C158*9.41)/'April- 2022'!$K$5," ")</f>
        <v>73.371255789473679</v>
      </c>
    </row>
    <row r="159" spans="1:7">
      <c r="A159" s="15">
        <v>44824</v>
      </c>
      <c r="B159" s="16">
        <f t="shared" si="6"/>
        <v>194.4</v>
      </c>
      <c r="C159" s="16">
        <f>IFERROR('Sept- 2022'!C22," ")</f>
        <v>969.83</v>
      </c>
      <c r="D159" s="16">
        <f t="shared" si="7"/>
        <v>96736.809999999983</v>
      </c>
      <c r="E159" s="16">
        <f>'Sept- 2022'!E22</f>
        <v>0.46</v>
      </c>
      <c r="F159" s="16">
        <f>'Sept- 2022'!F22</f>
        <v>0.39</v>
      </c>
      <c r="G159" s="6">
        <f>IFERROR((C159*9.41)/'April- 2022'!$K$5," ")</f>
        <v>96.064213684210529</v>
      </c>
    </row>
    <row r="160" spans="1:7">
      <c r="A160" s="15">
        <v>44825</v>
      </c>
      <c r="B160" s="16">
        <f t="shared" si="6"/>
        <v>194.4</v>
      </c>
      <c r="C160" s="16">
        <f>IFERROR('Sept- 2022'!C23," ")</f>
        <v>955.23</v>
      </c>
      <c r="D160" s="16">
        <f t="shared" si="7"/>
        <v>97692.039999999979</v>
      </c>
      <c r="E160" s="16">
        <f>'Sept- 2022'!E23</f>
        <v>0.45</v>
      </c>
      <c r="F160" s="16">
        <f>'Sept- 2022'!F23</f>
        <v>0.38</v>
      </c>
      <c r="G160" s="6">
        <f>IFERROR((C160*9.41)/'April- 2022'!$K$5," ")</f>
        <v>94.618045263157896</v>
      </c>
    </row>
    <row r="161" spans="1:7">
      <c r="A161" s="15">
        <v>44826</v>
      </c>
      <c r="B161" s="16">
        <f t="shared" si="6"/>
        <v>194.4</v>
      </c>
      <c r="C161" s="16">
        <f>IFERROR('Sept- 2022'!C24," ")</f>
        <v>949.21</v>
      </c>
      <c r="D161" s="16">
        <f t="shared" si="7"/>
        <v>98641.249999999985</v>
      </c>
      <c r="E161" s="16">
        <f>'Sept- 2022'!E24</f>
        <v>0.45</v>
      </c>
      <c r="F161" s="16">
        <f>'Sept- 2022'!F24</f>
        <v>0.38</v>
      </c>
      <c r="G161" s="6">
        <f>IFERROR((C161*9.41)/'April- 2022'!$K$5," ")</f>
        <v>94.021748421052635</v>
      </c>
    </row>
    <row r="162" spans="1:7">
      <c r="A162" s="15">
        <v>44827</v>
      </c>
      <c r="B162" s="16">
        <f t="shared" si="6"/>
        <v>194.4</v>
      </c>
      <c r="C162" s="16">
        <f>IFERROR('Sept- 2022'!C25," ")</f>
        <v>799.08</v>
      </c>
      <c r="D162" s="16">
        <f t="shared" si="7"/>
        <v>99440.329999999987</v>
      </c>
      <c r="E162" s="16">
        <f>'Sept- 2022'!E25</f>
        <v>0.38</v>
      </c>
      <c r="F162" s="16">
        <f>'Sept- 2022'!F25</f>
        <v>0.32</v>
      </c>
      <c r="G162" s="6">
        <f>IFERROR((C162*9.41)/'April- 2022'!$K$5," ")</f>
        <v>79.150976842105266</v>
      </c>
    </row>
    <row r="163" spans="1:7">
      <c r="A163" s="15">
        <v>44828</v>
      </c>
      <c r="B163" s="16">
        <f t="shared" si="6"/>
        <v>194.4</v>
      </c>
      <c r="C163" s="16">
        <f>IFERROR('Sept- 2022'!C26," ")</f>
        <v>711.24</v>
      </c>
      <c r="D163" s="16">
        <f t="shared" si="7"/>
        <v>100151.56999999999</v>
      </c>
      <c r="E163" s="16">
        <f>'Sept- 2022'!E26</f>
        <v>0.34</v>
      </c>
      <c r="F163" s="16">
        <f>'Sept- 2022'!F26</f>
        <v>0.28000000000000003</v>
      </c>
      <c r="G163" s="6">
        <f>IFERROR((C163*9.41)/'April- 2022'!$K$5," ")</f>
        <v>70.450193684210532</v>
      </c>
    </row>
    <row r="164" spans="1:7">
      <c r="A164" s="15">
        <v>44829</v>
      </c>
      <c r="B164" s="16">
        <f t="shared" si="6"/>
        <v>194.4</v>
      </c>
      <c r="C164" s="16">
        <f>IFERROR('Sept- 2022'!C27," ")</f>
        <v>672.91</v>
      </c>
      <c r="D164" s="16">
        <f t="shared" si="7"/>
        <v>100824.48</v>
      </c>
      <c r="E164" s="16">
        <f>'Sept- 2022'!E27</f>
        <v>0.32</v>
      </c>
      <c r="F164" s="16">
        <f>'Sept- 2022'!F27</f>
        <v>0.27</v>
      </c>
      <c r="G164" s="6">
        <f>IFERROR((C164*9.41)/'April- 2022'!$K$5," ")</f>
        <v>66.653506315789471</v>
      </c>
    </row>
    <row r="165" spans="1:7">
      <c r="A165" s="15">
        <v>44830</v>
      </c>
      <c r="B165" s="16">
        <f t="shared" si="6"/>
        <v>194.4</v>
      </c>
      <c r="C165" s="16">
        <f>IFERROR('Sept- 2022'!C28," ")</f>
        <v>694.15</v>
      </c>
      <c r="D165" s="16">
        <f t="shared" si="7"/>
        <v>101518.62999999999</v>
      </c>
      <c r="E165" s="16">
        <f>'Sept- 2022'!E28</f>
        <v>0.33</v>
      </c>
      <c r="F165" s="16">
        <f>'Sept- 2022'!F28</f>
        <v>0.28000000000000003</v>
      </c>
      <c r="G165" s="6">
        <f>IFERROR((C165*9.41)/'April- 2022'!$K$5," ")</f>
        <v>68.757384210526311</v>
      </c>
    </row>
    <row r="166" spans="1:7">
      <c r="A166" s="15">
        <v>44831</v>
      </c>
      <c r="B166" s="16">
        <f t="shared" si="6"/>
        <v>194.4</v>
      </c>
      <c r="C166" s="16">
        <f>IFERROR('Sept- 2022'!C29," ")</f>
        <v>711.44</v>
      </c>
      <c r="D166" s="16">
        <f t="shared" si="7"/>
        <v>102230.06999999999</v>
      </c>
      <c r="E166" s="16">
        <f>'Sept- 2022'!E29</f>
        <v>0.34</v>
      </c>
      <c r="F166" s="16">
        <f>'Sept- 2022'!F29</f>
        <v>0.28999999999999998</v>
      </c>
      <c r="G166" s="6">
        <f>IFERROR((C166*9.41)/'April- 2022'!$K$5," ")</f>
        <v>70.470004210526326</v>
      </c>
    </row>
    <row r="167" spans="1:7">
      <c r="A167" s="15">
        <v>44832</v>
      </c>
      <c r="B167" s="16">
        <f t="shared" si="6"/>
        <v>194.4</v>
      </c>
      <c r="C167" s="16">
        <f>IFERROR('Sept- 2022'!C30," ")</f>
        <v>817.78</v>
      </c>
      <c r="D167" s="16">
        <f t="shared" si="7"/>
        <v>103047.84999999999</v>
      </c>
      <c r="E167" s="16">
        <f>'Sept- 2022'!E30</f>
        <v>0.39</v>
      </c>
      <c r="F167" s="16">
        <f>'Sept- 2022'!F30</f>
        <v>0.33</v>
      </c>
      <c r="G167" s="6">
        <f>IFERROR((C167*9.41)/'April- 2022'!$K$5," ")</f>
        <v>81.003261052631572</v>
      </c>
    </row>
    <row r="168" spans="1:7">
      <c r="A168" s="15">
        <v>44833</v>
      </c>
      <c r="B168" s="16">
        <f t="shared" si="6"/>
        <v>194.4</v>
      </c>
      <c r="C168" s="16">
        <f>IFERROR('Sept- 2022'!C31," ")</f>
        <v>820.91</v>
      </c>
      <c r="D168" s="16">
        <f t="shared" si="7"/>
        <v>103868.76</v>
      </c>
      <c r="E168" s="16">
        <f>'Sept- 2022'!E31</f>
        <v>0.39</v>
      </c>
      <c r="F168" s="16">
        <f>'Sept- 2022'!F31</f>
        <v>0.33</v>
      </c>
      <c r="G168" s="6">
        <f>IFERROR((C168*9.41)/'April- 2022'!$K$5," ")</f>
        <v>81.313295789473685</v>
      </c>
    </row>
    <row r="169" spans="1:7">
      <c r="A169" s="15">
        <v>44834</v>
      </c>
      <c r="B169" s="16">
        <f t="shared" si="6"/>
        <v>194.4</v>
      </c>
      <c r="C169" s="16">
        <f>IFERROR('Sept- 2022'!C32," ")</f>
        <v>371.13</v>
      </c>
      <c r="D169" s="16">
        <f t="shared" si="7"/>
        <v>104239.89</v>
      </c>
      <c r="E169" s="16">
        <f>'Sept- 2022'!E32</f>
        <v>0.18</v>
      </c>
      <c r="F169" s="16">
        <f>'Sept- 2022'!F32</f>
        <v>0.15</v>
      </c>
      <c r="G169" s="6">
        <f>IFERROR((C169*9.41)/'April- 2022'!$K$5," ")</f>
        <v>36.76140315789474</v>
      </c>
    </row>
    <row r="170" spans="1:7">
      <c r="A170" s="15">
        <v>44835</v>
      </c>
      <c r="B170" s="16">
        <f t="shared" si="6"/>
        <v>194.4</v>
      </c>
      <c r="C170" s="16">
        <f>IFERROR('Oct- 2022'!C3," ")</f>
        <v>618.62</v>
      </c>
      <c r="D170" s="16">
        <f t="shared" si="7"/>
        <v>104858.51</v>
      </c>
      <c r="E170" s="16">
        <f>'Oct- 2022'!E3</f>
        <v>0.28999999999999998</v>
      </c>
      <c r="F170" s="16">
        <f>'Oct- 2022'!F3</f>
        <v>0.25</v>
      </c>
      <c r="G170" s="6">
        <f>IFERROR((C170*9.41)/'April- 2022'!$K$5," ")</f>
        <v>61.275938947368424</v>
      </c>
    </row>
    <row r="171" spans="1:7">
      <c r="A171" s="15">
        <v>44836</v>
      </c>
      <c r="B171" s="16">
        <f t="shared" si="6"/>
        <v>194.4</v>
      </c>
      <c r="C171" s="16">
        <f>IFERROR('Oct- 2022'!C4," ")</f>
        <v>476.56</v>
      </c>
      <c r="D171" s="16">
        <f t="shared" si="7"/>
        <v>105335.06999999999</v>
      </c>
      <c r="E171" s="16">
        <f>'Oct- 2022'!E4</f>
        <v>0.23</v>
      </c>
      <c r="F171" s="16">
        <f>'Oct- 2022'!F4</f>
        <v>0.19</v>
      </c>
      <c r="G171" s="6">
        <f>IFERROR((C171*9.41)/'April- 2022'!$K$5," ")</f>
        <v>47.204522105263159</v>
      </c>
    </row>
    <row r="172" spans="1:7">
      <c r="A172" s="15">
        <v>44837</v>
      </c>
      <c r="B172" s="16">
        <f t="shared" si="6"/>
        <v>194.4</v>
      </c>
      <c r="C172" s="16">
        <f>IFERROR('Oct- 2022'!C5," ")</f>
        <v>885.55</v>
      </c>
      <c r="D172" s="16">
        <f t="shared" si="7"/>
        <v>106220.62</v>
      </c>
      <c r="E172" s="16">
        <f>'Oct- 2022'!E5</f>
        <v>0.42</v>
      </c>
      <c r="F172" s="16">
        <f>'Oct- 2022'!F5</f>
        <v>0.35</v>
      </c>
      <c r="G172" s="6">
        <f>IFERROR((C172*9.41)/'April- 2022'!$K$5," ")</f>
        <v>87.716057894736835</v>
      </c>
    </row>
    <row r="173" spans="1:7">
      <c r="A173" s="15">
        <v>44838</v>
      </c>
      <c r="B173" s="16">
        <f t="shared" si="6"/>
        <v>194.4</v>
      </c>
      <c r="C173" s="16">
        <f>IFERROR('Oct- 2022'!C6," ")</f>
        <v>860.44</v>
      </c>
      <c r="D173" s="16">
        <f t="shared" si="7"/>
        <v>107081.06</v>
      </c>
      <c r="E173" s="16">
        <f>'Oct- 2022'!E6</f>
        <v>0.41</v>
      </c>
      <c r="F173" s="16">
        <f>'Oct- 2022'!F6</f>
        <v>0.34</v>
      </c>
      <c r="G173" s="6">
        <f>IFERROR((C173*9.41)/'April- 2022'!$K$5," ")</f>
        <v>85.228846315789482</v>
      </c>
    </row>
    <row r="174" spans="1:7">
      <c r="A174" s="15">
        <v>44839</v>
      </c>
      <c r="B174" s="16">
        <f t="shared" si="6"/>
        <v>194.4</v>
      </c>
      <c r="C174" s="16">
        <f>IFERROR('Oct- 2022'!C7," ")</f>
        <v>955.8</v>
      </c>
      <c r="D174" s="16">
        <f t="shared" si="7"/>
        <v>108036.86</v>
      </c>
      <c r="E174" s="16">
        <f>'Oct- 2022'!E7</f>
        <v>0.45</v>
      </c>
      <c r="F174" s="16">
        <f>'Oct- 2022'!F7</f>
        <v>0.38</v>
      </c>
      <c r="G174" s="6">
        <f>IFERROR((C174*9.41)/'April- 2022'!$K$5," ")</f>
        <v>94.674505263157883</v>
      </c>
    </row>
    <row r="175" spans="1:7">
      <c r="A175" s="15">
        <v>44840</v>
      </c>
      <c r="B175" s="16">
        <f t="shared" si="6"/>
        <v>194.4</v>
      </c>
      <c r="C175" s="16">
        <f>IFERROR('Oct- 2022'!C8," ")</f>
        <v>932.64</v>
      </c>
      <c r="D175" s="16">
        <f t="shared" si="7"/>
        <v>108969.5</v>
      </c>
      <c r="E175" s="16">
        <f>'Oct- 2022'!E8</f>
        <v>0.44</v>
      </c>
      <c r="F175" s="16">
        <f>'Oct- 2022'!F8</f>
        <v>0.37</v>
      </c>
      <c r="G175" s="6">
        <f>IFERROR((C175*9.41)/'April- 2022'!$K$5," ")</f>
        <v>92.380446315789484</v>
      </c>
    </row>
    <row r="176" spans="1:7">
      <c r="A176" s="15">
        <v>44841</v>
      </c>
      <c r="B176" s="16">
        <f t="shared" si="6"/>
        <v>194.4</v>
      </c>
      <c r="C176" s="16">
        <f>IFERROR('Oct- 2022'!C9," ")</f>
        <v>889.15</v>
      </c>
      <c r="D176" s="16">
        <f t="shared" si="7"/>
        <v>109858.65</v>
      </c>
      <c r="E176" s="16">
        <f>'Oct- 2022'!E9</f>
        <v>0.42</v>
      </c>
      <c r="F176" s="16">
        <f>'Oct- 2022'!F9</f>
        <v>0.36</v>
      </c>
      <c r="G176" s="6">
        <f>IFERROR((C176*9.41)/'April- 2022'!$K$5," ")</f>
        <v>88.072647368421059</v>
      </c>
    </row>
    <row r="177" spans="1:7">
      <c r="A177" s="15">
        <v>44842</v>
      </c>
      <c r="B177" s="16">
        <f t="shared" si="6"/>
        <v>194.4</v>
      </c>
      <c r="C177" s="16">
        <f>IFERROR('Oct- 2022'!C10," ")</f>
        <v>857.09</v>
      </c>
      <c r="D177" s="16">
        <f t="shared" si="7"/>
        <v>110715.73999999999</v>
      </c>
      <c r="E177" s="16">
        <f>'Oct- 2022'!E10</f>
        <v>0.41</v>
      </c>
      <c r="F177" s="16">
        <f>'Oct- 2022'!F10</f>
        <v>0.34</v>
      </c>
      <c r="G177" s="6">
        <f>IFERROR((C177*9.41)/'April- 2022'!$K$5," ")</f>
        <v>84.897019999999998</v>
      </c>
    </row>
    <row r="178" spans="1:7">
      <c r="A178" s="15">
        <v>44843</v>
      </c>
      <c r="B178" s="16">
        <f t="shared" si="6"/>
        <v>194.4</v>
      </c>
      <c r="C178" s="16">
        <f>IFERROR('Oct- 2022'!C11," ")</f>
        <v>760.34</v>
      </c>
      <c r="D178" s="16">
        <f t="shared" si="7"/>
        <v>111476.07999999999</v>
      </c>
      <c r="E178" s="16">
        <f>'Oct- 2022'!E11</f>
        <v>0.36</v>
      </c>
      <c r="F178" s="16">
        <f>'Oct- 2022'!F11</f>
        <v>0.3</v>
      </c>
      <c r="G178" s="6">
        <f>IFERROR((C178*9.41)/'April- 2022'!$K$5," ")</f>
        <v>75.313677894736855</v>
      </c>
    </row>
    <row r="179" spans="1:7">
      <c r="A179" s="15">
        <v>44844</v>
      </c>
      <c r="B179" s="16">
        <f t="shared" si="6"/>
        <v>194.4</v>
      </c>
      <c r="C179" s="16">
        <f>IFERROR('Oct- 2022'!C12," ")</f>
        <v>635.95000000000005</v>
      </c>
      <c r="D179" s="16">
        <f t="shared" si="7"/>
        <v>112112.02999999998</v>
      </c>
      <c r="E179" s="16">
        <f>'Oct- 2022'!E12</f>
        <v>0.3</v>
      </c>
      <c r="F179" s="16">
        <f>'Oct- 2022'!F12</f>
        <v>0.25</v>
      </c>
      <c r="G179" s="6">
        <f>IFERROR((C179*9.41)/'April- 2022'!$K$5," ")</f>
        <v>62.992521052631588</v>
      </c>
    </row>
    <row r="180" spans="1:7">
      <c r="A180" s="15">
        <v>44845</v>
      </c>
      <c r="B180" s="16">
        <f t="shared" si="6"/>
        <v>194.4</v>
      </c>
      <c r="C180" s="16">
        <f>IFERROR('Oct- 2022'!C13," ")</f>
        <v>929.07</v>
      </c>
      <c r="D180" s="16">
        <f t="shared" si="7"/>
        <v>113041.09999999999</v>
      </c>
      <c r="E180" s="16">
        <f>'Oct- 2022'!E13</f>
        <v>0.44</v>
      </c>
      <c r="F180" s="16">
        <f>'Oct- 2022'!F13</f>
        <v>0.37</v>
      </c>
      <c r="G180" s="6">
        <f>IFERROR((C180*9.41)/'April- 2022'!$K$5," ")</f>
        <v>92.026828421052642</v>
      </c>
    </row>
    <row r="181" spans="1:7">
      <c r="A181" s="15">
        <v>44846</v>
      </c>
      <c r="B181" s="16">
        <f t="shared" si="6"/>
        <v>194.4</v>
      </c>
      <c r="C181" s="16">
        <f>IFERROR('Oct- 2022'!C14," ")</f>
        <v>904.74</v>
      </c>
      <c r="D181" s="16">
        <f t="shared" si="7"/>
        <v>113945.84</v>
      </c>
      <c r="E181" s="16">
        <f>'Oct- 2022'!E14</f>
        <v>0.43</v>
      </c>
      <c r="F181" s="16">
        <f>'Oct- 2022'!F14</f>
        <v>0.36</v>
      </c>
      <c r="G181" s="6">
        <f>IFERROR((C181*9.41)/'April- 2022'!$K$5," ")</f>
        <v>89.616877894736845</v>
      </c>
    </row>
    <row r="182" spans="1:7">
      <c r="A182" s="15">
        <v>44847</v>
      </c>
      <c r="B182" s="16">
        <f t="shared" si="6"/>
        <v>194.4</v>
      </c>
      <c r="C182" s="16">
        <f>IFERROR('Oct- 2022'!C15," ")</f>
        <v>761.83</v>
      </c>
      <c r="D182" s="16">
        <f t="shared" si="7"/>
        <v>114707.67</v>
      </c>
      <c r="E182" s="16">
        <f>'Oct- 2022'!E15</f>
        <v>0.36</v>
      </c>
      <c r="F182" s="16">
        <f>'Oct- 2022'!F15</f>
        <v>0.31</v>
      </c>
      <c r="G182" s="6">
        <f>IFERROR((C182*9.41)/'April- 2022'!$K$5," ")</f>
        <v>75.461266315789473</v>
      </c>
    </row>
    <row r="183" spans="1:7">
      <c r="A183" s="15">
        <v>44848</v>
      </c>
      <c r="B183" s="16">
        <f t="shared" si="6"/>
        <v>194.4</v>
      </c>
      <c r="C183" s="16">
        <f>IFERROR('Oct- 2022'!C16," ")</f>
        <v>845.07</v>
      </c>
      <c r="D183" s="16">
        <f t="shared" si="7"/>
        <v>115552.74</v>
      </c>
      <c r="E183" s="16">
        <f>'Oct- 2022'!E16</f>
        <v>0.4</v>
      </c>
      <c r="F183" s="16">
        <f>'Oct- 2022'!F16</f>
        <v>0.34</v>
      </c>
      <c r="G183" s="6">
        <f>IFERROR((C183*9.41)/'April- 2022'!$K$5," ")</f>
        <v>83.706407368421054</v>
      </c>
    </row>
    <row r="184" spans="1:7">
      <c r="A184" s="15">
        <v>44849</v>
      </c>
      <c r="B184" s="16">
        <f t="shared" si="6"/>
        <v>194.4</v>
      </c>
      <c r="C184" s="16">
        <f>IFERROR('Oct- 2022'!C17," ")</f>
        <v>435.54</v>
      </c>
      <c r="D184" s="16">
        <f t="shared" si="7"/>
        <v>115988.28</v>
      </c>
      <c r="E184" s="16">
        <f>'Oct- 2022'!E17</f>
        <v>0.21</v>
      </c>
      <c r="F184" s="16">
        <f>'Oct- 2022'!F17</f>
        <v>0.17</v>
      </c>
      <c r="G184" s="6">
        <f>IFERROR((C184*9.41)/'April- 2022'!$K$5," ")</f>
        <v>43.141383157894744</v>
      </c>
    </row>
    <row r="185" spans="1:7">
      <c r="A185" s="15">
        <v>44850</v>
      </c>
      <c r="B185" s="16">
        <f t="shared" si="6"/>
        <v>194.4</v>
      </c>
      <c r="C185" s="16">
        <f>IFERROR('Oct- 2022'!C18," ")</f>
        <v>880.58</v>
      </c>
      <c r="D185" s="16">
        <f t="shared" si="7"/>
        <v>116868.86</v>
      </c>
      <c r="E185" s="16">
        <f>'Oct- 2022'!E18</f>
        <v>0.42</v>
      </c>
      <c r="F185" s="16">
        <f>'Oct- 2022'!F18</f>
        <v>0.35</v>
      </c>
      <c r="G185" s="6">
        <f>IFERROR((C185*9.41)/'April- 2022'!$K$5," ")</f>
        <v>87.22376631578949</v>
      </c>
    </row>
    <row r="186" spans="1:7">
      <c r="A186" s="15">
        <v>44851</v>
      </c>
      <c r="B186" s="16">
        <f t="shared" si="6"/>
        <v>194.4</v>
      </c>
      <c r="C186" s="16">
        <f>IFERROR('Oct- 2022'!C19," ")</f>
        <v>583.95000000000005</v>
      </c>
      <c r="D186" s="16">
        <f t="shared" si="7"/>
        <v>117452.81</v>
      </c>
      <c r="E186" s="16">
        <f>'Oct- 2022'!E19</f>
        <v>0.28000000000000003</v>
      </c>
      <c r="F186" s="16">
        <f>'Oct- 2022'!F19</f>
        <v>0.23</v>
      </c>
      <c r="G186" s="6">
        <f>IFERROR((C186*9.41)/'April- 2022'!$K$5," ")</f>
        <v>57.84178421052632</v>
      </c>
    </row>
    <row r="187" spans="1:7">
      <c r="A187" s="15">
        <v>44852</v>
      </c>
      <c r="B187" s="16">
        <f t="shared" si="6"/>
        <v>194.4</v>
      </c>
      <c r="C187" s="16">
        <f>IFERROR('Oct- 2022'!C20," ")</f>
        <v>795.92</v>
      </c>
      <c r="D187" s="16">
        <f t="shared" si="7"/>
        <v>118248.73</v>
      </c>
      <c r="E187" s="16">
        <f>'Oct- 2022'!E20</f>
        <v>0.38</v>
      </c>
      <c r="F187" s="16">
        <f>'Oct- 2022'!F20</f>
        <v>0.32</v>
      </c>
      <c r="G187" s="6">
        <f>IFERROR((C187*9.41)/'April- 2022'!$K$5," ")</f>
        <v>78.837970526315786</v>
      </c>
    </row>
    <row r="188" spans="1:7">
      <c r="A188" s="15">
        <v>44853</v>
      </c>
      <c r="B188" s="16">
        <f t="shared" si="6"/>
        <v>194.4</v>
      </c>
      <c r="C188" s="16">
        <f>IFERROR('Oct- 2022'!C21," ")</f>
        <v>830.07</v>
      </c>
      <c r="D188" s="16">
        <f t="shared" si="7"/>
        <v>119078.8</v>
      </c>
      <c r="E188" s="16">
        <f>'Oct- 2022'!E21</f>
        <v>0.39</v>
      </c>
      <c r="F188" s="16">
        <f>'Oct- 2022'!F21</f>
        <v>0.33</v>
      </c>
      <c r="G188" s="6">
        <f>IFERROR((C188*9.41)/'April- 2022'!$K$5," ")</f>
        <v>82.220617894736847</v>
      </c>
    </row>
    <row r="189" spans="1:7">
      <c r="A189" s="15">
        <v>44854</v>
      </c>
      <c r="B189" s="16">
        <f t="shared" si="6"/>
        <v>194.4</v>
      </c>
      <c r="C189" s="16">
        <f>IFERROR('Oct- 2022'!C22," ")</f>
        <v>852.96</v>
      </c>
      <c r="D189" s="16">
        <f t="shared" si="7"/>
        <v>119931.76000000001</v>
      </c>
      <c r="E189" s="16">
        <f>'Oct- 2022'!E22</f>
        <v>0.41</v>
      </c>
      <c r="F189" s="16">
        <f>'Oct- 2022'!F22</f>
        <v>0.34</v>
      </c>
      <c r="G189" s="6">
        <f>IFERROR((C189*9.41)/'April- 2022'!$K$5," ")</f>
        <v>84.487932631578957</v>
      </c>
    </row>
    <row r="190" spans="1:7">
      <c r="A190" s="15">
        <v>44855</v>
      </c>
      <c r="B190" s="16">
        <f t="shared" si="6"/>
        <v>194.4</v>
      </c>
      <c r="C190" s="16">
        <f>IFERROR('Oct- 2022'!C23," ")</f>
        <v>789.5</v>
      </c>
      <c r="D190" s="16">
        <f t="shared" si="7"/>
        <v>120721.26000000001</v>
      </c>
      <c r="E190" s="16">
        <f>'Oct- 2022'!E23</f>
        <v>0.38</v>
      </c>
      <c r="F190" s="16">
        <f>'Oct- 2022'!F23</f>
        <v>0.32</v>
      </c>
      <c r="G190" s="6">
        <f>IFERROR((C190*9.41)/'April- 2022'!$K$5," ")</f>
        <v>78.202052631578951</v>
      </c>
    </row>
    <row r="191" spans="1:7">
      <c r="A191" s="15">
        <v>44856</v>
      </c>
      <c r="B191" s="16">
        <f t="shared" si="6"/>
        <v>194.4</v>
      </c>
      <c r="C191" s="16">
        <f>IFERROR('Oct- 2022'!C24," ")</f>
        <v>829.59</v>
      </c>
      <c r="D191" s="16">
        <f t="shared" si="7"/>
        <v>121550.85</v>
      </c>
      <c r="E191" s="16">
        <f>'Oct- 2022'!E24</f>
        <v>0.39</v>
      </c>
      <c r="F191" s="16">
        <f>'Oct- 2022'!F24</f>
        <v>0.33</v>
      </c>
      <c r="G191" s="6">
        <f>IFERROR((C191*9.41)/'April- 2022'!$K$5," ")</f>
        <v>82.173072631578961</v>
      </c>
    </row>
    <row r="192" spans="1:7">
      <c r="A192" s="15">
        <v>44857</v>
      </c>
      <c r="B192" s="16">
        <f t="shared" si="6"/>
        <v>194.4</v>
      </c>
      <c r="C192" s="16">
        <f>IFERROR('Oct- 2022'!C25," ")</f>
        <v>204.19</v>
      </c>
      <c r="D192" s="16">
        <f t="shared" si="7"/>
        <v>121755.04000000001</v>
      </c>
      <c r="E192" s="16">
        <f>'Oct- 2022'!E25</f>
        <v>0.1</v>
      </c>
      <c r="F192" s="16">
        <f>'Oct- 2022'!F25</f>
        <v>0.08</v>
      </c>
      <c r="G192" s="6">
        <f>IFERROR((C192*9.41)/'April- 2022'!$K$5," ")</f>
        <v>20.225556842105263</v>
      </c>
    </row>
    <row r="193" spans="1:7">
      <c r="A193" s="15">
        <v>44858</v>
      </c>
      <c r="B193" s="16">
        <f t="shared" si="6"/>
        <v>194.4</v>
      </c>
      <c r="C193" s="16">
        <f>IFERROR('Oct- 2022'!C26," ")</f>
        <v>209.18</v>
      </c>
      <c r="D193" s="16">
        <f t="shared" si="7"/>
        <v>121964.22</v>
      </c>
      <c r="E193" s="16">
        <f>'Oct- 2022'!E26</f>
        <v>0.1</v>
      </c>
      <c r="F193" s="16">
        <f>'Oct- 2022'!F26</f>
        <v>0.08</v>
      </c>
      <c r="G193" s="6">
        <f>IFERROR((C193*9.41)/'April- 2022'!$K$5," ")</f>
        <v>20.719829473684211</v>
      </c>
    </row>
    <row r="194" spans="1:7">
      <c r="A194" s="15">
        <v>44859</v>
      </c>
      <c r="B194" s="16">
        <f t="shared" si="6"/>
        <v>194.4</v>
      </c>
      <c r="C194" s="16">
        <f>IFERROR('Oct- 2022'!C27," ")</f>
        <v>410.93</v>
      </c>
      <c r="D194" s="16">
        <f t="shared" si="7"/>
        <v>122375.15</v>
      </c>
      <c r="E194" s="16">
        <f>'Oct- 2022'!E27</f>
        <v>0.2</v>
      </c>
      <c r="F194" s="16">
        <f>'Oct- 2022'!F27</f>
        <v>0.16</v>
      </c>
      <c r="G194" s="6">
        <f>IFERROR((C194*9.41)/'April- 2022'!$K$5," ")</f>
        <v>40.703697894736848</v>
      </c>
    </row>
    <row r="195" spans="1:7">
      <c r="A195" s="15">
        <v>44860</v>
      </c>
      <c r="B195" s="16">
        <f t="shared" si="6"/>
        <v>194.4</v>
      </c>
      <c r="C195" s="16">
        <f>IFERROR('Oct- 2022'!C28," ")</f>
        <v>863.53</v>
      </c>
      <c r="D195" s="16">
        <f t="shared" si="7"/>
        <v>123238.68</v>
      </c>
      <c r="E195" s="16">
        <f>'Oct- 2022'!E28</f>
        <v>0.41</v>
      </c>
      <c r="F195" s="16">
        <f>'Oct- 2022'!F28</f>
        <v>0.35</v>
      </c>
      <c r="G195" s="6">
        <f>IFERROR((C195*9.41)/'April- 2022'!$K$5," ")</f>
        <v>85.534918947368425</v>
      </c>
    </row>
    <row r="196" spans="1:7">
      <c r="A196" s="15">
        <v>44861</v>
      </c>
      <c r="B196" s="16">
        <f t="shared" si="6"/>
        <v>194.4</v>
      </c>
      <c r="C196" s="16">
        <f>IFERROR('Oct- 2022'!C29," ")</f>
        <v>867.1</v>
      </c>
      <c r="D196" s="16">
        <f t="shared" si="7"/>
        <v>124105.78</v>
      </c>
      <c r="E196" s="16">
        <f>'Oct- 2022'!E29</f>
        <v>0.41</v>
      </c>
      <c r="F196" s="16">
        <f>'Oct- 2022'!F29</f>
        <v>0.35</v>
      </c>
      <c r="G196" s="6">
        <f>IFERROR((C196*9.41)/'April- 2022'!$K$5," ")</f>
        <v>85.888536842105268</v>
      </c>
    </row>
    <row r="197" spans="1:7">
      <c r="A197" s="15">
        <v>44862</v>
      </c>
      <c r="B197" s="16">
        <f t="shared" ref="B197:B260" si="8">B196</f>
        <v>194.4</v>
      </c>
      <c r="C197" s="16">
        <f>IFERROR('Oct- 2022'!C30," ")</f>
        <v>810.89</v>
      </c>
      <c r="D197" s="16">
        <f t="shared" ref="D197:D260" si="9">IFERROR(D196+C197,D196)</f>
        <v>124916.67</v>
      </c>
      <c r="E197" s="16">
        <f>'Oct- 2022'!E30</f>
        <v>0.39</v>
      </c>
      <c r="F197" s="16">
        <f>'Oct- 2022'!F30</f>
        <v>0.32</v>
      </c>
      <c r="G197" s="6">
        <f>IFERROR((C197*9.41)/'April- 2022'!$K$5," ")</f>
        <v>80.32078842105264</v>
      </c>
    </row>
    <row r="198" spans="1:7">
      <c r="A198" s="15">
        <v>44863</v>
      </c>
      <c r="B198" s="16">
        <f t="shared" si="8"/>
        <v>194.4</v>
      </c>
      <c r="C198" s="16">
        <f>IFERROR('Oct- 2022'!C31," ")</f>
        <v>795.21</v>
      </c>
      <c r="D198" s="16">
        <f t="shared" si="9"/>
        <v>125711.88</v>
      </c>
      <c r="E198" s="16">
        <f>'Oct- 2022'!E31</f>
        <v>0.38</v>
      </c>
      <c r="F198" s="16">
        <f>'Oct- 2022'!F31</f>
        <v>0.32</v>
      </c>
      <c r="G198" s="6">
        <f>IFERROR((C198*9.41)/'April- 2022'!$K$5," ")</f>
        <v>78.767643157894739</v>
      </c>
    </row>
    <row r="199" spans="1:7">
      <c r="A199" s="15">
        <v>44864</v>
      </c>
      <c r="B199" s="16">
        <f t="shared" si="8"/>
        <v>194.4</v>
      </c>
      <c r="C199" s="16">
        <f>IFERROR('Oct- 2022'!C32," ")</f>
        <v>780.76</v>
      </c>
      <c r="D199" s="16">
        <f t="shared" si="9"/>
        <v>126492.64</v>
      </c>
      <c r="E199" s="16">
        <f>'Oct- 2022'!E32</f>
        <v>0.37</v>
      </c>
      <c r="F199" s="16">
        <f>'Oct- 2022'!F32</f>
        <v>0.31</v>
      </c>
      <c r="G199" s="6">
        <f>IFERROR((C199*9.41)/'April- 2022'!$K$5," ")</f>
        <v>77.336332631578955</v>
      </c>
    </row>
    <row r="200" spans="1:7">
      <c r="A200" s="15">
        <v>44865</v>
      </c>
      <c r="B200" s="16">
        <f t="shared" si="8"/>
        <v>194.4</v>
      </c>
      <c r="C200" s="16">
        <f>IFERROR('Oct- 2022'!C33," ")</f>
        <v>716.86</v>
      </c>
      <c r="D200" s="16">
        <f t="shared" si="9"/>
        <v>127209.5</v>
      </c>
      <c r="E200" s="16">
        <f>'Oct- 2022'!E33</f>
        <v>0.34</v>
      </c>
      <c r="F200" s="16">
        <f>'Oct- 2022'!F33</f>
        <v>0.28999999999999998</v>
      </c>
      <c r="G200" s="6">
        <f>IFERROR((C200*9.41)/'April- 2022'!$K$5," ")</f>
        <v>71.006869473684219</v>
      </c>
    </row>
    <row r="201" spans="1:7">
      <c r="A201" s="15">
        <v>44866</v>
      </c>
      <c r="B201" s="16">
        <f t="shared" si="8"/>
        <v>194.4</v>
      </c>
      <c r="C201" s="16">
        <f>IFERROR('Nov- 2022'!C3," ")</f>
        <v>795.34</v>
      </c>
      <c r="D201" s="16">
        <f t="shared" si="9"/>
        <v>128004.84</v>
      </c>
      <c r="E201" s="16">
        <f>'Nov- 2022'!E3</f>
        <v>0.38</v>
      </c>
      <c r="F201" s="16">
        <f>'Nov- 2022'!F3</f>
        <v>0.32</v>
      </c>
      <c r="G201" s="6">
        <f>IFERROR((C201*9.41)/'April- 2022'!$K$5," ")</f>
        <v>78.780519999999996</v>
      </c>
    </row>
    <row r="202" spans="1:7">
      <c r="A202" s="15">
        <v>44867</v>
      </c>
      <c r="B202" s="16">
        <f t="shared" si="8"/>
        <v>194.4</v>
      </c>
      <c r="C202" s="16">
        <f>IFERROR('Nov- 2022'!C4," ")</f>
        <v>783.59</v>
      </c>
      <c r="D202" s="16">
        <f t="shared" si="9"/>
        <v>128788.43</v>
      </c>
      <c r="E202" s="16">
        <f>'Nov- 2022'!E4</f>
        <v>0.37</v>
      </c>
      <c r="F202" s="16">
        <f>'Nov- 2022'!F4</f>
        <v>0.31</v>
      </c>
      <c r="G202" s="6">
        <f>IFERROR((C202*9.41)/'April- 2022'!$K$5," ")</f>
        <v>77.616651578947369</v>
      </c>
    </row>
    <row r="203" spans="1:7">
      <c r="A203" s="15">
        <v>44868</v>
      </c>
      <c r="B203" s="16">
        <f t="shared" si="8"/>
        <v>194.4</v>
      </c>
      <c r="C203" s="16">
        <f>IFERROR('Nov- 2022'!C5," ")</f>
        <v>653.99</v>
      </c>
      <c r="D203" s="16">
        <f t="shared" si="9"/>
        <v>129442.42</v>
      </c>
      <c r="E203" s="16">
        <f>'Nov- 2022'!E5</f>
        <v>0.31</v>
      </c>
      <c r="F203" s="16">
        <f>'Nov- 2022'!F5</f>
        <v>0.26</v>
      </c>
      <c r="G203" s="6">
        <f>IFERROR((C203*9.41)/'April- 2022'!$K$5," ")</f>
        <v>64.779430526315792</v>
      </c>
    </row>
    <row r="204" spans="1:7">
      <c r="A204" s="15">
        <v>44869</v>
      </c>
      <c r="B204" s="16">
        <f t="shared" si="8"/>
        <v>194.4</v>
      </c>
      <c r="C204" s="16">
        <f>IFERROR('Nov- 2022'!C6," ")</f>
        <v>626.25</v>
      </c>
      <c r="D204" s="16">
        <f t="shared" si="9"/>
        <v>130068.67</v>
      </c>
      <c r="E204" s="16">
        <f>'Nov- 2022'!E6</f>
        <v>0.3</v>
      </c>
      <c r="F204" s="16">
        <f>'Nov- 2022'!F6</f>
        <v>0.25</v>
      </c>
      <c r="G204" s="6">
        <f>IFERROR((C204*9.41)/'April- 2022'!$K$5," ")</f>
        <v>62.031710526315784</v>
      </c>
    </row>
    <row r="205" spans="1:7">
      <c r="A205" s="15">
        <v>44870</v>
      </c>
      <c r="B205" s="16">
        <f t="shared" si="8"/>
        <v>194.4</v>
      </c>
      <c r="C205" s="16">
        <f>IFERROR('Nov- 2022'!C7," ")</f>
        <v>695.93</v>
      </c>
      <c r="D205" s="16">
        <f t="shared" si="9"/>
        <v>130764.59999999999</v>
      </c>
      <c r="E205" s="16">
        <f>'Nov- 2022'!E7</f>
        <v>0.33</v>
      </c>
      <c r="F205" s="16">
        <f>'Nov- 2022'!F7</f>
        <v>0.28000000000000003</v>
      </c>
      <c r="G205" s="6">
        <f>IFERROR((C205*9.41)/'April- 2022'!$K$5," ")</f>
        <v>68.933697894736838</v>
      </c>
    </row>
    <row r="206" spans="1:7">
      <c r="A206" s="15">
        <v>44871</v>
      </c>
      <c r="B206" s="16">
        <f t="shared" si="8"/>
        <v>194.4</v>
      </c>
      <c r="C206" s="16">
        <f>IFERROR('Nov- 2022'!C8," ")</f>
        <v>625.88</v>
      </c>
      <c r="D206" s="16">
        <f t="shared" si="9"/>
        <v>131390.47999999998</v>
      </c>
      <c r="E206" s="16">
        <f>'Nov- 2022'!E8</f>
        <v>0.3</v>
      </c>
      <c r="F206" s="16">
        <f>'Nov- 2022'!F8</f>
        <v>0.25</v>
      </c>
      <c r="G206" s="6">
        <f>IFERROR((C206*9.41)/'April- 2022'!$K$5," ")</f>
        <v>61.995061052631584</v>
      </c>
    </row>
    <row r="207" spans="1:7">
      <c r="A207" s="15">
        <v>44872</v>
      </c>
      <c r="B207" s="16">
        <f t="shared" si="8"/>
        <v>194.4</v>
      </c>
      <c r="C207" s="16">
        <f>IFERROR('Nov- 2022'!C9," ")</f>
        <v>691.85</v>
      </c>
      <c r="D207" s="16">
        <f t="shared" si="9"/>
        <v>132082.32999999999</v>
      </c>
      <c r="E207" s="16">
        <f>'Nov- 2022'!E9</f>
        <v>0.33</v>
      </c>
      <c r="F207" s="16">
        <f>'Nov- 2022'!F9</f>
        <v>0.28000000000000003</v>
      </c>
      <c r="G207" s="6">
        <f>IFERROR((C207*9.41)/'April- 2022'!$K$5," ")</f>
        <v>68.529563157894742</v>
      </c>
    </row>
    <row r="208" spans="1:7">
      <c r="A208" s="15">
        <v>44873</v>
      </c>
      <c r="B208" s="16">
        <f t="shared" si="8"/>
        <v>194.4</v>
      </c>
      <c r="C208" s="16">
        <f>IFERROR('Nov- 2022'!C10," ")</f>
        <v>721.18</v>
      </c>
      <c r="D208" s="16">
        <f t="shared" si="9"/>
        <v>132803.50999999998</v>
      </c>
      <c r="E208" s="16">
        <f>'Nov- 2022'!E10</f>
        <v>0.34</v>
      </c>
      <c r="F208" s="16">
        <f>'Nov- 2022'!F10</f>
        <v>0.28999999999999998</v>
      </c>
      <c r="G208" s="6">
        <f>IFERROR((C208*9.41)/'April- 2022'!$K$5," ")</f>
        <v>71.434776842105265</v>
      </c>
    </row>
    <row r="209" spans="1:7">
      <c r="A209" s="15">
        <v>44874</v>
      </c>
      <c r="B209" s="16">
        <f t="shared" si="8"/>
        <v>194.4</v>
      </c>
      <c r="C209" s="16">
        <f>IFERROR('Nov- 2022'!C11," ")</f>
        <v>660.24</v>
      </c>
      <c r="D209" s="16">
        <f t="shared" si="9"/>
        <v>133463.74999999997</v>
      </c>
      <c r="E209" s="16">
        <f>'Nov- 2022'!E11</f>
        <v>0.31</v>
      </c>
      <c r="F209" s="16">
        <f>'Nov- 2022'!F11</f>
        <v>0.26</v>
      </c>
      <c r="G209" s="6">
        <f>IFERROR((C209*9.41)/'April- 2022'!$K$5," ")</f>
        <v>65.398509473684214</v>
      </c>
    </row>
    <row r="210" spans="1:7">
      <c r="A210" s="15">
        <v>44875</v>
      </c>
      <c r="B210" s="16">
        <f t="shared" si="8"/>
        <v>194.4</v>
      </c>
      <c r="C210" s="16">
        <f>IFERROR('Nov- 2022'!C12," ")</f>
        <v>721.86</v>
      </c>
      <c r="D210" s="16">
        <f t="shared" si="9"/>
        <v>134185.60999999996</v>
      </c>
      <c r="E210" s="16">
        <f>'Nov- 2022'!E12</f>
        <v>0.34</v>
      </c>
      <c r="F210" s="16">
        <f>'Nov- 2022'!F12</f>
        <v>0.28999999999999998</v>
      </c>
      <c r="G210" s="6">
        <f>IFERROR((C210*9.41)/'April- 2022'!$K$5," ")</f>
        <v>71.502132631578959</v>
      </c>
    </row>
    <row r="211" spans="1:7">
      <c r="A211" s="15">
        <v>44876</v>
      </c>
      <c r="B211" s="16">
        <f t="shared" si="8"/>
        <v>194.4</v>
      </c>
      <c r="C211" s="16">
        <f>IFERROR('Nov- 2022'!C13," ")</f>
        <v>663.88</v>
      </c>
      <c r="D211" s="16">
        <f t="shared" si="9"/>
        <v>134849.48999999996</v>
      </c>
      <c r="E211" s="16">
        <f>'Nov- 2022'!E13</f>
        <v>0.32</v>
      </c>
      <c r="F211" s="16">
        <f>'Nov- 2022'!F13</f>
        <v>0.27</v>
      </c>
      <c r="G211" s="6">
        <f>IFERROR((C211*9.41)/'April- 2022'!$K$5," ")</f>
        <v>65.75906105263158</v>
      </c>
    </row>
    <row r="212" spans="1:7">
      <c r="A212" s="15">
        <v>44877</v>
      </c>
      <c r="B212" s="16">
        <f t="shared" si="8"/>
        <v>194.4</v>
      </c>
      <c r="C212" s="16">
        <f>IFERROR('Nov- 2022'!C14," ")</f>
        <v>673.07</v>
      </c>
      <c r="D212" s="16">
        <f t="shared" si="9"/>
        <v>135522.55999999997</v>
      </c>
      <c r="E212" s="16">
        <f>'Nov- 2022'!E14</f>
        <v>0.32</v>
      </c>
      <c r="F212" s="16">
        <f>'Nov- 2022'!F14</f>
        <v>0.27</v>
      </c>
      <c r="G212" s="6">
        <f>IFERROR((C212*9.41)/'April- 2022'!$K$5," ")</f>
        <v>66.669354736842109</v>
      </c>
    </row>
    <row r="213" spans="1:7">
      <c r="A213" s="15">
        <v>44878</v>
      </c>
      <c r="B213" s="16">
        <f t="shared" si="8"/>
        <v>194.4</v>
      </c>
      <c r="C213" s="16">
        <f>IFERROR('Nov- 2022'!C15," ")</f>
        <v>714.76</v>
      </c>
      <c r="D213" s="16">
        <f t="shared" si="9"/>
        <v>136237.31999999998</v>
      </c>
      <c r="E213" s="16">
        <f>'Nov- 2022'!E15</f>
        <v>0.34</v>
      </c>
      <c r="F213" s="16">
        <f>'Nov- 2022'!F15</f>
        <v>0.28999999999999998</v>
      </c>
      <c r="G213" s="6">
        <f>IFERROR((C213*9.41)/'April- 2022'!$K$5," ")</f>
        <v>70.798858947368416</v>
      </c>
    </row>
    <row r="214" spans="1:7">
      <c r="A214" s="15">
        <v>44879</v>
      </c>
      <c r="B214" s="16">
        <f t="shared" si="8"/>
        <v>194.4</v>
      </c>
      <c r="C214" s="16">
        <f>IFERROR('Nov- 2022'!C16," ")</f>
        <v>703.96</v>
      </c>
      <c r="D214" s="16">
        <f t="shared" si="9"/>
        <v>136941.27999999997</v>
      </c>
      <c r="E214" s="16">
        <f>'Nov- 2022'!E16</f>
        <v>0.33</v>
      </c>
      <c r="F214" s="16">
        <f>'Nov- 2022'!F16</f>
        <v>0.28000000000000003</v>
      </c>
      <c r="G214" s="6">
        <f>IFERROR((C214*9.41)/'April- 2022'!$K$5," ")</f>
        <v>69.729090526315787</v>
      </c>
    </row>
    <row r="215" spans="1:7">
      <c r="A215" s="15">
        <v>44880</v>
      </c>
      <c r="B215" s="16">
        <f t="shared" si="8"/>
        <v>194.4</v>
      </c>
      <c r="C215" s="16">
        <f>IFERROR('Nov- 2022'!C17," ")</f>
        <v>698.7</v>
      </c>
      <c r="D215" s="16">
        <f t="shared" si="9"/>
        <v>137639.97999999998</v>
      </c>
      <c r="E215" s="16">
        <f>'Nov- 2022'!E17</f>
        <v>0.33</v>
      </c>
      <c r="F215" s="16">
        <f>'Nov- 2022'!F17</f>
        <v>0.28000000000000003</v>
      </c>
      <c r="G215" s="6">
        <f>IFERROR((C215*9.41)/'April- 2022'!$K$5," ")</f>
        <v>69.208073684210532</v>
      </c>
    </row>
    <row r="216" spans="1:7">
      <c r="A216" s="15">
        <v>44881</v>
      </c>
      <c r="B216" s="16">
        <f t="shared" si="8"/>
        <v>194.4</v>
      </c>
      <c r="C216" s="16">
        <f>IFERROR('Nov- 2022'!C18," ")</f>
        <v>675.73</v>
      </c>
      <c r="D216" s="16">
        <f t="shared" si="9"/>
        <v>138315.71</v>
      </c>
      <c r="E216" s="16">
        <f>'Nov- 2022'!E18</f>
        <v>0.32</v>
      </c>
      <c r="F216" s="16">
        <f>'Nov- 2022'!F18</f>
        <v>0.27</v>
      </c>
      <c r="G216" s="6">
        <f>IFERROR((C216*9.41)/'April- 2022'!$K$5," ")</f>
        <v>66.932834736842111</v>
      </c>
    </row>
    <row r="217" spans="1:7">
      <c r="A217" s="15">
        <v>44882</v>
      </c>
      <c r="B217" s="16">
        <f t="shared" si="8"/>
        <v>194.4</v>
      </c>
      <c r="C217" s="16">
        <f>IFERROR('Nov- 2022'!C19," ")</f>
        <v>670.22</v>
      </c>
      <c r="D217" s="16">
        <f t="shared" si="9"/>
        <v>138985.93</v>
      </c>
      <c r="E217" s="16">
        <f>'Nov- 2022'!E19</f>
        <v>0.32</v>
      </c>
      <c r="F217" s="16">
        <f>'Nov- 2022'!F19</f>
        <v>0.27</v>
      </c>
      <c r="G217" s="6">
        <f>IFERROR((C217*9.41)/'April- 2022'!$K$5," ")</f>
        <v>66.387054736842103</v>
      </c>
    </row>
    <row r="218" spans="1:7">
      <c r="A218" s="15">
        <v>44883</v>
      </c>
      <c r="B218" s="16">
        <f t="shared" si="8"/>
        <v>194.4</v>
      </c>
      <c r="C218" s="16">
        <f>IFERROR('Nov- 2022'!C20," ")</f>
        <v>707.33</v>
      </c>
      <c r="D218" s="16">
        <f t="shared" si="9"/>
        <v>139693.25999999998</v>
      </c>
      <c r="E218" s="16">
        <f>'Nov- 2022'!E20</f>
        <v>0.34</v>
      </c>
      <c r="F218" s="16">
        <f>'Nov- 2022'!F20</f>
        <v>0.28000000000000003</v>
      </c>
      <c r="G218" s="6">
        <f>IFERROR((C218*9.41)/'April- 2022'!$K$5," ")</f>
        <v>70.062897894736849</v>
      </c>
    </row>
    <row r="219" spans="1:7">
      <c r="A219" s="15">
        <v>44884</v>
      </c>
      <c r="B219" s="16">
        <f t="shared" si="8"/>
        <v>194.4</v>
      </c>
      <c r="C219" s="16">
        <f>IFERROR('Nov- 2022'!C21," ")</f>
        <v>598.9</v>
      </c>
      <c r="D219" s="16">
        <f t="shared" si="9"/>
        <v>140292.15999999997</v>
      </c>
      <c r="E219" s="16">
        <f>'Nov- 2022'!E21</f>
        <v>0.28000000000000003</v>
      </c>
      <c r="F219" s="16">
        <f>'Nov- 2022'!F21</f>
        <v>0.24</v>
      </c>
      <c r="G219" s="6">
        <f>IFERROR((C219*9.41)/'April- 2022'!$K$5," ")</f>
        <v>59.322621052631575</v>
      </c>
    </row>
    <row r="220" spans="1:7">
      <c r="A220" s="15">
        <v>44885</v>
      </c>
      <c r="B220" s="16">
        <f t="shared" si="8"/>
        <v>194.4</v>
      </c>
      <c r="C220" s="16">
        <f>IFERROR('Nov- 2022'!C22," ")</f>
        <v>618.38</v>
      </c>
      <c r="D220" s="16">
        <f t="shared" si="9"/>
        <v>140910.53999999998</v>
      </c>
      <c r="E220" s="16">
        <f>'Nov- 2022'!E22</f>
        <v>0.28999999999999998</v>
      </c>
      <c r="F220" s="16">
        <f>'Nov- 2022'!F22</f>
        <v>0.25</v>
      </c>
      <c r="G220" s="6">
        <f>IFERROR((C220*9.41)/'April- 2022'!$K$5," ")</f>
        <v>61.252166315789474</v>
      </c>
    </row>
    <row r="221" spans="1:7">
      <c r="A221" s="15">
        <v>44886</v>
      </c>
      <c r="B221" s="16">
        <f t="shared" si="8"/>
        <v>194.4</v>
      </c>
      <c r="C221" s="16">
        <f>IFERROR('Nov- 2022'!C23," ")</f>
        <v>653.96</v>
      </c>
      <c r="D221" s="16">
        <f t="shared" si="9"/>
        <v>141564.49999999997</v>
      </c>
      <c r="E221" s="16">
        <f>'Nov- 2022'!E23</f>
        <v>0.31</v>
      </c>
      <c r="F221" s="16">
        <f>'Nov- 2022'!F23</f>
        <v>0.26</v>
      </c>
      <c r="G221" s="6">
        <f>IFERROR((C221*9.41)/'April- 2022'!$K$5," ")</f>
        <v>64.776458947368425</v>
      </c>
    </row>
    <row r="222" spans="1:7">
      <c r="A222" s="15">
        <v>44887</v>
      </c>
      <c r="B222" s="16">
        <f t="shared" si="8"/>
        <v>194.4</v>
      </c>
      <c r="C222" s="16">
        <f>IFERROR('Nov- 2022'!C24," ")</f>
        <v>640.77</v>
      </c>
      <c r="D222" s="16">
        <f t="shared" si="9"/>
        <v>142205.26999999996</v>
      </c>
      <c r="E222" s="16">
        <f>'Nov- 2022'!E24</f>
        <v>0.3</v>
      </c>
      <c r="F222" s="16">
        <f>'Nov- 2022'!F24</f>
        <v>0.26</v>
      </c>
      <c r="G222" s="6">
        <f>IFERROR((C222*9.41)/'April- 2022'!$K$5," ")</f>
        <v>63.469954736842105</v>
      </c>
    </row>
    <row r="223" spans="1:7">
      <c r="A223" s="15">
        <v>44888</v>
      </c>
      <c r="B223" s="16">
        <f t="shared" si="8"/>
        <v>194.4</v>
      </c>
      <c r="C223" s="16">
        <f>IFERROR('Nov- 2022'!C25," ")</f>
        <v>629.04999999999995</v>
      </c>
      <c r="D223" s="16">
        <f t="shared" si="9"/>
        <v>142834.31999999995</v>
      </c>
      <c r="E223" s="16">
        <f>'Nov- 2022'!E25</f>
        <v>0.3</v>
      </c>
      <c r="F223" s="16">
        <f>'Nov- 2022'!F25</f>
        <v>0.25</v>
      </c>
      <c r="G223" s="6">
        <f>IFERROR((C223*9.41)/'April- 2022'!$K$5," ")</f>
        <v>62.309057894736839</v>
      </c>
    </row>
    <row r="224" spans="1:7">
      <c r="A224" s="15">
        <v>44889</v>
      </c>
      <c r="B224" s="16">
        <f t="shared" si="8"/>
        <v>194.4</v>
      </c>
      <c r="C224" s="16">
        <f>IFERROR('Nov- 2022'!C26," ")</f>
        <v>641.63</v>
      </c>
      <c r="D224" s="16">
        <f t="shared" si="9"/>
        <v>143475.94999999995</v>
      </c>
      <c r="E224" s="16">
        <f>'Nov- 2022'!E26</f>
        <v>0.31</v>
      </c>
      <c r="F224" s="16">
        <f>'Nov- 2022'!F26</f>
        <v>0.26</v>
      </c>
      <c r="G224" s="6">
        <f>IFERROR((C224*9.41)/'April- 2022'!$K$5," ")</f>
        <v>63.555140000000002</v>
      </c>
    </row>
    <row r="225" spans="1:7">
      <c r="A225" s="15">
        <v>44890</v>
      </c>
      <c r="B225" s="16">
        <f t="shared" si="8"/>
        <v>194.4</v>
      </c>
      <c r="C225" s="16">
        <f>IFERROR('Nov- 2022'!C27," ")</f>
        <v>13.79</v>
      </c>
      <c r="D225" s="16">
        <f t="shared" si="9"/>
        <v>143489.73999999996</v>
      </c>
      <c r="E225" s="16">
        <f>'Nov- 2022'!E27</f>
        <v>0.01</v>
      </c>
      <c r="F225" s="16">
        <f>'Nov- 2022'!F27</f>
        <v>0.01</v>
      </c>
      <c r="G225" s="6">
        <f>IFERROR((C225*9.41)/'April- 2022'!$K$5," ")</f>
        <v>1.3659357894736843</v>
      </c>
    </row>
    <row r="226" spans="1:7">
      <c r="A226" s="15">
        <v>44891</v>
      </c>
      <c r="B226" s="16">
        <f t="shared" si="8"/>
        <v>194.4</v>
      </c>
      <c r="C226" s="16">
        <f>IFERROR('Nov- 2022'!C28," ")</f>
        <v>638.14</v>
      </c>
      <c r="D226" s="16">
        <f t="shared" si="9"/>
        <v>144127.87999999998</v>
      </c>
      <c r="E226" s="16">
        <f>'Nov- 2022'!E28</f>
        <v>0.3</v>
      </c>
      <c r="F226" s="16">
        <f>'Nov- 2022'!F28</f>
        <v>0.26</v>
      </c>
      <c r="G226" s="6">
        <f>IFERROR((C226*9.41)/'April- 2022'!$K$5," ")</f>
        <v>63.209446315789471</v>
      </c>
    </row>
    <row r="227" spans="1:7">
      <c r="A227" s="15">
        <v>44892</v>
      </c>
      <c r="B227" s="16">
        <f t="shared" si="8"/>
        <v>194.4</v>
      </c>
      <c r="C227" s="16">
        <f>IFERROR('Nov- 2022'!C29," ")</f>
        <v>199.15</v>
      </c>
      <c r="D227" s="16">
        <f t="shared" si="9"/>
        <v>144327.02999999997</v>
      </c>
      <c r="E227" s="16">
        <f>'Nov- 2022'!E29</f>
        <v>0.1</v>
      </c>
      <c r="F227" s="16">
        <f>'Nov- 2022'!F29</f>
        <v>0.08</v>
      </c>
      <c r="G227" s="6">
        <f>IFERROR((C227*9.41)/'April- 2022'!$K$5," ")</f>
        <v>19.72633157894737</v>
      </c>
    </row>
    <row r="228" spans="1:7">
      <c r="A228" s="15">
        <v>44893</v>
      </c>
      <c r="B228" s="16">
        <f t="shared" si="8"/>
        <v>194.4</v>
      </c>
      <c r="C228" s="16">
        <f>IFERROR('Nov- 2022'!C30," ")</f>
        <v>316.99</v>
      </c>
      <c r="D228" s="16">
        <f t="shared" si="9"/>
        <v>144644.01999999996</v>
      </c>
      <c r="E228" s="16">
        <f>'Nov- 2022'!E30</f>
        <v>0.15</v>
      </c>
      <c r="F228" s="16">
        <f>'Nov- 2022'!F30</f>
        <v>0.13</v>
      </c>
      <c r="G228" s="6">
        <f>IFERROR((C228*9.41)/'April- 2022'!$K$5," ")</f>
        <v>31.398693684210528</v>
      </c>
    </row>
    <row r="229" spans="1:7">
      <c r="A229" s="15">
        <v>44894</v>
      </c>
      <c r="B229" s="16">
        <f t="shared" si="8"/>
        <v>194.4</v>
      </c>
      <c r="C229" s="16">
        <f>IFERROR('Nov- 2022'!C31," ")</f>
        <v>309.38</v>
      </c>
      <c r="D229" s="16">
        <f t="shared" si="9"/>
        <v>144953.39999999997</v>
      </c>
      <c r="E229" s="16">
        <f>'Nov- 2022'!E31</f>
        <v>0.15</v>
      </c>
      <c r="F229" s="16">
        <f>'Nov- 2022'!F31</f>
        <v>0.12</v>
      </c>
      <c r="G229" s="6">
        <f>IFERROR((C229*9.41)/'April- 2022'!$K$5," ")</f>
        <v>30.644903157894738</v>
      </c>
    </row>
    <row r="230" spans="1:7">
      <c r="A230" s="15">
        <v>44895</v>
      </c>
      <c r="B230" s="16">
        <f t="shared" si="8"/>
        <v>194.4</v>
      </c>
      <c r="C230" s="16">
        <f>IFERROR('Nov- 2022'!C32," ")</f>
        <v>554.98</v>
      </c>
      <c r="D230" s="16">
        <f t="shared" si="9"/>
        <v>145508.37999999998</v>
      </c>
      <c r="E230" s="16">
        <f>'Nov- 2022'!E32</f>
        <v>0.26</v>
      </c>
      <c r="F230" s="16">
        <f>'Nov- 2022'!F32</f>
        <v>0.23</v>
      </c>
      <c r="G230" s="6">
        <f>IFERROR((C230*9.41)/'April- 2022'!$K$5," ")</f>
        <v>54.972229473684216</v>
      </c>
    </row>
    <row r="231" spans="1:7">
      <c r="A231" s="15">
        <v>44896</v>
      </c>
      <c r="B231" s="16">
        <f t="shared" si="8"/>
        <v>194.4</v>
      </c>
      <c r="C231" s="16">
        <f>IFERROR('Dec- 2022'!C3," ")</f>
        <v>522.39</v>
      </c>
      <c r="D231" s="16">
        <f t="shared" si="9"/>
        <v>146030.76999999999</v>
      </c>
      <c r="E231" s="16">
        <f>'Dec- 2022'!E3</f>
        <v>0.25</v>
      </c>
      <c r="F231" s="16">
        <f>'Dec- 2022'!F3</f>
        <v>0.21</v>
      </c>
      <c r="G231" s="6">
        <f>IFERROR((C231*9.41)/'April- 2022'!$K$5," ")</f>
        <v>51.744104210526316</v>
      </c>
    </row>
    <row r="232" spans="1:7">
      <c r="A232" s="15">
        <v>44897</v>
      </c>
      <c r="B232" s="16">
        <f t="shared" si="8"/>
        <v>194.4</v>
      </c>
      <c r="C232" s="16">
        <f>IFERROR('Dec- 2022'!C4," ")</f>
        <v>529.72</v>
      </c>
      <c r="D232" s="16">
        <f t="shared" si="9"/>
        <v>146560.49</v>
      </c>
      <c r="E232" s="16">
        <f>'Dec- 2022'!E4</f>
        <v>0.25</v>
      </c>
      <c r="F232" s="16">
        <f>'Dec- 2022'!F4</f>
        <v>0.21</v>
      </c>
      <c r="G232" s="6">
        <f>IFERROR((C232*9.41)/'April- 2022'!$K$5," ")</f>
        <v>52.470160000000007</v>
      </c>
    </row>
    <row r="233" spans="1:7">
      <c r="A233" s="15">
        <v>44898</v>
      </c>
      <c r="B233" s="16">
        <f t="shared" si="8"/>
        <v>194.4</v>
      </c>
      <c r="C233" s="16">
        <f>IFERROR('Dec- 2022'!C5," ")</f>
        <v>612.73</v>
      </c>
      <c r="D233" s="16">
        <f t="shared" si="9"/>
        <v>147173.22</v>
      </c>
      <c r="E233" s="16">
        <f>'Dec- 2022'!E5</f>
        <v>0.28999999999999998</v>
      </c>
      <c r="F233" s="16">
        <f>'Dec- 2022'!F5</f>
        <v>0.25</v>
      </c>
      <c r="G233" s="6">
        <f>IFERROR((C233*9.41)/'April- 2022'!$K$5," ")</f>
        <v>60.692518947368427</v>
      </c>
    </row>
    <row r="234" spans="1:7">
      <c r="A234" s="15">
        <v>44899</v>
      </c>
      <c r="B234" s="16">
        <f t="shared" si="8"/>
        <v>194.4</v>
      </c>
      <c r="C234" s="16">
        <f>IFERROR('Dec- 2022'!C6," ")</f>
        <v>583.09</v>
      </c>
      <c r="D234" s="16">
        <f t="shared" si="9"/>
        <v>147756.31</v>
      </c>
      <c r="E234" s="16">
        <f>'Dec- 2022'!E6</f>
        <v>0.28000000000000003</v>
      </c>
      <c r="F234" s="16">
        <f>'Dec- 2022'!F6</f>
        <v>0.23</v>
      </c>
      <c r="G234" s="6">
        <f>IFERROR((C234*9.41)/'April- 2022'!$K$5," ")</f>
        <v>57.756598947368424</v>
      </c>
    </row>
    <row r="235" spans="1:7">
      <c r="A235" s="15">
        <v>44900</v>
      </c>
      <c r="B235" s="16">
        <f t="shared" si="8"/>
        <v>194.4</v>
      </c>
      <c r="C235" s="16">
        <f>IFERROR('Dec- 2022'!C7," ")</f>
        <v>272.42</v>
      </c>
      <c r="D235" s="16">
        <f t="shared" si="9"/>
        <v>148028.73000000001</v>
      </c>
      <c r="E235" s="16">
        <f>'Dec- 2022'!E7</f>
        <v>0.13</v>
      </c>
      <c r="F235" s="16">
        <f>'Dec- 2022'!F7</f>
        <v>0.11</v>
      </c>
      <c r="G235" s="6">
        <f>IFERROR((C235*9.41)/'April- 2022'!$K$5," ")</f>
        <v>26.983917894736845</v>
      </c>
    </row>
    <row r="236" spans="1:7">
      <c r="A236" s="15">
        <v>44901</v>
      </c>
      <c r="B236" s="16">
        <f t="shared" si="8"/>
        <v>194.4</v>
      </c>
      <c r="C236" s="16">
        <f>IFERROR('Dec- 2022'!C8," ")</f>
        <v>274.70999999999998</v>
      </c>
      <c r="D236" s="16">
        <f t="shared" si="9"/>
        <v>148303.44</v>
      </c>
      <c r="E236" s="16">
        <f>'Dec- 2022'!E8</f>
        <v>0.13</v>
      </c>
      <c r="F236" s="16">
        <f>'Dec- 2022'!F8</f>
        <v>0.11</v>
      </c>
      <c r="G236" s="6">
        <f>IFERROR((C236*9.41)/'April- 2022'!$K$5," ")</f>
        <v>27.210748421052632</v>
      </c>
    </row>
    <row r="237" spans="1:7">
      <c r="A237" s="15">
        <v>44902</v>
      </c>
      <c r="B237" s="16">
        <f t="shared" si="8"/>
        <v>194.4</v>
      </c>
      <c r="C237" s="16">
        <f>IFERROR('Dec- 2022'!C9," ")</f>
        <v>193.16</v>
      </c>
      <c r="D237" s="16">
        <f t="shared" si="9"/>
        <v>148496.6</v>
      </c>
      <c r="E237" s="16">
        <f>'Dec- 2022'!E9</f>
        <v>0.09</v>
      </c>
      <c r="F237" s="16">
        <f>'Dec- 2022'!F9</f>
        <v>0.08</v>
      </c>
      <c r="G237" s="6">
        <f>IFERROR((C237*9.41)/'April- 2022'!$K$5," ")</f>
        <v>19.133006315789473</v>
      </c>
    </row>
    <row r="238" spans="1:7">
      <c r="A238" s="15">
        <v>44903</v>
      </c>
      <c r="B238" s="16">
        <f t="shared" si="8"/>
        <v>194.4</v>
      </c>
      <c r="C238" s="16">
        <f>IFERROR('Dec- 2022'!C10," ")</f>
        <v>403.71</v>
      </c>
      <c r="D238" s="16">
        <f t="shared" si="9"/>
        <v>148900.31</v>
      </c>
      <c r="E238" s="16">
        <f>'Dec- 2022'!E10</f>
        <v>0.19</v>
      </c>
      <c r="F238" s="16">
        <f>'Dec- 2022'!F10</f>
        <v>0.16</v>
      </c>
      <c r="G238" s="6">
        <f>IFERROR((C238*9.41)/'April- 2022'!$K$5," ")</f>
        <v>39.988537894736837</v>
      </c>
    </row>
    <row r="239" spans="1:7">
      <c r="A239" s="15">
        <v>44904</v>
      </c>
      <c r="B239" s="16">
        <f t="shared" si="8"/>
        <v>194.4</v>
      </c>
      <c r="C239" s="16">
        <f>IFERROR('Dec- 2022'!C11," ")</f>
        <v>663.51</v>
      </c>
      <c r="D239" s="16">
        <f t="shared" si="9"/>
        <v>149563.82</v>
      </c>
      <c r="E239" s="16">
        <f>'Dec- 2022'!E11</f>
        <v>0.32</v>
      </c>
      <c r="F239" s="16">
        <f>'Dec- 2022'!F11</f>
        <v>0.27</v>
      </c>
      <c r="G239" s="6">
        <f>IFERROR((C239*9.41)/'April- 2022'!$K$5," ")</f>
        <v>65.722411578947373</v>
      </c>
    </row>
    <row r="240" spans="1:7">
      <c r="A240" s="15">
        <v>44905</v>
      </c>
      <c r="B240" s="16">
        <f t="shared" si="8"/>
        <v>194.4</v>
      </c>
      <c r="C240" s="16">
        <f>IFERROR('Dec- 2022'!C12," ")</f>
        <v>617</v>
      </c>
      <c r="D240" s="16">
        <f t="shared" si="9"/>
        <v>150180.82</v>
      </c>
      <c r="E240" s="16">
        <f>'Dec- 2022'!E12</f>
        <v>0.28999999999999998</v>
      </c>
      <c r="F240" s="16">
        <f>'Dec- 2022'!F12</f>
        <v>0.25</v>
      </c>
      <c r="G240" s="6">
        <f>IFERROR((C240*9.41)/'April- 2022'!$K$5," ")</f>
        <v>61.115473684210528</v>
      </c>
    </row>
    <row r="241" spans="1:7">
      <c r="A241" s="15">
        <v>44906</v>
      </c>
      <c r="B241" s="16">
        <f t="shared" si="8"/>
        <v>194.4</v>
      </c>
      <c r="C241" s="16">
        <f>IFERROR('Dec- 2022'!C13," ")</f>
        <v>586.26</v>
      </c>
      <c r="D241" s="16">
        <f t="shared" si="9"/>
        <v>150767.08000000002</v>
      </c>
      <c r="E241" s="16">
        <f>'Dec- 2022'!E13</f>
        <v>0.28000000000000003</v>
      </c>
      <c r="F241" s="16">
        <f>'Dec- 2022'!F13</f>
        <v>0.24</v>
      </c>
      <c r="G241" s="6">
        <f>IFERROR((C241*9.41)/'April- 2022'!$K$5," ")</f>
        <v>58.070595789473685</v>
      </c>
    </row>
    <row r="242" spans="1:7">
      <c r="A242" s="15">
        <v>44907</v>
      </c>
      <c r="B242" s="16">
        <f t="shared" si="8"/>
        <v>194.4</v>
      </c>
      <c r="C242" s="16">
        <f>IFERROR('Dec- 2022'!C14," ")</f>
        <v>321.51</v>
      </c>
      <c r="D242" s="16">
        <f t="shared" si="9"/>
        <v>151088.59000000003</v>
      </c>
      <c r="E242" s="16">
        <f>'Dec- 2022'!E14</f>
        <v>0.15</v>
      </c>
      <c r="F242" s="16">
        <f>'Dec- 2022'!F14</f>
        <v>0.13</v>
      </c>
      <c r="G242" s="6">
        <f>IFERROR((C242*9.41)/'April- 2022'!$K$5," ")</f>
        <v>31.846411578947368</v>
      </c>
    </row>
    <row r="243" spans="1:7">
      <c r="A243" s="15">
        <v>44908</v>
      </c>
      <c r="B243" s="16">
        <f t="shared" si="8"/>
        <v>194.4</v>
      </c>
      <c r="C243" s="16">
        <f>IFERROR('Dec- 2022'!C15," ")</f>
        <v>282.26</v>
      </c>
      <c r="D243" s="16">
        <f t="shared" si="9"/>
        <v>151370.85000000003</v>
      </c>
      <c r="E243" s="16">
        <f>'Dec- 2022'!E15</f>
        <v>0.13</v>
      </c>
      <c r="F243" s="16">
        <f>'Dec- 2022'!F15</f>
        <v>0.11</v>
      </c>
      <c r="G243" s="6">
        <f>IFERROR((C243*9.41)/'April- 2022'!$K$5," ")</f>
        <v>27.958595789473684</v>
      </c>
    </row>
    <row r="244" spans="1:7">
      <c r="A244" s="15">
        <v>44909</v>
      </c>
      <c r="B244" s="16">
        <f t="shared" si="8"/>
        <v>194.4</v>
      </c>
      <c r="C244" s="16">
        <f>IFERROR('Dec- 2022'!C16," ")</f>
        <v>264.58</v>
      </c>
      <c r="D244" s="16">
        <f t="shared" si="9"/>
        <v>151635.43000000002</v>
      </c>
      <c r="E244" s="16">
        <f>'Dec- 2022'!E16</f>
        <v>0.13</v>
      </c>
      <c r="F244" s="16">
        <f>'Dec- 2022'!F16</f>
        <v>0.11</v>
      </c>
      <c r="G244" s="6">
        <f>IFERROR((C244*9.41)/'April- 2022'!$K$5," ")</f>
        <v>26.207345263157894</v>
      </c>
    </row>
    <row r="245" spans="1:7">
      <c r="A245" s="15">
        <v>44910</v>
      </c>
      <c r="B245" s="16">
        <f t="shared" si="8"/>
        <v>194.4</v>
      </c>
      <c r="C245" s="16">
        <f>IFERROR('Dec- 2022'!C17," ")</f>
        <v>0</v>
      </c>
      <c r="D245" s="16">
        <f t="shared" si="9"/>
        <v>151635.43000000002</v>
      </c>
      <c r="E245" s="16">
        <f>'Dec- 2022'!E17</f>
        <v>0</v>
      </c>
      <c r="F245" s="16">
        <f>'Dec- 2022'!F17</f>
        <v>0</v>
      </c>
      <c r="G245" s="6">
        <f>IFERROR((C245*9.41)/'April- 2022'!$K$5," ")</f>
        <v>0</v>
      </c>
    </row>
    <row r="246" spans="1:7">
      <c r="A246" s="15">
        <v>44911</v>
      </c>
      <c r="B246" s="16">
        <f t="shared" si="8"/>
        <v>194.4</v>
      </c>
      <c r="C246" s="16">
        <f>IFERROR('Dec- 2022'!C18," ")</f>
        <v>0</v>
      </c>
      <c r="D246" s="16">
        <f t="shared" si="9"/>
        <v>151635.43000000002</v>
      </c>
      <c r="E246" s="16">
        <f>'Dec- 2022'!E18</f>
        <v>0</v>
      </c>
      <c r="F246" s="16">
        <f>'Dec- 2022'!F18</f>
        <v>0</v>
      </c>
      <c r="G246" s="6">
        <f>IFERROR((C246*9.41)/'April- 2022'!$K$5," ")</f>
        <v>0</v>
      </c>
    </row>
    <row r="247" spans="1:7">
      <c r="A247" s="15">
        <v>44912</v>
      </c>
      <c r="B247" s="16">
        <f t="shared" si="8"/>
        <v>194.4</v>
      </c>
      <c r="C247" s="16">
        <f>IFERROR('Dec- 2022'!C19," ")</f>
        <v>516.89</v>
      </c>
      <c r="D247" s="16">
        <f t="shared" si="9"/>
        <v>152152.32000000004</v>
      </c>
      <c r="E247" s="16">
        <f>'Dec- 2022'!E19</f>
        <v>0.25</v>
      </c>
      <c r="F247" s="16">
        <f>'Dec- 2022'!F19</f>
        <v>0.21</v>
      </c>
      <c r="G247" s="6">
        <f>IFERROR((C247*9.41)/'April- 2022'!$K$5," ")</f>
        <v>51.199314736842105</v>
      </c>
    </row>
    <row r="248" spans="1:7">
      <c r="A248" s="15">
        <v>44913</v>
      </c>
      <c r="B248" s="16">
        <f t="shared" si="8"/>
        <v>194.4</v>
      </c>
      <c r="C248" s="16">
        <f>IFERROR('Dec- 2022'!C20," ")</f>
        <v>497.76</v>
      </c>
      <c r="D248" s="16">
        <f t="shared" si="9"/>
        <v>152650.08000000005</v>
      </c>
      <c r="E248" s="16">
        <f>'Dec- 2022'!E20</f>
        <v>0.24</v>
      </c>
      <c r="F248" s="16">
        <f>'Dec- 2022'!F20</f>
        <v>0.2</v>
      </c>
      <c r="G248" s="6">
        <f>IFERROR((C248*9.41)/'April- 2022'!$K$5," ")</f>
        <v>49.304437894736836</v>
      </c>
    </row>
    <row r="249" spans="1:7">
      <c r="A249" s="15">
        <v>44914</v>
      </c>
      <c r="B249" s="16">
        <f t="shared" si="8"/>
        <v>194.4</v>
      </c>
      <c r="C249" s="16">
        <f>IFERROR('Dec- 2022'!C21," ")</f>
        <v>588.1</v>
      </c>
      <c r="D249" s="16">
        <f t="shared" si="9"/>
        <v>153238.18000000005</v>
      </c>
      <c r="E249" s="16">
        <f>'Dec- 2022'!E21</f>
        <v>0.28000000000000003</v>
      </c>
      <c r="F249" s="16">
        <f>'Dec- 2022'!F21</f>
        <v>0.24</v>
      </c>
      <c r="G249" s="6">
        <f>IFERROR((C249*9.41)/'April- 2022'!$K$5," ")</f>
        <v>58.252852631578953</v>
      </c>
    </row>
    <row r="250" spans="1:7">
      <c r="A250" s="15">
        <v>44915</v>
      </c>
      <c r="B250" s="16">
        <f t="shared" si="8"/>
        <v>194.4</v>
      </c>
      <c r="C250" s="16">
        <f>IFERROR('Dec- 2022'!C22," ")</f>
        <v>555.95000000000005</v>
      </c>
      <c r="D250" s="16">
        <f t="shared" si="9"/>
        <v>153794.13000000006</v>
      </c>
      <c r="E250" s="16">
        <f>'Dec- 2022'!E22</f>
        <v>0.26</v>
      </c>
      <c r="F250" s="16">
        <f>'Dec- 2022'!F22</f>
        <v>0.22</v>
      </c>
      <c r="G250" s="6">
        <f>IFERROR((C250*9.41)/'April- 2022'!$K$5," ")</f>
        <v>55.068310526315798</v>
      </c>
    </row>
    <row r="251" spans="1:7">
      <c r="A251" s="15">
        <v>44916</v>
      </c>
      <c r="B251" s="16">
        <f t="shared" si="8"/>
        <v>194.4</v>
      </c>
      <c r="C251" s="16">
        <f>IFERROR('Dec- 2022'!C23," ")</f>
        <v>525.87</v>
      </c>
      <c r="D251" s="16">
        <f t="shared" si="9"/>
        <v>154320.00000000006</v>
      </c>
      <c r="E251" s="16">
        <f>'Dec- 2022'!E23</f>
        <v>0.25</v>
      </c>
      <c r="F251" s="16">
        <f>'Dec- 2022'!F23</f>
        <v>0.21</v>
      </c>
      <c r="G251" s="6">
        <f>IFERROR((C251*9.41)/'April- 2022'!$K$5," ")</f>
        <v>52.088807368421058</v>
      </c>
    </row>
    <row r="252" spans="1:7">
      <c r="A252" s="15">
        <v>44917</v>
      </c>
      <c r="B252" s="16">
        <f t="shared" si="8"/>
        <v>194.4</v>
      </c>
      <c r="C252" s="16">
        <f>IFERROR('Dec- 2022'!C24," ")</f>
        <v>521.79999999999995</v>
      </c>
      <c r="D252" s="16">
        <f t="shared" si="9"/>
        <v>154841.80000000005</v>
      </c>
      <c r="E252" s="16">
        <f>'Dec- 2022'!E24</f>
        <v>0.25</v>
      </c>
      <c r="F252" s="16">
        <f>'Dec- 2022'!F24</f>
        <v>0.21</v>
      </c>
      <c r="G252" s="6">
        <f>IFERROR((C252*9.41)/'April- 2022'!$K$5," ")</f>
        <v>51.685663157894737</v>
      </c>
    </row>
    <row r="253" spans="1:7">
      <c r="A253" s="15">
        <v>44918</v>
      </c>
      <c r="B253" s="16">
        <f t="shared" si="8"/>
        <v>194.4</v>
      </c>
      <c r="C253" s="16">
        <f>IFERROR('Dec- 2022'!C25," ")</f>
        <v>566.64</v>
      </c>
      <c r="D253" s="16">
        <f t="shared" si="9"/>
        <v>155408.44000000006</v>
      </c>
      <c r="E253" s="16">
        <f>'Dec- 2022'!E25</f>
        <v>0.27</v>
      </c>
      <c r="F253" s="16">
        <f>'Dec- 2022'!F25</f>
        <v>0.23</v>
      </c>
      <c r="G253" s="6">
        <f>IFERROR((C253*9.41)/'April- 2022'!$K$5," ")</f>
        <v>56.127183157894741</v>
      </c>
    </row>
    <row r="254" spans="1:7">
      <c r="A254" s="15">
        <v>44919</v>
      </c>
      <c r="B254" s="16">
        <f t="shared" si="8"/>
        <v>194.4</v>
      </c>
      <c r="C254" s="16">
        <f>IFERROR('Dec- 2022'!C26," ")</f>
        <v>545.08000000000004</v>
      </c>
      <c r="D254" s="16">
        <f t="shared" si="9"/>
        <v>155953.52000000005</v>
      </c>
      <c r="E254" s="16">
        <f>'Dec- 2022'!E26</f>
        <v>0.26</v>
      </c>
      <c r="F254" s="16">
        <f>'Dec- 2022'!F26</f>
        <v>0.22</v>
      </c>
      <c r="G254" s="6">
        <f>IFERROR((C254*9.41)/'April- 2022'!$K$5," ")</f>
        <v>53.991608421052632</v>
      </c>
    </row>
    <row r="255" spans="1:7">
      <c r="A255" s="15">
        <v>44920</v>
      </c>
      <c r="B255" s="16">
        <f t="shared" si="8"/>
        <v>194.4</v>
      </c>
      <c r="C255" s="16">
        <f>IFERROR('Dec- 2022'!C27," ")</f>
        <v>546.45000000000005</v>
      </c>
      <c r="D255" s="16">
        <f t="shared" si="9"/>
        <v>156499.97000000006</v>
      </c>
      <c r="E255" s="16">
        <f>'Dec- 2022'!E27</f>
        <v>0.26</v>
      </c>
      <c r="F255" s="16">
        <f>'Dec- 2022'!F27</f>
        <v>0.22</v>
      </c>
      <c r="G255" s="6">
        <f>IFERROR((C255*9.41)/'April- 2022'!$K$5," ")</f>
        <v>54.127310526315789</v>
      </c>
    </row>
    <row r="256" spans="1:7">
      <c r="A256" s="15">
        <v>44921</v>
      </c>
      <c r="B256" s="16">
        <f t="shared" si="8"/>
        <v>194.4</v>
      </c>
      <c r="C256" s="16">
        <f>IFERROR('Dec- 2022'!C28," ")</f>
        <v>529.08000000000004</v>
      </c>
      <c r="D256" s="16">
        <f t="shared" si="9"/>
        <v>157029.05000000005</v>
      </c>
      <c r="E256" s="16">
        <f>'Dec- 2022'!E28</f>
        <v>0.25</v>
      </c>
      <c r="F256" s="16">
        <f>'Dec- 2022'!F28</f>
        <v>0.21</v>
      </c>
      <c r="G256" s="6">
        <f>IFERROR((C256*9.41)/'April- 2022'!$K$5," ")</f>
        <v>52.406766315789483</v>
      </c>
    </row>
    <row r="257" spans="1:7">
      <c r="A257" s="15">
        <v>44922</v>
      </c>
      <c r="B257" s="16">
        <f t="shared" si="8"/>
        <v>194.4</v>
      </c>
      <c r="C257" s="16">
        <f>IFERROR('Dec- 2022'!C29," ")</f>
        <v>505.27</v>
      </c>
      <c r="D257" s="16">
        <f t="shared" si="9"/>
        <v>157534.32000000004</v>
      </c>
      <c r="E257" s="16">
        <f>'Dec- 2022'!E29</f>
        <v>0.24</v>
      </c>
      <c r="F257" s="16">
        <f>'Dec- 2022'!F29</f>
        <v>0.2</v>
      </c>
      <c r="G257" s="6">
        <f>IFERROR((C257*9.41)/'April- 2022'!$K$5," ")</f>
        <v>50.048323157894735</v>
      </c>
    </row>
    <row r="258" spans="1:7">
      <c r="A258" s="15">
        <v>44923</v>
      </c>
      <c r="B258" s="16">
        <f t="shared" si="8"/>
        <v>194.4</v>
      </c>
      <c r="C258" s="16">
        <f>IFERROR('Dec- 2022'!C30," ")</f>
        <v>461.68</v>
      </c>
      <c r="D258" s="16">
        <f t="shared" si="9"/>
        <v>157996.00000000003</v>
      </c>
      <c r="E258" s="16">
        <f>'Dec- 2022'!E30</f>
        <v>0.22</v>
      </c>
      <c r="F258" s="16">
        <f>'Dec- 2022'!F30</f>
        <v>0.19</v>
      </c>
      <c r="G258" s="6">
        <f>IFERROR((C258*9.41)/'April- 2022'!$K$5," ")</f>
        <v>45.73061894736842</v>
      </c>
    </row>
    <row r="259" spans="1:7">
      <c r="A259" s="15">
        <v>44924</v>
      </c>
      <c r="B259" s="16">
        <f t="shared" si="8"/>
        <v>194.4</v>
      </c>
      <c r="C259" s="16">
        <f>IFERROR('Dec- 2022'!C31," ")</f>
        <v>644.51</v>
      </c>
      <c r="D259" s="16">
        <f t="shared" si="9"/>
        <v>158640.51000000004</v>
      </c>
      <c r="E259" s="16">
        <f>'Dec- 2022'!E31</f>
        <v>0.31</v>
      </c>
      <c r="F259" s="16">
        <f>'Dec- 2022'!F31</f>
        <v>0.26</v>
      </c>
      <c r="G259" s="6">
        <f>IFERROR((C259*9.41)/'April- 2022'!$K$5," ")</f>
        <v>63.840411578947368</v>
      </c>
    </row>
    <row r="260" spans="1:7">
      <c r="A260" s="15">
        <v>44925</v>
      </c>
      <c r="B260" s="16">
        <f t="shared" si="8"/>
        <v>194.4</v>
      </c>
      <c r="C260" s="16">
        <f>IFERROR('Dec- 2022'!C32," ")</f>
        <v>18.05</v>
      </c>
      <c r="D260" s="16">
        <f t="shared" si="9"/>
        <v>158658.56000000003</v>
      </c>
      <c r="E260" s="16">
        <f>'Dec- 2022'!E32</f>
        <v>0.01</v>
      </c>
      <c r="F260" s="16">
        <f>'Dec- 2022'!F32</f>
        <v>0.01</v>
      </c>
      <c r="G260" s="6">
        <f>IFERROR((C260*9.41)/'April- 2022'!$K$5," ")</f>
        <v>1.7879</v>
      </c>
    </row>
    <row r="261" spans="1:7">
      <c r="A261" s="15">
        <v>44926</v>
      </c>
      <c r="B261" s="16">
        <f t="shared" ref="B261" si="10">B260</f>
        <v>194.4</v>
      </c>
      <c r="C261" s="16">
        <f>IFERROR('Dec- 2022'!C33," ")</f>
        <v>615.88</v>
      </c>
      <c r="D261" s="16">
        <f t="shared" ref="D261" si="11">IFERROR(D260+C261,D260)</f>
        <v>159274.44000000003</v>
      </c>
      <c r="E261" s="16">
        <f>'Dec- 2022'!E33</f>
        <v>0.28999999999999998</v>
      </c>
      <c r="F261" s="16">
        <f>'Dec- 2022'!F33</f>
        <v>0.25</v>
      </c>
      <c r="G261" s="6">
        <f>IFERROR((C261*9.41)/'April- 2022'!$K$5," ")</f>
        <v>61.004534736842103</v>
      </c>
    </row>
    <row r="262" spans="1:7">
      <c r="A262" s="15">
        <v>44927</v>
      </c>
      <c r="B262" s="16">
        <f>'Jan- 23'!B3</f>
        <v>200</v>
      </c>
      <c r="C262" s="16">
        <f>'Jan- 23'!C3</f>
        <v>626.87</v>
      </c>
      <c r="D262" s="16">
        <f>'Jan- 23'!D3</f>
        <v>161861.22000000006</v>
      </c>
      <c r="E262" s="56">
        <f>'Jan- 23'!E3</f>
        <v>0.40621176000000003</v>
      </c>
      <c r="F262" s="16">
        <f>'Jan- 23'!F3</f>
        <v>0.25</v>
      </c>
      <c r="G262" s="6">
        <f>'Jan- 23'!G3</f>
        <v>54.872992558139536</v>
      </c>
    </row>
    <row r="263" spans="1:7">
      <c r="A263" s="15">
        <v>44928</v>
      </c>
      <c r="B263" s="16">
        <f>'Jan- 23'!B4</f>
        <v>200</v>
      </c>
      <c r="C263" s="16">
        <f>'Jan- 23'!C4</f>
        <v>628.20000000000005</v>
      </c>
      <c r="D263" s="16">
        <f>'Jan- 23'!D4</f>
        <v>162489.42000000007</v>
      </c>
      <c r="E263" s="56">
        <f>'Jan- 23'!E4</f>
        <v>0.40707360000000009</v>
      </c>
      <c r="F263" s="16">
        <f>'Jan- 23'!F4</f>
        <v>0.25</v>
      </c>
      <c r="G263" s="6">
        <f>'Jan- 23'!G4</f>
        <v>54.989413953488373</v>
      </c>
    </row>
    <row r="264" spans="1:7">
      <c r="A264" s="15">
        <v>44929</v>
      </c>
      <c r="B264" s="16">
        <f>'Jan- 23'!B5</f>
        <v>200</v>
      </c>
      <c r="C264" s="16">
        <f>'Jan- 23'!C5</f>
        <v>641.17999999999995</v>
      </c>
      <c r="D264" s="16">
        <f>'Jan- 23'!D5</f>
        <v>163130.60000000006</v>
      </c>
      <c r="E264" s="56">
        <f>'Jan- 23'!E5</f>
        <v>0.41548464000000002</v>
      </c>
      <c r="F264" s="16">
        <f>'Jan- 23'!F5</f>
        <v>0.26</v>
      </c>
      <c r="G264" s="6">
        <f>'Jan- 23'!G5</f>
        <v>56.12561674418604</v>
      </c>
    </row>
    <row r="265" spans="1:7">
      <c r="A265" s="15">
        <v>44930</v>
      </c>
      <c r="B265" s="16">
        <f>'Jan- 23'!B6</f>
        <v>200</v>
      </c>
      <c r="C265" s="16">
        <f>'Jan- 23'!C6</f>
        <v>631.19000000000005</v>
      </c>
      <c r="D265" s="16">
        <f>'Jan- 23'!D6</f>
        <v>163761.79000000007</v>
      </c>
      <c r="E265" s="56">
        <f>'Jan- 23'!E6</f>
        <v>0.40901112000000001</v>
      </c>
      <c r="F265" s="16">
        <f>'Jan- 23'!F6</f>
        <v>0.25</v>
      </c>
      <c r="G265" s="6">
        <f>'Jan- 23'!G6</f>
        <v>55.251143255813957</v>
      </c>
    </row>
    <row r="266" spans="1:7">
      <c r="A266" s="15">
        <v>44931</v>
      </c>
      <c r="B266" s="16">
        <f>'Jan- 23'!B7</f>
        <v>200</v>
      </c>
      <c r="C266" s="16">
        <f>'Jan- 23'!C7</f>
        <v>593.4</v>
      </c>
      <c r="D266" s="16">
        <f>'Jan- 23'!D7</f>
        <v>164355.19000000006</v>
      </c>
      <c r="E266" s="56">
        <f>'Jan- 23'!E7</f>
        <v>0.38452319999999995</v>
      </c>
      <c r="F266" s="16">
        <f>'Jan- 23'!F7</f>
        <v>0.24</v>
      </c>
      <c r="G266" s="6">
        <f>'Jan- 23'!G7</f>
        <v>51.943200000000004</v>
      </c>
    </row>
    <row r="267" spans="1:7">
      <c r="A267" s="15">
        <v>44932</v>
      </c>
      <c r="B267" s="16">
        <f>'Jan- 23'!B8</f>
        <v>200</v>
      </c>
      <c r="C267" s="16">
        <f>'Jan- 23'!C8</f>
        <v>5.43</v>
      </c>
      <c r="D267" s="16">
        <f>'Jan- 23'!D8</f>
        <v>164360.62000000005</v>
      </c>
      <c r="E267" s="56">
        <f>'Jan- 23'!E8</f>
        <v>3.51864E-3</v>
      </c>
      <c r="F267" s="16">
        <f>'Jan- 23'!F8</f>
        <v>0</v>
      </c>
      <c r="G267" s="6">
        <f>'Jan- 23'!G8</f>
        <v>0.47531441860465118</v>
      </c>
    </row>
    <row r="268" spans="1:7">
      <c r="A268" s="15">
        <v>44933</v>
      </c>
      <c r="B268" s="16">
        <f>'Jan- 23'!B9</f>
        <v>200</v>
      </c>
      <c r="C268" s="16">
        <f>'Jan- 23'!C9</f>
        <v>390.94</v>
      </c>
      <c r="D268" s="16">
        <f>'Jan- 23'!D9</f>
        <v>164751.56000000006</v>
      </c>
      <c r="E268" s="56">
        <f>'Jan- 23'!E9</f>
        <v>0.25332912000000002</v>
      </c>
      <c r="F268" s="16">
        <f>'Jan- 23'!F9</f>
        <v>0.16</v>
      </c>
      <c r="G268" s="6">
        <f>'Jan- 23'!G9</f>
        <v>34.220887441860469</v>
      </c>
    </row>
    <row r="269" spans="1:7">
      <c r="A269" s="15">
        <v>44934</v>
      </c>
      <c r="B269" s="16">
        <f>'Jan- 23'!B10</f>
        <v>200</v>
      </c>
      <c r="C269" s="16">
        <f>'Jan- 23'!C10</f>
        <v>365.12</v>
      </c>
      <c r="D269" s="16">
        <f>'Jan- 23'!D10</f>
        <v>165116.68000000005</v>
      </c>
      <c r="E269" s="56">
        <f>'Jan- 23'!E10</f>
        <v>0.23659776000000002</v>
      </c>
      <c r="F269" s="16">
        <f>'Jan- 23'!F10</f>
        <v>0.15</v>
      </c>
      <c r="G269" s="6">
        <f>'Jan- 23'!G10</f>
        <v>31.960736744186047</v>
      </c>
    </row>
    <row r="270" spans="1:7">
      <c r="A270" s="15">
        <v>44935</v>
      </c>
      <c r="B270" s="16">
        <f>'Jan- 23'!B11</f>
        <v>200</v>
      </c>
      <c r="C270" s="16">
        <f>'Jan- 23'!C11</f>
        <v>503.17</v>
      </c>
      <c r="D270" s="16">
        <f>'Jan- 23'!D11</f>
        <v>165619.85000000006</v>
      </c>
      <c r="E270" s="56">
        <f>'Jan- 23'!E11</f>
        <v>0.32605416000000004</v>
      </c>
      <c r="F270" s="16">
        <f>'Jan- 23'!F11</f>
        <v>0.2</v>
      </c>
      <c r="G270" s="6">
        <f>'Jan- 23'!G11</f>
        <v>44.044927441860466</v>
      </c>
    </row>
    <row r="271" spans="1:7">
      <c r="A271" s="15">
        <v>44936</v>
      </c>
      <c r="B271" s="16">
        <f>'Jan- 23'!B12</f>
        <v>200</v>
      </c>
      <c r="C271" s="16">
        <f>'Jan- 23'!C12</f>
        <v>685.6</v>
      </c>
      <c r="D271" s="16">
        <f>'Jan- 23'!D12</f>
        <v>166305.45000000007</v>
      </c>
      <c r="E271" s="56">
        <f>'Jan- 23'!E12</f>
        <v>0.44426880000000002</v>
      </c>
      <c r="F271" s="16">
        <f>'Jan- 23'!F12</f>
        <v>0.27</v>
      </c>
      <c r="G271" s="6">
        <f>'Jan- 23'!G12</f>
        <v>60.013916279069768</v>
      </c>
    </row>
    <row r="272" spans="1:7">
      <c r="A272" s="15">
        <v>44937</v>
      </c>
      <c r="B272" s="16">
        <f>'Jan- 23'!B13</f>
        <v>200</v>
      </c>
      <c r="C272" s="16">
        <f>'Jan- 23'!C13</f>
        <v>624.22</v>
      </c>
      <c r="D272" s="16">
        <f>'Jan- 23'!D13</f>
        <v>166929.67000000007</v>
      </c>
      <c r="E272" s="56">
        <f>'Jan- 23'!E13</f>
        <v>0.40449456</v>
      </c>
      <c r="F272" s="16">
        <f>'Jan- 23'!F13</f>
        <v>0.25</v>
      </c>
      <c r="G272" s="6">
        <f>'Jan- 23'!G13</f>
        <v>54.641025116279074</v>
      </c>
    </row>
    <row r="273" spans="1:7">
      <c r="A273" s="15">
        <v>44938</v>
      </c>
      <c r="B273" s="16">
        <f>'Jan- 23'!B14</f>
        <v>200</v>
      </c>
      <c r="C273" s="16">
        <f>'Jan- 23'!C14</f>
        <v>639.30999999999995</v>
      </c>
      <c r="D273" s="16">
        <f>'Jan- 23'!D14</f>
        <v>167568.98000000007</v>
      </c>
      <c r="E273" s="56">
        <f>'Jan- 23'!E14</f>
        <v>0.41427287999999995</v>
      </c>
      <c r="F273" s="16">
        <f>'Jan- 23'!F14</f>
        <v>0.26</v>
      </c>
      <c r="G273" s="6">
        <f>'Jan- 23'!G14</f>
        <v>55.961926511627901</v>
      </c>
    </row>
    <row r="274" spans="1:7">
      <c r="A274" s="15">
        <v>44939</v>
      </c>
      <c r="B274" s="16">
        <f>'Jan- 23'!B15</f>
        <v>200</v>
      </c>
      <c r="C274" s="16">
        <f>'Jan- 23'!C15</f>
        <v>29.97</v>
      </c>
      <c r="D274" s="16">
        <f>'Jan- 23'!D15</f>
        <v>167598.95000000007</v>
      </c>
      <c r="E274" s="56">
        <f>'Jan- 23'!E15</f>
        <v>1.942056E-2</v>
      </c>
      <c r="F274" s="16">
        <f>'Jan- 23'!F15</f>
        <v>0.01</v>
      </c>
      <c r="G274" s="6">
        <f>'Jan- 23'!G15</f>
        <v>2.6234204651162791</v>
      </c>
    </row>
    <row r="275" spans="1:7">
      <c r="A275" s="15">
        <v>44940</v>
      </c>
      <c r="B275" s="16">
        <f>'Jan- 23'!B16</f>
        <v>200</v>
      </c>
      <c r="C275" s="16">
        <f>'Jan- 23'!C16</f>
        <v>565.01</v>
      </c>
      <c r="D275" s="16">
        <f>'Jan- 23'!D16</f>
        <v>168163.96000000008</v>
      </c>
      <c r="E275" s="56">
        <f>'Jan- 23'!E16</f>
        <v>0.36612648000000003</v>
      </c>
      <c r="F275" s="16">
        <f>'Jan- 23'!F16</f>
        <v>0.23</v>
      </c>
      <c r="G275" s="6">
        <f>'Jan- 23'!G16</f>
        <v>49.458084651162793</v>
      </c>
    </row>
    <row r="276" spans="1:7">
      <c r="A276" s="15">
        <v>44941</v>
      </c>
      <c r="B276" s="16">
        <f>'Jan- 23'!B17</f>
        <v>200</v>
      </c>
      <c r="C276" s="16">
        <f>'Jan- 23'!C17</f>
        <v>462.84</v>
      </c>
      <c r="D276" s="16">
        <f>'Jan- 23'!D17</f>
        <v>168626.80000000008</v>
      </c>
      <c r="E276" s="56">
        <f>'Jan- 23'!E17</f>
        <v>0.29992032000000002</v>
      </c>
      <c r="F276" s="16">
        <f>'Jan- 23'!F17</f>
        <v>0.19</v>
      </c>
      <c r="G276" s="6">
        <f>'Jan- 23'!G17</f>
        <v>40.514645581395342</v>
      </c>
    </row>
    <row r="277" spans="1:7">
      <c r="A277" s="15">
        <v>44942</v>
      </c>
      <c r="B277" s="16">
        <f>'Jan- 23'!B18</f>
        <v>200</v>
      </c>
      <c r="C277" s="16">
        <f>'Jan- 23'!C18</f>
        <v>571.74</v>
      </c>
      <c r="D277" s="16">
        <f>'Jan- 23'!D18</f>
        <v>169198.54000000007</v>
      </c>
      <c r="E277" s="56">
        <f>'Jan- 23'!E18</f>
        <v>0.37048752000000001</v>
      </c>
      <c r="F277" s="16">
        <f>'Jan- 23'!F18</f>
        <v>0.23</v>
      </c>
      <c r="G277" s="6">
        <f>'Jan- 23'!G18</f>
        <v>50.047194418604654</v>
      </c>
    </row>
    <row r="278" spans="1:7">
      <c r="A278" s="15">
        <v>44943</v>
      </c>
      <c r="B278" s="16">
        <f>'Jan- 23'!B19</f>
        <v>200</v>
      </c>
      <c r="C278" s="16">
        <f>'Jan- 23'!C19</f>
        <v>569.29999999999995</v>
      </c>
      <c r="D278" s="16">
        <f>'Jan- 23'!D19</f>
        <v>169767.84000000005</v>
      </c>
      <c r="E278" s="56">
        <f>'Jan- 23'!E19</f>
        <v>0.36890639999999997</v>
      </c>
      <c r="F278" s="16">
        <f>'Jan- 23'!F19</f>
        <v>0.23</v>
      </c>
      <c r="G278" s="6">
        <f>'Jan- 23'!G19</f>
        <v>49.833609302325577</v>
      </c>
    </row>
    <row r="279" spans="1:7">
      <c r="A279" s="15">
        <v>44944</v>
      </c>
      <c r="B279" s="16">
        <f>'Jan- 23'!B20</f>
        <v>200</v>
      </c>
      <c r="C279" s="16">
        <f>'Jan- 23'!C20</f>
        <v>526.91</v>
      </c>
      <c r="D279" s="16">
        <f>'Jan- 23'!D20</f>
        <v>170294.75000000006</v>
      </c>
      <c r="E279" s="56">
        <f>'Jan- 23'!E20</f>
        <v>0.34143768000000002</v>
      </c>
      <c r="F279" s="16">
        <f>'Jan- 23'!F20</f>
        <v>0.21</v>
      </c>
      <c r="G279" s="6">
        <f>'Jan- 23'!G20</f>
        <v>46.123005581395347</v>
      </c>
    </row>
    <row r="280" spans="1:7">
      <c r="A280" s="15">
        <v>44945</v>
      </c>
      <c r="B280" s="16">
        <f>'Jan- 23'!B21</f>
        <v>200</v>
      </c>
      <c r="C280" s="16">
        <f>'Jan- 23'!C21</f>
        <v>621.78</v>
      </c>
      <c r="D280" s="16">
        <f>'Jan- 23'!D21</f>
        <v>170916.53000000006</v>
      </c>
      <c r="E280" s="56">
        <f>'Jan- 23'!E21</f>
        <v>0.40291344000000001</v>
      </c>
      <c r="F280" s="16">
        <f>'Jan- 23'!F21</f>
        <v>0.25</v>
      </c>
      <c r="G280" s="6">
        <f>'Jan- 23'!G21</f>
        <v>54.427439999999997</v>
      </c>
    </row>
    <row r="281" spans="1:7">
      <c r="A281" s="15">
        <v>44946</v>
      </c>
      <c r="B281" s="16">
        <f>'Jan- 23'!B22</f>
        <v>200</v>
      </c>
      <c r="C281" s="16">
        <f>'Jan- 23'!C22</f>
        <v>383.41</v>
      </c>
      <c r="D281" s="16">
        <f>'Jan- 23'!D22</f>
        <v>171299.94000000006</v>
      </c>
      <c r="E281" s="56">
        <f>'Jan- 23'!E22</f>
        <v>0.24844968000000003</v>
      </c>
      <c r="F281" s="16">
        <f>'Jan- 23'!F22</f>
        <v>0.15</v>
      </c>
      <c r="G281" s="6">
        <f>'Jan- 23'!G22</f>
        <v>33.56174976744186</v>
      </c>
    </row>
    <row r="282" spans="1:7">
      <c r="A282" s="15">
        <v>44947</v>
      </c>
      <c r="B282" s="16">
        <f>'Jan- 23'!B23</f>
        <v>200</v>
      </c>
      <c r="C282" s="16">
        <f>'Jan- 23'!C23</f>
        <v>776.1</v>
      </c>
      <c r="D282" s="16">
        <f>'Jan- 23'!D23</f>
        <v>172076.04000000007</v>
      </c>
      <c r="E282" s="56">
        <f>'Jan- 23'!E23</f>
        <v>0.50291280000000005</v>
      </c>
      <c r="F282" s="16">
        <f>'Jan- 23'!F23</f>
        <v>0.31</v>
      </c>
      <c r="G282" s="6">
        <f>'Jan- 23'!G23</f>
        <v>67.935823255813958</v>
      </c>
    </row>
    <row r="283" spans="1:7">
      <c r="A283" s="15">
        <v>44948</v>
      </c>
      <c r="B283" s="16">
        <f>'Jan- 23'!B24</f>
        <v>200</v>
      </c>
      <c r="C283" s="16">
        <f>'Jan- 23'!C24</f>
        <v>726.83</v>
      </c>
      <c r="D283" s="16">
        <f>'Jan- 23'!D24</f>
        <v>172802.87000000005</v>
      </c>
      <c r="E283" s="56">
        <f>'Jan- 23'!E24</f>
        <v>0.47098584000000004</v>
      </c>
      <c r="F283" s="16">
        <f>'Jan- 23'!F24</f>
        <v>0.28999999999999998</v>
      </c>
      <c r="G283" s="6">
        <f>'Jan- 23'!G24</f>
        <v>63.622979534883726</v>
      </c>
    </row>
    <row r="284" spans="1:7">
      <c r="A284" s="15">
        <v>44949</v>
      </c>
      <c r="B284" s="16">
        <f>'Jan- 23'!B25</f>
        <v>200</v>
      </c>
      <c r="C284" s="16">
        <f>'Jan- 23'!C25</f>
        <v>664.55</v>
      </c>
      <c r="D284" s="16">
        <f>'Jan- 23'!D25</f>
        <v>173467.42000000004</v>
      </c>
      <c r="E284" s="56">
        <f>'Jan- 23'!E25</f>
        <v>0.43062840000000002</v>
      </c>
      <c r="F284" s="16">
        <f>'Jan- 23'!F25</f>
        <v>0.27</v>
      </c>
      <c r="G284" s="6">
        <f>'Jan- 23'!G25</f>
        <v>58.171306976744184</v>
      </c>
    </row>
    <row r="285" spans="1:7">
      <c r="A285" s="15">
        <v>44950</v>
      </c>
      <c r="B285" s="16">
        <f>'Jan- 23'!B26</f>
        <v>200</v>
      </c>
      <c r="C285" s="16">
        <f>'Jan- 23'!C26</f>
        <v>704.63</v>
      </c>
      <c r="D285" s="16">
        <f>'Jan- 23'!D26</f>
        <v>174172.05000000005</v>
      </c>
      <c r="E285" s="56">
        <f>'Jan- 23'!E26</f>
        <v>0.45660023999999999</v>
      </c>
      <c r="F285" s="16">
        <f>'Jan- 23'!F26</f>
        <v>0.28000000000000003</v>
      </c>
      <c r="G285" s="6">
        <f>'Jan- 23'!G26</f>
        <v>61.679705116279067</v>
      </c>
    </row>
    <row r="286" spans="1:7">
      <c r="A286" s="15">
        <v>44951</v>
      </c>
      <c r="B286" s="16">
        <f>'Jan- 23'!B27</f>
        <v>200</v>
      </c>
      <c r="C286" s="16">
        <f>'Jan- 23'!C27</f>
        <v>674.03</v>
      </c>
      <c r="D286" s="16">
        <f>'Jan- 23'!D27</f>
        <v>174846.08000000005</v>
      </c>
      <c r="E286" s="56">
        <f>'Jan- 23'!E27</f>
        <v>0.43677144000000001</v>
      </c>
      <c r="F286" s="16">
        <f>'Jan- 23'!F27</f>
        <v>0.27</v>
      </c>
      <c r="G286" s="6">
        <f>'Jan- 23'!G27</f>
        <v>59.001137674418608</v>
      </c>
    </row>
    <row r="287" spans="1:7">
      <c r="A287" s="15">
        <v>44952</v>
      </c>
      <c r="B287" s="16">
        <f>'Jan- 23'!B28</f>
        <v>200</v>
      </c>
      <c r="C287" s="16">
        <f>'Jan- 23'!C28</f>
        <v>545.73</v>
      </c>
      <c r="D287" s="16">
        <f>'Jan- 23'!D28</f>
        <v>175391.81000000006</v>
      </c>
      <c r="E287" s="56">
        <f>'Jan- 23'!E28</f>
        <v>0.35363304000000007</v>
      </c>
      <c r="F287" s="16">
        <f>'Jan- 23'!F28</f>
        <v>0.22</v>
      </c>
      <c r="G287" s="6">
        <f>'Jan- 23'!G28</f>
        <v>47.770412093023253</v>
      </c>
    </row>
    <row r="288" spans="1:7">
      <c r="A288" s="15">
        <v>44953</v>
      </c>
      <c r="B288" s="16">
        <f>'Jan- 23'!B29</f>
        <v>200</v>
      </c>
      <c r="C288" s="16">
        <f>'Jan- 23'!C29</f>
        <v>595.46</v>
      </c>
      <c r="D288" s="16">
        <f>'Jan- 23'!D29</f>
        <v>175987.27000000005</v>
      </c>
      <c r="E288" s="56">
        <f>'Jan- 23'!E29</f>
        <v>0.38585807999999999</v>
      </c>
      <c r="F288" s="16">
        <f>'Jan- 23'!F29</f>
        <v>0.24</v>
      </c>
      <c r="G288" s="6">
        <f>'Jan- 23'!G29</f>
        <v>52.123521860465118</v>
      </c>
    </row>
    <row r="289" spans="1:7">
      <c r="A289" s="15">
        <v>44954</v>
      </c>
      <c r="B289" s="16">
        <f>'Jan- 23'!B30</f>
        <v>200</v>
      </c>
      <c r="C289" s="16">
        <f>'Jan- 23'!C30</f>
        <v>676.73</v>
      </c>
      <c r="D289" s="16">
        <f>'Jan- 23'!D30</f>
        <v>176664.00000000006</v>
      </c>
      <c r="E289" s="56">
        <f>'Jan- 23'!E30</f>
        <v>0.43852104000000003</v>
      </c>
      <c r="F289" s="16">
        <f>'Jan- 23'!F30</f>
        <v>0.27</v>
      </c>
      <c r="G289" s="6">
        <f>'Jan- 23'!G30</f>
        <v>59.237481860465117</v>
      </c>
    </row>
    <row r="290" spans="1:7">
      <c r="A290" s="15">
        <v>44955</v>
      </c>
      <c r="B290" s="16">
        <f>'Jan- 23'!B31</f>
        <v>200</v>
      </c>
      <c r="C290" s="16">
        <f>'Jan- 23'!C31</f>
        <v>739.25</v>
      </c>
      <c r="D290" s="16">
        <f>'Jan- 23'!D31</f>
        <v>177403.25000000006</v>
      </c>
      <c r="E290" s="56">
        <f>'Jan- 23'!E31</f>
        <v>0.47903400000000002</v>
      </c>
      <c r="F290" s="16">
        <f>'Jan- 23'!F31</f>
        <v>0.3</v>
      </c>
      <c r="G290" s="6">
        <f>'Jan- 23'!G31</f>
        <v>64.710162790697666</v>
      </c>
    </row>
    <row r="291" spans="1:7">
      <c r="A291" s="15">
        <v>44956</v>
      </c>
      <c r="B291" s="16">
        <f>'Jan- 23'!B32</f>
        <v>200</v>
      </c>
      <c r="C291" s="16">
        <f>'Jan- 23'!C32</f>
        <v>737.75</v>
      </c>
      <c r="D291" s="16">
        <f>'Jan- 23'!D32</f>
        <v>178141.00000000006</v>
      </c>
      <c r="E291" s="56">
        <f>'Jan- 23'!E32</f>
        <v>0.47806200000000004</v>
      </c>
      <c r="F291" s="16">
        <f>'Jan- 23'!F32</f>
        <v>0.3</v>
      </c>
      <c r="G291" s="6">
        <f>'Jan- 23'!G32</f>
        <v>64.578860465116279</v>
      </c>
    </row>
    <row r="292" spans="1:7">
      <c r="A292" s="15">
        <v>44957</v>
      </c>
      <c r="B292" s="16">
        <f>'Jan- 23'!B33</f>
        <v>200</v>
      </c>
      <c r="C292" s="16">
        <f>'Jan- 23'!C33</f>
        <v>305.11</v>
      </c>
      <c r="D292" s="16">
        <f>'Jan- 23'!D33</f>
        <v>178446.11000000004</v>
      </c>
      <c r="E292" s="56">
        <f>'Jan- 23'!E33</f>
        <v>0.19771127999999999</v>
      </c>
      <c r="F292" s="16">
        <f>'Jan- 23'!F33</f>
        <v>0.12</v>
      </c>
      <c r="G292" s="6">
        <f>'Jan- 23'!G33</f>
        <v>26.707768372093025</v>
      </c>
    </row>
    <row r="293" spans="1:7">
      <c r="A293" s="15">
        <v>44958</v>
      </c>
      <c r="B293" s="16">
        <f>'Feb-23'!B3</f>
        <v>200</v>
      </c>
      <c r="C293" s="16">
        <f>'Feb-23'!C3</f>
        <v>0</v>
      </c>
      <c r="D293" s="16">
        <f>'Feb-23'!D3</f>
        <v>178751.22000000003</v>
      </c>
      <c r="E293" s="56">
        <f>'Feb-23'!E3</f>
        <v>0</v>
      </c>
      <c r="F293" s="16">
        <f>'Feb-23'!F3</f>
        <v>0</v>
      </c>
      <c r="G293" s="6">
        <f>'Feb-23'!G3</f>
        <v>0</v>
      </c>
    </row>
    <row r="294" spans="1:7">
      <c r="A294" s="15">
        <v>44959</v>
      </c>
      <c r="B294" s="16">
        <f>'Feb-23'!B4</f>
        <v>200</v>
      </c>
      <c r="C294" s="16">
        <f>'Feb-23'!C4</f>
        <v>646.48</v>
      </c>
      <c r="D294" s="16">
        <f>'Feb-23'!D4</f>
        <v>179397.70000000004</v>
      </c>
      <c r="E294" s="56">
        <f>'Feb-23'!E4</f>
        <v>0.41891904000000008</v>
      </c>
      <c r="F294" s="16">
        <f>'Feb-23'!F4</f>
        <v>0.26</v>
      </c>
      <c r="G294" s="6">
        <f>'Feb-23'!G4</f>
        <v>62.362768372093022</v>
      </c>
    </row>
    <row r="295" spans="1:7">
      <c r="A295" s="15">
        <v>44960</v>
      </c>
      <c r="B295" s="16">
        <f>'Feb-23'!B5</f>
        <v>200</v>
      </c>
      <c r="C295" s="16">
        <f>'Feb-23'!C5</f>
        <v>97.24</v>
      </c>
      <c r="D295" s="16">
        <f>'Feb-23'!D5</f>
        <v>179494.94000000003</v>
      </c>
      <c r="E295" s="56">
        <f>'Feb-23'!E5</f>
        <v>6.3011520000000001E-2</v>
      </c>
      <c r="F295" s="16">
        <f>'Feb-23'!F5</f>
        <v>0.04</v>
      </c>
      <c r="G295" s="6">
        <f>'Feb-23'!G5</f>
        <v>9.3802679069767425</v>
      </c>
    </row>
    <row r="296" spans="1:7">
      <c r="A296" s="15">
        <v>44961</v>
      </c>
      <c r="B296" s="16">
        <f>'Feb-23'!B6</f>
        <v>200</v>
      </c>
      <c r="C296" s="16">
        <f>'Feb-23'!C6</f>
        <v>701.75</v>
      </c>
      <c r="D296" s="16">
        <f>'Feb-23'!D6</f>
        <v>180196.69000000003</v>
      </c>
      <c r="E296" s="56">
        <f>'Feb-23'!E6</f>
        <v>0.45473400000000003</v>
      </c>
      <c r="F296" s="16">
        <f>'Feb-23'!F6</f>
        <v>0.28000000000000003</v>
      </c>
      <c r="G296" s="6">
        <f>'Feb-23'!G6</f>
        <v>67.694395348837205</v>
      </c>
    </row>
    <row r="297" spans="1:7">
      <c r="A297" s="15">
        <v>44962</v>
      </c>
      <c r="B297" s="16">
        <f>'Feb-23'!B7</f>
        <v>200</v>
      </c>
      <c r="C297" s="16">
        <f>'Feb-23'!C7</f>
        <v>707.14</v>
      </c>
      <c r="D297" s="16">
        <f>'Feb-23'!D7</f>
        <v>180903.83000000005</v>
      </c>
      <c r="E297" s="56">
        <f>'Feb-23'!E7</f>
        <v>0.45822672000000003</v>
      </c>
      <c r="F297" s="16">
        <f>'Feb-23'!F7</f>
        <v>0.28000000000000003</v>
      </c>
      <c r="G297" s="6">
        <f>'Feb-23'!G7</f>
        <v>68.214342325581384</v>
      </c>
    </row>
    <row r="298" spans="1:7">
      <c r="A298" s="15">
        <v>44963</v>
      </c>
      <c r="B298" s="16">
        <f>'Feb-23'!B8</f>
        <v>200</v>
      </c>
      <c r="C298" s="16">
        <f>'Feb-23'!C8</f>
        <v>654.55999999999995</v>
      </c>
      <c r="D298" s="16">
        <f>'Feb-23'!D8</f>
        <v>181558.39000000004</v>
      </c>
      <c r="E298" s="56">
        <f>'Feb-23'!E8</f>
        <v>0.42415487999999996</v>
      </c>
      <c r="F298" s="16">
        <f>'Feb-23'!F8</f>
        <v>0.26</v>
      </c>
      <c r="G298" s="6">
        <f>'Feb-23'!G8</f>
        <v>63.142206511627897</v>
      </c>
    </row>
    <row r="299" spans="1:7">
      <c r="A299" s="15">
        <v>44964</v>
      </c>
      <c r="B299" s="16">
        <f>'Feb-23'!B9</f>
        <v>200</v>
      </c>
      <c r="C299" s="16">
        <f>'Feb-23'!C9</f>
        <v>651.58000000000004</v>
      </c>
      <c r="D299" s="16">
        <f>'Feb-23'!D9</f>
        <v>182209.97000000003</v>
      </c>
      <c r="E299" s="56">
        <f>'Feb-23'!E9</f>
        <v>0.42222384000000002</v>
      </c>
      <c r="F299" s="16">
        <f>'Feb-23'!F9</f>
        <v>0.26</v>
      </c>
      <c r="G299" s="6">
        <f>'Feb-23'!G9</f>
        <v>62.854740465116279</v>
      </c>
    </row>
    <row r="300" spans="1:7">
      <c r="A300" s="15">
        <v>44965</v>
      </c>
      <c r="B300" s="16">
        <f>'Feb-23'!B10</f>
        <v>200</v>
      </c>
      <c r="C300" s="16">
        <f>'Feb-23'!C10</f>
        <v>694.39</v>
      </c>
      <c r="D300" s="16">
        <f>'Feb-23'!D10</f>
        <v>182904.36000000004</v>
      </c>
      <c r="E300" s="56">
        <f>'Feb-23'!E10</f>
        <v>0.44996471999999998</v>
      </c>
      <c r="F300" s="16">
        <f>'Feb-23'!F10</f>
        <v>0.28000000000000003</v>
      </c>
      <c r="G300" s="6">
        <f>'Feb-23'!G10</f>
        <v>66.984412093023252</v>
      </c>
    </row>
    <row r="301" spans="1:7">
      <c r="A301" s="15">
        <v>44966</v>
      </c>
      <c r="B301" s="16">
        <f>'Feb-23'!B11</f>
        <v>200</v>
      </c>
      <c r="C301" s="16">
        <f>'Feb-23'!C11</f>
        <v>176.57</v>
      </c>
      <c r="D301" s="16">
        <f>'Feb-23'!D11</f>
        <v>183080.93000000005</v>
      </c>
      <c r="E301" s="56">
        <f>'Feb-23'!E11</f>
        <v>0.11441736000000001</v>
      </c>
      <c r="F301" s="16">
        <f>'Feb-23'!F11</f>
        <v>7.0000000000000007E-2</v>
      </c>
      <c r="G301" s="6">
        <f>'Feb-23'!G11</f>
        <v>17.032845581395346</v>
      </c>
    </row>
    <row r="302" spans="1:7">
      <c r="A302" s="15">
        <v>44967</v>
      </c>
      <c r="B302" s="16">
        <f>'Feb-23'!B12</f>
        <v>200</v>
      </c>
      <c r="C302" s="16">
        <f>'Feb-23'!C12</f>
        <v>678.99</v>
      </c>
      <c r="D302" s="16">
        <f>'Feb-23'!D12</f>
        <v>183759.92000000004</v>
      </c>
      <c r="E302" s="56">
        <f>'Feb-23'!E12</f>
        <v>0.43998552000000002</v>
      </c>
      <c r="F302" s="16">
        <f>'Feb-23'!F12</f>
        <v>0.27</v>
      </c>
      <c r="G302" s="6">
        <f>'Feb-23'!G12</f>
        <v>65.498849302325581</v>
      </c>
    </row>
    <row r="303" spans="1:7">
      <c r="A303" s="15">
        <v>44968</v>
      </c>
      <c r="B303" s="16">
        <f>'Feb-23'!B13</f>
        <v>200</v>
      </c>
      <c r="C303" s="16">
        <f>'Feb-23'!C13</f>
        <v>723.6</v>
      </c>
      <c r="D303" s="16">
        <f>'Feb-23'!D13</f>
        <v>184483.52000000005</v>
      </c>
      <c r="E303" s="56">
        <f>'Feb-23'!E13</f>
        <v>0.46889280000000005</v>
      </c>
      <c r="F303" s="16">
        <f>'Feb-23'!F13</f>
        <v>0.28999999999999998</v>
      </c>
      <c r="G303" s="6">
        <f>'Feb-23'!G13</f>
        <v>69.802158139534882</v>
      </c>
    </row>
    <row r="304" spans="1:7">
      <c r="A304" s="15">
        <v>44969</v>
      </c>
      <c r="B304" s="16">
        <f>'Feb-23'!B14</f>
        <v>200</v>
      </c>
      <c r="C304" s="16">
        <f>'Feb-23'!C14</f>
        <v>655.13</v>
      </c>
      <c r="D304" s="16">
        <f>'Feb-23'!D14</f>
        <v>185138.65000000005</v>
      </c>
      <c r="E304" s="56">
        <f>'Feb-23'!E14</f>
        <v>0.42452424</v>
      </c>
      <c r="F304" s="16">
        <f>'Feb-23'!F14</f>
        <v>0.26</v>
      </c>
      <c r="G304" s="6">
        <f>'Feb-23'!G14</f>
        <v>63.197191627906975</v>
      </c>
    </row>
    <row r="305" spans="1:7">
      <c r="A305" s="15">
        <v>44970</v>
      </c>
      <c r="B305" s="16">
        <f>'Feb-23'!B15</f>
        <v>200</v>
      </c>
      <c r="C305" s="16">
        <f>'Feb-23'!C15</f>
        <v>700.7</v>
      </c>
      <c r="D305" s="16">
        <f>'Feb-23'!D15</f>
        <v>185839.35000000006</v>
      </c>
      <c r="E305" s="56">
        <f>'Feb-23'!E15</f>
        <v>0.45405360000000006</v>
      </c>
      <c r="F305" s="16">
        <f>'Feb-23'!F15</f>
        <v>0.28000000000000003</v>
      </c>
      <c r="G305" s="6">
        <f>'Feb-23'!G15</f>
        <v>67.593106976744181</v>
      </c>
    </row>
    <row r="306" spans="1:7">
      <c r="A306" s="15">
        <v>44971</v>
      </c>
      <c r="B306" s="16">
        <f>'Feb-23'!B16</f>
        <v>200</v>
      </c>
      <c r="C306" s="16">
        <f>'Feb-23'!C16</f>
        <v>771.1</v>
      </c>
      <c r="D306" s="16">
        <f>'Feb-23'!D16</f>
        <v>186610.45000000007</v>
      </c>
      <c r="E306" s="56">
        <f>'Feb-23'!E16</f>
        <v>0.49967280000000003</v>
      </c>
      <c r="F306" s="16">
        <f>'Feb-23'!F16</f>
        <v>0.31</v>
      </c>
      <c r="G306" s="6">
        <f>'Feb-23'!G16</f>
        <v>74.38425116279069</v>
      </c>
    </row>
    <row r="307" spans="1:7">
      <c r="A307" s="15">
        <v>44972</v>
      </c>
      <c r="B307" s="16">
        <f>'Feb-23'!B17</f>
        <v>200</v>
      </c>
      <c r="C307" s="16">
        <f>'Feb-23'!C17</f>
        <v>711.19</v>
      </c>
      <c r="D307" s="16">
        <f>'Feb-23'!D17</f>
        <v>187321.64000000007</v>
      </c>
      <c r="E307" s="56">
        <f>'Feb-23'!E17</f>
        <v>0.46085112000000006</v>
      </c>
      <c r="F307" s="16">
        <f>'Feb-23'!F17</f>
        <v>0.28000000000000003</v>
      </c>
      <c r="G307" s="6">
        <f>'Feb-23'!G17</f>
        <v>68.605026046511625</v>
      </c>
    </row>
    <row r="308" spans="1:7">
      <c r="A308" s="15">
        <v>44973</v>
      </c>
      <c r="B308" s="16">
        <f>'Feb-23'!B18</f>
        <v>200</v>
      </c>
      <c r="C308" s="16">
        <f>'Feb-23'!C18</f>
        <v>551.75</v>
      </c>
      <c r="D308" s="16">
        <f>'Feb-23'!D18</f>
        <v>187873.39000000007</v>
      </c>
      <c r="E308" s="56">
        <f>'Feb-23'!E18</f>
        <v>0.35753399999999996</v>
      </c>
      <c r="F308" s="16">
        <f>'Feb-23'!F18</f>
        <v>0.22</v>
      </c>
      <c r="G308" s="6">
        <f>'Feb-23'!G18</f>
        <v>53.224627906976735</v>
      </c>
    </row>
    <row r="309" spans="1:7">
      <c r="A309" s="15">
        <v>44974</v>
      </c>
      <c r="B309" s="16">
        <f>'Feb-23'!B19</f>
        <v>200</v>
      </c>
      <c r="C309" s="16">
        <f>'Feb-23'!C19</f>
        <v>622.82000000000005</v>
      </c>
      <c r="D309" s="16">
        <f>'Feb-23'!D19</f>
        <v>188496.21000000008</v>
      </c>
      <c r="E309" s="56">
        <f>'Feb-23'!E19</f>
        <v>0.40358736000000006</v>
      </c>
      <c r="F309" s="16">
        <f>'Feb-23'!F19</f>
        <v>0.25</v>
      </c>
      <c r="G309" s="6">
        <f>'Feb-23'!G19</f>
        <v>60.080403720930235</v>
      </c>
    </row>
    <row r="310" spans="1:7">
      <c r="A310" s="15">
        <v>44975</v>
      </c>
      <c r="B310" s="16">
        <f>'Feb-23'!B20</f>
        <v>200</v>
      </c>
      <c r="C310" s="16">
        <f>'Feb-23'!C20</f>
        <v>627.41999999999996</v>
      </c>
      <c r="D310" s="16">
        <f>'Feb-23'!D20</f>
        <v>189123.63000000009</v>
      </c>
      <c r="E310" s="56">
        <f>'Feb-23'!E20</f>
        <v>0.40656816000000001</v>
      </c>
      <c r="F310" s="16">
        <f>'Feb-23'!F20</f>
        <v>0.25</v>
      </c>
      <c r="G310" s="6">
        <f>'Feb-23'!G20</f>
        <v>60.524143255813946</v>
      </c>
    </row>
    <row r="311" spans="1:7">
      <c r="A311" s="15">
        <v>44976</v>
      </c>
      <c r="B311" s="16">
        <f>'Feb-23'!B21</f>
        <v>200</v>
      </c>
      <c r="C311" s="16">
        <f>'Feb-23'!C21</f>
        <v>549.70000000000005</v>
      </c>
      <c r="D311" s="16">
        <f>'Feb-23'!D21</f>
        <v>189673.3300000001</v>
      </c>
      <c r="E311" s="56">
        <f>'Feb-23'!E21</f>
        <v>0.35620560000000007</v>
      </c>
      <c r="F311" s="16">
        <f>'Feb-23'!F21</f>
        <v>0.22</v>
      </c>
      <c r="G311" s="6">
        <f>'Feb-23'!G21</f>
        <v>53.026874418604649</v>
      </c>
    </row>
    <row r="312" spans="1:7">
      <c r="A312" s="15">
        <v>44977</v>
      </c>
      <c r="B312" s="16">
        <f>'Feb-23'!B22</f>
        <v>200</v>
      </c>
      <c r="C312" s="16">
        <f>'Feb-23'!C22</f>
        <v>552.21</v>
      </c>
      <c r="D312" s="16">
        <f>'Feb-23'!D22</f>
        <v>190225.5400000001</v>
      </c>
      <c r="E312" s="56">
        <f>'Feb-23'!E22</f>
        <v>0.35783208000000005</v>
      </c>
      <c r="F312" s="16">
        <f>'Feb-23'!F22</f>
        <v>0.22</v>
      </c>
      <c r="G312" s="6">
        <f>'Feb-23'!G22</f>
        <v>53.269001860465117</v>
      </c>
    </row>
    <row r="313" spans="1:7">
      <c r="A313" s="15">
        <v>44978</v>
      </c>
      <c r="B313" s="16">
        <f>'Feb-23'!B23</f>
        <v>200</v>
      </c>
      <c r="C313" s="16">
        <f>'Feb-23'!C23</f>
        <v>0</v>
      </c>
      <c r="D313" s="16">
        <f>'Feb-23'!D23</f>
        <v>190225.5400000001</v>
      </c>
      <c r="E313" s="56">
        <f>'Feb-23'!E23</f>
        <v>0</v>
      </c>
      <c r="F313" s="16">
        <f>'Feb-23'!F23</f>
        <v>0</v>
      </c>
      <c r="G313" s="6">
        <f>'Feb-23'!G23</f>
        <v>0</v>
      </c>
    </row>
    <row r="314" spans="1:7">
      <c r="A314" s="15">
        <v>44979</v>
      </c>
      <c r="B314" s="16">
        <f>'Feb-23'!B24</f>
        <v>200</v>
      </c>
      <c r="C314" s="16">
        <f>'Feb-23'!C24</f>
        <v>606.19000000000005</v>
      </c>
      <c r="D314" s="16">
        <f>'Feb-23'!D24</f>
        <v>190831.7300000001</v>
      </c>
      <c r="E314" s="56">
        <f>'Feb-23'!E24</f>
        <v>0.39281112000000001</v>
      </c>
      <c r="F314" s="16">
        <f>'Feb-23'!F24</f>
        <v>0.24</v>
      </c>
      <c r="G314" s="6">
        <f>'Feb-23'!G24</f>
        <v>58.476188837209307</v>
      </c>
    </row>
    <row r="315" spans="1:7">
      <c r="A315" s="15">
        <v>44980</v>
      </c>
      <c r="B315" s="16">
        <f>'Feb-23'!B25</f>
        <v>200</v>
      </c>
      <c r="C315" s="16">
        <f>'Feb-23'!C25</f>
        <v>690.7</v>
      </c>
      <c r="D315" s="16">
        <f>'Feb-23'!D25</f>
        <v>191522.43000000011</v>
      </c>
      <c r="E315" s="56">
        <f>'Feb-23'!E25</f>
        <v>0.44757360000000007</v>
      </c>
      <c r="F315" s="16">
        <f>'Feb-23'!F25</f>
        <v>0.28000000000000003</v>
      </c>
      <c r="G315" s="6">
        <f>'Feb-23'!G25</f>
        <v>66.628455813953494</v>
      </c>
    </row>
    <row r="316" spans="1:7">
      <c r="A316" s="15">
        <v>44981</v>
      </c>
      <c r="B316" s="16">
        <f>'Feb-23'!B26</f>
        <v>200</v>
      </c>
      <c r="C316" s="16">
        <f>'Feb-23'!C26</f>
        <v>379.58</v>
      </c>
      <c r="D316" s="16">
        <f>'Feb-23'!D26</f>
        <v>191902.0100000001</v>
      </c>
      <c r="E316" s="56">
        <f>'Feb-23'!E26</f>
        <v>0.24596783999999999</v>
      </c>
      <c r="F316" s="16">
        <f>'Feb-23'!F26</f>
        <v>0.15</v>
      </c>
      <c r="G316" s="6">
        <f>'Feb-23'!G26</f>
        <v>36.616228837209299</v>
      </c>
    </row>
    <row r="317" spans="1:7">
      <c r="A317" s="15">
        <v>44982</v>
      </c>
      <c r="B317" s="16">
        <f>'Feb-23'!B27</f>
        <v>200</v>
      </c>
      <c r="C317" s="16">
        <f>'Feb-23'!C27</f>
        <v>606.12</v>
      </c>
      <c r="D317" s="16">
        <f>'Feb-23'!D27</f>
        <v>192508.13000000009</v>
      </c>
      <c r="E317" s="56">
        <f>'Feb-23'!E27</f>
        <v>0.39276576000000002</v>
      </c>
      <c r="F317" s="16">
        <f>'Feb-23'!F27</f>
        <v>0.24</v>
      </c>
      <c r="G317" s="6">
        <f>'Feb-23'!G27</f>
        <v>58.469436279069768</v>
      </c>
    </row>
    <row r="318" spans="1:7">
      <c r="A318" s="15">
        <v>44983</v>
      </c>
      <c r="B318" s="16">
        <f>'Feb-23'!B28</f>
        <v>200</v>
      </c>
      <c r="C318" s="16">
        <f>'Feb-23'!C28</f>
        <v>802.75</v>
      </c>
      <c r="D318" s="16">
        <f>'Feb-23'!D28</f>
        <v>193310.88000000009</v>
      </c>
      <c r="E318" s="56">
        <f>'Feb-23'!E28</f>
        <v>0.52018200000000003</v>
      </c>
      <c r="F318" s="16">
        <f>'Feb-23'!F28</f>
        <v>0.32</v>
      </c>
      <c r="G318" s="6">
        <f>'Feb-23'!G28</f>
        <v>77.437372093023257</v>
      </c>
    </row>
    <row r="319" spans="1:7">
      <c r="A319" s="15">
        <v>44984</v>
      </c>
      <c r="B319" s="16">
        <f>'Feb-23'!B29</f>
        <v>200</v>
      </c>
      <c r="C319" s="16">
        <f>'Feb-23'!C29</f>
        <v>758.3</v>
      </c>
      <c r="D319" s="16">
        <f>'Feb-23'!D29</f>
        <v>194069.18000000008</v>
      </c>
      <c r="E319" s="56">
        <f>'Feb-23'!E29</f>
        <v>0.49137839999999999</v>
      </c>
      <c r="F319" s="16">
        <f>'Feb-23'!F29</f>
        <v>0.3</v>
      </c>
      <c r="G319" s="6">
        <f>'Feb-23'!G29</f>
        <v>73.149497674418598</v>
      </c>
    </row>
    <row r="320" spans="1:7">
      <c r="A320" s="15">
        <v>44985</v>
      </c>
      <c r="B320" s="16">
        <f>'Feb-23'!B30</f>
        <v>200</v>
      </c>
      <c r="C320" s="16">
        <f>'Feb-23'!C30</f>
        <v>761.5</v>
      </c>
      <c r="D320" s="16">
        <f>'Feb-23'!D30</f>
        <v>194830.68000000008</v>
      </c>
      <c r="E320" s="56">
        <f>'Feb-23'!E30</f>
        <v>0.493452</v>
      </c>
      <c r="F320" s="16">
        <f>'Feb-23'!F30</f>
        <v>0.31</v>
      </c>
      <c r="G320" s="6">
        <f>'Feb-23'!G30</f>
        <v>73.458186046511614</v>
      </c>
    </row>
    <row r="321" spans="1:7">
      <c r="A321" s="15">
        <v>44986</v>
      </c>
      <c r="B321" s="16">
        <f>'Mar- 23'!B3</f>
        <v>200</v>
      </c>
      <c r="C321" s="16">
        <f>'Mar- 23'!C3</f>
        <v>794.46</v>
      </c>
      <c r="D321" s="16">
        <f>'Mar- 23'!D3</f>
        <v>195592.18000000008</v>
      </c>
      <c r="E321" s="56">
        <f>'Mar- 23'!E3</f>
        <v>0.51481008000000006</v>
      </c>
      <c r="F321" s="16">
        <f>'Mar- 23'!F3</f>
        <v>0.32</v>
      </c>
      <c r="G321" s="6">
        <f>'Mar- 23'!G3</f>
        <v>76.637676279069765</v>
      </c>
    </row>
    <row r="322" spans="1:7">
      <c r="A322" s="15">
        <v>44987</v>
      </c>
      <c r="B322" s="16">
        <f>'Mar- 23'!B4</f>
        <v>200</v>
      </c>
      <c r="C322" s="16">
        <f>'Mar- 23'!C4</f>
        <v>793.01</v>
      </c>
      <c r="D322" s="16">
        <f>'Mar- 23'!D4</f>
        <v>196385.19000000009</v>
      </c>
      <c r="E322" s="56">
        <f>'Mar- 23'!E4</f>
        <v>0.51387048000000002</v>
      </c>
      <c r="F322" s="16">
        <f>'Mar- 23'!F4</f>
        <v>0.32</v>
      </c>
      <c r="G322" s="6">
        <f>'Mar- 23'!G4</f>
        <v>76.497801860465117</v>
      </c>
    </row>
    <row r="323" spans="1:7">
      <c r="A323" s="15">
        <v>44988</v>
      </c>
      <c r="B323" s="16">
        <f>'Mar- 23'!B5</f>
        <v>200</v>
      </c>
      <c r="C323" s="16">
        <f>'Mar- 23'!C5</f>
        <v>466.66</v>
      </c>
      <c r="D323" s="16">
        <f>'Mar- 23'!D5</f>
        <v>196851.85000000009</v>
      </c>
      <c r="E323" s="56">
        <f>'Mar- 23'!E5</f>
        <v>0.30239568</v>
      </c>
      <c r="F323" s="16">
        <f>'Mar- 23'!F5</f>
        <v>0.19</v>
      </c>
      <c r="G323" s="6">
        <f>'Mar- 23'!G5</f>
        <v>45.016411162790696</v>
      </c>
    </row>
    <row r="324" spans="1:7">
      <c r="A324" s="15">
        <v>44989</v>
      </c>
      <c r="B324" s="16">
        <f>'Mar- 23'!B6</f>
        <v>200</v>
      </c>
      <c r="C324" s="16">
        <f>'Mar- 23'!C6</f>
        <v>433.89</v>
      </c>
      <c r="D324" s="16">
        <f>'Mar- 23'!D6</f>
        <v>197285.74000000011</v>
      </c>
      <c r="E324" s="56">
        <f>'Mar- 23'!E6</f>
        <v>0.28116072000000003</v>
      </c>
      <c r="F324" s="16">
        <f>'Mar- 23'!F6</f>
        <v>0.17</v>
      </c>
      <c r="G324" s="6">
        <f>'Mar- 23'!G6</f>
        <v>41.855249302325575</v>
      </c>
    </row>
    <row r="325" spans="1:7">
      <c r="A325" s="15">
        <v>44990</v>
      </c>
      <c r="B325" s="16">
        <f>'Mar- 23'!B7</f>
        <v>200</v>
      </c>
      <c r="C325" s="16">
        <f>'Mar- 23'!C7</f>
        <v>838.24</v>
      </c>
      <c r="D325" s="16">
        <f>'Mar- 23'!D7</f>
        <v>198123.9800000001</v>
      </c>
      <c r="E325" s="56">
        <f>'Mar- 23'!E7</f>
        <v>0.54317952000000003</v>
      </c>
      <c r="F325" s="16">
        <f>'Mar- 23'!F7</f>
        <v>0.34</v>
      </c>
      <c r="G325" s="6">
        <f>'Mar- 23'!G7</f>
        <v>80.860919069767434</v>
      </c>
    </row>
    <row r="326" spans="1:7">
      <c r="A326" s="15">
        <v>44991</v>
      </c>
      <c r="B326" s="16">
        <f>'Mar- 23'!B8</f>
        <v>200</v>
      </c>
      <c r="C326" s="16">
        <f>'Mar- 23'!C8</f>
        <v>833.7</v>
      </c>
      <c r="D326" s="16">
        <f>'Mar- 23'!D8</f>
        <v>198957.68000000011</v>
      </c>
      <c r="E326" s="56">
        <f>'Mar- 23'!E8</f>
        <v>0.54023759999999998</v>
      </c>
      <c r="F326" s="16">
        <f>'Mar- 23'!F8</f>
        <v>0.33</v>
      </c>
      <c r="G326" s="6">
        <f>'Mar- 23'!G8</f>
        <v>80.42296744186045</v>
      </c>
    </row>
    <row r="327" spans="1:7">
      <c r="A327" s="15">
        <v>44992</v>
      </c>
      <c r="B327" s="16">
        <f>'Mar- 23'!B9</f>
        <v>200</v>
      </c>
      <c r="C327" s="16">
        <f>'Mar- 23'!C9</f>
        <v>863.23</v>
      </c>
      <c r="D327" s="16">
        <f>'Mar- 23'!D9</f>
        <v>199820.91000000012</v>
      </c>
      <c r="E327" s="56">
        <f>'Mar- 23'!E9</f>
        <v>0.5593730400000001</v>
      </c>
      <c r="F327" s="16">
        <f>'Mar- 23'!F9</f>
        <v>0.35</v>
      </c>
      <c r="G327" s="6">
        <f>'Mar- 23'!G9</f>
        <v>83.271582325581392</v>
      </c>
    </row>
    <row r="328" spans="1:7">
      <c r="A328" s="15">
        <v>44993</v>
      </c>
      <c r="B328" s="16">
        <f>'Mar- 23'!B10</f>
        <v>200</v>
      </c>
      <c r="C328" s="16">
        <f>'Mar- 23'!C10</f>
        <v>707.35</v>
      </c>
      <c r="D328" s="16">
        <f>'Mar- 23'!D10</f>
        <v>200528.26000000013</v>
      </c>
      <c r="E328" s="56">
        <f>'Mar- 23'!E10</f>
        <v>0.45836280000000001</v>
      </c>
      <c r="F328" s="16">
        <f>'Mar- 23'!F10</f>
        <v>0.28000000000000003</v>
      </c>
      <c r="G328" s="6">
        <f>'Mar- 23'!G10</f>
        <v>68.234599999999986</v>
      </c>
    </row>
    <row r="329" spans="1:7">
      <c r="A329" s="15">
        <v>44994</v>
      </c>
      <c r="B329" s="16">
        <f>'Mar- 23'!B11</f>
        <v>200</v>
      </c>
      <c r="C329" s="16">
        <f>'Mar- 23'!C11</f>
        <v>719.58</v>
      </c>
      <c r="D329" s="16">
        <f>'Mar- 23'!D11</f>
        <v>201247.84000000011</v>
      </c>
      <c r="E329" s="56">
        <f>'Mar- 23'!E11</f>
        <v>0.46628784000000001</v>
      </c>
      <c r="F329" s="16">
        <f>'Mar- 23'!F11</f>
        <v>0.28999999999999998</v>
      </c>
      <c r="G329" s="6">
        <f>'Mar- 23'!G11</f>
        <v>69.414368372093023</v>
      </c>
    </row>
    <row r="330" spans="1:7">
      <c r="A330" s="15">
        <v>44995</v>
      </c>
      <c r="B330" s="16">
        <f>'Mar- 23'!B12</f>
        <v>200</v>
      </c>
      <c r="C330" s="16">
        <f>'Mar- 23'!C12</f>
        <v>564.24</v>
      </c>
      <c r="D330" s="16">
        <f>'Mar- 23'!D12</f>
        <v>201812.0800000001</v>
      </c>
      <c r="E330" s="56">
        <f>'Mar- 23'!E12</f>
        <v>0.36562751999999998</v>
      </c>
      <c r="F330" s="16">
        <f>'Mar- 23'!F12</f>
        <v>0.23</v>
      </c>
      <c r="G330" s="6">
        <f>'Mar- 23'!G12</f>
        <v>54.42947720930232</v>
      </c>
    </row>
    <row r="331" spans="1:7">
      <c r="A331" s="15">
        <v>44996</v>
      </c>
      <c r="B331" s="16">
        <f>'Mar- 23'!B13</f>
        <v>200</v>
      </c>
      <c r="C331" s="16">
        <f>'Mar- 23'!C13</f>
        <v>770.89</v>
      </c>
      <c r="D331" s="16">
        <f>'Mar- 23'!D13</f>
        <v>202582.97000000012</v>
      </c>
      <c r="E331" s="56">
        <f>'Mar- 23'!E13</f>
        <v>0.49953671999999999</v>
      </c>
      <c r="F331" s="16">
        <f>'Mar- 23'!F13</f>
        <v>0.31</v>
      </c>
      <c r="G331" s="6">
        <f>'Mar- 23'!G13</f>
        <v>74.363993488372088</v>
      </c>
    </row>
    <row r="332" spans="1:7">
      <c r="A332" s="15">
        <v>44997</v>
      </c>
      <c r="B332" s="16">
        <f>'Mar- 23'!B14</f>
        <v>200</v>
      </c>
      <c r="C332" s="16">
        <f>'Mar- 23'!C14</f>
        <v>796.39</v>
      </c>
      <c r="D332" s="16">
        <f>'Mar- 23'!D14</f>
        <v>203379.36000000013</v>
      </c>
      <c r="E332" s="56">
        <f>'Mar- 23'!E14</f>
        <v>0.51606071999999992</v>
      </c>
      <c r="F332" s="16">
        <f>'Mar- 23'!F14</f>
        <v>0.32</v>
      </c>
      <c r="G332" s="6">
        <f>'Mar- 23'!G14</f>
        <v>76.823853953488367</v>
      </c>
    </row>
    <row r="333" spans="1:7">
      <c r="A333" s="15">
        <v>44998</v>
      </c>
      <c r="B333" s="16">
        <f>'Mar- 23'!B15</f>
        <v>200</v>
      </c>
      <c r="C333" s="16">
        <f>'Mar- 23'!C15</f>
        <v>910.88</v>
      </c>
      <c r="D333" s="16">
        <f>'Mar- 23'!D15</f>
        <v>204290.24000000014</v>
      </c>
      <c r="E333" s="56">
        <f>'Mar- 23'!E15</f>
        <v>0.59025024000000004</v>
      </c>
      <c r="F333" s="16">
        <f>'Mar- 23'!F15</f>
        <v>0.36</v>
      </c>
      <c r="G333" s="6">
        <f>'Mar- 23'!G15</f>
        <v>87.868145116279067</v>
      </c>
    </row>
    <row r="334" spans="1:7">
      <c r="A334" s="15">
        <v>44999</v>
      </c>
      <c r="B334" s="16">
        <f>'Mar- 23'!B16</f>
        <v>200</v>
      </c>
      <c r="C334" s="16">
        <f>'Mar- 23'!C16</f>
        <v>732.22</v>
      </c>
      <c r="D334" s="16">
        <f>'Mar- 23'!D16</f>
        <v>205022.46000000014</v>
      </c>
      <c r="E334" s="56">
        <f>'Mar- 23'!E16</f>
        <v>0.47447855999999999</v>
      </c>
      <c r="F334" s="16">
        <f>'Mar- 23'!F16</f>
        <v>0.28999999999999998</v>
      </c>
      <c r="G334" s="6">
        <f>'Mar- 23'!G16</f>
        <v>70.633687441860459</v>
      </c>
    </row>
    <row r="335" spans="1:7">
      <c r="A335" s="15">
        <v>45000</v>
      </c>
      <c r="B335" s="16">
        <f>'Mar- 23'!B17</f>
        <v>200</v>
      </c>
      <c r="C335" s="16">
        <f>'Mar- 23'!C17</f>
        <v>610.75</v>
      </c>
      <c r="D335" s="16">
        <f>'Mar- 23'!D17</f>
        <v>205633.21000000014</v>
      </c>
      <c r="E335" s="56">
        <f>'Mar- 23'!E17</f>
        <v>0.39576600000000001</v>
      </c>
      <c r="F335" s="16">
        <f>'Mar- 23'!F17</f>
        <v>0.24</v>
      </c>
      <c r="G335" s="6">
        <f>'Mar- 23'!G17</f>
        <v>58.916069767441861</v>
      </c>
    </row>
    <row r="336" spans="1:7">
      <c r="A336" s="15">
        <v>45001</v>
      </c>
      <c r="B336" s="16">
        <f>'Mar- 23'!B18</f>
        <v>200</v>
      </c>
      <c r="C336" s="16">
        <f>'Mar- 23'!C18</f>
        <v>685.56</v>
      </c>
      <c r="D336" s="16">
        <f>'Mar- 23'!D18</f>
        <v>206318.77000000014</v>
      </c>
      <c r="E336" s="56">
        <f>'Mar- 23'!E18</f>
        <v>0.44424288000000001</v>
      </c>
      <c r="F336" s="16">
        <f>'Mar- 23'!F18</f>
        <v>0.27</v>
      </c>
      <c r="G336" s="6">
        <f>'Mar- 23'!G18</f>
        <v>66.132625116279058</v>
      </c>
    </row>
    <row r="337" spans="1:7">
      <c r="A337" s="15">
        <v>45002</v>
      </c>
      <c r="B337" s="16">
        <f>'Mar- 23'!B19</f>
        <v>200</v>
      </c>
      <c r="C337" s="16">
        <f>'Mar- 23'!C19</f>
        <v>436.54</v>
      </c>
      <c r="D337" s="16">
        <f>'Mar- 23'!D19</f>
        <v>206755.31000000014</v>
      </c>
      <c r="E337" s="56">
        <f>'Mar- 23'!E19</f>
        <v>0.28287792000000006</v>
      </c>
      <c r="F337" s="16">
        <f>'Mar- 23'!F19</f>
        <v>0.18</v>
      </c>
      <c r="G337" s="6">
        <f>'Mar- 23'!G19</f>
        <v>42.110881860465113</v>
      </c>
    </row>
    <row r="338" spans="1:7">
      <c r="A338" s="15">
        <v>45003</v>
      </c>
      <c r="B338" s="16">
        <f>'Mar- 23'!B20</f>
        <v>200</v>
      </c>
      <c r="C338" s="16">
        <f>'Mar- 23'!C20</f>
        <v>334.75</v>
      </c>
      <c r="D338" s="16">
        <f>'Mar- 23'!D20</f>
        <v>207090.06000000014</v>
      </c>
      <c r="E338" s="56">
        <f>'Mar- 23'!E20</f>
        <v>0.216918</v>
      </c>
      <c r="F338" s="16">
        <f>'Mar- 23'!F20</f>
        <v>0.13</v>
      </c>
      <c r="G338" s="6">
        <f>'Mar- 23'!G20</f>
        <v>32.2916976744186</v>
      </c>
    </row>
    <row r="339" spans="1:7">
      <c r="A339" s="15">
        <v>45004</v>
      </c>
      <c r="B339" s="16">
        <f>'Mar- 23'!B21</f>
        <v>200</v>
      </c>
      <c r="C339" s="16">
        <f>'Mar- 23'!C21</f>
        <v>478.94</v>
      </c>
      <c r="D339" s="16">
        <f>'Mar- 23'!D21</f>
        <v>207569.00000000015</v>
      </c>
      <c r="E339" s="56">
        <f>'Mar- 23'!E21</f>
        <v>0.31035311999999998</v>
      </c>
      <c r="F339" s="16">
        <f>'Mar- 23'!F21</f>
        <v>0.19</v>
      </c>
      <c r="G339" s="6">
        <f>'Mar- 23'!G21</f>
        <v>46.201002790697672</v>
      </c>
    </row>
    <row r="340" spans="1:7">
      <c r="A340" s="15">
        <v>45005</v>
      </c>
      <c r="B340" s="16">
        <f>'Mar- 23'!B22</f>
        <v>200</v>
      </c>
      <c r="C340" s="16">
        <f>'Mar- 23'!C22</f>
        <v>388.66</v>
      </c>
      <c r="D340" s="16">
        <f>'Mar- 23'!D22</f>
        <v>207957.66000000015</v>
      </c>
      <c r="E340" s="56">
        <f>'Mar- 23'!E22</f>
        <v>0.25185168000000002</v>
      </c>
      <c r="F340" s="16">
        <f>'Mar- 23'!F22</f>
        <v>0.16</v>
      </c>
      <c r="G340" s="6">
        <f>'Mar- 23'!G22</f>
        <v>37.492132093023258</v>
      </c>
    </row>
    <row r="341" spans="1:7">
      <c r="A341" s="15">
        <v>45006</v>
      </c>
      <c r="B341" s="16">
        <f>'Mar- 23'!B23</f>
        <v>200</v>
      </c>
      <c r="C341" s="16">
        <f>'Mar- 23'!C23</f>
        <v>316.14</v>
      </c>
      <c r="D341" s="16">
        <f>'Mar- 23'!D23</f>
        <v>208273.80000000016</v>
      </c>
      <c r="E341" s="56">
        <f>'Mar- 23'!E23</f>
        <v>0.20485871999999999</v>
      </c>
      <c r="F341" s="16">
        <f>'Mar- 23'!F23</f>
        <v>0.13</v>
      </c>
      <c r="G341" s="6">
        <f>'Mar- 23'!G23</f>
        <v>30.49648186046511</v>
      </c>
    </row>
    <row r="342" spans="1:7">
      <c r="A342" s="15">
        <v>45007</v>
      </c>
      <c r="B342" s="16">
        <f>'Mar- 23'!B24</f>
        <v>200</v>
      </c>
      <c r="C342" s="16">
        <f>'Mar- 23'!C24</f>
        <v>688.07</v>
      </c>
      <c r="D342" s="16">
        <f>'Mar- 23'!D24</f>
        <v>208961.87000000017</v>
      </c>
      <c r="E342" s="56">
        <f>'Mar- 23'!E24</f>
        <v>0.44586936000000005</v>
      </c>
      <c r="F342" s="16">
        <f>'Mar- 23'!F24</f>
        <v>0.28000000000000003</v>
      </c>
      <c r="G342" s="6">
        <f>'Mar- 23'!G24</f>
        <v>66.374752558139534</v>
      </c>
    </row>
    <row r="343" spans="1:7">
      <c r="A343" s="15">
        <v>45008</v>
      </c>
      <c r="B343" s="16">
        <f>'Mar- 23'!B25</f>
        <v>200</v>
      </c>
      <c r="C343" s="16">
        <f>'Mar- 23'!C25</f>
        <v>837.49</v>
      </c>
      <c r="D343" s="16">
        <f>'Mar- 23'!D25</f>
        <v>209799.36000000016</v>
      </c>
      <c r="E343" s="56">
        <f>'Mar- 23'!E25</f>
        <v>0.54269352000000004</v>
      </c>
      <c r="F343" s="16">
        <f>'Mar- 23'!F25</f>
        <v>0.34</v>
      </c>
      <c r="G343" s="6">
        <f>'Mar- 23'!G25</f>
        <v>80.788570232558143</v>
      </c>
    </row>
    <row r="344" spans="1:7">
      <c r="A344" s="15">
        <v>45009</v>
      </c>
      <c r="B344" s="16">
        <f>'Mar- 23'!B26</f>
        <v>200</v>
      </c>
      <c r="C344" s="16">
        <f>'Mar- 23'!C26</f>
        <v>1060.43</v>
      </c>
      <c r="D344" s="16">
        <f>'Mar- 23'!D26</f>
        <v>210859.79000000015</v>
      </c>
      <c r="E344" s="56">
        <f>'Mar- 23'!E26</f>
        <v>0.68715864000000004</v>
      </c>
      <c r="F344" s="16">
        <f>'Mar- 23'!F26</f>
        <v>0.42</v>
      </c>
      <c r="G344" s="6">
        <f>'Mar- 23'!G26</f>
        <v>102.29450325581395</v>
      </c>
    </row>
    <row r="345" spans="1:7">
      <c r="A345" s="15">
        <v>45010</v>
      </c>
      <c r="B345" s="16">
        <f>'Mar- 23'!B27</f>
        <v>200</v>
      </c>
      <c r="C345" s="16">
        <f>'Mar- 23'!C27</f>
        <v>993.92</v>
      </c>
      <c r="D345" s="16">
        <f>'Mar- 23'!D27</f>
        <v>211853.71000000017</v>
      </c>
      <c r="E345" s="56">
        <f>'Mar- 23'!E27</f>
        <v>0.64406015999999999</v>
      </c>
      <c r="F345" s="16">
        <f>'Mar- 23'!F27</f>
        <v>0.4</v>
      </c>
      <c r="G345" s="6">
        <f>'Mar- 23'!G27</f>
        <v>95.878608372092998</v>
      </c>
    </row>
    <row r="346" spans="1:7">
      <c r="A346" s="15">
        <v>45011</v>
      </c>
      <c r="B346" s="16">
        <f>'Mar- 23'!B28</f>
        <v>200</v>
      </c>
      <c r="C346" s="16">
        <f>'Mar- 23'!C28</f>
        <v>908.66</v>
      </c>
      <c r="D346" s="16">
        <f>'Mar- 23'!D28</f>
        <v>212762.37000000017</v>
      </c>
      <c r="E346" s="56">
        <f>'Mar- 23'!E28</f>
        <v>0.58881168000000006</v>
      </c>
      <c r="F346" s="16">
        <f>'Mar- 23'!F28</f>
        <v>0.36</v>
      </c>
      <c r="G346" s="6">
        <f>'Mar- 23'!G28</f>
        <v>87.653992558139521</v>
      </c>
    </row>
    <row r="347" spans="1:7">
      <c r="A347" s="15">
        <v>45012</v>
      </c>
      <c r="B347" s="16">
        <f>'Mar- 23'!B29</f>
        <v>200</v>
      </c>
      <c r="C347" s="16">
        <f>'Mar- 23'!C29</f>
        <v>527.34</v>
      </c>
      <c r="D347" s="16">
        <f>'Mar- 23'!D29</f>
        <v>213289.71000000017</v>
      </c>
      <c r="E347" s="56">
        <f>'Mar- 23'!E29</f>
        <v>0.34171632000000002</v>
      </c>
      <c r="F347" s="16">
        <f>'Mar- 23'!F29</f>
        <v>0.21</v>
      </c>
      <c r="G347" s="6">
        <f>'Mar- 23'!G29</f>
        <v>50.869914418604651</v>
      </c>
    </row>
    <row r="348" spans="1:7">
      <c r="A348" s="15">
        <v>45013</v>
      </c>
      <c r="B348" s="16">
        <f>'Mar- 23'!B30</f>
        <v>200</v>
      </c>
      <c r="C348" s="16">
        <f>'Mar- 23'!C30</f>
        <v>922.74</v>
      </c>
      <c r="D348" s="16">
        <f>'Mar- 23'!D30</f>
        <v>214212.45000000016</v>
      </c>
      <c r="E348" s="56">
        <f>'Mar- 23'!E30</f>
        <v>0.59793552000000005</v>
      </c>
      <c r="F348" s="16">
        <f>'Mar- 23'!F30</f>
        <v>0.37</v>
      </c>
      <c r="G348" s="6">
        <f>'Mar- 23'!G30</f>
        <v>89.012221395348831</v>
      </c>
    </row>
    <row r="349" spans="1:7">
      <c r="A349" s="15">
        <v>45014</v>
      </c>
      <c r="B349" s="16">
        <f>'Mar- 23'!B31</f>
        <v>200</v>
      </c>
      <c r="C349" s="16">
        <f>'Mar- 23'!C31</f>
        <v>673.51</v>
      </c>
      <c r="D349" s="16">
        <f>'Mar- 23'!D31</f>
        <v>214885.96000000017</v>
      </c>
      <c r="E349" s="56">
        <f>'Mar- 23'!E31</f>
        <v>0.43643447999999996</v>
      </c>
      <c r="F349" s="16">
        <f>'Mar- 23'!F31</f>
        <v>0.27</v>
      </c>
      <c r="G349" s="6">
        <f>'Mar- 23'!G31</f>
        <v>64.97022046511627</v>
      </c>
    </row>
    <row r="350" spans="1:7">
      <c r="A350" s="15">
        <v>45015</v>
      </c>
      <c r="B350" s="16">
        <f>'Mar- 23'!B32</f>
        <v>200</v>
      </c>
      <c r="C350" s="16">
        <f>'Mar- 23'!C32</f>
        <v>887.24</v>
      </c>
      <c r="D350" s="16">
        <f>'Mar- 23'!D32</f>
        <v>215773.20000000016</v>
      </c>
      <c r="E350" s="56">
        <f>'Mar- 23'!E32</f>
        <v>0.57493152000000003</v>
      </c>
      <c r="F350" s="16">
        <f>'Mar- 23'!F32</f>
        <v>0.36</v>
      </c>
      <c r="G350" s="6">
        <f>'Mar- 23'!G32</f>
        <v>85.587709767441851</v>
      </c>
    </row>
    <row r="351" spans="1:7">
      <c r="A351" s="15">
        <v>45016</v>
      </c>
      <c r="B351" s="16">
        <f>'Mar- 23'!B33</f>
        <v>200</v>
      </c>
      <c r="C351" s="16">
        <f>'Mar- 23'!C33</f>
        <v>642.84</v>
      </c>
      <c r="D351" s="16">
        <f>'Mar- 23'!D33</f>
        <v>216416.04000000015</v>
      </c>
      <c r="E351" s="56">
        <f>'Mar- 23'!E33</f>
        <v>0.41656032000000004</v>
      </c>
      <c r="F351" s="16">
        <f>'Mar- 23'!F33</f>
        <v>0.26</v>
      </c>
      <c r="G351" s="6">
        <f>'Mar- 23'!G33</f>
        <v>62.01163534883721</v>
      </c>
    </row>
    <row r="352" spans="1:7">
      <c r="A352" s="15">
        <v>45017</v>
      </c>
      <c r="B352" s="16">
        <f>'Apr- 23'!B3</f>
        <v>200</v>
      </c>
      <c r="C352" s="16">
        <f>'Apr- 23'!C3</f>
        <v>280.56</v>
      </c>
      <c r="D352" s="16">
        <f>'Apr- 23'!D3</f>
        <v>217058.88000000015</v>
      </c>
      <c r="E352" s="56">
        <f>'Apr- 23'!E3</f>
        <v>0.18180288</v>
      </c>
      <c r="F352" s="16">
        <f>'Apr- 23'!F3</f>
        <v>0.11</v>
      </c>
      <c r="G352" s="6">
        <f>'Apr- 23'!G3</f>
        <v>28.395281860465122</v>
      </c>
    </row>
    <row r="353" spans="1:7">
      <c r="A353" s="15">
        <v>45018</v>
      </c>
      <c r="B353" s="16">
        <f>'Apr- 23'!B4</f>
        <v>200</v>
      </c>
      <c r="C353" s="16">
        <f>'Apr- 23'!C4</f>
        <v>1004.85</v>
      </c>
      <c r="D353" s="16">
        <f>'Apr- 23'!D4</f>
        <v>218063.73000000016</v>
      </c>
      <c r="E353" s="56">
        <f>'Apr- 23'!E4</f>
        <v>0.65114280000000002</v>
      </c>
      <c r="F353" s="16">
        <f>'Apr- 23'!F4</f>
        <v>0.4</v>
      </c>
      <c r="G353" s="6">
        <f>'Apr- 23'!G4</f>
        <v>101.70016744186049</v>
      </c>
    </row>
    <row r="354" spans="1:7">
      <c r="A354" s="15">
        <v>45019</v>
      </c>
      <c r="B354" s="16">
        <f>'Apr- 23'!B5</f>
        <v>200</v>
      </c>
      <c r="C354" s="16">
        <f>'Apr- 23'!C5</f>
        <v>1000.32</v>
      </c>
      <c r="D354" s="16">
        <f>'Apr- 23'!D5</f>
        <v>219064.05000000016</v>
      </c>
      <c r="E354" s="56">
        <f>'Apr- 23'!E5</f>
        <v>0.64820736000000012</v>
      </c>
      <c r="F354" s="16">
        <f>'Apr- 23'!F5</f>
        <v>0.4</v>
      </c>
      <c r="G354" s="6">
        <f>'Apr- 23'!G5</f>
        <v>101.2416893023256</v>
      </c>
    </row>
    <row r="355" spans="1:7">
      <c r="A355" s="15">
        <v>45020</v>
      </c>
      <c r="B355" s="16">
        <f>'Apr- 23'!B6</f>
        <v>200</v>
      </c>
      <c r="C355" s="16">
        <f>'Apr- 23'!C6</f>
        <v>973.13</v>
      </c>
      <c r="D355" s="16">
        <f>'Apr- 23'!D6</f>
        <v>220037.18000000017</v>
      </c>
      <c r="E355" s="56">
        <f>'Apr- 23'!E6</f>
        <v>0.63058824000000002</v>
      </c>
      <c r="F355" s="16">
        <f>'Apr- 23'!F6</f>
        <v>0.39</v>
      </c>
      <c r="G355" s="6">
        <f>'Apr- 23'!G6</f>
        <v>98.489808372093037</v>
      </c>
    </row>
    <row r="356" spans="1:7">
      <c r="A356" s="15">
        <v>45021</v>
      </c>
      <c r="B356" s="16">
        <f>'Apr- 23'!B7</f>
        <v>200</v>
      </c>
      <c r="C356" s="16">
        <f>'Apr- 23'!C7</f>
        <v>933.32</v>
      </c>
      <c r="D356" s="16">
        <f>'Apr- 23'!D7</f>
        <v>220970.50000000017</v>
      </c>
      <c r="E356" s="56">
        <f>'Apr- 23'!E7</f>
        <v>0.60479136</v>
      </c>
      <c r="F356" s="16">
        <f>'Apr- 23'!F7</f>
        <v>0.37</v>
      </c>
      <c r="G356" s="6">
        <f>'Apr- 23'!G7</f>
        <v>94.460666046511648</v>
      </c>
    </row>
    <row r="357" spans="1:7">
      <c r="A357" s="15">
        <v>45022</v>
      </c>
      <c r="B357" s="16">
        <f>'Apr- 23'!B8</f>
        <v>200</v>
      </c>
      <c r="C357" s="16">
        <f>'Apr- 23'!C8</f>
        <v>988.16</v>
      </c>
      <c r="D357" s="16">
        <f>'Apr- 23'!D8</f>
        <v>221958.66000000018</v>
      </c>
      <c r="E357" s="56">
        <f>'Apr- 23'!E8</f>
        <v>0.64032767999999995</v>
      </c>
      <c r="F357" s="16">
        <f>'Apr- 23'!F8</f>
        <v>0.4</v>
      </c>
      <c r="G357" s="6">
        <f>'Apr- 23'!G8</f>
        <v>100.01098418604651</v>
      </c>
    </row>
    <row r="358" spans="1:7">
      <c r="A358" s="15">
        <v>45023</v>
      </c>
      <c r="B358" s="16">
        <f>'Apr- 23'!B9</f>
        <v>200</v>
      </c>
      <c r="C358" s="16">
        <f>'Apr- 23'!C9</f>
        <v>1023.02</v>
      </c>
      <c r="D358" s="16">
        <f>'Apr- 23'!D9</f>
        <v>222981.68000000017</v>
      </c>
      <c r="E358" s="56">
        <f>'Apr- 23'!E9</f>
        <v>0.66291696</v>
      </c>
      <c r="F358" s="16">
        <f>'Apr- 23'!F9</f>
        <v>0.41</v>
      </c>
      <c r="G358" s="6">
        <f>'Apr- 23'!G9</f>
        <v>103.53914046511628</v>
      </c>
    </row>
    <row r="359" spans="1:7">
      <c r="A359" s="15">
        <v>45024</v>
      </c>
      <c r="B359" s="16">
        <f>'Apr- 23'!B10</f>
        <v>200</v>
      </c>
      <c r="C359" s="16">
        <f>'Apr- 23'!C10</f>
        <v>1004.85</v>
      </c>
      <c r="D359" s="16">
        <f>'Apr- 23'!D10</f>
        <v>223986.53000000017</v>
      </c>
      <c r="E359" s="56">
        <f>'Apr- 23'!E10</f>
        <v>0.65114280000000002</v>
      </c>
      <c r="F359" s="16">
        <f>'Apr- 23'!F10</f>
        <v>0.4</v>
      </c>
      <c r="G359" s="6">
        <f>'Apr- 23'!G10</f>
        <v>101.70016744186049</v>
      </c>
    </row>
    <row r="360" spans="1:7">
      <c r="A360" s="15">
        <v>45025</v>
      </c>
      <c r="B360" s="16">
        <f>'Apr- 23'!B11</f>
        <v>200</v>
      </c>
      <c r="C360" s="16">
        <f>'Apr- 23'!C11</f>
        <v>972.61</v>
      </c>
      <c r="D360" s="16">
        <f>'Apr- 23'!D11</f>
        <v>224959.14000000016</v>
      </c>
      <c r="E360" s="56">
        <f>'Apr- 23'!E11</f>
        <v>0.63025127999999997</v>
      </c>
      <c r="F360" s="16">
        <f>'Apr- 23'!F11</f>
        <v>0.39</v>
      </c>
      <c r="G360" s="6">
        <f>'Apr- 23'!G11</f>
        <v>98.437179534883725</v>
      </c>
    </row>
    <row r="361" spans="1:7">
      <c r="A361" s="15">
        <v>45026</v>
      </c>
      <c r="B361" s="16">
        <f>'Apr- 23'!B12</f>
        <v>200</v>
      </c>
      <c r="C361" s="16">
        <f>'Apr- 23'!C12</f>
        <v>944.73</v>
      </c>
      <c r="D361" s="16">
        <f>'Apr- 23'!D12</f>
        <v>225903.87000000017</v>
      </c>
      <c r="E361" s="56">
        <f>'Apr- 23'!E12</f>
        <v>0.61218504000000007</v>
      </c>
      <c r="F361" s="16">
        <f>'Apr- 23'!F12</f>
        <v>0.38</v>
      </c>
      <c r="G361" s="6">
        <f>'Apr- 23'!G12</f>
        <v>95.615464186046523</v>
      </c>
    </row>
    <row r="362" spans="1:7">
      <c r="A362" s="15">
        <v>45027</v>
      </c>
      <c r="B362" s="16">
        <f>'Apr- 23'!B13</f>
        <v>200</v>
      </c>
      <c r="C362" s="16">
        <f>'Apr- 23'!C13</f>
        <v>880.02</v>
      </c>
      <c r="D362" s="16">
        <f>'Apr- 23'!D13</f>
        <v>226783.89000000016</v>
      </c>
      <c r="E362" s="56">
        <f>'Apr- 23'!E13</f>
        <v>0.57025296000000003</v>
      </c>
      <c r="F362" s="16">
        <f>'Apr- 23'!F13</f>
        <v>0.35</v>
      </c>
      <c r="G362" s="6">
        <f>'Apr- 23'!G13</f>
        <v>89.066210232558134</v>
      </c>
    </row>
    <row r="363" spans="1:7">
      <c r="A363" s="15">
        <v>45028</v>
      </c>
      <c r="B363" s="16">
        <f>'Apr- 23'!B14</f>
        <v>200</v>
      </c>
      <c r="C363" s="16">
        <f>'Apr- 23'!C14</f>
        <v>944.02</v>
      </c>
      <c r="D363" s="16">
        <f>'Apr- 23'!D14</f>
        <v>227727.91000000015</v>
      </c>
      <c r="E363" s="56">
        <f>'Apr- 23'!E14</f>
        <v>0.61172495999999998</v>
      </c>
      <c r="F363" s="16">
        <f>'Apr- 23'!F14</f>
        <v>0.38</v>
      </c>
      <c r="G363" s="6">
        <f>'Apr- 23'!G14</f>
        <v>95.543605581395354</v>
      </c>
    </row>
    <row r="364" spans="1:7">
      <c r="A364" s="15">
        <v>45029</v>
      </c>
      <c r="B364" s="16">
        <f>'Apr- 23'!B15</f>
        <v>200</v>
      </c>
      <c r="C364" s="16">
        <f>'Apr- 23'!C15</f>
        <v>966.2</v>
      </c>
      <c r="D364" s="16">
        <f>'Apr- 23'!D15</f>
        <v>228694.11000000016</v>
      </c>
      <c r="E364" s="56">
        <f>'Apr- 23'!E15</f>
        <v>0.62609760000000003</v>
      </c>
      <c r="F364" s="16">
        <f>'Apr- 23'!F15</f>
        <v>0.39</v>
      </c>
      <c r="G364" s="6">
        <f>'Apr- 23'!G15</f>
        <v>97.78842790697675</v>
      </c>
    </row>
    <row r="365" spans="1:7">
      <c r="A365" s="15">
        <v>45030</v>
      </c>
      <c r="B365" s="16">
        <f>'Apr- 23'!B16</f>
        <v>200</v>
      </c>
      <c r="C365" s="16">
        <f>'Apr- 23'!C16</f>
        <v>905.38</v>
      </c>
      <c r="D365" s="16">
        <f>'Apr- 23'!D16</f>
        <v>229599.49000000017</v>
      </c>
      <c r="E365" s="56">
        <f>'Apr- 23'!E16</f>
        <v>0.58668624000000003</v>
      </c>
      <c r="F365" s="16">
        <f>'Apr- 23'!F16</f>
        <v>0.36</v>
      </c>
      <c r="G365" s="6">
        <f>'Apr- 23'!G16</f>
        <v>91.632878139534881</v>
      </c>
    </row>
    <row r="366" spans="1:7">
      <c r="A366" s="15">
        <v>45031</v>
      </c>
      <c r="B366" s="16">
        <f>'Apr- 23'!B17</f>
        <v>200</v>
      </c>
      <c r="C366" s="16">
        <f>'Apr- 23'!C17</f>
        <v>912.78</v>
      </c>
      <c r="D366" s="16">
        <f>'Apr- 23'!D17</f>
        <v>230512.27000000016</v>
      </c>
      <c r="E366" s="56">
        <f>'Apr- 23'!E17</f>
        <v>0.59148144000000002</v>
      </c>
      <c r="F366" s="16">
        <f>'Apr- 23'!F17</f>
        <v>0.37</v>
      </c>
      <c r="G366" s="6">
        <f>'Apr- 23'!G17</f>
        <v>92.381826976744193</v>
      </c>
    </row>
    <row r="367" spans="1:7">
      <c r="A367" s="15">
        <v>45032</v>
      </c>
      <c r="B367" s="16">
        <f>'Apr- 23'!B18</f>
        <v>200</v>
      </c>
      <c r="C367" s="16">
        <f>'Apr- 23'!C18</f>
        <v>860.88</v>
      </c>
      <c r="D367" s="16">
        <f>'Apr- 23'!D18</f>
        <v>231373.15000000017</v>
      </c>
      <c r="E367" s="56">
        <f>'Apr- 23'!E18</f>
        <v>0.55785024000000005</v>
      </c>
      <c r="F367" s="16">
        <f>'Apr- 23'!F18</f>
        <v>0.34</v>
      </c>
      <c r="G367" s="6">
        <f>'Apr- 23'!G18</f>
        <v>87.12906418604652</v>
      </c>
    </row>
    <row r="368" spans="1:7">
      <c r="A368" s="15">
        <v>45033</v>
      </c>
      <c r="B368" s="16">
        <f>'Apr- 23'!B19</f>
        <v>200</v>
      </c>
      <c r="C368" s="16">
        <f>'Apr- 23'!C19</f>
        <v>783.2</v>
      </c>
      <c r="D368" s="16">
        <f>'Apr- 23'!D19</f>
        <v>232156.35000000018</v>
      </c>
      <c r="E368" s="56">
        <f>'Apr- 23'!E19</f>
        <v>0.50751360000000001</v>
      </c>
      <c r="F368" s="16">
        <f>'Apr- 23'!F19</f>
        <v>0.31</v>
      </c>
      <c r="G368" s="6">
        <f>'Apr- 23'!G19</f>
        <v>79.267125581395348</v>
      </c>
    </row>
    <row r="369" spans="1:7">
      <c r="A369" s="15">
        <v>45034</v>
      </c>
      <c r="B369" s="16">
        <f>'Apr- 23'!B20</f>
        <v>200</v>
      </c>
      <c r="C369" s="16">
        <f>'Apr- 23'!C20</f>
        <v>775.89</v>
      </c>
      <c r="D369" s="16">
        <f>'Apr- 23'!D20</f>
        <v>232932.24000000019</v>
      </c>
      <c r="E369" s="56">
        <f>'Apr- 23'!E20</f>
        <v>0.50277671999999995</v>
      </c>
      <c r="F369" s="16">
        <f>'Apr- 23'!F20</f>
        <v>0.31</v>
      </c>
      <c r="G369" s="6">
        <f>'Apr- 23'!G20</f>
        <v>78.527285581395361</v>
      </c>
    </row>
    <row r="370" spans="1:7">
      <c r="A370" s="15">
        <v>45035</v>
      </c>
      <c r="B370" s="16">
        <f>'Apr- 23'!B21</f>
        <v>200</v>
      </c>
      <c r="C370" s="16">
        <f>'Apr- 23'!C21</f>
        <v>754.41</v>
      </c>
      <c r="D370" s="16">
        <f>'Apr- 23'!D21</f>
        <v>233686.6500000002</v>
      </c>
      <c r="E370" s="56">
        <f>'Apr- 23'!E21</f>
        <v>0.48885767999999996</v>
      </c>
      <c r="F370" s="16">
        <f>'Apr- 23'!F21</f>
        <v>0.3</v>
      </c>
      <c r="G370" s="6">
        <f>'Apr- 23'!G21</f>
        <v>76.353309767441857</v>
      </c>
    </row>
    <row r="371" spans="1:7">
      <c r="A371" s="15">
        <v>45036</v>
      </c>
      <c r="B371" s="16">
        <f>'Apr- 23'!B22</f>
        <v>200</v>
      </c>
      <c r="C371" s="16">
        <f>'Apr- 23'!C22</f>
        <v>0</v>
      </c>
      <c r="D371" s="16">
        <f>'Apr- 23'!D22</f>
        <v>233686.6500000002</v>
      </c>
      <c r="E371" s="56">
        <f>'Apr- 23'!E22</f>
        <v>0</v>
      </c>
      <c r="F371" s="16">
        <f>'Apr- 23'!F22</f>
        <v>0</v>
      </c>
      <c r="G371" s="6">
        <f>'Apr- 23'!G22</f>
        <v>0</v>
      </c>
    </row>
    <row r="372" spans="1:7">
      <c r="A372" s="15">
        <v>45037</v>
      </c>
      <c r="B372" s="16">
        <f>'Apr- 23'!B23</f>
        <v>200</v>
      </c>
      <c r="C372" s="16">
        <f>'Apr- 23'!C23</f>
        <v>0</v>
      </c>
      <c r="D372" s="16">
        <f>'Apr- 23'!D23</f>
        <v>233686.6500000002</v>
      </c>
      <c r="E372" s="56">
        <f>'Apr- 23'!E23</f>
        <v>0</v>
      </c>
      <c r="F372" s="16">
        <f>'Apr- 23'!F23</f>
        <v>0</v>
      </c>
      <c r="G372" s="6">
        <f>'Apr- 23'!G23</f>
        <v>0</v>
      </c>
    </row>
    <row r="373" spans="1:7">
      <c r="A373" s="15">
        <v>45038</v>
      </c>
      <c r="B373" s="16">
        <f>'Apr- 23'!B24</f>
        <v>200</v>
      </c>
      <c r="C373" s="16">
        <f>'Apr- 23'!C24</f>
        <v>0</v>
      </c>
      <c r="D373" s="16">
        <f>'Apr- 23'!D24</f>
        <v>233686.6500000002</v>
      </c>
      <c r="E373" s="56">
        <f>'Apr- 23'!E24</f>
        <v>0</v>
      </c>
      <c r="F373" s="16">
        <f>'Apr- 23'!F24</f>
        <v>0</v>
      </c>
      <c r="G373" s="6">
        <f>'Apr- 23'!G24</f>
        <v>0</v>
      </c>
    </row>
    <row r="374" spans="1:7">
      <c r="A374" s="15">
        <v>45039</v>
      </c>
      <c r="B374" s="16">
        <f>'Apr- 23'!B25</f>
        <v>200</v>
      </c>
      <c r="C374" s="16">
        <f>'Apr- 23'!C25</f>
        <v>0</v>
      </c>
      <c r="D374" s="16">
        <f>'Apr- 23'!D25</f>
        <v>233686.6500000002</v>
      </c>
      <c r="E374" s="56">
        <f>'Apr- 23'!E25</f>
        <v>0</v>
      </c>
      <c r="F374" s="16">
        <f>'Apr- 23'!F25</f>
        <v>0</v>
      </c>
      <c r="G374" s="6">
        <f>'Apr- 23'!G25</f>
        <v>0</v>
      </c>
    </row>
    <row r="375" spans="1:7">
      <c r="A375" s="15">
        <v>45040</v>
      </c>
      <c r="B375" s="16">
        <f>'Apr- 23'!B26</f>
        <v>200</v>
      </c>
      <c r="C375" s="16">
        <f>'Apr- 23'!C26</f>
        <v>0</v>
      </c>
      <c r="D375" s="16">
        <f>'Apr- 23'!D26</f>
        <v>233686.6500000002</v>
      </c>
      <c r="E375" s="56">
        <f>'Apr- 23'!E26</f>
        <v>0</v>
      </c>
      <c r="F375" s="16">
        <f>'Apr- 23'!F26</f>
        <v>0</v>
      </c>
      <c r="G375" s="6">
        <f>'Apr- 23'!G26</f>
        <v>0</v>
      </c>
    </row>
    <row r="376" spans="1:7">
      <c r="A376" s="15">
        <v>45041</v>
      </c>
      <c r="B376" s="16">
        <f>'Apr- 23'!B27</f>
        <v>200</v>
      </c>
      <c r="C376" s="16">
        <f>'Apr- 23'!C27</f>
        <v>0</v>
      </c>
      <c r="D376" s="16">
        <f>'Apr- 23'!D27</f>
        <v>233686.6500000002</v>
      </c>
      <c r="E376" s="56">
        <f>'Apr- 23'!E27</f>
        <v>0</v>
      </c>
      <c r="F376" s="16">
        <f>'Apr- 23'!F27</f>
        <v>0</v>
      </c>
      <c r="G376" s="6">
        <f>'Apr- 23'!G27</f>
        <v>0</v>
      </c>
    </row>
    <row r="377" spans="1:7">
      <c r="A377" s="15">
        <v>45042</v>
      </c>
      <c r="B377" s="16">
        <f>'Apr- 23'!B28</f>
        <v>200</v>
      </c>
      <c r="C377" s="16">
        <f>'Apr- 23'!C28</f>
        <v>0</v>
      </c>
      <c r="D377" s="16">
        <f>'Apr- 23'!D28</f>
        <v>233686.6500000002</v>
      </c>
      <c r="E377" s="56">
        <f>'Apr- 23'!E28</f>
        <v>0</v>
      </c>
      <c r="F377" s="16">
        <f>'Apr- 23'!F28</f>
        <v>0</v>
      </c>
      <c r="G377" s="6">
        <f>'Apr- 23'!G28</f>
        <v>0</v>
      </c>
    </row>
    <row r="378" spans="1:7">
      <c r="A378" s="15">
        <v>45043</v>
      </c>
      <c r="B378" s="16">
        <f>'Apr- 23'!B29</f>
        <v>200</v>
      </c>
      <c r="C378" s="16">
        <f>'Apr- 23'!C29</f>
        <v>0</v>
      </c>
      <c r="D378" s="16">
        <f>'Apr- 23'!D29</f>
        <v>233686.6500000002</v>
      </c>
      <c r="E378" s="56">
        <f>'Apr- 23'!E29</f>
        <v>0</v>
      </c>
      <c r="F378" s="16">
        <f>'Apr- 23'!F29</f>
        <v>0</v>
      </c>
      <c r="G378" s="6">
        <f>'Apr- 23'!G29</f>
        <v>0</v>
      </c>
    </row>
    <row r="379" spans="1:7">
      <c r="A379" s="15">
        <v>45044</v>
      </c>
      <c r="B379" s="16">
        <f>'Apr- 23'!B30</f>
        <v>200</v>
      </c>
      <c r="C379" s="16">
        <f>'Apr- 23'!C30</f>
        <v>0</v>
      </c>
      <c r="D379" s="16">
        <f>'Apr- 23'!D30</f>
        <v>233686.6500000002</v>
      </c>
      <c r="E379" s="56">
        <f>'Apr- 23'!E30</f>
        <v>0</v>
      </c>
      <c r="F379" s="16">
        <f>'Apr- 23'!F30</f>
        <v>0</v>
      </c>
      <c r="G379" s="6">
        <f>'Apr- 23'!G30</f>
        <v>0</v>
      </c>
    </row>
    <row r="380" spans="1:7">
      <c r="A380" s="15">
        <v>45045</v>
      </c>
      <c r="B380" s="16">
        <f>'Apr- 23'!B31</f>
        <v>200</v>
      </c>
      <c r="C380" s="16">
        <f>'Apr- 23'!C31</f>
        <v>839.44</v>
      </c>
      <c r="D380" s="16">
        <f>'Apr- 23'!D31</f>
        <v>234526.0900000002</v>
      </c>
      <c r="E380" s="56">
        <f>'Apr- 23'!E31</f>
        <v>0.54395712000000007</v>
      </c>
      <c r="F380" s="16">
        <f>'Apr- 23'!F31</f>
        <v>0.34</v>
      </c>
      <c r="G380" s="6">
        <f>'Apr- 23'!G31</f>
        <v>84.959136744186054</v>
      </c>
    </row>
    <row r="381" spans="1:7">
      <c r="A381" s="15">
        <v>45046</v>
      </c>
      <c r="B381" s="16">
        <f>'Apr- 23'!B32</f>
        <v>200</v>
      </c>
      <c r="C381" s="16">
        <f>'Apr- 23'!C32</f>
        <v>933.39</v>
      </c>
      <c r="D381" s="16">
        <f>'Apr- 23'!D32</f>
        <v>235459.48000000021</v>
      </c>
      <c r="E381" s="56">
        <f>'Apr- 23'!E32</f>
        <v>0.60483671999999999</v>
      </c>
      <c r="F381" s="16">
        <f>'Apr- 23'!F32</f>
        <v>0.37</v>
      </c>
      <c r="G381" s="6">
        <f>'Apr- 23'!G32</f>
        <v>94.467750697674418</v>
      </c>
    </row>
    <row r="382" spans="1:7">
      <c r="A382" s="15">
        <v>45047</v>
      </c>
      <c r="B382" s="16">
        <f>'May- 23'!B3</f>
        <v>200</v>
      </c>
      <c r="C382" s="16">
        <f>'May- 23'!C3</f>
        <v>0</v>
      </c>
      <c r="D382" s="16">
        <f>'May- 23'!D3</f>
        <v>236392.87000000023</v>
      </c>
      <c r="E382" s="56">
        <f>'May- 23'!E3</f>
        <v>0</v>
      </c>
      <c r="F382" s="16">
        <f>'May- 23'!F3</f>
        <v>0</v>
      </c>
      <c r="G382" s="6">
        <f>'May- 23'!G3</f>
        <v>0</v>
      </c>
    </row>
    <row r="383" spans="1:7">
      <c r="A383" s="15">
        <v>45048</v>
      </c>
      <c r="B383" s="16">
        <f>'May- 23'!B4</f>
        <v>200</v>
      </c>
      <c r="C383" s="16">
        <f>'May- 23'!C4</f>
        <v>845.15</v>
      </c>
      <c r="D383" s="16">
        <f>'May- 23'!D4</f>
        <v>237238.02000000022</v>
      </c>
      <c r="E383" s="56">
        <f>'May- 23'!E4</f>
        <v>0.54765719999999996</v>
      </c>
      <c r="F383" s="16">
        <f>'May- 23'!F4</f>
        <v>0.34</v>
      </c>
      <c r="G383" s="6">
        <f>'May- 23'!G4</f>
        <v>85.537041860465109</v>
      </c>
    </row>
    <row r="384" spans="1:7">
      <c r="A384" s="15">
        <v>45049</v>
      </c>
      <c r="B384" s="16">
        <f>'May- 23'!B5</f>
        <v>200</v>
      </c>
      <c r="C384" s="16">
        <f>'May- 23'!C5</f>
        <v>428.15</v>
      </c>
      <c r="D384" s="16">
        <f>'May- 23'!D5</f>
        <v>237666.17000000022</v>
      </c>
      <c r="E384" s="56">
        <f>'May- 23'!E5</f>
        <v>0.2774412</v>
      </c>
      <c r="F384" s="16">
        <f>'May- 23'!F5</f>
        <v>0.17</v>
      </c>
      <c r="G384" s="6">
        <f>'May- 23'!G5</f>
        <v>43.332762790697672</v>
      </c>
    </row>
    <row r="385" spans="1:7">
      <c r="A385" s="15">
        <v>45050</v>
      </c>
      <c r="B385" s="16">
        <f>'May- 23'!B6</f>
        <v>200</v>
      </c>
      <c r="C385" s="16">
        <f>'May- 23'!C6</f>
        <v>561.44000000000005</v>
      </c>
      <c r="D385" s="16">
        <f>'May- 23'!D6</f>
        <v>238227.61000000022</v>
      </c>
      <c r="E385" s="56">
        <f>'May- 23'!E6</f>
        <v>0.36381312000000005</v>
      </c>
      <c r="F385" s="16">
        <f>'May- 23'!F6</f>
        <v>0.23</v>
      </c>
      <c r="G385" s="6">
        <f>'May- 23'!G6</f>
        <v>56.822950697674429</v>
      </c>
    </row>
    <row r="386" spans="1:7">
      <c r="A386" s="15">
        <v>45051</v>
      </c>
      <c r="B386" s="16">
        <f>'May- 23'!B7</f>
        <v>200</v>
      </c>
      <c r="C386" s="16">
        <f>'May- 23'!C7</f>
        <v>872.57</v>
      </c>
      <c r="D386" s="16">
        <f>'May- 23'!D7</f>
        <v>239100.18000000023</v>
      </c>
      <c r="E386" s="56">
        <f>'May- 23'!E7</f>
        <v>0.5654253600000001</v>
      </c>
      <c r="F386" s="16">
        <f>'May- 23'!F7</f>
        <v>0.35</v>
      </c>
      <c r="G386" s="6">
        <f>'May- 23'!G7</f>
        <v>88.312200930232564</v>
      </c>
    </row>
    <row r="387" spans="1:7">
      <c r="A387" s="15">
        <v>45052</v>
      </c>
      <c r="B387" s="16">
        <f>'May- 23'!B8</f>
        <v>200</v>
      </c>
      <c r="C387" s="16">
        <f>'May- 23'!C8</f>
        <v>720.43</v>
      </c>
      <c r="D387" s="16">
        <f>'May- 23'!D8</f>
        <v>239820.61000000022</v>
      </c>
      <c r="E387" s="56">
        <f>'May- 23'!E8</f>
        <v>0.46683863999999997</v>
      </c>
      <c r="F387" s="16">
        <f>'May- 23'!F8</f>
        <v>0.28999999999999998</v>
      </c>
      <c r="G387" s="6">
        <f>'May- 23'!G8</f>
        <v>72.914217674418609</v>
      </c>
    </row>
    <row r="388" spans="1:7">
      <c r="A388" s="15">
        <v>45053</v>
      </c>
      <c r="B388" s="16">
        <f>'May- 23'!B9</f>
        <v>200</v>
      </c>
      <c r="C388" s="16">
        <f>'May- 23'!C9</f>
        <v>980.44</v>
      </c>
      <c r="D388" s="16">
        <f>'May- 23'!D9</f>
        <v>240801.05000000022</v>
      </c>
      <c r="E388" s="56">
        <f>'May- 23'!E9</f>
        <v>0.63532512000000008</v>
      </c>
      <c r="F388" s="16">
        <f>'May- 23'!F9</f>
        <v>0.39</v>
      </c>
      <c r="G388" s="6">
        <f>'May- 23'!G9</f>
        <v>99.229648372093038</v>
      </c>
    </row>
    <row r="389" spans="1:7">
      <c r="A389" s="15">
        <v>45054</v>
      </c>
      <c r="B389" s="16">
        <f>'May- 23'!B10</f>
        <v>200</v>
      </c>
      <c r="C389" s="16">
        <f>'May- 23'!C10</f>
        <v>952.75</v>
      </c>
      <c r="D389" s="16">
        <f>'May- 23'!D10</f>
        <v>241753.80000000022</v>
      </c>
      <c r="E389" s="56">
        <f>'May- 23'!E10</f>
        <v>0.61738199999999999</v>
      </c>
      <c r="F389" s="16">
        <f>'May- 23'!F10</f>
        <v>0.38</v>
      </c>
      <c r="G389" s="6">
        <f>'May- 23'!G10</f>
        <v>96.427162790697679</v>
      </c>
    </row>
    <row r="390" spans="1:7">
      <c r="A390" s="15">
        <v>45055</v>
      </c>
      <c r="B390" s="16">
        <f>'May- 23'!B11</f>
        <v>200</v>
      </c>
      <c r="C390" s="16">
        <f>'May- 23'!C11</f>
        <v>948.37</v>
      </c>
      <c r="D390" s="16">
        <f>'May- 23'!D11</f>
        <v>242702.17000000022</v>
      </c>
      <c r="E390" s="56">
        <f>'May- 23'!E11</f>
        <v>0.61454375999999999</v>
      </c>
      <c r="F390" s="16">
        <f>'May- 23'!F11</f>
        <v>0.38</v>
      </c>
      <c r="G390" s="6">
        <f>'May- 23'!G11</f>
        <v>95.983866046511636</v>
      </c>
    </row>
    <row r="391" spans="1:7">
      <c r="A391" s="15">
        <v>45056</v>
      </c>
      <c r="B391" s="16">
        <f>'May- 23'!B12</f>
        <v>200</v>
      </c>
      <c r="C391" s="16">
        <f>'May- 23'!C12</f>
        <v>994.41</v>
      </c>
      <c r="D391" s="16">
        <f>'May- 23'!D12</f>
        <v>243696.58000000022</v>
      </c>
      <c r="E391" s="56">
        <f>'May- 23'!E12</f>
        <v>0.64437768000000006</v>
      </c>
      <c r="F391" s="16">
        <f>'May- 23'!F12</f>
        <v>0.4</v>
      </c>
      <c r="G391" s="6">
        <f>'May- 23'!G12</f>
        <v>100.64354232558139</v>
      </c>
    </row>
    <row r="392" spans="1:7">
      <c r="A392" s="15">
        <v>45057</v>
      </c>
      <c r="B392" s="16">
        <f>'May- 23'!B13</f>
        <v>200</v>
      </c>
      <c r="C392" s="16">
        <f>'May- 23'!C13</f>
        <v>976.85</v>
      </c>
      <c r="D392" s="16">
        <f>'May- 23'!D13</f>
        <v>244673.43000000023</v>
      </c>
      <c r="E392" s="56">
        <f>'May- 23'!E13</f>
        <v>0.63299879999999997</v>
      </c>
      <c r="F392" s="16">
        <f>'May- 23'!F13</f>
        <v>0.39</v>
      </c>
      <c r="G392" s="6">
        <f>'May- 23'!G13</f>
        <v>98.866306976744198</v>
      </c>
    </row>
    <row r="393" spans="1:7">
      <c r="A393" s="15">
        <v>45058</v>
      </c>
      <c r="B393" s="16">
        <f>'May- 23'!B14</f>
        <v>200</v>
      </c>
      <c r="C393" s="16">
        <f>'May- 23'!C14</f>
        <v>847.57</v>
      </c>
      <c r="D393" s="16">
        <f>'May- 23'!D14</f>
        <v>245521.00000000023</v>
      </c>
      <c r="E393" s="56">
        <f>'May- 23'!E14</f>
        <v>0.54922536</v>
      </c>
      <c r="F393" s="16">
        <f>'May- 23'!F14</f>
        <v>0.34</v>
      </c>
      <c r="G393" s="6">
        <f>'May- 23'!G14</f>
        <v>85.781968372093033</v>
      </c>
    </row>
    <row r="394" spans="1:7">
      <c r="A394" s="15">
        <v>45059</v>
      </c>
      <c r="B394" s="16">
        <f>'May- 23'!B15</f>
        <v>200</v>
      </c>
      <c r="C394" s="16">
        <f>'May- 23'!C15</f>
        <v>279.07</v>
      </c>
      <c r="D394" s="16">
        <f>'May- 23'!D15</f>
        <v>245800.07000000024</v>
      </c>
      <c r="E394" s="56">
        <f>'May- 23'!E15</f>
        <v>0.18083736</v>
      </c>
      <c r="F394" s="16">
        <f>'May- 23'!F15</f>
        <v>0.11</v>
      </c>
      <c r="G394" s="6">
        <f>'May- 23'!G15</f>
        <v>28.244480000000003</v>
      </c>
    </row>
    <row r="395" spans="1:7">
      <c r="A395" s="15">
        <v>45060</v>
      </c>
      <c r="B395" s="16">
        <f>'May- 23'!B16</f>
        <v>200</v>
      </c>
      <c r="C395" s="16">
        <f>'May- 23'!C16</f>
        <v>0</v>
      </c>
      <c r="D395" s="16">
        <f>'May- 23'!D16</f>
        <v>245800.07000000024</v>
      </c>
      <c r="E395" s="56">
        <f>'May- 23'!E16</f>
        <v>0</v>
      </c>
      <c r="F395" s="16">
        <f>'May- 23'!F16</f>
        <v>0</v>
      </c>
      <c r="G395" s="6">
        <f>'May- 23'!G16</f>
        <v>0</v>
      </c>
    </row>
    <row r="396" spans="1:7">
      <c r="A396" s="15">
        <v>45061</v>
      </c>
      <c r="B396" s="16">
        <f>'May- 23'!B17</f>
        <v>200</v>
      </c>
      <c r="C396" s="16">
        <f>'May- 23'!C17</f>
        <v>973.02</v>
      </c>
      <c r="D396" s="16">
        <f>'May- 23'!D17</f>
        <v>246773.09000000023</v>
      </c>
      <c r="E396" s="56">
        <f>'May- 23'!E17</f>
        <v>0.63051696000000002</v>
      </c>
      <c r="F396" s="16">
        <f>'May- 23'!F17</f>
        <v>0.39</v>
      </c>
      <c r="G396" s="6">
        <f>'May- 23'!G17</f>
        <v>98.4786753488372</v>
      </c>
    </row>
    <row r="397" spans="1:7">
      <c r="A397" s="15">
        <v>45062</v>
      </c>
      <c r="B397" s="16">
        <f>'May- 23'!B18</f>
        <v>200</v>
      </c>
      <c r="C397" s="16">
        <f>'May- 23'!C18</f>
        <v>1081.94</v>
      </c>
      <c r="D397" s="16">
        <f>'May- 23'!D18</f>
        <v>247855.03000000023</v>
      </c>
      <c r="E397" s="56">
        <f>'May- 23'!E18</f>
        <v>0.70109712000000013</v>
      </c>
      <c r="F397" s="16">
        <f>'May- 23'!F18</f>
        <v>0.43</v>
      </c>
      <c r="G397" s="6">
        <f>'May- 23'!G18</f>
        <v>109.50239255813955</v>
      </c>
    </row>
    <row r="398" spans="1:7">
      <c r="A398" s="15">
        <v>45063</v>
      </c>
      <c r="B398" s="16">
        <f>'May- 23'!B19</f>
        <v>200</v>
      </c>
      <c r="C398" s="16">
        <f>'May- 23'!C19</f>
        <v>737.76</v>
      </c>
      <c r="D398" s="16">
        <f>'May- 23'!D19</f>
        <v>248592.79000000024</v>
      </c>
      <c r="E398" s="56">
        <f>'May- 23'!E19</f>
        <v>0.47806848000000002</v>
      </c>
      <c r="F398" s="16">
        <f>'May- 23'!F19</f>
        <v>0.3</v>
      </c>
      <c r="G398" s="6">
        <f>'May- 23'!G19</f>
        <v>74.668174883720937</v>
      </c>
    </row>
    <row r="399" spans="1:7">
      <c r="A399" s="15">
        <v>45064</v>
      </c>
      <c r="B399" s="16">
        <f>'May- 23'!B20</f>
        <v>200</v>
      </c>
      <c r="C399" s="16">
        <f>'May- 23'!C20</f>
        <v>359.37</v>
      </c>
      <c r="D399" s="16">
        <f>'May- 23'!D20</f>
        <v>248952.16000000024</v>
      </c>
      <c r="E399" s="56">
        <f>'May- 23'!E20</f>
        <v>0.23287176000000001</v>
      </c>
      <c r="F399" s="16">
        <f>'May- 23'!F20</f>
        <v>0.14000000000000001</v>
      </c>
      <c r="G399" s="6">
        <f>'May- 23'!G20</f>
        <v>36.37158697674419</v>
      </c>
    </row>
    <row r="400" spans="1:7">
      <c r="A400" s="15">
        <v>45065</v>
      </c>
      <c r="B400" s="16">
        <f>'May- 23'!B21</f>
        <v>200</v>
      </c>
      <c r="C400" s="16">
        <f>'May- 23'!C21</f>
        <v>1056.02</v>
      </c>
      <c r="D400" s="16">
        <f>'May- 23'!D21</f>
        <v>250008.18000000023</v>
      </c>
      <c r="E400" s="56">
        <f>'May- 23'!E21</f>
        <v>0.68430095999999996</v>
      </c>
      <c r="F400" s="16">
        <f>'May- 23'!F21</f>
        <v>0.42</v>
      </c>
      <c r="G400" s="6">
        <f>'May- 23'!G21</f>
        <v>106.87904744186046</v>
      </c>
    </row>
    <row r="401" spans="1:7">
      <c r="A401" s="15">
        <v>45066</v>
      </c>
      <c r="B401" s="16">
        <f>'May- 23'!B22</f>
        <v>200</v>
      </c>
      <c r="C401" s="16">
        <f>'May- 23'!C22</f>
        <v>724.43</v>
      </c>
      <c r="D401" s="16">
        <f>'May- 23'!D22</f>
        <v>250732.61000000022</v>
      </c>
      <c r="E401" s="56">
        <f>'May- 23'!E22</f>
        <v>0.46943063999999995</v>
      </c>
      <c r="F401" s="16">
        <f>'May- 23'!F22</f>
        <v>0.28999999999999998</v>
      </c>
      <c r="G401" s="6">
        <f>'May- 23'!G22</f>
        <v>73.319054883720923</v>
      </c>
    </row>
    <row r="402" spans="1:7">
      <c r="A402" s="15">
        <v>45067</v>
      </c>
      <c r="B402" s="16">
        <f>'May- 23'!B23</f>
        <v>200</v>
      </c>
      <c r="C402" s="16">
        <f>'May- 23'!C23</f>
        <v>506.19</v>
      </c>
      <c r="D402" s="16">
        <f>'May- 23'!D23</f>
        <v>251238.80000000022</v>
      </c>
      <c r="E402" s="56">
        <f>'May- 23'!E23</f>
        <v>0.32801112000000004</v>
      </c>
      <c r="F402" s="16">
        <f>'May- 23'!F23</f>
        <v>0.2</v>
      </c>
      <c r="G402" s="6">
        <f>'May- 23'!G23</f>
        <v>51.231136744186045</v>
      </c>
    </row>
    <row r="403" spans="1:7">
      <c r="A403" s="15">
        <v>45068</v>
      </c>
      <c r="B403" s="16">
        <f>'May- 23'!B24</f>
        <v>200</v>
      </c>
      <c r="C403" s="16">
        <f>'May- 23'!C24</f>
        <v>532.61</v>
      </c>
      <c r="D403" s="16">
        <f>'May- 23'!D24</f>
        <v>251771.41000000021</v>
      </c>
      <c r="E403" s="56">
        <f>'May- 23'!E24</f>
        <v>0.34513128000000004</v>
      </c>
      <c r="F403" s="16">
        <f>'May- 23'!F24</f>
        <v>0.21</v>
      </c>
      <c r="G403" s="6">
        <f>'May- 23'!G24</f>
        <v>53.905086511627914</v>
      </c>
    </row>
    <row r="404" spans="1:7">
      <c r="A404" s="15">
        <v>45069</v>
      </c>
      <c r="B404" s="16">
        <f>'May- 23'!B25</f>
        <v>200</v>
      </c>
      <c r="C404" s="16">
        <f>'May- 23'!C25</f>
        <v>599.79</v>
      </c>
      <c r="D404" s="16">
        <f>'May- 23'!D25</f>
        <v>252371.20000000022</v>
      </c>
      <c r="E404" s="56">
        <f>'May- 23'!E25</f>
        <v>0.38866392</v>
      </c>
      <c r="F404" s="16">
        <f>'May- 23'!F25</f>
        <v>0.24</v>
      </c>
      <c r="G404" s="6">
        <f>'May- 23'!G25</f>
        <v>60.704327441860464</v>
      </c>
    </row>
    <row r="405" spans="1:7">
      <c r="A405" s="15">
        <v>45070</v>
      </c>
      <c r="B405" s="16">
        <f>'May- 23'!B26</f>
        <v>200</v>
      </c>
      <c r="C405" s="16">
        <f>'May- 23'!C26</f>
        <v>48.01</v>
      </c>
      <c r="D405" s="16">
        <f>'May- 23'!D26</f>
        <v>252419.21000000022</v>
      </c>
      <c r="E405" s="56">
        <f>'May- 23'!E26</f>
        <v>3.1110479999999999E-2</v>
      </c>
      <c r="F405" s="16">
        <f>'May- 23'!F26</f>
        <v>0.02</v>
      </c>
      <c r="G405" s="6">
        <f>'May- 23'!G26</f>
        <v>4.859058604651163</v>
      </c>
    </row>
    <row r="406" spans="1:7">
      <c r="A406" s="15">
        <v>45071</v>
      </c>
      <c r="B406" s="16">
        <f>'May- 23'!B27</f>
        <v>200</v>
      </c>
      <c r="C406" s="16">
        <f>'May- 23'!C27</f>
        <v>848.82</v>
      </c>
      <c r="D406" s="16">
        <f>'May- 23'!D27</f>
        <v>253268.03000000023</v>
      </c>
      <c r="E406" s="56">
        <f>'May- 23'!E27</f>
        <v>0.55003536000000008</v>
      </c>
      <c r="F406" s="16">
        <f>'May- 23'!F27</f>
        <v>0.34</v>
      </c>
      <c r="G406" s="6">
        <f>'May- 23'!G27</f>
        <v>85.908480000000012</v>
      </c>
    </row>
    <row r="407" spans="1:7">
      <c r="A407" s="15">
        <v>45072</v>
      </c>
      <c r="B407" s="16">
        <f>'May- 23'!B28</f>
        <v>200</v>
      </c>
      <c r="C407" s="16">
        <f>'May- 23'!C28</f>
        <v>893.4</v>
      </c>
      <c r="D407" s="16">
        <f>'May- 23'!D28</f>
        <v>254161.43000000023</v>
      </c>
      <c r="E407" s="56">
        <f>'May- 23'!E28</f>
        <v>0.57892319999999997</v>
      </c>
      <c r="F407" s="16">
        <f>'May- 23'!F28</f>
        <v>0.36</v>
      </c>
      <c r="G407" s="6">
        <f>'May- 23'!G28</f>
        <v>90.420390697674421</v>
      </c>
    </row>
    <row r="408" spans="1:7">
      <c r="A408" s="15">
        <v>45073</v>
      </c>
      <c r="B408" s="16">
        <f>'May- 23'!B29</f>
        <v>200</v>
      </c>
      <c r="C408" s="16">
        <f>'May- 23'!C29</f>
        <v>984.22</v>
      </c>
      <c r="D408" s="16">
        <f>'May- 23'!D29</f>
        <v>255145.65000000023</v>
      </c>
      <c r="E408" s="56">
        <f>'May- 23'!E29</f>
        <v>0.63777455999999999</v>
      </c>
      <c r="F408" s="16">
        <f>'May- 23'!F29</f>
        <v>0.39</v>
      </c>
      <c r="G408" s="6">
        <f>'May- 23'!G29</f>
        <v>99.612219534883735</v>
      </c>
    </row>
    <row r="409" spans="1:7">
      <c r="A409" s="15">
        <v>45074</v>
      </c>
      <c r="B409" s="16">
        <f>'May- 23'!B30</f>
        <v>200</v>
      </c>
      <c r="C409" s="16">
        <f>'May- 23'!C30</f>
        <v>1089.69</v>
      </c>
      <c r="D409" s="16">
        <f>'May- 23'!D30</f>
        <v>256235.34000000023</v>
      </c>
      <c r="E409" s="56">
        <f>'May- 23'!E30</f>
        <v>0.7061191200000001</v>
      </c>
      <c r="F409" s="16">
        <f>'May- 23'!F30</f>
        <v>0.44</v>
      </c>
      <c r="G409" s="6">
        <f>'May- 23'!G30</f>
        <v>110.2867646511628</v>
      </c>
    </row>
    <row r="410" spans="1:7">
      <c r="A410" s="15">
        <v>45075</v>
      </c>
      <c r="B410" s="16">
        <f>'May- 23'!B31</f>
        <v>200</v>
      </c>
      <c r="C410" s="16">
        <f>'May- 23'!C31</f>
        <v>1056.47</v>
      </c>
      <c r="D410" s="16">
        <f>'May- 23'!D31</f>
        <v>257291.81000000023</v>
      </c>
      <c r="E410" s="56">
        <f>'May- 23'!E31</f>
        <v>0.68459256000000002</v>
      </c>
      <c r="F410" s="16">
        <f>'May- 23'!F31</f>
        <v>0.42</v>
      </c>
      <c r="G410" s="6">
        <f>'May- 23'!G31</f>
        <v>106.92459162790699</v>
      </c>
    </row>
    <row r="411" spans="1:7">
      <c r="A411" s="15">
        <v>45076</v>
      </c>
      <c r="B411" s="16">
        <f>'May- 23'!B32</f>
        <v>200</v>
      </c>
      <c r="C411" s="16">
        <f>'May- 23'!C32</f>
        <v>1079.8499999999999</v>
      </c>
      <c r="D411" s="16">
        <f>'May- 23'!D32</f>
        <v>258371.66000000024</v>
      </c>
      <c r="E411" s="56">
        <f>'May- 23'!E32</f>
        <v>0.6997428</v>
      </c>
      <c r="F411" s="16">
        <f>'May- 23'!F32</f>
        <v>0.43</v>
      </c>
      <c r="G411" s="6">
        <f>'May- 23'!G32</f>
        <v>109.29086511627906</v>
      </c>
    </row>
    <row r="412" spans="1:7">
      <c r="A412" s="15">
        <v>45077</v>
      </c>
      <c r="B412" s="16">
        <f>'May- 23'!B33</f>
        <v>200</v>
      </c>
      <c r="C412" s="16">
        <f>'May- 23'!C33</f>
        <v>983.22</v>
      </c>
      <c r="D412" s="16">
        <f>'May- 23'!D33</f>
        <v>259354.88000000024</v>
      </c>
      <c r="E412" s="56">
        <f>'May- 23'!E33</f>
        <v>0.63712656000000001</v>
      </c>
      <c r="F412" s="16">
        <f>'May- 23'!F33</f>
        <v>0.39</v>
      </c>
      <c r="G412" s="6">
        <f>'May- 23'!G33</f>
        <v>99.511010232558149</v>
      </c>
    </row>
    <row r="413" spans="1:7">
      <c r="A413" s="15">
        <v>45078</v>
      </c>
      <c r="B413" s="16">
        <f>'Jun- 23'!B3</f>
        <v>200</v>
      </c>
      <c r="C413" s="16">
        <f>'June-23'!C3</f>
        <v>1001.51</v>
      </c>
      <c r="D413" s="16">
        <f>'Jun- 23'!D3</f>
        <v>260338.10000000024</v>
      </c>
      <c r="E413" s="56">
        <f>'June-23'!E3</f>
        <v>0.64897847999999991</v>
      </c>
      <c r="F413" s="16">
        <f>'June-23'!F3</f>
        <v>0.4</v>
      </c>
      <c r="G413" s="6">
        <f>'June-23'!G3</f>
        <v>101.36212837209304</v>
      </c>
    </row>
    <row r="414" spans="1:7">
      <c r="A414" s="15">
        <v>45079</v>
      </c>
      <c r="B414" s="16">
        <f>'Jun- 23'!B4</f>
        <v>200</v>
      </c>
      <c r="C414" s="16">
        <f>'June-23'!C4</f>
        <v>1022.58</v>
      </c>
      <c r="D414" s="16">
        <f>'Jun- 23'!D4</f>
        <v>260338.10000000024</v>
      </c>
      <c r="E414" s="56">
        <f>'June-23'!E4</f>
        <v>0.66263184000000008</v>
      </c>
      <c r="F414" s="16">
        <f>'June-23'!F4</f>
        <v>0.41</v>
      </c>
      <c r="G414" s="6">
        <f>'June-23'!G4</f>
        <v>103.49460837209303</v>
      </c>
    </row>
    <row r="415" spans="1:7">
      <c r="A415" s="15">
        <v>45080</v>
      </c>
      <c r="B415" s="16">
        <f>'Jun- 23'!B5</f>
        <v>200</v>
      </c>
      <c r="C415" s="16">
        <f>'June-23'!C5</f>
        <v>1023.53</v>
      </c>
      <c r="D415" s="16">
        <f>'Jun- 23'!D5</f>
        <v>260338.10000000024</v>
      </c>
      <c r="E415" s="56">
        <f>'June-23'!E5</f>
        <v>0.66324744000000002</v>
      </c>
      <c r="F415" s="16">
        <f>'June-23'!F5</f>
        <v>0.41</v>
      </c>
      <c r="G415" s="6">
        <f>'June-23'!G5</f>
        <v>103.59075720930232</v>
      </c>
    </row>
    <row r="416" spans="1:7">
      <c r="A416" s="15">
        <v>45081</v>
      </c>
      <c r="B416" s="16">
        <f>'Jun- 23'!B6</f>
        <v>200</v>
      </c>
      <c r="C416" s="16">
        <f>'June-23'!C6</f>
        <v>1001.42</v>
      </c>
      <c r="D416" s="16">
        <f>'Jun- 23'!D6</f>
        <v>260338.10000000024</v>
      </c>
      <c r="E416" s="56">
        <f>'June-23'!E6</f>
        <v>0.64892015999999997</v>
      </c>
      <c r="F416" s="16">
        <f>'June-23'!F6</f>
        <v>0.4</v>
      </c>
      <c r="G416" s="6">
        <f>'June-23'!G6</f>
        <v>101.35301953488371</v>
      </c>
    </row>
    <row r="417" spans="1:7">
      <c r="A417" s="15">
        <v>45082</v>
      </c>
      <c r="B417" s="16">
        <f>'Jun- 23'!B7</f>
        <v>200</v>
      </c>
      <c r="C417" s="16">
        <f>'June-23'!C7</f>
        <v>989.13</v>
      </c>
      <c r="D417" s="16">
        <f>'Jun- 23'!D7</f>
        <v>260338.10000000024</v>
      </c>
      <c r="E417" s="56">
        <f>'June-23'!E7</f>
        <v>0.64095623999999995</v>
      </c>
      <c r="F417" s="16">
        <f>'June-23'!F7</f>
        <v>0.4</v>
      </c>
      <c r="G417" s="6">
        <f>'June-23'!G7</f>
        <v>100.10915720930234</v>
      </c>
    </row>
    <row r="418" spans="1:7">
      <c r="A418" s="15">
        <v>45083</v>
      </c>
      <c r="B418" s="16">
        <f>'Jun- 23'!B8</f>
        <v>200</v>
      </c>
      <c r="C418" s="16">
        <f>'June-23'!C8</f>
        <v>885.97</v>
      </c>
      <c r="D418" s="16">
        <f>'Jun- 23'!D8</f>
        <v>260338.10000000024</v>
      </c>
      <c r="E418" s="56">
        <f>'June-23'!E8</f>
        <v>0.57410855999999999</v>
      </c>
      <c r="F418" s="16">
        <f>'June-23'!F8</f>
        <v>0.35</v>
      </c>
      <c r="G418" s="6">
        <f>'June-23'!G8</f>
        <v>89.668405581395348</v>
      </c>
    </row>
    <row r="419" spans="1:7">
      <c r="A419" s="15">
        <v>45084</v>
      </c>
      <c r="B419" s="16">
        <f>'Jun- 23'!B9</f>
        <v>200</v>
      </c>
      <c r="C419" s="16">
        <f>'June-23'!C9</f>
        <v>428.35</v>
      </c>
      <c r="D419" s="16">
        <f>'Jun- 23'!D9</f>
        <v>260338.10000000024</v>
      </c>
      <c r="E419" s="56">
        <f>'June-23'!E9</f>
        <v>0.27757080000000001</v>
      </c>
      <c r="F419" s="16">
        <f>'June-23'!F9</f>
        <v>0.17</v>
      </c>
      <c r="G419" s="6">
        <f>'June-23'!G9</f>
        <v>43.353004651162792</v>
      </c>
    </row>
    <row r="420" spans="1:7">
      <c r="A420" s="15">
        <v>45085</v>
      </c>
      <c r="B420" s="16">
        <f>'Jun- 23'!B10</f>
        <v>200</v>
      </c>
      <c r="C420" s="16">
        <f>'June-23'!C10</f>
        <v>560.09</v>
      </c>
      <c r="D420" s="16">
        <f>'Jun- 23'!D10</f>
        <v>260338.10000000024</v>
      </c>
      <c r="E420" s="56">
        <f>'June-23'!E10</f>
        <v>0.36293831999999998</v>
      </c>
      <c r="F420" s="16">
        <f>'June-23'!F10</f>
        <v>0.22</v>
      </c>
      <c r="G420" s="6">
        <f>'June-23'!G10</f>
        <v>56.68631813953489</v>
      </c>
    </row>
    <row r="421" spans="1:7">
      <c r="A421" s="15">
        <v>45086</v>
      </c>
      <c r="B421" s="16">
        <f>'Jun- 23'!B11</f>
        <v>200</v>
      </c>
      <c r="C421" s="16">
        <f>'June-23'!C11</f>
        <v>503.34</v>
      </c>
      <c r="D421" s="16">
        <f>'Jun- 23'!D11</f>
        <v>260338.10000000024</v>
      </c>
      <c r="E421" s="56">
        <f>'June-23'!E11</f>
        <v>0.32616432000000001</v>
      </c>
      <c r="F421" s="16">
        <f>'June-23'!F11</f>
        <v>0.2</v>
      </c>
      <c r="G421" s="6">
        <f>'June-23'!G11</f>
        <v>50.942690232558142</v>
      </c>
    </row>
    <row r="422" spans="1:7">
      <c r="A422" s="15">
        <v>45087</v>
      </c>
      <c r="B422" s="16">
        <f>'Jun- 23'!B12</f>
        <v>200</v>
      </c>
      <c r="C422" s="16">
        <f>'June-23'!C12</f>
        <v>123.72</v>
      </c>
      <c r="D422" s="16">
        <f>'Jun- 23'!D12</f>
        <v>260338.10000000024</v>
      </c>
      <c r="E422" s="56">
        <f>'June-23'!E12</f>
        <v>8.0170560000000002E-2</v>
      </c>
      <c r="F422" s="16">
        <f>'June-23'!F12</f>
        <v>0.05</v>
      </c>
      <c r="G422" s="6">
        <f>'June-23'!G12</f>
        <v>12.521614883720932</v>
      </c>
    </row>
    <row r="423" spans="1:7">
      <c r="A423" s="15">
        <v>45088</v>
      </c>
      <c r="B423" s="16">
        <f>'Jun- 23'!B13</f>
        <v>200</v>
      </c>
      <c r="C423" s="16">
        <f>'June-23'!C13</f>
        <v>213.69</v>
      </c>
      <c r="D423" s="16">
        <f>'Jun- 23'!D13</f>
        <v>260338.10000000024</v>
      </c>
      <c r="E423" s="56">
        <f>'June-23'!E13</f>
        <v>0.13847112</v>
      </c>
      <c r="F423" s="16">
        <f>'June-23'!F13</f>
        <v>0.09</v>
      </c>
      <c r="G423" s="6">
        <f>'June-23'!G13</f>
        <v>21.62741581395349</v>
      </c>
    </row>
    <row r="424" spans="1:7">
      <c r="A424" s="15">
        <v>45089</v>
      </c>
      <c r="B424" s="16">
        <f>'Jun- 23'!B14</f>
        <v>200</v>
      </c>
      <c r="C424" s="16">
        <f>'June-23'!C14</f>
        <v>876.28</v>
      </c>
      <c r="D424" s="16">
        <f>'Jun- 23'!D14</f>
        <v>260338.10000000024</v>
      </c>
      <c r="E424" s="56">
        <f>'June-23'!E14</f>
        <v>0.56782944000000002</v>
      </c>
      <c r="F424" s="16">
        <f>'June-23'!F14</f>
        <v>0.35</v>
      </c>
      <c r="G424" s="6">
        <f>'June-23'!G14</f>
        <v>88.687687441860461</v>
      </c>
    </row>
    <row r="425" spans="1:7">
      <c r="A425" s="15">
        <v>45090</v>
      </c>
      <c r="B425" s="16">
        <f>'Jun- 23'!B15</f>
        <v>200</v>
      </c>
      <c r="C425" s="16">
        <f>'June-23'!C15</f>
        <v>937.65</v>
      </c>
      <c r="D425" s="16">
        <f>'Jun- 23'!D15</f>
        <v>260338.10000000024</v>
      </c>
      <c r="E425" s="56">
        <f>'June-23'!E15</f>
        <v>0.60759720000000006</v>
      </c>
      <c r="F425" s="16">
        <f>'June-23'!F15</f>
        <v>0.38</v>
      </c>
      <c r="G425" s="6">
        <f>'June-23'!G15</f>
        <v>94.898902325581389</v>
      </c>
    </row>
    <row r="426" spans="1:7">
      <c r="A426" s="15">
        <v>45091</v>
      </c>
      <c r="B426" s="16">
        <f>'Jun- 23'!B16</f>
        <v>200</v>
      </c>
      <c r="C426" s="16">
        <f>'June-23'!C16</f>
        <v>914.6</v>
      </c>
      <c r="D426" s="16">
        <f>'Jun- 23'!D16</f>
        <v>260338.10000000024</v>
      </c>
      <c r="E426" s="56">
        <f>'June-23'!E16</f>
        <v>0.59266079999999999</v>
      </c>
      <c r="F426" s="16">
        <f>'June-23'!F16</f>
        <v>0.37</v>
      </c>
      <c r="G426" s="6">
        <f>'June-23'!G16</f>
        <v>92.566027906976757</v>
      </c>
    </row>
    <row r="427" spans="1:7">
      <c r="A427" s="15">
        <v>45092</v>
      </c>
      <c r="B427" s="16">
        <f>'Jun- 23'!B17</f>
        <v>200</v>
      </c>
      <c r="C427" s="16">
        <f>'June-23'!C17</f>
        <v>356.05</v>
      </c>
      <c r="D427" s="16">
        <f>'Jun- 23'!D17</f>
        <v>260338.10000000024</v>
      </c>
      <c r="E427" s="56">
        <f>'June-23'!E17</f>
        <v>0.23072040000000002</v>
      </c>
      <c r="F427" s="16">
        <f>'June-23'!F17</f>
        <v>0.14000000000000001</v>
      </c>
      <c r="G427" s="6">
        <f>'June-23'!G17</f>
        <v>36.035572093023262</v>
      </c>
    </row>
    <row r="428" spans="1:7">
      <c r="A428" s="15">
        <v>45093</v>
      </c>
      <c r="B428" s="16">
        <f>'Jun- 23'!B18</f>
        <v>200</v>
      </c>
      <c r="C428" s="16">
        <f>'June-23'!C18</f>
        <v>533.20000000000005</v>
      </c>
      <c r="D428" s="16">
        <f>'Jun- 23'!D18</f>
        <v>260338.10000000024</v>
      </c>
      <c r="E428" s="56">
        <f>'June-23'!E18</f>
        <v>0.34551360000000003</v>
      </c>
      <c r="F428" s="16">
        <f>'June-23'!F18</f>
        <v>0.21</v>
      </c>
      <c r="G428" s="6">
        <f>'June-23'!G18</f>
        <v>53.964800000000011</v>
      </c>
    </row>
    <row r="429" spans="1:7">
      <c r="A429" s="15">
        <v>45094</v>
      </c>
      <c r="B429" s="16">
        <f>'Jun- 23'!B19</f>
        <v>200</v>
      </c>
      <c r="C429" s="16">
        <f>'June-23'!C19</f>
        <v>271.89</v>
      </c>
      <c r="D429" s="16">
        <f>'Jun- 23'!D19</f>
        <v>260338.10000000024</v>
      </c>
      <c r="E429" s="56">
        <f>'June-23'!E19</f>
        <v>0.17618471999999999</v>
      </c>
      <c r="F429" s="16">
        <f>'June-23'!F19</f>
        <v>0.11</v>
      </c>
      <c r="G429" s="6">
        <f>'June-23'!G19</f>
        <v>27.517797209302326</v>
      </c>
    </row>
    <row r="430" spans="1:7">
      <c r="A430" s="15">
        <v>45095</v>
      </c>
      <c r="B430" s="16">
        <f>'Jun- 23'!B20</f>
        <v>200</v>
      </c>
      <c r="C430" s="16">
        <f>'June-23'!C20</f>
        <v>925.37</v>
      </c>
      <c r="D430" s="16">
        <f>'Jun- 23'!D20</f>
        <v>260338.10000000024</v>
      </c>
      <c r="E430" s="56">
        <f>'June-23'!E20</f>
        <v>0.59963976000000008</v>
      </c>
      <c r="F430" s="16">
        <f>'June-23'!F20</f>
        <v>0.37</v>
      </c>
      <c r="G430" s="6">
        <f>'June-23'!G20</f>
        <v>93.656052093023263</v>
      </c>
    </row>
    <row r="431" spans="1:7">
      <c r="A431" s="15">
        <v>45096</v>
      </c>
      <c r="B431" s="16">
        <f>'Jun- 23'!B21</f>
        <v>200</v>
      </c>
      <c r="C431" s="16">
        <f>'June-23'!C21</f>
        <v>629.4</v>
      </c>
      <c r="D431" s="16">
        <f>'Jun- 23'!D21</f>
        <v>260338.10000000024</v>
      </c>
      <c r="E431" s="56">
        <f>'June-23'!E21</f>
        <v>0.40785119999999997</v>
      </c>
      <c r="F431" s="16">
        <f>'June-23'!F21</f>
        <v>0.25</v>
      </c>
      <c r="G431" s="6">
        <f>'June-23'!G21</f>
        <v>63.701134883720933</v>
      </c>
    </row>
    <row r="432" spans="1:7">
      <c r="A432" s="15">
        <v>45097</v>
      </c>
      <c r="B432" s="16">
        <f>'Jun- 23'!B22</f>
        <v>200</v>
      </c>
      <c r="C432" s="16">
        <f>'June-23'!C22</f>
        <v>1089.4100000000001</v>
      </c>
      <c r="D432" s="16">
        <f>'Jun- 23'!D22</f>
        <v>260338.10000000024</v>
      </c>
      <c r="E432" s="56">
        <f>'June-23'!E22</f>
        <v>0.70593768000000001</v>
      </c>
      <c r="F432" s="16">
        <f>'June-23'!F22</f>
        <v>0.44</v>
      </c>
      <c r="G432" s="6">
        <f>'June-23'!G22</f>
        <v>110.25842604651164</v>
      </c>
    </row>
    <row r="433" spans="1:7">
      <c r="A433" s="15">
        <v>45098</v>
      </c>
      <c r="B433" s="16">
        <f>'Jun- 23'!B23</f>
        <v>200</v>
      </c>
      <c r="C433" s="16">
        <f>'June-23'!C23</f>
        <v>1091.06</v>
      </c>
      <c r="D433" s="16">
        <f>'Jun- 23'!D23</f>
        <v>260338.10000000024</v>
      </c>
      <c r="E433" s="56">
        <f>'June-23'!E23</f>
        <v>0.70700688</v>
      </c>
      <c r="F433" s="16">
        <f>'June-23'!F23</f>
        <v>0.44</v>
      </c>
      <c r="G433" s="6">
        <f>'June-23'!G23</f>
        <v>110.42542139534883</v>
      </c>
    </row>
    <row r="434" spans="1:7">
      <c r="A434" s="15">
        <v>45099</v>
      </c>
      <c r="B434" s="16">
        <f>'Jun- 23'!B24</f>
        <v>200</v>
      </c>
      <c r="C434" s="16">
        <f>'June-23'!C24</f>
        <v>937.4</v>
      </c>
      <c r="D434" s="16">
        <f>'Jun- 23'!D24</f>
        <v>260338.10000000024</v>
      </c>
      <c r="E434" s="56">
        <f>'June-23'!E24</f>
        <v>0.60743520000000006</v>
      </c>
      <c r="F434" s="16">
        <f>'June-23'!F24</f>
        <v>0.38</v>
      </c>
      <c r="G434" s="6">
        <f>'June-23'!G24</f>
        <v>94.873599999999996</v>
      </c>
    </row>
    <row r="435" spans="1:7">
      <c r="A435" s="15">
        <v>45100</v>
      </c>
      <c r="B435" s="16">
        <f>'Jun- 23'!B25</f>
        <v>200</v>
      </c>
      <c r="C435" s="16">
        <f>'June-23'!C25</f>
        <v>943.7</v>
      </c>
      <c r="D435" s="16">
        <f>'Jun- 23'!D25</f>
        <v>260338.10000000024</v>
      </c>
      <c r="E435" s="56">
        <f>'June-23'!E25</f>
        <v>0.61151760000000011</v>
      </c>
      <c r="F435" s="16">
        <f>'June-23'!F25</f>
        <v>0.38</v>
      </c>
      <c r="G435" s="6">
        <f>'June-23'!G25</f>
        <v>95.511218604651177</v>
      </c>
    </row>
    <row r="436" spans="1:7">
      <c r="A436" s="15">
        <v>45101</v>
      </c>
      <c r="B436" s="16">
        <f>'Jun- 23'!B26</f>
        <v>200</v>
      </c>
      <c r="C436" s="16">
        <f>'June-23'!C26</f>
        <v>785.05</v>
      </c>
      <c r="D436" s="16">
        <f>'Jun- 23'!D26</f>
        <v>260338.10000000024</v>
      </c>
      <c r="E436" s="56">
        <f>'June-23'!E26</f>
        <v>0.50871239999999995</v>
      </c>
      <c r="F436" s="16">
        <f>'June-23'!F26</f>
        <v>0.31</v>
      </c>
      <c r="G436" s="6">
        <f>'June-23'!G26</f>
        <v>79.454362790697687</v>
      </c>
    </row>
    <row r="437" spans="1:7">
      <c r="A437" s="15">
        <v>45102</v>
      </c>
      <c r="B437" s="16">
        <f>'Jun- 23'!B27</f>
        <v>200</v>
      </c>
      <c r="C437" s="16">
        <f>'June-23'!C27</f>
        <v>1037.73</v>
      </c>
      <c r="D437" s="16">
        <f>'Jun- 23'!D27</f>
        <v>260338.10000000024</v>
      </c>
      <c r="E437" s="56">
        <f>'June-23'!E27</f>
        <v>0.67244904000000005</v>
      </c>
      <c r="F437" s="16">
        <f>'June-23'!F27</f>
        <v>0.42</v>
      </c>
      <c r="G437" s="6">
        <f>'June-23'!G27</f>
        <v>105.02792930232559</v>
      </c>
    </row>
    <row r="438" spans="1:7">
      <c r="A438" s="15">
        <v>45103</v>
      </c>
      <c r="B438" s="16">
        <f>'Jun- 23'!B28</f>
        <v>200</v>
      </c>
      <c r="C438" s="16">
        <f>'June-23'!C28</f>
        <v>595.51</v>
      </c>
      <c r="D438" s="16">
        <f>'Jun- 23'!D28</f>
        <v>260338.10000000024</v>
      </c>
      <c r="E438" s="56">
        <f>'June-23'!E28</f>
        <v>0.38589047999999998</v>
      </c>
      <c r="F438" s="16">
        <f>'June-23'!F28</f>
        <v>0.24</v>
      </c>
      <c r="G438" s="6">
        <f>'June-23'!G28</f>
        <v>60.271151627906974</v>
      </c>
    </row>
    <row r="439" spans="1:7">
      <c r="A439" s="15">
        <v>45104</v>
      </c>
      <c r="B439" s="16">
        <f>'Jun- 23'!B29</f>
        <v>200</v>
      </c>
      <c r="C439" s="16">
        <f>'June-23'!C29</f>
        <v>0</v>
      </c>
      <c r="D439" s="16">
        <f>'Jun- 23'!D29</f>
        <v>260338.10000000024</v>
      </c>
      <c r="E439" s="56">
        <f>'June-23'!E29</f>
        <v>0</v>
      </c>
      <c r="F439" s="16">
        <f>'June-23'!F29</f>
        <v>0</v>
      </c>
      <c r="G439" s="6">
        <f>'June-23'!G29</f>
        <v>0</v>
      </c>
    </row>
    <row r="440" spans="1:7">
      <c r="A440" s="15">
        <v>45105</v>
      </c>
      <c r="B440" s="16">
        <f>'Jun- 23'!B30</f>
        <v>200</v>
      </c>
      <c r="C440" s="16">
        <f>'June-23'!C30</f>
        <v>0</v>
      </c>
      <c r="D440" s="16">
        <f>'Jun- 23'!D30</f>
        <v>260338.10000000024</v>
      </c>
      <c r="E440" s="56">
        <f>'June-23'!E30</f>
        <v>0</v>
      </c>
      <c r="F440" s="16">
        <f>'June-23'!F30</f>
        <v>0</v>
      </c>
      <c r="G440" s="6">
        <f>'June-23'!G30</f>
        <v>0</v>
      </c>
    </row>
    <row r="441" spans="1:7">
      <c r="A441" s="15">
        <v>45106</v>
      </c>
      <c r="B441" s="16">
        <f>'Jun- 23'!B31</f>
        <v>200</v>
      </c>
      <c r="C441" s="16">
        <f>'June-23'!C31</f>
        <v>0</v>
      </c>
      <c r="D441" s="16">
        <f>'Jun- 23'!D31</f>
        <v>260338.10000000024</v>
      </c>
      <c r="E441" s="56">
        <f>'June-23'!E31</f>
        <v>0</v>
      </c>
      <c r="F441" s="16">
        <f>'June-23'!F31</f>
        <v>0</v>
      </c>
      <c r="G441" s="6">
        <f>'June-23'!G31</f>
        <v>0</v>
      </c>
    </row>
    <row r="442" spans="1:7">
      <c r="A442" s="15">
        <v>45107</v>
      </c>
      <c r="B442" s="16">
        <f>'Jun- 23'!B32</f>
        <v>200</v>
      </c>
      <c r="C442" s="16">
        <f>'June-23'!C32</f>
        <v>0</v>
      </c>
      <c r="D442" s="16">
        <f>'Jun- 23'!D32</f>
        <v>260338.10000000024</v>
      </c>
      <c r="E442" s="56">
        <f>'June-23'!E32</f>
        <v>0</v>
      </c>
      <c r="F442" s="16">
        <f>'June-23'!F32</f>
        <v>0</v>
      </c>
      <c r="G442" s="6">
        <f>'June-23'!G32</f>
        <v>0</v>
      </c>
    </row>
    <row r="443" spans="1:7">
      <c r="A443" s="15">
        <v>45108</v>
      </c>
      <c r="B443" s="16">
        <f>'Jul- 23'!B3</f>
        <v>200</v>
      </c>
      <c r="C443" s="16">
        <f>'Jul- 23'!C3</f>
        <v>0</v>
      </c>
      <c r="D443" s="16">
        <f>'Jul- 23'!D3</f>
        <v>260338.10000000024</v>
      </c>
      <c r="E443" s="56">
        <f>'Jul- 23'!E3</f>
        <v>0</v>
      </c>
      <c r="F443" s="16">
        <f>'Jul- 23'!F3</f>
        <v>0</v>
      </c>
      <c r="G443" s="6">
        <f>'Jul- 23'!G3</f>
        <v>0</v>
      </c>
    </row>
    <row r="444" spans="1:7">
      <c r="A444" s="15">
        <v>45109</v>
      </c>
      <c r="B444" s="16">
        <f>'Jul- 23'!B4</f>
        <v>200</v>
      </c>
      <c r="C444" s="16">
        <f>'Jul- 23'!C4</f>
        <v>0</v>
      </c>
      <c r="D444" s="16">
        <f>'Jul- 23'!D4</f>
        <v>260338.10000000024</v>
      </c>
      <c r="E444" s="56">
        <f>'Jul- 23'!E4</f>
        <v>0</v>
      </c>
      <c r="F444" s="16">
        <f>'Jul- 23'!F4</f>
        <v>0</v>
      </c>
      <c r="G444" s="6">
        <f>'Jul- 23'!G4</f>
        <v>0</v>
      </c>
    </row>
    <row r="445" spans="1:7">
      <c r="A445" s="15">
        <v>45110</v>
      </c>
      <c r="B445" s="16">
        <f>'Jul- 23'!B5</f>
        <v>200</v>
      </c>
      <c r="C445" s="16">
        <f>'Jul- 23'!C5</f>
        <v>0</v>
      </c>
      <c r="D445" s="16">
        <f>'Jul- 23'!D5</f>
        <v>260338.10000000024</v>
      </c>
      <c r="E445" s="56">
        <f>'Jul- 23'!E5</f>
        <v>0</v>
      </c>
      <c r="F445" s="16">
        <f>'Jul- 23'!F5</f>
        <v>0</v>
      </c>
      <c r="G445" s="6">
        <f>'Jul- 23'!G5</f>
        <v>0</v>
      </c>
    </row>
    <row r="446" spans="1:7">
      <c r="A446" s="15">
        <v>45111</v>
      </c>
      <c r="B446" s="16">
        <f>'Jul- 23'!B6</f>
        <v>200</v>
      </c>
      <c r="C446" s="16">
        <f>'Jul- 23'!C6</f>
        <v>892.76</v>
      </c>
      <c r="D446" s="16">
        <f>'Jul- 23'!D6</f>
        <v>261230.86000000025</v>
      </c>
      <c r="E446" s="56">
        <f>'Jul- 23'!E6</f>
        <v>0.57850847999999999</v>
      </c>
      <c r="F446" s="16">
        <f>'Jul- 23'!F6</f>
        <v>0.36</v>
      </c>
      <c r="G446" s="6">
        <f>'Jul- 23'!G6</f>
        <v>90.355616744186051</v>
      </c>
    </row>
    <row r="447" spans="1:7">
      <c r="A447" s="15">
        <v>45112</v>
      </c>
      <c r="B447" s="16">
        <f>'Jul- 23'!B7</f>
        <v>200</v>
      </c>
      <c r="C447" s="16">
        <f>'Jul- 23'!C7</f>
        <v>1020.35</v>
      </c>
      <c r="D447" s="16">
        <f>'Jul- 23'!D7</f>
        <v>262251.21000000025</v>
      </c>
      <c r="E447" s="56">
        <f>'Jul- 23'!E7</f>
        <v>0.66118680000000007</v>
      </c>
      <c r="F447" s="16">
        <f>'Jul- 23'!F7</f>
        <v>0.41</v>
      </c>
      <c r="G447" s="6">
        <f>'Jul- 23'!G7</f>
        <v>103.26891162790699</v>
      </c>
    </row>
    <row r="448" spans="1:7">
      <c r="A448" s="15">
        <v>45113</v>
      </c>
      <c r="B448" s="16">
        <f>'Jul- 23'!B8</f>
        <v>200</v>
      </c>
      <c r="C448" s="16">
        <f>'Jul- 23'!C8</f>
        <v>894.71</v>
      </c>
      <c r="D448" s="16">
        <f>'Jul- 23'!D8</f>
        <v>263145.92000000027</v>
      </c>
      <c r="E448" s="56">
        <f>'Jul- 23'!E8</f>
        <v>0.57977208000000002</v>
      </c>
      <c r="F448" s="16">
        <f>'Jul- 23'!F8</f>
        <v>0.36</v>
      </c>
      <c r="G448" s="6">
        <f>'Jul- 23'!G8</f>
        <v>90.552974883720935</v>
      </c>
    </row>
    <row r="449" spans="1:7">
      <c r="A449" s="15">
        <v>45114</v>
      </c>
      <c r="B449" s="16">
        <f>'Jul- 23'!B9</f>
        <v>200</v>
      </c>
      <c r="C449" s="16">
        <f>'Jul- 23'!C9</f>
        <v>1011.26</v>
      </c>
      <c r="D449" s="16">
        <f>'Jul- 23'!D9</f>
        <v>264157.18000000028</v>
      </c>
      <c r="E449" s="56">
        <f>'Jul- 23'!E9</f>
        <v>0.65529648000000007</v>
      </c>
      <c r="F449" s="16">
        <f>'Jul- 23'!F9</f>
        <v>0.41</v>
      </c>
      <c r="G449" s="6">
        <f>'Jul- 23'!G9</f>
        <v>102.34891906976746</v>
      </c>
    </row>
    <row r="450" spans="1:7">
      <c r="A450" s="15">
        <v>45115</v>
      </c>
      <c r="B450" s="16">
        <f>'Jul- 23'!B10</f>
        <v>200</v>
      </c>
      <c r="C450" s="16">
        <f>'Jul- 23'!C10</f>
        <v>1065.99</v>
      </c>
      <c r="D450" s="16">
        <f>'Jul- 23'!D10</f>
        <v>265223.17000000027</v>
      </c>
      <c r="E450" s="56">
        <f>'Jul- 23'!E10</f>
        <v>0.69076152000000002</v>
      </c>
      <c r="F450" s="16">
        <f>'Jul- 23'!F10</f>
        <v>0.43</v>
      </c>
      <c r="G450" s="6">
        <f>'Jul- 23'!G10</f>
        <v>107.88810418604653</v>
      </c>
    </row>
    <row r="451" spans="1:7">
      <c r="A451" s="15">
        <v>45116</v>
      </c>
      <c r="B451" s="16">
        <f>'Jul- 23'!B11</f>
        <v>200</v>
      </c>
      <c r="C451" s="16">
        <f>'Jul- 23'!C11</f>
        <v>906.29</v>
      </c>
      <c r="D451" s="16">
        <f>'Jul- 23'!D11</f>
        <v>266129.46000000025</v>
      </c>
      <c r="E451" s="56">
        <f>'Jul- 23'!E11</f>
        <v>0.58727591999999995</v>
      </c>
      <c r="F451" s="16">
        <f>'Jul- 23'!F11</f>
        <v>0.36</v>
      </c>
      <c r="G451" s="6">
        <f>'Jul- 23'!G11</f>
        <v>91.724978604651156</v>
      </c>
    </row>
    <row r="452" spans="1:7">
      <c r="A452" s="15">
        <v>45117</v>
      </c>
      <c r="B452" s="16">
        <f>'Jul- 23'!B12</f>
        <v>200</v>
      </c>
      <c r="C452" s="16">
        <f>'Jul- 23'!C12</f>
        <v>561.65</v>
      </c>
      <c r="D452" s="16">
        <f>'Jul- 23'!D12</f>
        <v>266691.11000000028</v>
      </c>
      <c r="E452" s="56">
        <f>'Jul- 23'!E12</f>
        <v>0.36394919999999997</v>
      </c>
      <c r="F452" s="16">
        <f>'Jul- 23'!F12</f>
        <v>0.23</v>
      </c>
      <c r="G452" s="6">
        <f>'Jul- 23'!G12</f>
        <v>56.844204651162798</v>
      </c>
    </row>
    <row r="453" spans="1:7">
      <c r="A453" s="15">
        <v>45118</v>
      </c>
      <c r="B453" s="16">
        <f>'Jul- 23'!B13</f>
        <v>200</v>
      </c>
      <c r="C453" s="16">
        <f>'Jul- 23'!C13</f>
        <v>874.42</v>
      </c>
      <c r="D453" s="16">
        <f>'Jul- 23'!D13</f>
        <v>267565.53000000026</v>
      </c>
      <c r="E453" s="56">
        <f>'Jul- 23'!E13</f>
        <v>0.56662416000000004</v>
      </c>
      <c r="F453" s="16">
        <f>'Jul- 23'!F13</f>
        <v>0.35</v>
      </c>
      <c r="G453" s="6">
        <f>'Jul- 23'!G13</f>
        <v>88.499438139534874</v>
      </c>
    </row>
    <row r="454" spans="1:7">
      <c r="A454" s="15">
        <v>45119</v>
      </c>
      <c r="B454" s="16">
        <f>'Jul- 23'!B14</f>
        <v>200</v>
      </c>
      <c r="C454" s="16">
        <f>'Jul- 23'!C14</f>
        <v>834.57</v>
      </c>
      <c r="D454" s="16">
        <f>'Jul- 23'!D14</f>
        <v>268400.10000000027</v>
      </c>
      <c r="E454" s="56">
        <f>'Jul- 23'!E14</f>
        <v>0.54080136000000001</v>
      </c>
      <c r="F454" s="16">
        <f>'Jul- 23'!F14</f>
        <v>0.33</v>
      </c>
      <c r="G454" s="6">
        <f>'Jul- 23'!G14</f>
        <v>84.466247441860475</v>
      </c>
    </row>
    <row r="455" spans="1:7">
      <c r="A455" s="15">
        <v>45120</v>
      </c>
      <c r="B455" s="16">
        <f>'Jul- 23'!B15</f>
        <v>200</v>
      </c>
      <c r="C455" s="16">
        <f>'Jul- 23'!C15</f>
        <v>773.35</v>
      </c>
      <c r="D455" s="16">
        <f>'Jul- 23'!D15</f>
        <v>269173.45000000024</v>
      </c>
      <c r="E455" s="56">
        <f>'Jul- 23'!E15</f>
        <v>0.50113079999999999</v>
      </c>
      <c r="F455" s="16">
        <f>'Jul- 23'!F15</f>
        <v>0.31</v>
      </c>
      <c r="G455" s="6">
        <f>'Jul- 23'!G15</f>
        <v>78.27021395348838</v>
      </c>
    </row>
    <row r="456" spans="1:7">
      <c r="A456" s="15">
        <v>45121</v>
      </c>
      <c r="B456" s="16">
        <f>'Jul- 23'!B16</f>
        <v>200</v>
      </c>
      <c r="C456" s="16">
        <f>'Jul- 23'!C16</f>
        <v>759.01</v>
      </c>
      <c r="D456" s="16">
        <f>'Jul- 23'!D16</f>
        <v>269932.46000000025</v>
      </c>
      <c r="E456" s="56">
        <f>'Jul- 23'!E16</f>
        <v>0.49183847999999997</v>
      </c>
      <c r="F456" s="16">
        <f>'Jul- 23'!F16</f>
        <v>0.3</v>
      </c>
      <c r="G456" s="6">
        <f>'Jul- 23'!G16</f>
        <v>76.818872558139532</v>
      </c>
    </row>
    <row r="457" spans="1:7">
      <c r="A457" s="15">
        <v>45122</v>
      </c>
      <c r="B457" s="16">
        <f>'Jul- 23'!B17</f>
        <v>200</v>
      </c>
      <c r="C457" s="16">
        <f>'Jul- 23'!C17</f>
        <v>1077.8800000000001</v>
      </c>
      <c r="D457" s="16">
        <f>'Jul- 23'!D17</f>
        <v>271010.34000000026</v>
      </c>
      <c r="E457" s="56">
        <f>'Jul- 23'!E17</f>
        <v>0.69846624000000013</v>
      </c>
      <c r="F457" s="16">
        <f>'Jul- 23'!F17</f>
        <v>0.43</v>
      </c>
      <c r="G457" s="6">
        <f>'Jul- 23'!G17</f>
        <v>109.09148279069768</v>
      </c>
    </row>
    <row r="458" spans="1:7">
      <c r="A458" s="15">
        <v>45123</v>
      </c>
      <c r="B458" s="16">
        <f>'Jul- 23'!B18</f>
        <v>200</v>
      </c>
      <c r="C458" s="16">
        <f>'Jul- 23'!C18</f>
        <v>1021.52</v>
      </c>
      <c r="D458" s="16">
        <f>'Jul- 23'!D18</f>
        <v>272031.86000000028</v>
      </c>
      <c r="E458" s="56">
        <f>'Jul- 23'!E18</f>
        <v>0.66194496000000003</v>
      </c>
      <c r="F458" s="16">
        <f>'Jul- 23'!F18</f>
        <v>0.41</v>
      </c>
      <c r="G458" s="6">
        <f>'Jul- 23'!G18</f>
        <v>103.3873265116279</v>
      </c>
    </row>
    <row r="459" spans="1:7">
      <c r="A459" s="15">
        <v>45124</v>
      </c>
      <c r="B459" s="16">
        <f>'Jul- 23'!B19</f>
        <v>200</v>
      </c>
      <c r="C459" s="16">
        <f>'Jul- 23'!C19</f>
        <v>921.68</v>
      </c>
      <c r="D459" s="16">
        <f>'Jul- 23'!D19</f>
        <v>272953.54000000027</v>
      </c>
      <c r="E459" s="56">
        <f>'Jul- 23'!E19</f>
        <v>0.59724864</v>
      </c>
      <c r="F459" s="16">
        <f>'Jul- 23'!F19</f>
        <v>0.37</v>
      </c>
      <c r="G459" s="6">
        <f>'Jul- 23'!G19</f>
        <v>93.282589767441863</v>
      </c>
    </row>
    <row r="460" spans="1:7">
      <c r="A460" s="15">
        <v>45125</v>
      </c>
      <c r="B460" s="16">
        <f>'Jul- 23'!B20</f>
        <v>200</v>
      </c>
      <c r="C460" s="16">
        <f>'Jul- 23'!C20</f>
        <v>989.14</v>
      </c>
      <c r="D460" s="16">
        <f>'Jul- 23'!D20</f>
        <v>273942.68000000028</v>
      </c>
      <c r="E460" s="56">
        <f>'Jul- 23'!E20</f>
        <v>0.64096271999999999</v>
      </c>
      <c r="F460" s="16">
        <f>'Jul- 23'!F20</f>
        <v>0.4</v>
      </c>
      <c r="G460" s="6">
        <f>'Jul- 23'!G20</f>
        <v>100.11016930232559</v>
      </c>
    </row>
    <row r="461" spans="1:7">
      <c r="A461" s="15">
        <v>45126</v>
      </c>
      <c r="B461" s="16">
        <f>'Jul- 23'!B21</f>
        <v>200</v>
      </c>
      <c r="C461" s="16">
        <f>'Jul- 23'!C21</f>
        <v>1009.46</v>
      </c>
      <c r="D461" s="16">
        <f>'Jul- 23'!D21</f>
        <v>274952.14000000031</v>
      </c>
      <c r="E461" s="56">
        <f>'Jul- 23'!E21</f>
        <v>0.65413008000000006</v>
      </c>
      <c r="F461" s="16">
        <f>'Jul- 23'!F21</f>
        <v>0.4</v>
      </c>
      <c r="G461" s="6">
        <f>'Jul- 23'!G21</f>
        <v>102.1667423255814</v>
      </c>
    </row>
    <row r="462" spans="1:7">
      <c r="A462" s="15">
        <v>45127</v>
      </c>
      <c r="B462" s="16">
        <f>'Jul- 23'!B22</f>
        <v>200</v>
      </c>
      <c r="C462" s="16">
        <f>'Jul- 23'!C22</f>
        <v>1136.3</v>
      </c>
      <c r="D462" s="16">
        <f>'Jul- 23'!D22</f>
        <v>276088.44000000029</v>
      </c>
      <c r="E462" s="56">
        <f>'Jul- 23'!E22</f>
        <v>0.73632239999999993</v>
      </c>
      <c r="F462" s="16">
        <f>'Jul- 23'!F22</f>
        <v>0.46</v>
      </c>
      <c r="G462" s="6">
        <f>'Jul- 23'!G22</f>
        <v>115.00413023255814</v>
      </c>
    </row>
    <row r="463" spans="1:7">
      <c r="A463" s="15">
        <v>45128</v>
      </c>
      <c r="B463" s="16">
        <f>'Jul- 23'!B23</f>
        <v>200</v>
      </c>
      <c r="C463" s="16">
        <f>'Jul- 23'!C23</f>
        <v>735.8</v>
      </c>
      <c r="D463" s="16">
        <f>'Jul- 23'!D23</f>
        <v>276824.24000000028</v>
      </c>
      <c r="E463" s="56">
        <f>'Jul- 23'!E23</f>
        <v>0.47679840000000001</v>
      </c>
      <c r="F463" s="16">
        <f>'Jul- 23'!F23</f>
        <v>0.28999999999999998</v>
      </c>
      <c r="G463" s="6">
        <f>'Jul- 23'!G23</f>
        <v>74.469804651162789</v>
      </c>
    </row>
    <row r="464" spans="1:7">
      <c r="A464" s="15">
        <v>45129</v>
      </c>
      <c r="B464" s="16">
        <f>'Jul- 23'!B24</f>
        <v>200</v>
      </c>
      <c r="C464" s="16">
        <f>'Jul- 23'!C24</f>
        <v>958.42</v>
      </c>
      <c r="D464" s="16">
        <f>'Jul- 23'!D24</f>
        <v>277782.66000000027</v>
      </c>
      <c r="E464" s="56">
        <f>'Jul- 23'!E24</f>
        <v>0.62105615999999997</v>
      </c>
      <c r="F464" s="16">
        <f>'Jul- 23'!F24</f>
        <v>0.38</v>
      </c>
      <c r="G464" s="6">
        <f>'Jul- 23'!G24</f>
        <v>97.001019534883724</v>
      </c>
    </row>
    <row r="465" spans="1:7">
      <c r="A465" s="15">
        <v>45130</v>
      </c>
      <c r="B465" s="16">
        <f>'Jul- 23'!B25</f>
        <v>200</v>
      </c>
      <c r="C465" s="16">
        <f>'Jul- 23'!C25</f>
        <v>1077.8499999999999</v>
      </c>
      <c r="D465" s="16">
        <f>'Jul- 23'!D25</f>
        <v>278860.51000000024</v>
      </c>
      <c r="E465" s="56">
        <f>'Jul- 23'!E25</f>
        <v>0.69844680000000003</v>
      </c>
      <c r="F465" s="16">
        <f>'Jul- 23'!F25</f>
        <v>0.43</v>
      </c>
      <c r="G465" s="6">
        <f>'Jul- 23'!G25</f>
        <v>109.08844651162791</v>
      </c>
    </row>
    <row r="466" spans="1:7">
      <c r="A466" s="15">
        <v>45131</v>
      </c>
      <c r="B466" s="16">
        <f>'Jul- 23'!B26</f>
        <v>200</v>
      </c>
      <c r="C466" s="16">
        <f>'Jul- 23'!C26</f>
        <v>1075.45</v>
      </c>
      <c r="D466" s="16">
        <f>'Jul- 23'!D26</f>
        <v>279935.96000000025</v>
      </c>
      <c r="E466" s="56">
        <f>'Jul- 23'!E26</f>
        <v>0.69689160000000006</v>
      </c>
      <c r="F466" s="16">
        <f>'Jul- 23'!F26</f>
        <v>0.43</v>
      </c>
      <c r="G466" s="6">
        <f>'Jul- 23'!G26</f>
        <v>108.84554418604652</v>
      </c>
    </row>
    <row r="467" spans="1:7">
      <c r="A467" s="15">
        <v>45132</v>
      </c>
      <c r="B467" s="16">
        <f>'Jul- 23'!B27</f>
        <v>200</v>
      </c>
      <c r="C467" s="16">
        <f>'Jul- 23'!C27</f>
        <v>930.56</v>
      </c>
      <c r="D467" s="16">
        <f>'Jul- 23'!D27</f>
        <v>280866.52000000025</v>
      </c>
      <c r="E467" s="56">
        <f>'Jul- 23'!E27</f>
        <v>0.60300288000000002</v>
      </c>
      <c r="F467" s="16">
        <f>'Jul- 23'!F27</f>
        <v>0.37</v>
      </c>
      <c r="G467" s="6">
        <f>'Jul- 23'!G27</f>
        <v>94.18132837209302</v>
      </c>
    </row>
    <row r="468" spans="1:7">
      <c r="A468" s="15">
        <v>45133</v>
      </c>
      <c r="B468" s="16">
        <f>'Jul- 23'!B28</f>
        <v>200</v>
      </c>
      <c r="C468" s="16">
        <f>'Jul- 23'!C28</f>
        <v>953.48</v>
      </c>
      <c r="D468" s="16">
        <f>'Jul- 23'!D28</f>
        <v>281820.00000000023</v>
      </c>
      <c r="E468" s="56">
        <f>'Jul- 23'!E28</f>
        <v>0.61785504000000002</v>
      </c>
      <c r="F468" s="16">
        <f>'Jul- 23'!F28</f>
        <v>0.38</v>
      </c>
      <c r="G468" s="6">
        <f>'Jul- 23'!G28</f>
        <v>96.50104558139536</v>
      </c>
    </row>
    <row r="469" spans="1:7">
      <c r="A469" s="15">
        <v>45134</v>
      </c>
      <c r="B469" s="16">
        <f>'Jul- 23'!B29</f>
        <v>200</v>
      </c>
      <c r="C469" s="16">
        <f>'Jul- 23'!C29</f>
        <v>826.62</v>
      </c>
      <c r="D469" s="16">
        <f>'Jul- 23'!D29</f>
        <v>282646.62000000023</v>
      </c>
      <c r="E469" s="56">
        <f>'Jul- 23'!E29</f>
        <v>0.53564976000000009</v>
      </c>
      <c r="F469" s="16">
        <f>'Jul- 23'!F29</f>
        <v>0.33</v>
      </c>
      <c r="G469" s="6">
        <f>'Jul- 23'!G29</f>
        <v>83.661633488372104</v>
      </c>
    </row>
    <row r="470" spans="1:7">
      <c r="A470" s="15">
        <v>45135</v>
      </c>
      <c r="B470" s="16">
        <f>'Jul- 23'!B30</f>
        <v>200</v>
      </c>
      <c r="C470" s="16">
        <f>'Jul- 23'!C30</f>
        <v>748.17</v>
      </c>
      <c r="D470" s="16">
        <f>'Jul- 23'!D30</f>
        <v>283394.79000000021</v>
      </c>
      <c r="E470" s="56">
        <f>'Jul- 23'!E30</f>
        <v>0.48481415999999999</v>
      </c>
      <c r="F470" s="16">
        <f>'Jul- 23'!F30</f>
        <v>0.3</v>
      </c>
      <c r="G470" s="6">
        <f>'Jul- 23'!G30</f>
        <v>75.721763720930241</v>
      </c>
    </row>
    <row r="471" spans="1:7">
      <c r="A471" s="15">
        <v>45136</v>
      </c>
      <c r="B471" s="16">
        <f>'Jul- 23'!B31</f>
        <v>200</v>
      </c>
      <c r="C471" s="16">
        <f>'Jul- 23'!C31</f>
        <v>1003.9</v>
      </c>
      <c r="D471" s="16">
        <f>'Jul- 23'!D31</f>
        <v>284398.69000000024</v>
      </c>
      <c r="E471" s="56">
        <f>'Jul- 23'!E31</f>
        <v>0.65052720000000008</v>
      </c>
      <c r="F471" s="16">
        <f>'Jul- 23'!F31</f>
        <v>0.4</v>
      </c>
      <c r="G471" s="6">
        <f>'Jul- 23'!G31</f>
        <v>101.60401860465117</v>
      </c>
    </row>
    <row r="472" spans="1:7">
      <c r="A472" s="15">
        <v>45137</v>
      </c>
      <c r="B472" s="16">
        <f>'Jul- 23'!B32</f>
        <v>200</v>
      </c>
      <c r="C472" s="16">
        <f>'Jul- 23'!C32</f>
        <v>724.49</v>
      </c>
      <c r="D472" s="16">
        <f>'Jul- 23'!D32</f>
        <v>285123.18000000023</v>
      </c>
      <c r="E472" s="56">
        <f>'Jul- 23'!E32</f>
        <v>0.46946951999999997</v>
      </c>
      <c r="F472" s="16">
        <f>'Jul- 23'!F32</f>
        <v>0.28999999999999998</v>
      </c>
      <c r="G472" s="6">
        <f>'Jul- 23'!G32</f>
        <v>73.325127441860474</v>
      </c>
    </row>
    <row r="473" spans="1:7">
      <c r="A473" s="15">
        <v>45138</v>
      </c>
      <c r="B473" s="16">
        <f>'Jul- 23'!B33</f>
        <v>200</v>
      </c>
      <c r="C473" s="16">
        <f>'Jul- 23'!C33</f>
        <v>819.09</v>
      </c>
      <c r="D473" s="16">
        <f>'Jul- 23'!D33</f>
        <v>285942.27000000025</v>
      </c>
      <c r="E473" s="56">
        <f>'Jul- 23'!E33</f>
        <v>0.53077032000000002</v>
      </c>
      <c r="F473" s="16">
        <f>'Jul- 23'!F33</f>
        <v>0.33</v>
      </c>
      <c r="G473" s="6">
        <f>'Jul- 23'!G33</f>
        <v>82.899527441860471</v>
      </c>
    </row>
    <row r="474" spans="1:7">
      <c r="A474" s="15">
        <v>45139</v>
      </c>
      <c r="B474" s="16">
        <f>'Aug- 23'!B3</f>
        <v>200</v>
      </c>
      <c r="C474" s="16">
        <f>'Aug- 23'!C3</f>
        <v>706.31</v>
      </c>
      <c r="D474" s="16">
        <f>'Aug- 23'!D3</f>
        <v>286761.36000000028</v>
      </c>
      <c r="E474" s="56">
        <f>'Aug- 23'!E3</f>
        <v>0.45768888000000002</v>
      </c>
      <c r="F474" s="16">
        <f>'Aug- 23'!F3</f>
        <v>0.28000000000000003</v>
      </c>
      <c r="G474" s="6">
        <f>'Aug- 23'!G3</f>
        <v>71.485142325581393</v>
      </c>
    </row>
    <row r="475" spans="1:7">
      <c r="A475" s="15">
        <v>45140</v>
      </c>
      <c r="B475" s="16">
        <f>'Aug- 23'!B4</f>
        <v>200</v>
      </c>
      <c r="C475" s="16">
        <f>'Aug- 23'!C4</f>
        <v>379.6</v>
      </c>
      <c r="D475" s="16">
        <f>'Aug- 23'!D4</f>
        <v>287140.96000000025</v>
      </c>
      <c r="E475" s="56">
        <f>'Aug- 23'!E4</f>
        <v>0.24598080000000003</v>
      </c>
      <c r="F475" s="16">
        <f>'Aug- 23'!F4</f>
        <v>0.15</v>
      </c>
      <c r="G475" s="6">
        <f>'Aug- 23'!G4</f>
        <v>38.419051162790701</v>
      </c>
    </row>
    <row r="476" spans="1:7">
      <c r="A476" s="15">
        <v>45141</v>
      </c>
      <c r="B476" s="16">
        <f>'Aug- 23'!B5</f>
        <v>200</v>
      </c>
      <c r="C476" s="16">
        <f>'Aug- 23'!C5</f>
        <v>530.61</v>
      </c>
      <c r="D476" s="16">
        <f>'Aug- 23'!D5</f>
        <v>287671.57000000024</v>
      </c>
      <c r="E476" s="56">
        <f>'Aug- 23'!E5</f>
        <v>0.34383528000000002</v>
      </c>
      <c r="F476" s="16">
        <f>'Aug- 23'!F5</f>
        <v>0.21</v>
      </c>
      <c r="G476" s="6">
        <f>'Aug- 23'!G5</f>
        <v>53.70266790697675</v>
      </c>
    </row>
    <row r="477" spans="1:7">
      <c r="A477" s="15">
        <v>45142</v>
      </c>
      <c r="B477" s="16">
        <f>'Aug- 23'!B6</f>
        <v>200</v>
      </c>
      <c r="C477" s="16">
        <f>'Aug- 23'!C6</f>
        <v>206.82</v>
      </c>
      <c r="D477" s="16">
        <f>'Aug- 23'!D6</f>
        <v>287878.39000000025</v>
      </c>
      <c r="E477" s="56">
        <f>'Aug- 23'!E6</f>
        <v>0.13401936</v>
      </c>
      <c r="F477" s="16">
        <f>'Aug- 23'!F6</f>
        <v>0.08</v>
      </c>
      <c r="G477" s="6">
        <f>'Aug- 23'!G6</f>
        <v>20.932107906976743</v>
      </c>
    </row>
    <row r="478" spans="1:7">
      <c r="A478" s="15">
        <v>45143</v>
      </c>
      <c r="B478" s="16">
        <f>'Aug- 23'!B7</f>
        <v>200</v>
      </c>
      <c r="C478" s="16">
        <f>'Aug- 23'!C7</f>
        <v>101.08</v>
      </c>
      <c r="D478" s="16">
        <f>'Aug- 23'!D7</f>
        <v>287979.47000000026</v>
      </c>
      <c r="E478" s="56">
        <f>'Aug- 23'!E7</f>
        <v>6.5499840000000004E-2</v>
      </c>
      <c r="F478" s="16">
        <f>'Aug- 23'!F7</f>
        <v>0.04</v>
      </c>
      <c r="G478" s="6">
        <f>'Aug- 23'!G7</f>
        <v>10.230236279069768</v>
      </c>
    </row>
    <row r="479" spans="1:7">
      <c r="A479" s="15">
        <v>45144</v>
      </c>
      <c r="B479" s="16">
        <f>'Aug- 23'!B8</f>
        <v>200</v>
      </c>
      <c r="C479" s="16">
        <f>'Aug- 23'!C8</f>
        <v>49.57</v>
      </c>
      <c r="D479" s="16">
        <f>'Aug- 23'!D8</f>
        <v>288029.04000000027</v>
      </c>
      <c r="E479" s="56">
        <f>'Aug- 23'!E8</f>
        <v>3.2121360000000002E-2</v>
      </c>
      <c r="F479" s="16">
        <f>'Aug- 23'!F8</f>
        <v>0.02</v>
      </c>
      <c r="G479" s="6">
        <f>'Aug- 23'!G8</f>
        <v>5.0169451162790697</v>
      </c>
    </row>
    <row r="480" spans="1:7">
      <c r="A480" s="15">
        <v>45145</v>
      </c>
      <c r="B480" s="16">
        <f>'Aug- 23'!B9</f>
        <v>200</v>
      </c>
      <c r="C480" s="16">
        <f>'Aug- 23'!C9</f>
        <v>127.5</v>
      </c>
      <c r="D480" s="16">
        <f>'Aug- 23'!D9</f>
        <v>288156.54000000027</v>
      </c>
      <c r="E480" s="56">
        <f>'Aug- 23'!E9</f>
        <v>8.2619999999999999E-2</v>
      </c>
      <c r="F480" s="16">
        <f>'Aug- 23'!F9</f>
        <v>0.05</v>
      </c>
      <c r="G480" s="6">
        <f>'Aug- 23'!G9</f>
        <v>12.904186046511628</v>
      </c>
    </row>
    <row r="481" spans="1:7">
      <c r="A481" s="15">
        <v>45146</v>
      </c>
      <c r="B481" s="16">
        <f>'Aug- 23'!B10</f>
        <v>200</v>
      </c>
      <c r="C481" s="16">
        <f>'Aug- 23'!C10</f>
        <v>202.07</v>
      </c>
      <c r="D481" s="16">
        <f>'Aug- 23'!D10</f>
        <v>288358.61000000028</v>
      </c>
      <c r="E481" s="56">
        <f>'Aug- 23'!E10</f>
        <v>0.13094136000000001</v>
      </c>
      <c r="F481" s="16">
        <f>'Aug- 23'!F10</f>
        <v>0.08</v>
      </c>
      <c r="G481" s="6">
        <f>'Aug- 23'!G10</f>
        <v>20.451363720930232</v>
      </c>
    </row>
    <row r="482" spans="1:7">
      <c r="A482" s="15">
        <v>45147</v>
      </c>
      <c r="B482" s="16">
        <f>'Aug- 23'!B11</f>
        <v>200</v>
      </c>
      <c r="C482" s="16">
        <f>'Aug- 23'!C11</f>
        <v>312.32</v>
      </c>
      <c r="D482" s="16">
        <f>'Aug- 23'!D11</f>
        <v>288670.93000000028</v>
      </c>
      <c r="E482" s="56">
        <f>'Aug- 23'!E11</f>
        <v>0.20238335999999998</v>
      </c>
      <c r="F482" s="16">
        <f>'Aug- 23'!F11</f>
        <v>0.13</v>
      </c>
      <c r="G482" s="6">
        <f>'Aug- 23'!G11</f>
        <v>31.609689302325581</v>
      </c>
    </row>
    <row r="483" spans="1:7">
      <c r="A483" s="15">
        <v>45148</v>
      </c>
      <c r="B483" s="16">
        <f>'Aug- 23'!B12</f>
        <v>200</v>
      </c>
      <c r="C483" s="16">
        <f>'Aug- 23'!C12</f>
        <v>554.49</v>
      </c>
      <c r="D483" s="16">
        <f>'Aug- 23'!D12</f>
        <v>289225.42000000027</v>
      </c>
      <c r="E483" s="56">
        <f>'Aug- 23'!E12</f>
        <v>0.35930952000000005</v>
      </c>
      <c r="F483" s="16">
        <f>'Aug- 23'!F12</f>
        <v>0.22</v>
      </c>
      <c r="G483" s="6">
        <f>'Aug- 23'!G12</f>
        <v>56.119546046511637</v>
      </c>
    </row>
    <row r="484" spans="1:7">
      <c r="A484" s="15">
        <v>45149</v>
      </c>
      <c r="B484" s="16">
        <f>'Aug- 23'!B13</f>
        <v>200</v>
      </c>
      <c r="C484" s="16">
        <f>'Aug- 23'!C13</f>
        <v>626.44000000000005</v>
      </c>
      <c r="D484" s="16">
        <f>'Aug- 23'!D13</f>
        <v>289851.86000000028</v>
      </c>
      <c r="E484" s="56">
        <f>'Aug- 23'!E13</f>
        <v>0.40593312000000009</v>
      </c>
      <c r="F484" s="16">
        <f>'Aug- 23'!F13</f>
        <v>0.25</v>
      </c>
      <c r="G484" s="6">
        <f>'Aug- 23'!G13</f>
        <v>63.401555348837213</v>
      </c>
    </row>
    <row r="485" spans="1:7">
      <c r="A485" s="15">
        <v>45150</v>
      </c>
      <c r="B485" s="16">
        <f>'Aug- 23'!B14</f>
        <v>200</v>
      </c>
      <c r="C485" s="16">
        <f>'Aug- 23'!C14</f>
        <v>398.14</v>
      </c>
      <c r="D485" s="16">
        <f>'Aug- 23'!D14</f>
        <v>290250.00000000029</v>
      </c>
      <c r="E485" s="56">
        <f>'Aug- 23'!E14</f>
        <v>0.25799472000000001</v>
      </c>
      <c r="F485" s="16">
        <f>'Aug- 23'!F14</f>
        <v>0.16</v>
      </c>
      <c r="G485" s="6">
        <f>'Aug- 23'!G14</f>
        <v>40.295471627906977</v>
      </c>
    </row>
    <row r="486" spans="1:7">
      <c r="A486" s="15">
        <v>45151</v>
      </c>
      <c r="B486" s="16">
        <f>'Aug- 23'!B15</f>
        <v>200</v>
      </c>
      <c r="C486" s="16">
        <f>'Aug- 23'!C15</f>
        <v>362.7</v>
      </c>
      <c r="D486" s="16">
        <f>'Aug- 23'!D15</f>
        <v>290612.7000000003</v>
      </c>
      <c r="E486" s="56">
        <f>'Aug- 23'!E15</f>
        <v>0.23502959999999998</v>
      </c>
      <c r="F486" s="16">
        <f>'Aug- 23'!F15</f>
        <v>0.15</v>
      </c>
      <c r="G486" s="6">
        <f>'Aug- 23'!G15</f>
        <v>36.708613953488374</v>
      </c>
    </row>
    <row r="487" spans="1:7">
      <c r="A487" s="15">
        <v>45152</v>
      </c>
      <c r="B487" s="16">
        <f>'Aug- 23'!B16</f>
        <v>200</v>
      </c>
      <c r="C487" s="16">
        <f>'Aug- 23'!C16</f>
        <v>853.07</v>
      </c>
      <c r="D487" s="16">
        <f>'Aug- 23'!D16</f>
        <v>291465.77000000031</v>
      </c>
      <c r="E487" s="56">
        <f>'Aug- 23'!E16</f>
        <v>0.55278936000000001</v>
      </c>
      <c r="F487" s="16">
        <f>'Aug- 23'!F16</f>
        <v>0.34</v>
      </c>
      <c r="G487" s="6">
        <f>'Aug- 23'!G16</f>
        <v>86.338619534883733</v>
      </c>
    </row>
    <row r="488" spans="1:7">
      <c r="A488" s="15">
        <v>45153</v>
      </c>
      <c r="B488" s="16">
        <f>'Aug- 23'!B17</f>
        <v>200</v>
      </c>
      <c r="C488" s="16">
        <f>'Aug- 23'!C17</f>
        <v>0</v>
      </c>
      <c r="D488" s="16">
        <f>'Aug- 23'!D17</f>
        <v>291465.77000000031</v>
      </c>
      <c r="E488" s="56">
        <f>'Aug- 23'!E17</f>
        <v>0</v>
      </c>
      <c r="F488" s="16">
        <f>'Aug- 23'!F17</f>
        <v>0</v>
      </c>
      <c r="G488" s="6">
        <f>'Aug- 23'!G17</f>
        <v>0</v>
      </c>
    </row>
    <row r="489" spans="1:7">
      <c r="A489" s="15">
        <v>45154</v>
      </c>
      <c r="B489" s="16">
        <f>'Aug- 23'!B18</f>
        <v>200</v>
      </c>
      <c r="C489" s="16">
        <f>'Aug- 23'!C18</f>
        <v>1128.42</v>
      </c>
      <c r="D489" s="16">
        <f>'Aug- 23'!D18</f>
        <v>292594.19000000029</v>
      </c>
      <c r="E489" s="56">
        <f>'Aug- 23'!E18</f>
        <v>0.73121616</v>
      </c>
      <c r="F489" s="16">
        <f>'Aug- 23'!F18</f>
        <v>0.45999999999999996</v>
      </c>
      <c r="G489" s="6">
        <f>'Aug- 23'!G18</f>
        <v>114.20660093023258</v>
      </c>
    </row>
    <row r="490" spans="1:7">
      <c r="A490" s="15">
        <v>45155</v>
      </c>
      <c r="B490" s="16">
        <f>'Aug- 23'!B19</f>
        <v>200</v>
      </c>
      <c r="C490" s="16">
        <f>'Aug- 23'!C19</f>
        <v>1033.17</v>
      </c>
      <c r="D490" s="16">
        <f>'Aug- 23'!D19</f>
        <v>293627.36000000028</v>
      </c>
      <c r="E490" s="56">
        <f>'Aug- 23'!E19</f>
        <v>0.66949416000000006</v>
      </c>
      <c r="F490" s="16">
        <f>'Aug- 23'!F19</f>
        <v>0.41</v>
      </c>
      <c r="G490" s="6">
        <f>'Aug- 23'!G19</f>
        <v>104.56641488372095</v>
      </c>
    </row>
    <row r="491" spans="1:7">
      <c r="A491" s="15">
        <v>45156</v>
      </c>
      <c r="B491" s="16">
        <f>'Aug- 23'!B20</f>
        <v>200</v>
      </c>
      <c r="C491" s="16">
        <f>'Aug- 23'!C20</f>
        <v>952.18</v>
      </c>
      <c r="D491" s="16">
        <f>'Aug- 23'!D20</f>
        <v>294579.54000000027</v>
      </c>
      <c r="E491" s="56">
        <f>'Aug- 23'!E20</f>
        <v>0.61701264</v>
      </c>
      <c r="F491" s="16">
        <f>'Aug- 23'!F20</f>
        <v>0.38</v>
      </c>
      <c r="G491" s="6">
        <f>'Aug- 23'!G20</f>
        <v>96.369473488372094</v>
      </c>
    </row>
    <row r="492" spans="1:7">
      <c r="A492" s="15">
        <v>45157</v>
      </c>
      <c r="B492" s="16">
        <f>'Aug- 23'!B21</f>
        <v>200</v>
      </c>
      <c r="C492" s="16">
        <f>'Aug- 23'!C21</f>
        <v>1058.6300000000001</v>
      </c>
      <c r="D492" s="16">
        <f>'Aug- 23'!D21</f>
        <v>295638.17000000027</v>
      </c>
      <c r="E492" s="56">
        <f>'Aug- 23'!E21</f>
        <v>0.68599224000000014</v>
      </c>
      <c r="F492" s="16">
        <f>'Aug- 23'!F21</f>
        <v>0.42</v>
      </c>
      <c r="G492" s="6">
        <f>'Aug- 23'!G21</f>
        <v>107.14320372093026</v>
      </c>
    </row>
    <row r="493" spans="1:7">
      <c r="A493" s="15">
        <v>45158</v>
      </c>
      <c r="B493" s="16">
        <f>'Aug- 23'!B22</f>
        <v>200</v>
      </c>
      <c r="C493" s="16">
        <f>'Aug- 23'!C22</f>
        <v>1029.5899999999999</v>
      </c>
      <c r="D493" s="16">
        <f>'Aug- 23'!D22</f>
        <v>296667.7600000003</v>
      </c>
      <c r="E493" s="56">
        <f>'Aug- 23'!E22</f>
        <v>0.66717431999999999</v>
      </c>
      <c r="F493" s="16">
        <f>'Aug- 23'!F22</f>
        <v>0.41</v>
      </c>
      <c r="G493" s="6">
        <f>'Aug- 23'!G22</f>
        <v>104.20408558139536</v>
      </c>
    </row>
    <row r="494" spans="1:7">
      <c r="A494" s="15">
        <v>45159</v>
      </c>
      <c r="B494" s="16">
        <f>'Aug- 23'!B23</f>
        <v>200</v>
      </c>
      <c r="C494" s="16">
        <f>'Aug- 23'!C23</f>
        <v>667.99</v>
      </c>
      <c r="D494" s="16">
        <f>'Aug- 23'!D23</f>
        <v>297335.75000000029</v>
      </c>
      <c r="E494" s="56">
        <f>'Aug- 23'!E23</f>
        <v>0.43285752</v>
      </c>
      <c r="F494" s="16">
        <f>'Aug- 23'!F23</f>
        <v>0.27</v>
      </c>
      <c r="G494" s="6">
        <f>'Aug- 23'!G23</f>
        <v>67.606801860465112</v>
      </c>
    </row>
    <row r="495" spans="1:7">
      <c r="A495" s="15">
        <v>45160</v>
      </c>
      <c r="B495" s="16">
        <f>'Aug- 23'!B24</f>
        <v>200</v>
      </c>
      <c r="C495" s="16">
        <f>'Aug- 23'!C24</f>
        <v>568.17999999999995</v>
      </c>
      <c r="D495" s="16">
        <f>'Aug- 23'!D24</f>
        <v>297903.93000000028</v>
      </c>
      <c r="E495" s="56">
        <f>'Aug- 23'!E24</f>
        <v>0.36818063999999995</v>
      </c>
      <c r="F495" s="16">
        <f>'Aug- 23'!F24</f>
        <v>0.23</v>
      </c>
      <c r="G495" s="6">
        <f>'Aug- 23'!G24</f>
        <v>57.505101395348831</v>
      </c>
    </row>
    <row r="496" spans="1:7">
      <c r="A496" s="15">
        <v>45161</v>
      </c>
      <c r="B496" s="16">
        <f>'Aug- 23'!B25</f>
        <v>200</v>
      </c>
      <c r="C496" s="16">
        <f>'Aug- 23'!C25</f>
        <v>708.64</v>
      </c>
      <c r="D496" s="16">
        <f>'Aug- 23'!D25</f>
        <v>298612.5700000003</v>
      </c>
      <c r="E496" s="56">
        <f>'Aug- 23'!E25</f>
        <v>0.45919871999999995</v>
      </c>
      <c r="F496" s="16">
        <f>'Aug- 23'!F25</f>
        <v>0.28000000000000003</v>
      </c>
      <c r="G496" s="6">
        <f>'Aug- 23'!G25</f>
        <v>71.720960000000005</v>
      </c>
    </row>
    <row r="497" spans="1:7">
      <c r="A497" s="15">
        <v>45162</v>
      </c>
      <c r="B497" s="16">
        <f>'Aug- 23'!B26</f>
        <v>200</v>
      </c>
      <c r="C497" s="16">
        <f>'Aug- 23'!C26</f>
        <v>798.73</v>
      </c>
      <c r="D497" s="16">
        <f>'Aug- 23'!D26</f>
        <v>299411.30000000028</v>
      </c>
      <c r="E497" s="56">
        <f>'Aug- 23'!E26</f>
        <v>0.51757704000000004</v>
      </c>
      <c r="F497" s="16">
        <f>'Aug- 23'!F26</f>
        <v>0.32</v>
      </c>
      <c r="G497" s="6">
        <f>'Aug- 23'!G26</f>
        <v>80.838906046511639</v>
      </c>
    </row>
    <row r="498" spans="1:7">
      <c r="A498" s="15">
        <v>45163</v>
      </c>
      <c r="B498" s="16">
        <f>'Aug- 23'!B27</f>
        <v>200</v>
      </c>
      <c r="C498" s="16">
        <f>'Aug- 23'!C27</f>
        <v>649.53</v>
      </c>
      <c r="D498" s="16">
        <f>'Aug- 23'!D27</f>
        <v>300060.83000000031</v>
      </c>
      <c r="E498" s="56">
        <f>'Aug- 23'!E27</f>
        <v>0.42089543999999995</v>
      </c>
      <c r="F498" s="16">
        <f>'Aug- 23'!F27</f>
        <v>0.26</v>
      </c>
      <c r="G498" s="6">
        <f>'Aug- 23'!G27</f>
        <v>65.738478139534891</v>
      </c>
    </row>
    <row r="499" spans="1:7">
      <c r="A499" s="15">
        <v>45164</v>
      </c>
      <c r="B499" s="16">
        <f>'Aug- 23'!B28</f>
        <v>200</v>
      </c>
      <c r="C499" s="16">
        <f>'Aug- 23'!C28</f>
        <v>376.78</v>
      </c>
      <c r="D499" s="16">
        <f>'Aug- 23'!D28</f>
        <v>300437.61000000034</v>
      </c>
      <c r="E499" s="56">
        <f>'Aug- 23'!E28</f>
        <v>0.24415343999999997</v>
      </c>
      <c r="F499" s="16">
        <f>'Aug- 23'!F28</f>
        <v>0.15</v>
      </c>
      <c r="G499" s="6">
        <f>'Aug- 23'!G28</f>
        <v>38.133640930232559</v>
      </c>
    </row>
    <row r="500" spans="1:7">
      <c r="A500" s="15">
        <v>45165</v>
      </c>
      <c r="B500" s="16">
        <f>'Aug- 23'!B29</f>
        <v>200</v>
      </c>
      <c r="C500" s="16">
        <f>'Aug- 23'!C29</f>
        <v>124.89</v>
      </c>
      <c r="D500" s="16">
        <f>'Aug- 23'!D29</f>
        <v>300562.50000000035</v>
      </c>
      <c r="E500" s="56">
        <f>'Aug- 23'!E29</f>
        <v>8.092872000000001E-2</v>
      </c>
      <c r="F500" s="16">
        <f>'Aug- 23'!F29</f>
        <v>0.05</v>
      </c>
      <c r="G500" s="6">
        <f>'Aug- 23'!G29</f>
        <v>12.640029767441861</v>
      </c>
    </row>
    <row r="501" spans="1:7">
      <c r="A501" s="15">
        <v>45166</v>
      </c>
      <c r="B501" s="16">
        <f>'Aug- 23'!B30</f>
        <v>200</v>
      </c>
      <c r="C501" s="16">
        <f>'Aug- 23'!C30</f>
        <v>912.77</v>
      </c>
      <c r="D501" s="16">
        <f>'Aug- 23'!D30</f>
        <v>301475.27000000037</v>
      </c>
      <c r="E501" s="56">
        <f>'Aug- 23'!E30</f>
        <v>0.59147495999999999</v>
      </c>
      <c r="F501" s="16">
        <f>'Aug- 23'!F30</f>
        <v>0.37</v>
      </c>
      <c r="G501" s="6">
        <f>'Aug- 23'!G30</f>
        <v>92.380814883720944</v>
      </c>
    </row>
    <row r="502" spans="1:7">
      <c r="A502" s="15">
        <v>45167</v>
      </c>
      <c r="B502" s="16">
        <f>'Aug- 23'!B31</f>
        <v>200</v>
      </c>
      <c r="C502" s="16">
        <f>'Aug- 23'!C31</f>
        <v>903.32</v>
      </c>
      <c r="D502" s="16">
        <f>'Aug- 23'!D31</f>
        <v>302378.59000000037</v>
      </c>
      <c r="E502" s="56">
        <f>'Aug- 23'!E31</f>
        <v>0.58535135999999999</v>
      </c>
      <c r="F502" s="16">
        <f>'Aug- 23'!F31</f>
        <v>0.36</v>
      </c>
      <c r="G502" s="6">
        <f>'Aug- 23'!G31</f>
        <v>91.424386976744188</v>
      </c>
    </row>
    <row r="503" spans="1:7">
      <c r="A503" s="15">
        <v>45168</v>
      </c>
      <c r="B503" s="16">
        <f>'Aug- 23'!B32</f>
        <v>200</v>
      </c>
      <c r="C503" s="16">
        <f>'Aug- 23'!C32</f>
        <v>920.56</v>
      </c>
      <c r="D503" s="16">
        <f>'Aug- 23'!D32</f>
        <v>303299.15000000037</v>
      </c>
      <c r="E503" s="56">
        <f>'Aug- 23'!E32</f>
        <v>0.59652287999999998</v>
      </c>
      <c r="F503" s="16">
        <f>'Aug- 23'!F32</f>
        <v>0.37</v>
      </c>
      <c r="G503" s="6">
        <f>'Aug- 23'!G32</f>
        <v>93.169235348837219</v>
      </c>
    </row>
    <row r="504" spans="1:7">
      <c r="A504" s="15">
        <v>45169</v>
      </c>
      <c r="B504" s="16">
        <f>'Aug- 23'!B33</f>
        <v>200</v>
      </c>
      <c r="C504" s="16">
        <f>'Aug- 23'!C33</f>
        <v>890.13</v>
      </c>
      <c r="D504" s="16">
        <f>'Aug- 23'!D33</f>
        <v>304189.28000000038</v>
      </c>
      <c r="E504" s="56">
        <f>'Aug- 23'!E33</f>
        <v>0.57680423999999997</v>
      </c>
      <c r="F504" s="16">
        <f>'Aug- 23'!F33</f>
        <v>0.36</v>
      </c>
      <c r="G504" s="6">
        <f>'Aug- 23'!G33</f>
        <v>90.089436279069773</v>
      </c>
    </row>
    <row r="505" spans="1:7">
      <c r="A505" s="15">
        <v>45170</v>
      </c>
      <c r="B505" s="16">
        <f>'Sep- 23'!B3</f>
        <v>200</v>
      </c>
      <c r="C505" s="16">
        <f>'Sep- 23'!C3</f>
        <v>740.03</v>
      </c>
      <c r="D505" s="16">
        <f>'Sep- 23'!D3</f>
        <v>305079.41000000038</v>
      </c>
      <c r="E505" s="56">
        <f>'Sep- 23'!E3</f>
        <v>0.47953943999999998</v>
      </c>
      <c r="F505" s="16">
        <f>'Sep- 23'!F3</f>
        <v>0.3</v>
      </c>
      <c r="G505" s="6">
        <f>'Sep- 23'!G3</f>
        <v>74.966759999999994</v>
      </c>
    </row>
    <row r="506" spans="1:7">
      <c r="A506" s="15">
        <v>45171</v>
      </c>
      <c r="B506" s="16">
        <f>'Sep- 23'!B4</f>
        <v>200</v>
      </c>
      <c r="C506" s="16">
        <f>'Sep- 23'!C4</f>
        <v>465.67</v>
      </c>
      <c r="D506" s="16">
        <f>'Sep- 23'!D4</f>
        <v>305545.08000000037</v>
      </c>
      <c r="E506" s="56">
        <f>'Sep- 23'!E4</f>
        <v>0.30175416000000005</v>
      </c>
      <c r="F506" s="16">
        <f>'Sep- 23'!F4</f>
        <v>0.19</v>
      </c>
      <c r="G506" s="6">
        <f>'Sep- 23'!G4</f>
        <v>47.173453953488377</v>
      </c>
    </row>
    <row r="507" spans="1:7">
      <c r="A507" s="15">
        <v>45172</v>
      </c>
      <c r="B507" s="16">
        <f>'Sep- 23'!B5</f>
        <v>200</v>
      </c>
      <c r="C507" s="16">
        <f>'Sep- 23'!C5</f>
        <v>944</v>
      </c>
      <c r="D507" s="16">
        <f>'Sep- 23'!D5</f>
        <v>306489.08000000037</v>
      </c>
      <c r="E507" s="56">
        <f>'Sep- 23'!E5</f>
        <v>0.61171200000000003</v>
      </c>
      <c r="F507" s="16">
        <f>'Sep- 23'!F5</f>
        <v>0.38</v>
      </c>
      <c r="G507" s="6">
        <f>'Sep- 23'!G5</f>
        <v>95.629395348837207</v>
      </c>
    </row>
    <row r="508" spans="1:7">
      <c r="A508" s="15">
        <v>45173</v>
      </c>
      <c r="B508" s="16">
        <f>'Sep- 23'!B6</f>
        <v>200</v>
      </c>
      <c r="C508" s="16">
        <f>'Sep- 23'!C6</f>
        <v>905.86</v>
      </c>
      <c r="D508" s="16">
        <f>'Sep- 23'!D6</f>
        <v>307394.94000000035</v>
      </c>
      <c r="E508" s="56">
        <f>'Sep- 23'!E6</f>
        <v>0.58699728000000007</v>
      </c>
      <c r="F508" s="16">
        <f>'Sep- 23'!F6</f>
        <v>0.36</v>
      </c>
      <c r="G508" s="6">
        <f>'Sep- 23'!G6</f>
        <v>91.765724651162799</v>
      </c>
    </row>
    <row r="509" spans="1:7">
      <c r="A509" s="15">
        <v>45174</v>
      </c>
      <c r="B509" s="16">
        <f>'Sep- 23'!B7</f>
        <v>200</v>
      </c>
      <c r="C509" s="16">
        <f>'Sep- 23'!C7</f>
        <v>736.97</v>
      </c>
      <c r="D509" s="16">
        <f>'Sep- 23'!D7</f>
        <v>308131.91000000032</v>
      </c>
      <c r="E509" s="56">
        <f>'Sep- 23'!E7</f>
        <v>0.47755656000000002</v>
      </c>
      <c r="F509" s="16">
        <f>'Sep- 23'!F7</f>
        <v>0.3</v>
      </c>
      <c r="G509" s="6">
        <f>'Sep- 23'!G7</f>
        <v>74.656774883720942</v>
      </c>
    </row>
    <row r="510" spans="1:7">
      <c r="A510" s="15">
        <v>45175</v>
      </c>
      <c r="B510" s="16">
        <f>'Sep- 23'!B8</f>
        <v>200</v>
      </c>
      <c r="C510" s="16">
        <f>'Sep- 23'!C8</f>
        <v>782.52</v>
      </c>
      <c r="D510" s="16">
        <f>'Sep- 23'!D8</f>
        <v>308914.43000000034</v>
      </c>
      <c r="E510" s="56">
        <f>'Sep- 23'!E8</f>
        <v>0.50707296000000002</v>
      </c>
      <c r="F510" s="16">
        <f>'Sep- 23'!F8</f>
        <v>0.31</v>
      </c>
      <c r="G510" s="6">
        <f>'Sep- 23'!G8</f>
        <v>79.27109581395348</v>
      </c>
    </row>
    <row r="511" spans="1:7">
      <c r="A511" s="15">
        <v>45176</v>
      </c>
      <c r="B511" s="16">
        <f>'Sep- 23'!B9</f>
        <v>200</v>
      </c>
      <c r="C511" s="16">
        <f>'Sep- 23'!C9</f>
        <v>632</v>
      </c>
      <c r="D511" s="16">
        <f>'Sep- 23'!D9</f>
        <v>309546.43000000034</v>
      </c>
      <c r="E511" s="56">
        <f>'Sep- 23'!E9</f>
        <v>0.40953600000000001</v>
      </c>
      <c r="F511" s="16">
        <f>'Sep- 23'!F9</f>
        <v>0.25</v>
      </c>
      <c r="G511" s="6">
        <f>'Sep- 23'!G9</f>
        <v>64.023069767441868</v>
      </c>
    </row>
    <row r="512" spans="1:7">
      <c r="A512" s="15">
        <v>45177</v>
      </c>
      <c r="B512" s="16">
        <f>'Sep- 23'!B10</f>
        <v>200</v>
      </c>
      <c r="C512" s="16">
        <f>'Sep- 23'!C10</f>
        <v>314.04000000000002</v>
      </c>
      <c r="D512" s="16">
        <f>'Sep- 23'!D10</f>
        <v>309860.47000000032</v>
      </c>
      <c r="E512" s="56">
        <f>'Sep- 23'!E10</f>
        <v>0.20349792000000003</v>
      </c>
      <c r="F512" s="16">
        <f>'Sep- 23'!F10</f>
        <v>0.13</v>
      </c>
      <c r="G512" s="6">
        <f>'Sep- 23'!G10</f>
        <v>31.812982325581398</v>
      </c>
    </row>
    <row r="513" spans="1:7">
      <c r="A513" s="15">
        <v>45178</v>
      </c>
      <c r="B513" s="16">
        <f>'Sep- 23'!B11</f>
        <v>200</v>
      </c>
      <c r="C513" s="16">
        <f>'Sep- 23'!C11</f>
        <v>968.21</v>
      </c>
      <c r="D513" s="16">
        <f>'Sep- 23'!D11</f>
        <v>310828.68000000034</v>
      </c>
      <c r="E513" s="56">
        <f>'Sep- 23'!E11</f>
        <v>0.62740008000000003</v>
      </c>
      <c r="F513" s="16">
        <f>'Sep- 23'!F11</f>
        <v>0.39</v>
      </c>
      <c r="G513" s="6">
        <f>'Sep- 23'!G11</f>
        <v>98.081924651162808</v>
      </c>
    </row>
    <row r="514" spans="1:7">
      <c r="A514" s="15">
        <v>45179</v>
      </c>
      <c r="B514" s="16">
        <f>'Sep- 23'!B12</f>
        <v>200</v>
      </c>
      <c r="C514" s="16">
        <f>'Sep- 23'!C12</f>
        <v>768.04</v>
      </c>
      <c r="D514" s="16">
        <f>'Sep- 23'!D12</f>
        <v>311596.72000000032</v>
      </c>
      <c r="E514" s="56">
        <f>'Sep- 23'!E12</f>
        <v>0.49768991999999995</v>
      </c>
      <c r="F514" s="16">
        <f>'Sep- 23'!F12</f>
        <v>0.31</v>
      </c>
      <c r="G514" s="6">
        <f>'Sep- 23'!G12</f>
        <v>77.804238139534874</v>
      </c>
    </row>
    <row r="515" spans="1:7">
      <c r="A515" s="15">
        <v>45180</v>
      </c>
      <c r="B515" s="16">
        <f>'Sep- 23'!B13</f>
        <v>200</v>
      </c>
      <c r="C515" s="16">
        <f>'Sep- 23'!C13</f>
        <v>688.16</v>
      </c>
      <c r="D515" s="16">
        <f>'Sep- 23'!D13</f>
        <v>312284.8800000003</v>
      </c>
      <c r="E515" s="56">
        <f>'Sep- 23'!E13</f>
        <v>0.44592767999999999</v>
      </c>
      <c r="F515" s="16">
        <f>'Sep- 23'!F13</f>
        <v>0.28000000000000003</v>
      </c>
      <c r="G515" s="6">
        <f>'Sep- 23'!G13</f>
        <v>69.712208372093016</v>
      </c>
    </row>
    <row r="516" spans="1:7">
      <c r="A516" s="15">
        <v>45181</v>
      </c>
      <c r="B516" s="16">
        <f>'Sep- 23'!B14</f>
        <v>200</v>
      </c>
      <c r="C516" s="16">
        <f>'Sep- 23'!C14</f>
        <v>825.48</v>
      </c>
      <c r="D516" s="16">
        <f>'Sep- 23'!D14</f>
        <v>313110.36000000028</v>
      </c>
      <c r="E516" s="56">
        <f>'Sep- 23'!E14</f>
        <v>0.53491104</v>
      </c>
      <c r="F516" s="16">
        <f>'Sep- 23'!F14</f>
        <v>0.33</v>
      </c>
      <c r="G516" s="6">
        <f>'Sep- 23'!G14</f>
        <v>83.623043720930241</v>
      </c>
    </row>
    <row r="517" spans="1:7">
      <c r="A517" s="15">
        <v>45182</v>
      </c>
      <c r="B517" s="16">
        <f>'Sep- 23'!B15</f>
        <v>200</v>
      </c>
      <c r="C517" s="16">
        <f>'Sep- 23'!C15</f>
        <v>775.34</v>
      </c>
      <c r="D517" s="16">
        <f>'Sep- 23'!D15</f>
        <v>313885.7000000003</v>
      </c>
      <c r="E517" s="56">
        <f>'Sep- 23'!E15</f>
        <v>0.50242032000000003</v>
      </c>
      <c r="F517" s="16">
        <f>'Sep- 23'!F15</f>
        <v>0.31</v>
      </c>
      <c r="G517" s="6">
        <f>'Sep- 23'!G15</f>
        <v>78.543745116279069</v>
      </c>
    </row>
    <row r="518" spans="1:7">
      <c r="A518" s="15">
        <v>45183</v>
      </c>
      <c r="B518" s="16">
        <f>'Sep- 23'!B16</f>
        <v>200</v>
      </c>
      <c r="C518" s="16">
        <f>'Sep- 23'!C16</f>
        <v>553.03</v>
      </c>
      <c r="D518" s="16">
        <f>'Sep- 23'!D16</f>
        <v>314438.73000000033</v>
      </c>
      <c r="E518" s="56">
        <f>'Sep- 23'!E16</f>
        <v>0.35836344000000003</v>
      </c>
      <c r="F518" s="16">
        <f>'Sep- 23'!F16</f>
        <v>0.22</v>
      </c>
      <c r="G518" s="6">
        <f>'Sep- 23'!G16</f>
        <v>56.023225116279065</v>
      </c>
    </row>
    <row r="519" spans="1:7">
      <c r="A519" s="15">
        <v>45184</v>
      </c>
      <c r="B519" s="16">
        <f>'Sep- 23'!B17</f>
        <v>200</v>
      </c>
      <c r="C519" s="16">
        <f>'Sep- 23'!C17</f>
        <v>1020.66</v>
      </c>
      <c r="D519" s="16">
        <f>'Sep- 23'!D17</f>
        <v>315459.39000000031</v>
      </c>
      <c r="E519" s="56">
        <f>'Sep- 23'!E17</f>
        <v>0.66138767999999992</v>
      </c>
      <c r="F519" s="16">
        <f>'Sep- 23'!F17</f>
        <v>0.41</v>
      </c>
      <c r="G519" s="6">
        <f>'Sep- 23'!G17</f>
        <v>103.39523162790698</v>
      </c>
    </row>
    <row r="520" spans="1:7">
      <c r="A520" s="15">
        <v>45185</v>
      </c>
      <c r="B520" s="16">
        <f>'Sep- 23'!B18</f>
        <v>200</v>
      </c>
      <c r="C520" s="16">
        <f>'Sep- 23'!C18</f>
        <v>921.58</v>
      </c>
      <c r="D520" s="16">
        <f>'Sep- 23'!D18</f>
        <v>316380.97000000032</v>
      </c>
      <c r="E520" s="56">
        <f>'Sep- 23'!E18</f>
        <v>0.59718384000000002</v>
      </c>
      <c r="F520" s="16">
        <f>'Sep- 23'!F18</f>
        <v>0.37</v>
      </c>
      <c r="G520" s="6">
        <f>'Sep- 23'!G18</f>
        <v>93.358197209302347</v>
      </c>
    </row>
    <row r="521" spans="1:7">
      <c r="A521" s="15">
        <v>45186</v>
      </c>
      <c r="B521" s="16">
        <f>'Sep- 23'!B19</f>
        <v>200</v>
      </c>
      <c r="C521" s="16">
        <f>'Sep- 23'!C19</f>
        <v>972.58</v>
      </c>
      <c r="D521" s="16">
        <f>'Sep- 23'!D19</f>
        <v>317353.55000000034</v>
      </c>
      <c r="E521" s="56">
        <f>'Sep- 23'!E19</f>
        <v>0.63023183999999999</v>
      </c>
      <c r="F521" s="16">
        <f>'Sep- 23'!F19</f>
        <v>0.39</v>
      </c>
      <c r="G521" s="6">
        <f>'Sep- 23'!G19</f>
        <v>98.524615813953503</v>
      </c>
    </row>
    <row r="522" spans="1:7">
      <c r="A522" s="15">
        <v>45187</v>
      </c>
      <c r="B522" s="16">
        <f>'Sep- 23'!B20</f>
        <v>200</v>
      </c>
      <c r="C522" s="16">
        <f>'Sep- 23'!C20</f>
        <v>595.1</v>
      </c>
      <c r="D522" s="16">
        <f>'Sep- 23'!D20</f>
        <v>317948.65000000031</v>
      </c>
      <c r="E522" s="56">
        <f>'Sep- 23'!E20</f>
        <v>0.38562480000000005</v>
      </c>
      <c r="F522" s="16">
        <f>'Sep- 23'!F20</f>
        <v>0.24</v>
      </c>
      <c r="G522" s="6">
        <f>'Sep- 23'!G20</f>
        <v>60.285013953488381</v>
      </c>
    </row>
    <row r="523" spans="1:7">
      <c r="A523" s="15">
        <v>45188</v>
      </c>
      <c r="B523" s="16">
        <f>'Sep- 23'!B21</f>
        <v>200</v>
      </c>
      <c r="C523" s="16">
        <f>'Sep- 23'!C21</f>
        <v>897.23</v>
      </c>
      <c r="D523" s="16">
        <f>'Sep- 23'!D21</f>
        <v>318845.8800000003</v>
      </c>
      <c r="E523" s="56">
        <f>'Sep- 23'!E21</f>
        <v>0.58140504000000004</v>
      </c>
      <c r="F523" s="16">
        <f>'Sep- 23'!F21</f>
        <v>0.36</v>
      </c>
      <c r="G523" s="6">
        <f>'Sep- 23'!G21</f>
        <v>90.891485581395358</v>
      </c>
    </row>
    <row r="524" spans="1:7">
      <c r="A524" s="15">
        <v>45189</v>
      </c>
      <c r="B524" s="16">
        <f>'Sep- 23'!B22</f>
        <v>200</v>
      </c>
      <c r="C524" s="16">
        <f>'Sep- 23'!C22</f>
        <v>560.76</v>
      </c>
      <c r="D524" s="16">
        <f>'Sep- 23'!D22</f>
        <v>319406.64000000031</v>
      </c>
      <c r="E524" s="56">
        <f>'Sep- 23'!E22</f>
        <v>0.36337248000000005</v>
      </c>
      <c r="F524" s="16">
        <f>'Sep- 23'!F22</f>
        <v>0.22</v>
      </c>
      <c r="G524" s="6">
        <f>'Sep- 23'!G22</f>
        <v>56.806292093023259</v>
      </c>
    </row>
    <row r="525" spans="1:7">
      <c r="A525" s="15">
        <v>45190</v>
      </c>
      <c r="B525" s="16">
        <f>'Sep- 23'!B23</f>
        <v>200</v>
      </c>
      <c r="C525" s="16">
        <f>'Sep- 23'!C23</f>
        <v>1026.1600000000001</v>
      </c>
      <c r="D525" s="16">
        <f>'Sep- 23'!D23</f>
        <v>320432.80000000028</v>
      </c>
      <c r="E525" s="56">
        <f>'Sep- 23'!E23</f>
        <v>0.66495168000000016</v>
      </c>
      <c r="F525" s="16">
        <f>'Sep- 23'!F23</f>
        <v>0.41</v>
      </c>
      <c r="G525" s="6">
        <f>'Sep- 23'!G23</f>
        <v>103.95239441860467</v>
      </c>
    </row>
    <row r="526" spans="1:7">
      <c r="A526" s="15">
        <v>45191</v>
      </c>
      <c r="B526" s="16">
        <f>'Sep- 23'!B24</f>
        <v>200</v>
      </c>
      <c r="C526" s="16">
        <f>'Sep- 23'!C24</f>
        <v>718.02</v>
      </c>
      <c r="D526" s="16">
        <f>'Sep- 23'!D24</f>
        <v>321150.8200000003</v>
      </c>
      <c r="E526" s="56">
        <f>'Sep- 23'!E24</f>
        <v>0.46527696000000002</v>
      </c>
      <c r="F526" s="16">
        <f>'Sep- 23'!F24</f>
        <v>0.28999999999999998</v>
      </c>
      <c r="G526" s="6">
        <f>'Sep- 23'!G24</f>
        <v>72.737095813953488</v>
      </c>
    </row>
    <row r="527" spans="1:7">
      <c r="A527" s="15">
        <v>45192</v>
      </c>
      <c r="B527" s="16">
        <f>'Sep- 23'!B25</f>
        <v>200</v>
      </c>
      <c r="C527" s="16">
        <f>'Sep- 23'!C25</f>
        <v>1014.59</v>
      </c>
      <c r="D527" s="16">
        <f>'Sep- 23'!D25</f>
        <v>322165.41000000032</v>
      </c>
      <c r="E527" s="56">
        <f>'Sep- 23'!E25</f>
        <v>0.65745432000000004</v>
      </c>
      <c r="F527" s="16">
        <f>'Sep- 23'!F25</f>
        <v>0.41</v>
      </c>
      <c r="G527" s="6">
        <f>'Sep- 23'!G25</f>
        <v>102.78032651162792</v>
      </c>
    </row>
    <row r="528" spans="1:7">
      <c r="A528" s="15">
        <v>45193</v>
      </c>
      <c r="B528" s="16">
        <f>'Sep- 23'!B26</f>
        <v>200</v>
      </c>
      <c r="C528" s="16">
        <f>'Sep- 23'!C26</f>
        <v>913.22</v>
      </c>
      <c r="D528" s="16">
        <f>'Sep- 23'!D26</f>
        <v>323078.6300000003</v>
      </c>
      <c r="E528" s="56">
        <f>'Sep- 23'!E26</f>
        <v>0.59176656000000005</v>
      </c>
      <c r="F528" s="16">
        <f>'Sep- 23'!F26</f>
        <v>0.37</v>
      </c>
      <c r="G528" s="6">
        <f>'Sep- 23'!G26</f>
        <v>92.511309767441858</v>
      </c>
    </row>
    <row r="529" spans="1:7">
      <c r="A529" s="15">
        <v>45194</v>
      </c>
      <c r="B529" s="16">
        <f>'Sep- 23'!B27</f>
        <v>200</v>
      </c>
      <c r="C529" s="16">
        <f>'Sep- 23'!C27</f>
        <v>949.37</v>
      </c>
      <c r="D529" s="16">
        <f>'Sep- 23'!D27</f>
        <v>324028.00000000029</v>
      </c>
      <c r="E529" s="56">
        <f>'Sep- 23'!E27</f>
        <v>0.61519176000000009</v>
      </c>
      <c r="F529" s="16">
        <f>'Sep- 23'!F27</f>
        <v>0.38</v>
      </c>
      <c r="G529" s="6">
        <f>'Sep- 23'!G27</f>
        <v>96.173388837209316</v>
      </c>
    </row>
    <row r="530" spans="1:7">
      <c r="A530" s="15">
        <v>45195</v>
      </c>
      <c r="B530" s="16">
        <f>'Sep- 23'!B28</f>
        <v>200</v>
      </c>
      <c r="C530" s="16">
        <f>'Sep- 23'!C28</f>
        <v>897.19</v>
      </c>
      <c r="D530" s="16">
        <f>'Sep- 23'!D28</f>
        <v>324925.19000000029</v>
      </c>
      <c r="E530" s="56">
        <f>'Sep- 23'!E28</f>
        <v>0.58137912000000003</v>
      </c>
      <c r="F530" s="16">
        <f>'Sep- 23'!F28</f>
        <v>0.36</v>
      </c>
      <c r="G530" s="6">
        <f>'Sep- 23'!G28</f>
        <v>90.887433488372096</v>
      </c>
    </row>
    <row r="531" spans="1:7">
      <c r="A531" s="15">
        <v>45196</v>
      </c>
      <c r="B531" s="16">
        <f>'Sep- 23'!B29</f>
        <v>200</v>
      </c>
      <c r="C531" s="16">
        <f>'Sep- 23'!C29</f>
        <v>928.21</v>
      </c>
      <c r="D531" s="16">
        <f>'Sep- 23'!D29</f>
        <v>325853.40000000031</v>
      </c>
      <c r="E531" s="56">
        <f>'Sep- 23'!E29</f>
        <v>0.60148008000000008</v>
      </c>
      <c r="F531" s="16">
        <f>'Sep- 23'!F29</f>
        <v>0.37</v>
      </c>
      <c r="G531" s="6">
        <f>'Sep- 23'!G29</f>
        <v>94.029831627906987</v>
      </c>
    </row>
    <row r="532" spans="1:7">
      <c r="A532" s="15">
        <v>45197</v>
      </c>
      <c r="B532" s="16">
        <f>'Sep- 23'!B30</f>
        <v>200</v>
      </c>
      <c r="C532" s="16">
        <f>'Sep- 23'!C30</f>
        <v>768.92</v>
      </c>
      <c r="D532" s="16">
        <f>'Sep- 23'!D30</f>
        <v>326622.3200000003</v>
      </c>
      <c r="E532" s="56">
        <f>'Sep- 23'!E30</f>
        <v>0.49826015999999995</v>
      </c>
      <c r="F532" s="16">
        <f>'Sep- 23'!F30</f>
        <v>0.31</v>
      </c>
      <c r="G532" s="6">
        <f>'Sep- 23'!G30</f>
        <v>77.893384186046518</v>
      </c>
    </row>
    <row r="533" spans="1:7">
      <c r="A533" s="15">
        <v>45198</v>
      </c>
      <c r="B533" s="16">
        <f>'Sep- 23'!B31</f>
        <v>200</v>
      </c>
      <c r="C533" s="16">
        <f>'Sep- 23'!C31</f>
        <v>568.70000000000005</v>
      </c>
      <c r="D533" s="16">
        <f>'Sep- 23'!D31</f>
        <v>327191.02000000031</v>
      </c>
      <c r="E533" s="56">
        <f>'Sep- 23'!E31</f>
        <v>0.36851760000000006</v>
      </c>
      <c r="F533" s="16">
        <f>'Sep- 23'!F31</f>
        <v>0.23</v>
      </c>
      <c r="G533" s="6">
        <f>'Sep- 23'!G31</f>
        <v>57.610632558139542</v>
      </c>
    </row>
    <row r="534" spans="1:7">
      <c r="A534" s="15">
        <v>45199</v>
      </c>
      <c r="B534" s="16">
        <f>'Sep- 23'!B32</f>
        <v>200</v>
      </c>
      <c r="C534" s="16">
        <f>'Sep- 23'!C32</f>
        <v>839.24</v>
      </c>
      <c r="D534" s="16">
        <f>'Sep- 23'!D32</f>
        <v>328030.2600000003</v>
      </c>
      <c r="E534" s="56">
        <f>'Sep- 23'!E32</f>
        <v>0.54382752000000001</v>
      </c>
      <c r="F534" s="16">
        <f>'Sep- 23'!F32</f>
        <v>0.34</v>
      </c>
      <c r="G534" s="6">
        <f>'Sep- 23'!G32</f>
        <v>85.016963720930235</v>
      </c>
    </row>
    <row r="535" spans="1:7">
      <c r="A535" s="15">
        <v>45200</v>
      </c>
      <c r="B535" s="16">
        <f>'Oct- 23'!B3</f>
        <v>200</v>
      </c>
      <c r="C535" s="16">
        <f>'Oct- 23'!C3</f>
        <v>995.38</v>
      </c>
      <c r="D535" s="16">
        <f>'Oct- 23'!D3</f>
        <v>328869.50000000029</v>
      </c>
      <c r="E535" s="56">
        <f>'Oct- 23'!E3</f>
        <v>0.64500624000000006</v>
      </c>
      <c r="F535" s="16">
        <f>'Oct- 23'!F3</f>
        <v>0.4</v>
      </c>
      <c r="G535" s="6">
        <f>'Oct- 23'!G3</f>
        <v>100.83430883720931</v>
      </c>
    </row>
    <row r="536" spans="1:7">
      <c r="A536" s="15">
        <v>45201</v>
      </c>
      <c r="B536" s="16">
        <f>'Oct- 23'!B4</f>
        <v>200</v>
      </c>
      <c r="C536" s="16">
        <f>'Oct- 23'!C4</f>
        <v>587.35</v>
      </c>
      <c r="D536" s="16">
        <f>'Oct- 23'!D4</f>
        <v>329456.85000000027</v>
      </c>
      <c r="E536" s="56">
        <f>'Oct- 23'!E4</f>
        <v>0.38060280000000002</v>
      </c>
      <c r="F536" s="16">
        <f>'Oct- 23'!F4</f>
        <v>0.24</v>
      </c>
      <c r="G536" s="6">
        <f>'Oct- 23'!G4</f>
        <v>59.49992093023257</v>
      </c>
    </row>
    <row r="537" spans="1:7">
      <c r="A537" s="15">
        <v>45202</v>
      </c>
      <c r="B537" s="16">
        <f>'Oct- 23'!B5</f>
        <v>200</v>
      </c>
      <c r="C537" s="16">
        <f>'Oct- 23'!C5</f>
        <v>432.7</v>
      </c>
      <c r="D537" s="16">
        <f>'Oct- 23'!D5</f>
        <v>329889.55000000028</v>
      </c>
      <c r="E537" s="56">
        <f>'Oct- 23'!E5</f>
        <v>0.28038960000000002</v>
      </c>
      <c r="F537" s="16">
        <f>'Oct- 23'!F5</f>
        <v>0.17</v>
      </c>
      <c r="G537" s="6">
        <f>'Oct- 23'!G5</f>
        <v>43.833516279069769</v>
      </c>
    </row>
    <row r="538" spans="1:7">
      <c r="A538" s="15">
        <v>45203</v>
      </c>
      <c r="B538" s="16">
        <f>'Oct- 23'!B6</f>
        <v>200</v>
      </c>
      <c r="C538" s="16">
        <f>'Oct- 23'!C6</f>
        <v>614.28</v>
      </c>
      <c r="D538" s="16">
        <f>'Oct- 23'!D6</f>
        <v>330503.83000000031</v>
      </c>
      <c r="E538" s="56">
        <f>'Oct- 23'!E6</f>
        <v>0.39805343999999998</v>
      </c>
      <c r="F538" s="16">
        <f>'Oct- 23'!F6</f>
        <v>0.25</v>
      </c>
      <c r="G538" s="6">
        <f>'Oct- 23'!G6</f>
        <v>62.22799255813954</v>
      </c>
    </row>
    <row r="539" spans="1:7">
      <c r="A539" s="15">
        <v>45204</v>
      </c>
      <c r="B539" s="16">
        <f>'Oct- 23'!B7</f>
        <v>200</v>
      </c>
      <c r="C539" s="16">
        <f>'Oct- 23'!C7</f>
        <v>182.75</v>
      </c>
      <c r="D539" s="16">
        <f>'Oct- 23'!D7</f>
        <v>330686.58000000031</v>
      </c>
      <c r="E539" s="56">
        <f>'Oct- 23'!E7</f>
        <v>0.118422</v>
      </c>
      <c r="F539" s="16">
        <f>'Oct- 23'!F7</f>
        <v>7.0000000000000007E-2</v>
      </c>
      <c r="G539" s="6">
        <f>'Oct- 23'!G7</f>
        <v>18.513000000000002</v>
      </c>
    </row>
    <row r="540" spans="1:7">
      <c r="A540" s="15">
        <v>45205</v>
      </c>
      <c r="B540" s="16">
        <f>'Oct- 23'!B8</f>
        <v>200</v>
      </c>
      <c r="C540" s="16">
        <f>'Oct- 23'!C8</f>
        <v>405.12</v>
      </c>
      <c r="D540" s="16">
        <f>'Oct- 23'!D8</f>
        <v>331091.7000000003</v>
      </c>
      <c r="E540" s="56">
        <f>'Oct- 23'!E8</f>
        <v>0.26251775999999999</v>
      </c>
      <c r="F540" s="16">
        <f>'Oct- 23'!F8</f>
        <v>0.16</v>
      </c>
      <c r="G540" s="6">
        <f>'Oct- 23'!G8</f>
        <v>41.039598139534881</v>
      </c>
    </row>
    <row r="541" spans="1:7">
      <c r="A541" s="15">
        <v>45206</v>
      </c>
      <c r="B541" s="16">
        <f>'Oct- 23'!B9</f>
        <v>200</v>
      </c>
      <c r="C541" s="16">
        <f>'Oct- 23'!C9</f>
        <v>916.45</v>
      </c>
      <c r="D541" s="16">
        <f>'Oct- 23'!D9</f>
        <v>332008.15000000031</v>
      </c>
      <c r="E541" s="56">
        <f>'Oct- 23'!E9</f>
        <v>0.59385960000000004</v>
      </c>
      <c r="F541" s="16">
        <f>'Oct- 23'!F9</f>
        <v>0.37</v>
      </c>
      <c r="G541" s="6">
        <f>'Oct- 23'!G9</f>
        <v>92.838516279069779</v>
      </c>
    </row>
    <row r="542" spans="1:7">
      <c r="A542" s="15">
        <v>45207</v>
      </c>
      <c r="B542" s="16">
        <f>'Oct- 23'!B10</f>
        <v>200</v>
      </c>
      <c r="C542" s="16">
        <f>'Oct- 23'!C10</f>
        <v>821.07</v>
      </c>
      <c r="D542" s="16">
        <f>'Oct- 23'!D10</f>
        <v>332829.22000000032</v>
      </c>
      <c r="E542" s="56">
        <f>'Oct- 23'!E10</f>
        <v>0.53205336000000003</v>
      </c>
      <c r="F542" s="16">
        <f>'Oct- 23'!F10</f>
        <v>0.33</v>
      </c>
      <c r="G542" s="6">
        <f>'Oct- 23'!G10</f>
        <v>83.176300465116284</v>
      </c>
    </row>
    <row r="543" spans="1:7">
      <c r="A543" s="15">
        <v>45208</v>
      </c>
      <c r="B543" s="16">
        <f>'Oct- 23'!B11</f>
        <v>200</v>
      </c>
      <c r="C543" s="16">
        <f>'Oct- 23'!C11</f>
        <v>774.27</v>
      </c>
      <c r="D543" s="16">
        <f>'Oct- 23'!D11</f>
        <v>333603.49000000034</v>
      </c>
      <c r="E543" s="56">
        <f>'Oct- 23'!E11</f>
        <v>0.50172696000000006</v>
      </c>
      <c r="F543" s="16">
        <f>'Oct- 23'!F11</f>
        <v>0.31</v>
      </c>
      <c r="G543" s="6">
        <f>'Oct- 23'!G11</f>
        <v>78.435351627906982</v>
      </c>
    </row>
    <row r="544" spans="1:7">
      <c r="A544" s="15">
        <v>45209</v>
      </c>
      <c r="B544" s="16">
        <f>'Oct- 23'!B12</f>
        <v>200</v>
      </c>
      <c r="C544" s="16">
        <f>'Oct- 23'!C12</f>
        <v>691.6</v>
      </c>
      <c r="D544" s="16">
        <f>'Oct- 23'!D12</f>
        <v>334295.09000000032</v>
      </c>
      <c r="E544" s="56">
        <f>'Oct- 23'!E12</f>
        <v>0.44815680000000002</v>
      </c>
      <c r="F544" s="16">
        <f>'Oct- 23'!F12</f>
        <v>0.28000000000000003</v>
      </c>
      <c r="G544" s="6">
        <f>'Oct- 23'!G12</f>
        <v>70.060688372093026</v>
      </c>
    </row>
    <row r="545" spans="1:7">
      <c r="A545" s="15">
        <v>45210</v>
      </c>
      <c r="B545" s="16">
        <f>'Oct- 23'!B13</f>
        <v>200</v>
      </c>
      <c r="C545" s="16">
        <f>'Oct- 23'!C13</f>
        <v>662.47</v>
      </c>
      <c r="D545" s="16">
        <f>'Oct- 23'!D13</f>
        <v>334957.56000000029</v>
      </c>
      <c r="E545" s="56">
        <f>'Oct- 23'!E13</f>
        <v>0.42928056000000003</v>
      </c>
      <c r="F545" s="16">
        <f>'Oct- 23'!F13</f>
        <v>0.27</v>
      </c>
      <c r="G545" s="6">
        <f>'Oct- 23'!G13</f>
        <v>67.109751627906974</v>
      </c>
    </row>
    <row r="546" spans="1:7">
      <c r="A546" s="15">
        <v>45211</v>
      </c>
      <c r="B546" s="16">
        <f>'Oct- 23'!B14</f>
        <v>200</v>
      </c>
      <c r="C546" s="16">
        <f>'Oct- 23'!C14</f>
        <v>577.41</v>
      </c>
      <c r="D546" s="16">
        <f>'Oct- 23'!D14</f>
        <v>335534.97000000026</v>
      </c>
      <c r="E546" s="56">
        <f>'Oct- 23'!E14</f>
        <v>0.37416168</v>
      </c>
      <c r="F546" s="16">
        <f>'Oct- 23'!F14</f>
        <v>0.23</v>
      </c>
      <c r="G546" s="6">
        <f>'Oct- 23'!G14</f>
        <v>58.492975813953485</v>
      </c>
    </row>
    <row r="547" spans="1:7">
      <c r="A547" s="15">
        <v>45212</v>
      </c>
      <c r="B547" s="16">
        <f>'Oct- 23'!B15</f>
        <v>200</v>
      </c>
      <c r="C547" s="16">
        <f>'Oct- 23'!C15</f>
        <v>647.92999999999995</v>
      </c>
      <c r="D547" s="16">
        <f>'Oct- 23'!D15</f>
        <v>336182.90000000026</v>
      </c>
      <c r="E547" s="56">
        <f>'Oct- 23'!E15</f>
        <v>0.41985863999999995</v>
      </c>
      <c r="F547" s="16">
        <f>'Oct- 23'!F15</f>
        <v>0.26</v>
      </c>
      <c r="G547" s="6">
        <f>'Oct- 23'!G15</f>
        <v>65.63681581395349</v>
      </c>
    </row>
    <row r="548" spans="1:7">
      <c r="A548" s="15">
        <v>45213</v>
      </c>
      <c r="B548" s="16">
        <f>'Oct- 23'!B16</f>
        <v>200</v>
      </c>
      <c r="C548" s="16">
        <f>'Oct- 23'!C16</f>
        <v>699.97</v>
      </c>
      <c r="D548" s="16">
        <f>'Oct- 23'!D16</f>
        <v>336882.87000000023</v>
      </c>
      <c r="E548" s="56">
        <f>'Oct- 23'!E16</f>
        <v>0.45358056000000002</v>
      </c>
      <c r="F548" s="16">
        <f>'Oct- 23'!F16</f>
        <v>0.28000000000000003</v>
      </c>
      <c r="G548" s="6">
        <f>'Oct- 23'!G16</f>
        <v>70.908588837209308</v>
      </c>
    </row>
    <row r="549" spans="1:7">
      <c r="A549" s="15">
        <v>45214</v>
      </c>
      <c r="B549" s="16">
        <f>'Oct- 23'!B17</f>
        <v>200</v>
      </c>
      <c r="C549" s="16">
        <f>'Oct- 23'!C17</f>
        <v>724.1</v>
      </c>
      <c r="D549" s="16">
        <f>'Oct- 23'!D17</f>
        <v>337606.9700000002</v>
      </c>
      <c r="E549" s="56">
        <f>'Oct- 23'!E17</f>
        <v>0.46921680000000004</v>
      </c>
      <c r="F549" s="16">
        <f>'Oct- 23'!F17</f>
        <v>0.28999999999999998</v>
      </c>
      <c r="G549" s="6">
        <f>'Oct- 23'!G17</f>
        <v>73.353013953488372</v>
      </c>
    </row>
    <row r="550" spans="1:7">
      <c r="A550" s="15">
        <v>45215</v>
      </c>
      <c r="B550" s="16">
        <f>'Oct- 23'!B18</f>
        <v>200</v>
      </c>
      <c r="C550" s="16">
        <f>'Oct- 23'!C18</f>
        <v>815.35</v>
      </c>
      <c r="D550" s="16">
        <f>'Oct- 23'!D18</f>
        <v>338422.32000000018</v>
      </c>
      <c r="E550" s="56">
        <f>'Oct- 23'!E18</f>
        <v>0.52834680000000001</v>
      </c>
      <c r="F550" s="16">
        <f>'Oct- 23'!F18</f>
        <v>0.33</v>
      </c>
      <c r="G550" s="6">
        <f>'Oct- 23'!G18</f>
        <v>82.596851162790699</v>
      </c>
    </row>
    <row r="551" spans="1:7">
      <c r="A551" s="15">
        <v>45216</v>
      </c>
      <c r="B551" s="16">
        <f>'Oct- 23'!B19</f>
        <v>200</v>
      </c>
      <c r="C551" s="16">
        <f>'Oct- 23'!C19</f>
        <v>781.71</v>
      </c>
      <c r="D551" s="16">
        <f>'Oct- 23'!D19</f>
        <v>339204.0300000002</v>
      </c>
      <c r="E551" s="56">
        <f>'Oct- 23'!E19</f>
        <v>0.50654808000000007</v>
      </c>
      <c r="F551" s="16">
        <f>'Oct- 23'!F19</f>
        <v>0.31</v>
      </c>
      <c r="G551" s="6">
        <f>'Oct- 23'!G19</f>
        <v>79.189040930232565</v>
      </c>
    </row>
    <row r="552" spans="1:7">
      <c r="A552" s="15">
        <v>45217</v>
      </c>
      <c r="B552" s="16">
        <f>'Oct- 23'!B20</f>
        <v>200</v>
      </c>
      <c r="C552" s="16">
        <f>'Oct- 23'!C20</f>
        <v>813.6</v>
      </c>
      <c r="D552" s="16">
        <f>'Oct- 23'!D20</f>
        <v>340017.63000000018</v>
      </c>
      <c r="E552" s="56">
        <f>'Oct- 23'!E20</f>
        <v>0.52721280000000004</v>
      </c>
      <c r="F552" s="16">
        <f>'Oct- 23'!F20</f>
        <v>0.33</v>
      </c>
      <c r="G552" s="6">
        <f>'Oct- 23'!G20</f>
        <v>82.419572093023262</v>
      </c>
    </row>
    <row r="553" spans="1:7">
      <c r="A553" s="15">
        <v>45218</v>
      </c>
      <c r="B553" s="16">
        <f>'Oct- 23'!B21</f>
        <v>200</v>
      </c>
      <c r="C553" s="16">
        <f>'Oct- 23'!C21</f>
        <v>774.61</v>
      </c>
      <c r="D553" s="16">
        <f>'Oct- 23'!D21</f>
        <v>340792.24000000017</v>
      </c>
      <c r="E553" s="56">
        <f>'Oct- 23'!E21</f>
        <v>0.50194728</v>
      </c>
      <c r="F553" s="16">
        <f>'Oct- 23'!F21</f>
        <v>0.31</v>
      </c>
      <c r="G553" s="6">
        <f>'Oct- 23'!G21</f>
        <v>78.469794418604664</v>
      </c>
    </row>
    <row r="554" spans="1:7">
      <c r="A554" s="15">
        <v>45219</v>
      </c>
      <c r="B554" s="16">
        <f>'Oct- 23'!B22</f>
        <v>200</v>
      </c>
      <c r="C554" s="16">
        <f>'Oct- 23'!C22</f>
        <v>760.59</v>
      </c>
      <c r="D554" s="16">
        <f>'Oct- 23'!D22</f>
        <v>341552.83000000019</v>
      </c>
      <c r="E554" s="56">
        <f>'Oct- 23'!E22</f>
        <v>0.49286232000000002</v>
      </c>
      <c r="F554" s="16">
        <f>'Oct- 23'!F22</f>
        <v>0.3</v>
      </c>
      <c r="G554" s="6">
        <f>'Oct- 23'!G22</f>
        <v>77.049535813953483</v>
      </c>
    </row>
    <row r="555" spans="1:7">
      <c r="A555" s="15">
        <v>45220</v>
      </c>
      <c r="B555" s="16">
        <f>'Oct- 23'!B23</f>
        <v>200</v>
      </c>
      <c r="C555" s="16">
        <f>'Oct- 23'!C23</f>
        <v>772.11</v>
      </c>
      <c r="D555" s="16">
        <f>'Oct- 23'!D23</f>
        <v>342324.94000000018</v>
      </c>
      <c r="E555" s="56">
        <f>'Oct- 23'!E23</f>
        <v>0.50032728000000004</v>
      </c>
      <c r="F555" s="16">
        <f>'Oct- 23'!F23</f>
        <v>0.31</v>
      </c>
      <c r="G555" s="6">
        <f>'Oct- 23'!G23</f>
        <v>78.216538604651177</v>
      </c>
    </row>
    <row r="556" spans="1:7">
      <c r="A556" s="15">
        <v>45221</v>
      </c>
      <c r="B556" s="16">
        <f>'Oct- 23'!B24</f>
        <v>200</v>
      </c>
      <c r="C556" s="16">
        <f>'Oct- 23'!C24</f>
        <v>675.6</v>
      </c>
      <c r="D556" s="16">
        <f>'Oct- 23'!D24</f>
        <v>343000.54000000015</v>
      </c>
      <c r="E556" s="56">
        <f>'Oct- 23'!E24</f>
        <v>0.43778879999999998</v>
      </c>
      <c r="F556" s="16">
        <f>'Oct- 23'!F24</f>
        <v>0.27</v>
      </c>
      <c r="G556" s="6">
        <f>'Oct- 23'!G24</f>
        <v>68.439851162790703</v>
      </c>
    </row>
    <row r="557" spans="1:7">
      <c r="A557" s="15">
        <v>45222</v>
      </c>
      <c r="B557" s="16">
        <f>'Oct- 23'!B25</f>
        <v>200</v>
      </c>
      <c r="C557" s="16">
        <f>'Oct- 23'!C25</f>
        <v>160.96</v>
      </c>
      <c r="D557" s="16">
        <f>'Oct- 23'!D25</f>
        <v>343161.50000000017</v>
      </c>
      <c r="E557" s="56">
        <f>'Oct- 23'!E25</f>
        <v>0.10430208000000002</v>
      </c>
      <c r="F557" s="16">
        <f>'Oct- 23'!F25</f>
        <v>0.06</v>
      </c>
      <c r="G557" s="6">
        <f>'Oct- 23'!G25</f>
        <v>16.305622325581396</v>
      </c>
    </row>
    <row r="558" spans="1:7">
      <c r="A558" s="15">
        <v>45223</v>
      </c>
      <c r="B558" s="16">
        <f>'Oct- 23'!B26</f>
        <v>200</v>
      </c>
      <c r="C558" s="16">
        <f>'Oct- 23'!C26</f>
        <v>68.55</v>
      </c>
      <c r="D558" s="16">
        <f>'Oct- 23'!D26</f>
        <v>343230.05000000016</v>
      </c>
      <c r="E558" s="56">
        <f>'Oct- 23'!E26</f>
        <v>4.4420399999999999E-2</v>
      </c>
      <c r="F558" s="16">
        <f>'Oct- 23'!F26</f>
        <v>0</v>
      </c>
      <c r="G558" s="6">
        <f>'Oct- 23'!G26</f>
        <v>6.9442744186046514</v>
      </c>
    </row>
    <row r="559" spans="1:7">
      <c r="A559" s="15">
        <v>45224</v>
      </c>
      <c r="B559" s="16">
        <f>'Oct- 23'!B27</f>
        <v>200</v>
      </c>
      <c r="C559" s="16">
        <f>'Oct- 23'!C27</f>
        <v>578.42999999999995</v>
      </c>
      <c r="D559" s="16">
        <f>'Oct- 23'!D27</f>
        <v>343808.48000000016</v>
      </c>
      <c r="E559" s="56">
        <f>'Oct- 23'!E27</f>
        <v>0.37482263999999998</v>
      </c>
      <c r="F559" s="16">
        <f>'Oct- 23'!F27</f>
        <v>0.23</v>
      </c>
      <c r="G559" s="6">
        <f>'Oct- 23'!G27</f>
        <v>58.59630418604651</v>
      </c>
    </row>
    <row r="560" spans="1:7">
      <c r="A560" s="15">
        <v>45225</v>
      </c>
      <c r="B560" s="16">
        <f>'Oct- 23'!B28</f>
        <v>200</v>
      </c>
      <c r="C560" s="16">
        <f>'Oct- 23'!C28</f>
        <v>727.6</v>
      </c>
      <c r="D560" s="16">
        <f>'Oct- 23'!D28</f>
        <v>344536.08000000013</v>
      </c>
      <c r="E560" s="56">
        <f>'Oct- 23'!E28</f>
        <v>0.47148480000000004</v>
      </c>
      <c r="F560" s="16">
        <f>'Oct- 23'!F28</f>
        <v>0.28999999999999998</v>
      </c>
      <c r="G560" s="6">
        <f>'Oct- 23'!G28</f>
        <v>73.707572093023259</v>
      </c>
    </row>
    <row r="561" spans="1:7">
      <c r="A561" s="15">
        <v>45226</v>
      </c>
      <c r="B561" s="16">
        <f>'Oct- 23'!B29</f>
        <v>200</v>
      </c>
      <c r="C561" s="16">
        <f>'Oct- 23'!C29</f>
        <v>731.9</v>
      </c>
      <c r="D561" s="16">
        <f>'Oct- 23'!D29</f>
        <v>345267.98000000016</v>
      </c>
      <c r="E561" s="56">
        <f>'Oct- 23'!E29</f>
        <v>0.4742712</v>
      </c>
      <c r="F561" s="16">
        <f>'Oct- 23'!F29</f>
        <v>0.28999999999999998</v>
      </c>
      <c r="G561" s="6">
        <f>'Oct- 23'!G29</f>
        <v>74.143172093023267</v>
      </c>
    </row>
    <row r="562" spans="1:7">
      <c r="A562" s="15">
        <v>45227</v>
      </c>
      <c r="B562" s="16">
        <f>'Oct- 23'!B30</f>
        <v>200</v>
      </c>
      <c r="C562" s="16">
        <f>'Oct- 23'!C30</f>
        <v>780.43</v>
      </c>
      <c r="D562" s="16">
        <f>'Oct- 23'!D30</f>
        <v>346048.41000000015</v>
      </c>
      <c r="E562" s="56">
        <f>'Oct- 23'!E30</f>
        <v>0.50571864</v>
      </c>
      <c r="F562" s="16">
        <f>'Oct- 23'!F30</f>
        <v>0.31</v>
      </c>
      <c r="G562" s="6">
        <f>'Oct- 23'!G30</f>
        <v>79.059373953488375</v>
      </c>
    </row>
    <row r="563" spans="1:7">
      <c r="A563" s="15">
        <v>45228</v>
      </c>
      <c r="B563" s="16">
        <f>'Oct- 23'!B31</f>
        <v>200</v>
      </c>
      <c r="C563" s="16">
        <f>'Oct- 23'!C31</f>
        <v>800.75</v>
      </c>
      <c r="D563" s="16">
        <f>'Oct- 23'!D31</f>
        <v>346849.16000000015</v>
      </c>
      <c r="E563" s="56">
        <f>'Oct- 23'!E31</f>
        <v>0.51888599999999996</v>
      </c>
      <c r="F563" s="16">
        <f>'Oct- 23'!F31</f>
        <v>0.32</v>
      </c>
      <c r="G563" s="6">
        <f>'Oct- 23'!G31</f>
        <v>81.117837209302323</v>
      </c>
    </row>
    <row r="564" spans="1:7">
      <c r="A564" s="15">
        <v>45229</v>
      </c>
      <c r="B564" s="16">
        <f>'Oct- 23'!B32</f>
        <v>200</v>
      </c>
      <c r="C564" s="16">
        <f>'Oct- 23'!C32</f>
        <v>781.53</v>
      </c>
      <c r="D564" s="16">
        <f>'Oct- 23'!D32</f>
        <v>347630.69000000018</v>
      </c>
      <c r="E564" s="56">
        <f>'Oct- 23'!E32</f>
        <v>0.50643143999999995</v>
      </c>
      <c r="F564" s="16">
        <f>'Oct- 23'!F32</f>
        <v>0.31</v>
      </c>
      <c r="G564" s="6">
        <f>'Oct- 23'!G32</f>
        <v>79.170806511627902</v>
      </c>
    </row>
    <row r="565" spans="1:7">
      <c r="A565" s="15">
        <v>45230</v>
      </c>
      <c r="B565" s="16">
        <f>'Oct- 23'!B33</f>
        <v>200</v>
      </c>
      <c r="C565" s="16">
        <f>'Oct- 23'!C33</f>
        <v>752.57</v>
      </c>
      <c r="D565" s="16">
        <f>'Oct- 23'!D33</f>
        <v>348383.26000000018</v>
      </c>
      <c r="E565" s="56">
        <f>'Oct- 23'!E33</f>
        <v>0.48766536000000005</v>
      </c>
      <c r="F565" s="16">
        <f>'Oct- 23'!F33</f>
        <v>0.3</v>
      </c>
      <c r="G565" s="6">
        <f>'Oct- 23'!G33</f>
        <v>76.237091162790705</v>
      </c>
    </row>
    <row r="566" spans="1:7">
      <c r="A566" s="15">
        <v>45231</v>
      </c>
      <c r="B566" s="16">
        <f>'Nov- 23'!B3</f>
        <v>200</v>
      </c>
      <c r="C566" s="16">
        <f>'Nov- 23'!C3</f>
        <v>799.7</v>
      </c>
      <c r="D566" s="16">
        <f>'Nov- 23'!D3</f>
        <v>349135.83000000019</v>
      </c>
      <c r="E566" s="56">
        <f>'Nov- 23'!E3</f>
        <v>0.51820560000000004</v>
      </c>
      <c r="F566" s="16">
        <f>'Nov- 23'!F3</f>
        <v>0.32</v>
      </c>
      <c r="G566" s="6">
        <f>'Nov- 23'!G3</f>
        <v>81.011469767441866</v>
      </c>
    </row>
    <row r="567" spans="1:7">
      <c r="A567" s="15">
        <v>45232</v>
      </c>
      <c r="B567" s="16">
        <f>'Nov- 23'!B4</f>
        <v>200</v>
      </c>
      <c r="C567" s="16">
        <f>'Nov- 23'!C4</f>
        <v>748.43</v>
      </c>
      <c r="D567" s="16">
        <f>'Nov- 23'!D4</f>
        <v>349884.26000000018</v>
      </c>
      <c r="E567" s="56">
        <f>'Nov- 23'!E4</f>
        <v>0.48498263999999996</v>
      </c>
      <c r="F567" s="16">
        <f>'Nov- 23'!F4</f>
        <v>0.3</v>
      </c>
      <c r="G567" s="6">
        <f>'Nov- 23'!G4</f>
        <v>75.817699534883715</v>
      </c>
    </row>
    <row r="568" spans="1:7">
      <c r="A568" s="15">
        <v>45233</v>
      </c>
      <c r="B568" s="16">
        <f>'Nov- 23'!B5</f>
        <v>200</v>
      </c>
      <c r="C568" s="16">
        <f>'Nov- 23'!C5</f>
        <v>702.51</v>
      </c>
      <c r="D568" s="16">
        <f>'Nov- 23'!D5</f>
        <v>350586.77000000019</v>
      </c>
      <c r="E568" s="56">
        <f>'Nov- 23'!E5</f>
        <v>0.45522647999999999</v>
      </c>
      <c r="F568" s="16">
        <f>'Nov- 23'!F5</f>
        <v>0.28000000000000003</v>
      </c>
      <c r="G568" s="6">
        <f>'Nov- 23'!G5</f>
        <v>71.165896744186057</v>
      </c>
    </row>
    <row r="569" spans="1:7">
      <c r="A569" s="15">
        <v>45234</v>
      </c>
      <c r="B569" s="16">
        <f>'Nov- 23'!B6</f>
        <v>200</v>
      </c>
      <c r="C569" s="16">
        <f>'Nov- 23'!C6</f>
        <v>632.04</v>
      </c>
      <c r="D569" s="16">
        <f>'Nov- 23'!D6</f>
        <v>351218.81000000017</v>
      </c>
      <c r="E569" s="56">
        <f>'Nov- 23'!E6</f>
        <v>0.40956191999999997</v>
      </c>
      <c r="F569" s="16">
        <f>'Nov- 23'!F6</f>
        <v>0.25</v>
      </c>
      <c r="G569" s="6">
        <f>'Nov- 23'!G6</f>
        <v>64.027121860465115</v>
      </c>
    </row>
    <row r="570" spans="1:7">
      <c r="A570" s="15">
        <v>45235</v>
      </c>
      <c r="B570" s="16">
        <f>'Nov- 23'!B7</f>
        <v>200</v>
      </c>
      <c r="C570" s="16">
        <f>'Nov- 23'!C7</f>
        <v>0</v>
      </c>
      <c r="D570" s="16">
        <f>'Nov- 23'!D7</f>
        <v>351218.81000000017</v>
      </c>
      <c r="E570" s="56">
        <f>'Nov- 23'!E7</f>
        <v>0</v>
      </c>
      <c r="F570" s="16">
        <f>'Nov- 23'!F7</f>
        <v>0</v>
      </c>
      <c r="G570" s="6">
        <f>'Nov- 23'!G7</f>
        <v>0</v>
      </c>
    </row>
    <row r="571" spans="1:7">
      <c r="A571" s="15">
        <v>45236</v>
      </c>
      <c r="B571" s="16">
        <f>'Nov- 23'!B8</f>
        <v>200</v>
      </c>
      <c r="C571" s="16">
        <f>'Nov- 23'!C8</f>
        <v>717.73</v>
      </c>
      <c r="D571" s="16">
        <f>'Nov- 23'!D8</f>
        <v>351936.54000000015</v>
      </c>
      <c r="E571" s="56">
        <f>'Nov- 23'!E8</f>
        <v>0.46508904000000001</v>
      </c>
      <c r="F571" s="16">
        <f>'Nov- 23'!F8</f>
        <v>0.28999999999999998</v>
      </c>
      <c r="G571" s="6">
        <f>'Nov- 23'!G8</f>
        <v>72.70771813953489</v>
      </c>
    </row>
    <row r="572" spans="1:7">
      <c r="A572" s="15">
        <v>45237</v>
      </c>
      <c r="B572" s="16">
        <f>'Nov- 23'!B9</f>
        <v>200</v>
      </c>
      <c r="C572" s="16">
        <f>'Nov- 23'!C9</f>
        <v>699.24</v>
      </c>
      <c r="D572" s="16">
        <f>'Nov- 23'!D9</f>
        <v>352635.78000000014</v>
      </c>
      <c r="E572" s="56">
        <f>'Nov- 23'!E9</f>
        <v>0.45310751999999999</v>
      </c>
      <c r="F572" s="16">
        <f>'Nov- 23'!F9</f>
        <v>0.28000000000000003</v>
      </c>
      <c r="G572" s="6">
        <f>'Nov- 23'!G9</f>
        <v>70.834638139534889</v>
      </c>
    </row>
    <row r="573" spans="1:7">
      <c r="A573" s="15">
        <v>45238</v>
      </c>
      <c r="B573" s="16">
        <f>'Nov- 23'!B10</f>
        <v>200</v>
      </c>
      <c r="C573" s="16">
        <f>'Nov- 23'!C10</f>
        <v>624.84</v>
      </c>
      <c r="D573" s="16">
        <f>'Nov- 23'!D10</f>
        <v>353260.62000000017</v>
      </c>
      <c r="E573" s="56">
        <f>'Nov- 23'!E10</f>
        <v>0.40489632000000003</v>
      </c>
      <c r="F573" s="16">
        <f>'Nov- 23'!F10</f>
        <v>0.25</v>
      </c>
      <c r="G573" s="6">
        <f>'Nov- 23'!G10</f>
        <v>63.297745116279074</v>
      </c>
    </row>
    <row r="574" spans="1:7">
      <c r="A574" s="15">
        <v>45239</v>
      </c>
      <c r="B574" s="16">
        <f>'Nov- 23'!B11</f>
        <v>200</v>
      </c>
      <c r="C574" s="16">
        <f>'Nov- 23'!C11</f>
        <v>594.21</v>
      </c>
      <c r="D574" s="16">
        <f>'Nov- 23'!D11</f>
        <v>353854.83000000019</v>
      </c>
      <c r="E574" s="56">
        <f>'Nov- 23'!E11</f>
        <v>0.38504808000000001</v>
      </c>
      <c r="F574" s="16">
        <f>'Nov- 23'!F11</f>
        <v>0.24</v>
      </c>
      <c r="G574" s="6">
        <f>'Nov- 23'!G11</f>
        <v>60.194854883720936</v>
      </c>
    </row>
    <row r="575" spans="1:7">
      <c r="A575" s="15">
        <v>45240</v>
      </c>
      <c r="B575" s="16">
        <f>'Nov- 23'!B12</f>
        <v>200</v>
      </c>
      <c r="C575" s="16">
        <f>'Nov- 23'!C12</f>
        <v>709.51</v>
      </c>
      <c r="D575" s="16">
        <f>'Nov- 23'!D12</f>
        <v>354564.3400000002</v>
      </c>
      <c r="E575" s="56">
        <f>'Nov- 23'!E12</f>
        <v>0.45976247999999997</v>
      </c>
      <c r="F575" s="16">
        <f>'Nov- 23'!F12</f>
        <v>0.28000000000000003</v>
      </c>
      <c r="G575" s="6">
        <f>'Nov- 23'!G12</f>
        <v>71.875013023255818</v>
      </c>
    </row>
    <row r="576" spans="1:7">
      <c r="A576" s="15">
        <v>45241</v>
      </c>
      <c r="B576" s="16">
        <f>'Nov- 23'!B13</f>
        <v>200</v>
      </c>
      <c r="C576" s="16">
        <f>'Nov- 23'!C13</f>
        <v>696.83</v>
      </c>
      <c r="D576" s="16">
        <f>'Nov- 23'!D13</f>
        <v>355261.17000000022</v>
      </c>
      <c r="E576" s="56">
        <f>'Nov- 23'!E13</f>
        <v>0.45154584000000003</v>
      </c>
      <c r="F576" s="16">
        <f>'Nov- 23'!F13</f>
        <v>0.28000000000000003</v>
      </c>
      <c r="G576" s="6">
        <f>'Nov- 23'!G13</f>
        <v>70.590499534883733</v>
      </c>
    </row>
    <row r="577" spans="1:7">
      <c r="A577" s="15">
        <v>45242</v>
      </c>
      <c r="B577" s="16">
        <f>'Nov- 23'!B14</f>
        <v>200</v>
      </c>
      <c r="C577" s="16">
        <f>'Nov- 23'!C14</f>
        <v>685.53</v>
      </c>
      <c r="D577" s="16">
        <f>'Nov- 23'!D14</f>
        <v>355946.70000000024</v>
      </c>
      <c r="E577" s="56">
        <f>'Nov- 23'!E14</f>
        <v>0.44422343999999997</v>
      </c>
      <c r="F577" s="16">
        <f>'Nov- 23'!F14</f>
        <v>0.27</v>
      </c>
      <c r="G577" s="6">
        <f>'Nov- 23'!G14</f>
        <v>69.44578325581395</v>
      </c>
    </row>
    <row r="578" spans="1:7">
      <c r="A578" s="15">
        <v>45243</v>
      </c>
      <c r="B578" s="16">
        <f>'Nov- 23'!B15</f>
        <v>200</v>
      </c>
      <c r="C578" s="16">
        <f>'Nov- 23'!C15</f>
        <v>677.49</v>
      </c>
      <c r="D578" s="16">
        <f>'Nov- 23'!D15</f>
        <v>356624.19000000024</v>
      </c>
      <c r="E578" s="56">
        <f>'Nov- 23'!E15</f>
        <v>0.43901352000000005</v>
      </c>
      <c r="F578" s="16">
        <f>'Nov- 23'!F15</f>
        <v>0.27</v>
      </c>
      <c r="G578" s="6">
        <f>'Nov- 23'!G15</f>
        <v>68.631312558139541</v>
      </c>
    </row>
    <row r="579" spans="1:7">
      <c r="A579" s="15">
        <v>45244</v>
      </c>
      <c r="B579" s="16">
        <f>'Nov- 23'!B16</f>
        <v>200</v>
      </c>
      <c r="C579" s="16">
        <f>'Nov- 23'!C16</f>
        <v>637.57000000000005</v>
      </c>
      <c r="D579" s="16">
        <f>'Nov- 23'!D16</f>
        <v>357261.76000000024</v>
      </c>
      <c r="E579" s="56">
        <f>'Nov- 23'!E16</f>
        <v>0.41314536000000007</v>
      </c>
      <c r="F579" s="16">
        <f>'Nov- 23'!F16</f>
        <v>0.26</v>
      </c>
      <c r="G579" s="6">
        <f>'Nov- 23'!G16</f>
        <v>64.587323720930243</v>
      </c>
    </row>
    <row r="580" spans="1:7">
      <c r="A580" s="15">
        <v>45245</v>
      </c>
      <c r="B580" s="16">
        <f>'Nov- 23'!B17</f>
        <v>200</v>
      </c>
      <c r="C580" s="16">
        <f>'Nov- 23'!C17</f>
        <v>518.84</v>
      </c>
      <c r="D580" s="16">
        <f>'Nov- 23'!D17</f>
        <v>357780.60000000027</v>
      </c>
      <c r="E580" s="56">
        <f>'Nov- 23'!E17</f>
        <v>0.33620832000000006</v>
      </c>
      <c r="F580" s="16">
        <f>'Nov- 23'!F17</f>
        <v>0.21</v>
      </c>
      <c r="G580" s="6">
        <f>'Nov- 23'!G17</f>
        <v>52.559698604651167</v>
      </c>
    </row>
    <row r="581" spans="1:7">
      <c r="A581" s="15">
        <v>45246</v>
      </c>
      <c r="B581" s="16">
        <f>'Nov- 23'!B18</f>
        <v>200</v>
      </c>
      <c r="C581" s="16">
        <f>'Nov- 23'!C18</f>
        <v>115.21</v>
      </c>
      <c r="D581" s="16">
        <f>'Nov- 23'!D18</f>
        <v>357895.81000000029</v>
      </c>
      <c r="E581" s="56">
        <f>'Nov- 23'!E18</f>
        <v>7.465608E-2</v>
      </c>
      <c r="F581" s="16">
        <f>'Nov- 23'!F18</f>
        <v>0.05</v>
      </c>
      <c r="G581" s="6">
        <f>'Nov- 23'!G18</f>
        <v>11.671040930232557</v>
      </c>
    </row>
    <row r="582" spans="1:7">
      <c r="A582" s="15">
        <v>45247</v>
      </c>
      <c r="B582" s="16">
        <f>'Nov- 23'!B19</f>
        <v>200</v>
      </c>
      <c r="C582" s="16">
        <f>'Nov- 23'!C19</f>
        <v>6.13</v>
      </c>
      <c r="D582" s="16">
        <f>'Nov- 23'!D19</f>
        <v>357901.94000000029</v>
      </c>
      <c r="E582" s="56">
        <f>'Nov- 23'!E19</f>
        <v>3.9722400000000001E-3</v>
      </c>
      <c r="F582" s="16">
        <f>'Nov- 23'!F19</f>
        <v>0</v>
      </c>
      <c r="G582" s="6">
        <f>'Nov- 23'!G19</f>
        <v>0.62098325581395353</v>
      </c>
    </row>
    <row r="583" spans="1:7">
      <c r="A583" s="15">
        <v>45248</v>
      </c>
      <c r="B583" s="16">
        <f>'Nov- 23'!B20</f>
        <v>200</v>
      </c>
      <c r="C583" s="16">
        <f>'Nov- 23'!C20</f>
        <v>272.39999999999998</v>
      </c>
      <c r="D583" s="16">
        <f>'Nov- 23'!D20</f>
        <v>358174.34000000032</v>
      </c>
      <c r="E583" s="56">
        <f>'Nov- 23'!E20</f>
        <v>0.17651519999999998</v>
      </c>
      <c r="F583" s="16">
        <f>'Nov- 23'!F20</f>
        <v>0.11</v>
      </c>
      <c r="G583" s="6">
        <f>'Nov- 23'!G20</f>
        <v>27.594753488372088</v>
      </c>
    </row>
    <row r="584" spans="1:7">
      <c r="A584" s="15">
        <v>45249</v>
      </c>
      <c r="B584" s="16">
        <f>'Nov- 23'!B21</f>
        <v>200</v>
      </c>
      <c r="C584" s="16">
        <f>'Nov- 23'!C21</f>
        <v>597.57000000000005</v>
      </c>
      <c r="D584" s="16">
        <f>'Nov- 23'!D21</f>
        <v>358771.91000000032</v>
      </c>
      <c r="E584" s="56">
        <f>'Nov- 23'!E21</f>
        <v>0.38722536000000002</v>
      </c>
      <c r="F584" s="16">
        <f>'Nov- 23'!F21</f>
        <v>0.24</v>
      </c>
      <c r="G584" s="6">
        <f>'Nov- 23'!G21</f>
        <v>60.535230697674429</v>
      </c>
    </row>
    <row r="585" spans="1:7">
      <c r="A585" s="15">
        <v>45250</v>
      </c>
      <c r="B585" s="16">
        <f>'Nov- 23'!B22</f>
        <v>200</v>
      </c>
      <c r="C585" s="16">
        <f>'Nov- 23'!C22</f>
        <v>652.1</v>
      </c>
      <c r="D585" s="16">
        <f>'Nov- 23'!D22</f>
        <v>359424.0100000003</v>
      </c>
      <c r="E585" s="56">
        <f>'Nov- 23'!E22</f>
        <v>0.42256080000000001</v>
      </c>
      <c r="F585" s="16">
        <f>'Nov- 23'!F22</f>
        <v>0.26</v>
      </c>
      <c r="G585" s="6">
        <f>'Nov- 23'!G22</f>
        <v>66.059246511627919</v>
      </c>
    </row>
    <row r="586" spans="1:7">
      <c r="A586" s="15">
        <v>45251</v>
      </c>
      <c r="B586" s="16">
        <f>'Nov- 23'!B23</f>
        <v>200</v>
      </c>
      <c r="C586" s="16">
        <f>'Nov- 23'!C23</f>
        <v>277.83999999999997</v>
      </c>
      <c r="D586" s="16">
        <f>'Nov- 23'!D23</f>
        <v>359701.85000000033</v>
      </c>
      <c r="E586" s="56">
        <f>'Nov- 23'!E23</f>
        <v>0.18004032</v>
      </c>
      <c r="F586" s="16">
        <f>'Nov- 23'!F23</f>
        <v>0.11</v>
      </c>
      <c r="G586" s="6">
        <f>'Nov- 23'!G23</f>
        <v>28.145838139534884</v>
      </c>
    </row>
    <row r="587" spans="1:7">
      <c r="A587" s="15">
        <v>45252</v>
      </c>
      <c r="B587" s="16">
        <f>'Nov- 23'!B24</f>
        <v>200</v>
      </c>
      <c r="C587" s="16">
        <f>'Nov- 23'!C24</f>
        <v>718.64</v>
      </c>
      <c r="D587" s="16">
        <f>'Nov- 23'!D24</f>
        <v>360420.49000000034</v>
      </c>
      <c r="E587" s="56">
        <f>'Nov- 23'!E24</f>
        <v>0.46567871999999999</v>
      </c>
      <c r="F587" s="16">
        <f>'Nov- 23'!F24</f>
        <v>0.28999999999999998</v>
      </c>
      <c r="G587" s="6">
        <f>'Nov- 23'!G24</f>
        <v>72.799903255813959</v>
      </c>
    </row>
    <row r="588" spans="1:7">
      <c r="A588" s="15">
        <v>45253</v>
      </c>
      <c r="B588" s="16">
        <f>'Nov- 23'!B25</f>
        <v>200</v>
      </c>
      <c r="C588" s="16">
        <f>'Nov- 23'!C25</f>
        <v>715.55</v>
      </c>
      <c r="D588" s="16">
        <f>'Nov- 23'!D25</f>
        <v>361136.04000000033</v>
      </c>
      <c r="E588" s="56">
        <f>'Nov- 23'!E25</f>
        <v>0.46367639999999993</v>
      </c>
      <c r="F588" s="16">
        <f>'Nov- 23'!F25</f>
        <v>0.28599999999999998</v>
      </c>
      <c r="G588" s="6">
        <f>'Nov- 23'!G25</f>
        <v>72.48687906976744</v>
      </c>
    </row>
    <row r="589" spans="1:7">
      <c r="A589" s="15">
        <v>45254</v>
      </c>
      <c r="B589" s="16">
        <f>'Nov- 23'!B26</f>
        <v>200</v>
      </c>
      <c r="C589" s="16">
        <f>'Nov- 23'!C26</f>
        <v>730.9</v>
      </c>
      <c r="D589" s="16">
        <f>'Nov- 23'!D26</f>
        <v>361866.94000000035</v>
      </c>
      <c r="E589" s="56">
        <f>'Nov- 23'!E26</f>
        <v>0.47362320000000002</v>
      </c>
      <c r="F589" s="16">
        <f>'Nov- 23'!F26</f>
        <v>0.29199999999999998</v>
      </c>
      <c r="G589" s="6">
        <f>'Nov- 23'!G26</f>
        <v>74.041869767441867</v>
      </c>
    </row>
    <row r="590" spans="1:7">
      <c r="A590" s="15">
        <v>45255</v>
      </c>
      <c r="B590" s="16">
        <f>'Nov- 23'!B27</f>
        <v>200</v>
      </c>
      <c r="C590" s="16">
        <f>'Nov- 23'!C27</f>
        <v>714.95</v>
      </c>
      <c r="D590" s="16">
        <f>'Nov- 23'!D27</f>
        <v>362581.89000000036</v>
      </c>
      <c r="E590" s="56">
        <f>'Nov- 23'!E27</f>
        <v>0.46328760000000008</v>
      </c>
      <c r="F590" s="16">
        <f>'Nov- 23'!F27</f>
        <v>0.28599999999999998</v>
      </c>
      <c r="G590" s="6">
        <f>'Nov- 23'!G27</f>
        <v>72.426097674418614</v>
      </c>
    </row>
    <row r="591" spans="1:7">
      <c r="A591" s="15">
        <v>45256</v>
      </c>
      <c r="B591" s="16">
        <f>'Nov- 23'!B28</f>
        <v>200</v>
      </c>
      <c r="C591" s="16">
        <f>'Nov- 23'!C28</f>
        <v>694.93</v>
      </c>
      <c r="D591" s="16">
        <f>'Nov- 23'!D28</f>
        <v>363276.82000000036</v>
      </c>
      <c r="E591" s="56">
        <f>'Nov- 23'!E28</f>
        <v>0.45031463999999999</v>
      </c>
      <c r="F591" s="16">
        <f>'Nov- 23'!F28</f>
        <v>0.27800000000000002</v>
      </c>
      <c r="G591" s="6">
        <f>'Nov- 23'!G28</f>
        <v>70.398025116279072</v>
      </c>
    </row>
    <row r="592" spans="1:7">
      <c r="A592" s="15">
        <v>45257</v>
      </c>
      <c r="B592" s="16">
        <f>'Nov- 23'!B29</f>
        <v>200</v>
      </c>
      <c r="C592" s="16">
        <f>'Nov- 23'!C29</f>
        <v>720.65</v>
      </c>
      <c r="D592" s="16">
        <f>'Nov- 23'!D29</f>
        <v>363997.47000000038</v>
      </c>
      <c r="E592" s="56">
        <f>'Nov- 23'!E29</f>
        <v>0.46698120000000004</v>
      </c>
      <c r="F592" s="16">
        <f>'Nov- 23'!F29</f>
        <v>0.28799999999999998</v>
      </c>
      <c r="G592" s="6">
        <f>'Nov- 23'!G29</f>
        <v>73.003520930232554</v>
      </c>
    </row>
    <row r="593" spans="1:7">
      <c r="A593" s="15">
        <v>45258</v>
      </c>
      <c r="B593" s="16">
        <f>'Nov- 23'!B30</f>
        <v>200</v>
      </c>
      <c r="C593" s="16">
        <f>'Nov- 23'!C30</f>
        <v>691.99</v>
      </c>
      <c r="D593" s="16">
        <f>'Nov- 23'!D30</f>
        <v>364689.46000000037</v>
      </c>
      <c r="E593" s="56">
        <f>'Nov- 23'!E30</f>
        <v>0.44840952000000001</v>
      </c>
      <c r="F593" s="16">
        <f>'Nov- 23'!F30</f>
        <v>0.27700000000000002</v>
      </c>
      <c r="G593" s="6">
        <f>'Nov- 23'!G30</f>
        <v>70.100196279069777</v>
      </c>
    </row>
    <row r="594" spans="1:7">
      <c r="A594" s="15">
        <v>45259</v>
      </c>
      <c r="B594" s="16">
        <f>'Nov- 23'!B31</f>
        <v>200</v>
      </c>
      <c r="C594" s="16">
        <f>'Nov- 23'!C31</f>
        <v>546.04</v>
      </c>
      <c r="D594" s="16">
        <f>'Nov- 23'!D31</f>
        <v>365235.50000000035</v>
      </c>
      <c r="E594" s="56">
        <f>'Nov- 23'!E31</f>
        <v>0.35383391999999997</v>
      </c>
      <c r="F594" s="16">
        <f>'Nov- 23'!F31</f>
        <v>0.218</v>
      </c>
      <c r="G594" s="6">
        <f>'Nov- 23'!G31</f>
        <v>55.315121860465119</v>
      </c>
    </row>
    <row r="595" spans="1:7">
      <c r="A595" s="15">
        <v>45260</v>
      </c>
      <c r="B595" s="16">
        <f>'Nov- 23'!B32</f>
        <v>200</v>
      </c>
      <c r="C595" s="16">
        <f>'Nov- 23'!C32</f>
        <v>679.83</v>
      </c>
      <c r="D595" s="16">
        <f>'Nov- 23'!D32</f>
        <v>365915.33000000037</v>
      </c>
      <c r="E595" s="56">
        <f>'Nov- 23'!E32</f>
        <v>0.44052984000000006</v>
      </c>
      <c r="F595" s="16">
        <f>'Nov- 23'!F32</f>
        <v>0.27200000000000002</v>
      </c>
      <c r="G595" s="6">
        <f>'Nov- 23'!G32</f>
        <v>68.86836000000001</v>
      </c>
    </row>
    <row r="596" spans="1:7">
      <c r="A596" s="15">
        <v>45261</v>
      </c>
      <c r="B596" s="16">
        <f>'Dec- 23'!B3</f>
        <v>200</v>
      </c>
      <c r="C596" s="16">
        <f>'Dec- 23'!C3</f>
        <v>674.44</v>
      </c>
      <c r="D596" s="16">
        <f>'Dec- 23'!D3</f>
        <v>366595.16000000038</v>
      </c>
      <c r="E596" s="56">
        <f>'Dec- 23'!E3</f>
        <v>0.43703712000000006</v>
      </c>
      <c r="F596" s="16">
        <f>'Dec- 23'!F3</f>
        <v>0</v>
      </c>
      <c r="G596" s="6">
        <f>'Dec- 23'!G3</f>
        <v>68.259601860465125</v>
      </c>
    </row>
    <row r="597" spans="1:7">
      <c r="A597" s="15">
        <v>45262</v>
      </c>
      <c r="B597" s="16">
        <f>'Dec- 23'!B4</f>
        <v>200</v>
      </c>
      <c r="C597" s="16">
        <f>'Dec- 23'!C4</f>
        <v>575.24</v>
      </c>
      <c r="D597" s="16">
        <f>'Dec- 23'!D4</f>
        <v>367170.40000000037</v>
      </c>
      <c r="E597" s="56">
        <f>'Dec- 23'!E4</f>
        <v>0.37275552000000001</v>
      </c>
      <c r="F597" s="16">
        <f>'Dec- 23'!F4</f>
        <v>0</v>
      </c>
      <c r="G597" s="6">
        <f>'Dec- 23'!G4</f>
        <v>58.219639069767446</v>
      </c>
    </row>
    <row r="598" spans="1:7">
      <c r="A598" s="15">
        <v>45263</v>
      </c>
      <c r="B598" s="16">
        <f>'Dec- 23'!B5</f>
        <v>200</v>
      </c>
      <c r="C598" s="16">
        <f>'Dec- 23'!C5</f>
        <v>506.03</v>
      </c>
      <c r="D598" s="16">
        <f>'Dec- 23'!D5</f>
        <v>367676.4300000004</v>
      </c>
      <c r="E598" s="56">
        <f>'Dec- 23'!E5</f>
        <v>0.32790743999999999</v>
      </c>
      <c r="F598" s="16">
        <f>'Dec- 23'!F5</f>
        <v>0</v>
      </c>
      <c r="G598" s="6">
        <f>'Dec- 23'!G5</f>
        <v>51.214943255813949</v>
      </c>
    </row>
    <row r="599" spans="1:7">
      <c r="A599" s="15">
        <v>45264</v>
      </c>
      <c r="B599" s="16">
        <f>'Dec- 23'!B6</f>
        <v>200</v>
      </c>
      <c r="C599" s="16">
        <f>'Dec- 23'!C6</f>
        <v>387.66</v>
      </c>
      <c r="D599" s="16">
        <f>'Dec- 23'!D6</f>
        <v>368064.09000000037</v>
      </c>
      <c r="E599" s="56">
        <f>'Dec- 23'!E6</f>
        <v>0.25120367999999998</v>
      </c>
      <c r="F599" s="16">
        <f>'Dec- 23'!F6</f>
        <v>0</v>
      </c>
      <c r="G599" s="6">
        <f>'Dec- 23'!G6</f>
        <v>39.234798139534888</v>
      </c>
    </row>
    <row r="600" spans="1:7">
      <c r="A600" s="15">
        <v>45265</v>
      </c>
      <c r="B600" s="16">
        <f>'Dec- 23'!B7</f>
        <v>200</v>
      </c>
      <c r="C600" s="16">
        <f>'Dec- 23'!C7</f>
        <v>320.99</v>
      </c>
      <c r="D600" s="16">
        <f>'Dec- 23'!D7</f>
        <v>368385.08000000037</v>
      </c>
      <c r="E600" s="56">
        <f>'Dec- 23'!E7</f>
        <v>0.20800152</v>
      </c>
      <c r="F600" s="16">
        <f>'Dec- 23'!F7</f>
        <v>0</v>
      </c>
      <c r="G600" s="6">
        <f>'Dec- 23'!G7</f>
        <v>32.48717395348838</v>
      </c>
    </row>
    <row r="601" spans="1:7">
      <c r="A601" s="15">
        <v>45266</v>
      </c>
      <c r="B601" s="16">
        <f>'Dec- 23'!B8</f>
        <v>200</v>
      </c>
      <c r="C601" s="16">
        <f>'Dec- 23'!C8</f>
        <v>407.17</v>
      </c>
      <c r="D601" s="16">
        <f>'Dec- 23'!D8</f>
        <v>368792.25000000035</v>
      </c>
      <c r="E601" s="56">
        <f>'Dec- 23'!E8</f>
        <v>0.26384616000000005</v>
      </c>
      <c r="F601" s="16">
        <f>'Dec- 23'!F8</f>
        <v>0</v>
      </c>
      <c r="G601" s="6">
        <f>'Dec- 23'!G8</f>
        <v>41.209391627906982</v>
      </c>
    </row>
    <row r="602" spans="1:7">
      <c r="A602" s="15">
        <v>45267</v>
      </c>
      <c r="B602" s="16">
        <f>'Dec- 23'!B9</f>
        <v>200</v>
      </c>
      <c r="C602" s="16">
        <f>'Dec- 23'!C9</f>
        <v>415.38</v>
      </c>
      <c r="D602" s="16">
        <f>'Dec- 23'!D9</f>
        <v>369207.63000000035</v>
      </c>
      <c r="E602" s="56">
        <f>'Dec- 23'!E9</f>
        <v>0.26916624</v>
      </c>
      <c r="F602" s="16">
        <f>'Dec- 23'!F9</f>
        <v>0</v>
      </c>
      <c r="G602" s="6">
        <f>'Dec- 23'!G9</f>
        <v>42.040320000000008</v>
      </c>
    </row>
    <row r="603" spans="1:7">
      <c r="A603" s="15">
        <v>45268</v>
      </c>
      <c r="B603" s="16">
        <f>'Dec- 23'!B10</f>
        <v>200</v>
      </c>
      <c r="C603" s="16">
        <f>'Dec- 23'!C10</f>
        <v>497.3</v>
      </c>
      <c r="D603" s="16">
        <f>'Dec- 23'!D10</f>
        <v>369704.93000000034</v>
      </c>
      <c r="E603" s="56">
        <f>'Dec- 23'!E10</f>
        <v>0.32225040000000005</v>
      </c>
      <c r="F603" s="16">
        <f>'Dec- 23'!F10</f>
        <v>0</v>
      </c>
      <c r="G603" s="6">
        <f>'Dec- 23'!G10</f>
        <v>50.331386046511632</v>
      </c>
    </row>
    <row r="604" spans="1:7">
      <c r="A604" s="15">
        <v>45269</v>
      </c>
      <c r="B604" s="16">
        <f>'Dec- 23'!B11</f>
        <v>200</v>
      </c>
      <c r="C604" s="16">
        <f>'Dec- 23'!C11</f>
        <v>653.91999999999996</v>
      </c>
      <c r="D604" s="16">
        <f>'Dec- 23'!D11</f>
        <v>370358.85000000033</v>
      </c>
      <c r="E604" s="56">
        <f>'Dec- 23'!E11</f>
        <v>0.42374015999999998</v>
      </c>
      <c r="F604" s="16">
        <f>'Dec- 23'!F11</f>
        <v>0</v>
      </c>
      <c r="G604" s="6">
        <f>'Dec- 23'!G11</f>
        <v>66.182786976744183</v>
      </c>
    </row>
    <row r="605" spans="1:7">
      <c r="A605" s="15">
        <v>45270</v>
      </c>
      <c r="B605" s="16">
        <f>'Dec- 23'!B12</f>
        <v>200</v>
      </c>
      <c r="C605" s="16">
        <f>'Dec- 23'!C12</f>
        <v>695.97</v>
      </c>
      <c r="D605" s="16">
        <f>'Dec- 23'!D12</f>
        <v>371054.8200000003</v>
      </c>
      <c r="E605" s="56">
        <f>'Dec- 23'!E12</f>
        <v>0.45098855999999998</v>
      </c>
      <c r="F605" s="16">
        <f>'Dec- 23'!F12</f>
        <v>0</v>
      </c>
      <c r="G605" s="6">
        <f>'Dec- 23'!G12</f>
        <v>70.438638139534888</v>
      </c>
    </row>
    <row r="606" spans="1:7">
      <c r="A606" s="15">
        <v>45271</v>
      </c>
      <c r="B606" s="16">
        <f>'Dec- 23'!B13</f>
        <v>200</v>
      </c>
      <c r="C606" s="16">
        <f>'Dec- 23'!C13</f>
        <v>616.25</v>
      </c>
      <c r="D606" s="16">
        <f>'Dec- 23'!D13</f>
        <v>371671.0700000003</v>
      </c>
      <c r="E606" s="56">
        <f>'Dec- 23'!E13</f>
        <v>0.39932999999999996</v>
      </c>
      <c r="F606" s="16">
        <f>'Dec- 23'!F13</f>
        <v>0</v>
      </c>
      <c r="G606" s="6">
        <f>'Dec- 23'!G13</f>
        <v>62.370232558139534</v>
      </c>
    </row>
    <row r="607" spans="1:7">
      <c r="A607" s="15">
        <v>45272</v>
      </c>
      <c r="B607" s="16">
        <f>'Dec- 23'!B14</f>
        <v>200</v>
      </c>
      <c r="C607" s="16">
        <f>'Dec- 23'!C14</f>
        <v>577.45000000000005</v>
      </c>
      <c r="D607" s="16">
        <f>'Dec- 23'!D14</f>
        <v>372248.52000000031</v>
      </c>
      <c r="E607" s="56">
        <f>'Dec- 23'!E14</f>
        <v>0.37418760000000001</v>
      </c>
      <c r="F607" s="16">
        <f>'Dec- 23'!F14</f>
        <v>0</v>
      </c>
      <c r="G607" s="6">
        <f>'Dec- 23'!G14</f>
        <v>58.443311627906986</v>
      </c>
    </row>
    <row r="608" spans="1:7">
      <c r="A608" s="15">
        <v>45273</v>
      </c>
      <c r="B608" s="16">
        <f>'Dec- 23'!B15</f>
        <v>200</v>
      </c>
      <c r="C608" s="16">
        <f>'Dec- 23'!C15</f>
        <v>598.94000000000005</v>
      </c>
      <c r="D608" s="16">
        <f>'Dec- 23'!D15</f>
        <v>372847.46000000031</v>
      </c>
      <c r="E608" s="56">
        <f>'Dec- 23'!E15</f>
        <v>0.38811312000000003</v>
      </c>
      <c r="F608" s="16">
        <f>'Dec- 23'!F15</f>
        <v>0</v>
      </c>
      <c r="G608" s="6">
        <f>'Dec- 23'!G15</f>
        <v>60.618299534883732</v>
      </c>
    </row>
    <row r="609" spans="1:7">
      <c r="A609" s="15">
        <v>45274</v>
      </c>
      <c r="B609" s="16">
        <f>'Dec- 23'!B16</f>
        <v>200</v>
      </c>
      <c r="C609" s="16">
        <f>'Dec- 23'!C16</f>
        <v>0</v>
      </c>
      <c r="D609" s="16">
        <f>'Dec- 23'!D16</f>
        <v>372847.46000000031</v>
      </c>
      <c r="E609" s="56">
        <f>'Dec- 23'!E16</f>
        <v>0</v>
      </c>
      <c r="F609" s="16">
        <f>'Dec- 23'!F16</f>
        <v>0</v>
      </c>
      <c r="G609" s="6">
        <f>'Dec- 23'!G16</f>
        <v>0</v>
      </c>
    </row>
    <row r="610" spans="1:7">
      <c r="A610" s="15">
        <v>45275</v>
      </c>
      <c r="B610" s="16">
        <f>'Dec- 23'!B17</f>
        <v>200</v>
      </c>
      <c r="C610" s="16">
        <f>'Dec- 23'!C17</f>
        <v>0</v>
      </c>
      <c r="D610" s="16">
        <f>'Dec- 23'!D17</f>
        <v>372847.46000000031</v>
      </c>
      <c r="E610" s="56">
        <f>'Dec- 23'!E17</f>
        <v>0</v>
      </c>
      <c r="F610" s="16">
        <f>'Dec- 23'!F17</f>
        <v>0</v>
      </c>
      <c r="G610" s="6">
        <f>'Dec- 23'!G17</f>
        <v>0</v>
      </c>
    </row>
    <row r="611" spans="1:7">
      <c r="A611" s="15">
        <v>45276</v>
      </c>
      <c r="B611" s="16">
        <f>'Dec- 23'!B18</f>
        <v>200</v>
      </c>
      <c r="C611" s="16">
        <f>'Dec- 23'!C18</f>
        <v>0</v>
      </c>
      <c r="D611" s="16">
        <f>'Dec- 23'!D18</f>
        <v>372847.46000000031</v>
      </c>
      <c r="E611" s="56">
        <f>'Dec- 23'!E18</f>
        <v>0</v>
      </c>
      <c r="F611" s="16">
        <f>'Dec- 23'!F18</f>
        <v>0</v>
      </c>
      <c r="G611" s="6">
        <f>'Dec- 23'!G18</f>
        <v>0</v>
      </c>
    </row>
    <row r="612" spans="1:7">
      <c r="A612" s="15">
        <v>45277</v>
      </c>
      <c r="B612" s="16">
        <f>'Dec- 23'!B19</f>
        <v>200</v>
      </c>
      <c r="C612" s="16">
        <f>'Dec- 23'!C19</f>
        <v>616.82000000000005</v>
      </c>
      <c r="D612" s="16">
        <f>'Dec- 23'!D19</f>
        <v>373464.28000000032</v>
      </c>
      <c r="E612" s="56">
        <f>'Dec- 23'!E19</f>
        <v>0.39969936000000006</v>
      </c>
      <c r="F612" s="16">
        <f>'Dec- 23'!F19</f>
        <v>0</v>
      </c>
      <c r="G612" s="6">
        <f>'Dec- 23'!G19</f>
        <v>62.427921860465126</v>
      </c>
    </row>
    <row r="613" spans="1:7">
      <c r="A613" s="15">
        <v>45278</v>
      </c>
      <c r="B613" s="16">
        <f>'Dec- 23'!B20</f>
        <v>200</v>
      </c>
      <c r="C613" s="16">
        <f>'Dec- 23'!C20</f>
        <v>685.53</v>
      </c>
      <c r="D613" s="16">
        <f>'Dec- 23'!D20</f>
        <v>374149.81000000035</v>
      </c>
      <c r="E613" s="56">
        <f>'Dec- 23'!E20</f>
        <v>0.44422343999999997</v>
      </c>
      <c r="F613" s="16">
        <f>'Dec- 23'!F20</f>
        <v>0</v>
      </c>
      <c r="G613" s="6">
        <f>'Dec- 23'!G20</f>
        <v>69.382013023255823</v>
      </c>
    </row>
    <row r="614" spans="1:7">
      <c r="A614" s="15">
        <v>45279</v>
      </c>
      <c r="B614" s="16">
        <f>'Dec- 23'!B21</f>
        <v>200</v>
      </c>
      <c r="C614" s="16">
        <f>'Dec- 23'!C21</f>
        <v>661.3</v>
      </c>
      <c r="D614" s="16">
        <f>'Dec- 23'!D21</f>
        <v>374811.11000000034</v>
      </c>
      <c r="E614" s="56">
        <f>'Dec- 23'!E21</f>
        <v>0.42852240000000003</v>
      </c>
      <c r="F614" s="16">
        <f>'Dec- 23'!F21</f>
        <v>0</v>
      </c>
      <c r="G614" s="6">
        <f>'Dec- 23'!G21</f>
        <v>66.929711627906983</v>
      </c>
    </row>
    <row r="615" spans="1:7">
      <c r="A615" s="15">
        <v>45280</v>
      </c>
      <c r="B615" s="16">
        <f>'Dec- 23'!B22</f>
        <v>200</v>
      </c>
      <c r="C615" s="16">
        <f>'Dec- 23'!C22</f>
        <v>632.65</v>
      </c>
      <c r="D615" s="16">
        <f>'Dec- 23'!D22</f>
        <v>375443.76000000036</v>
      </c>
      <c r="E615" s="56">
        <f>'Dec- 23'!E22</f>
        <v>0.40995719999999997</v>
      </c>
      <c r="F615" s="16">
        <f>'Dec- 23'!F22</f>
        <v>0</v>
      </c>
      <c r="G615" s="6">
        <f>'Dec- 23'!G22</f>
        <v>64.030065116279076</v>
      </c>
    </row>
    <row r="616" spans="1:7">
      <c r="A616" s="15">
        <v>45281</v>
      </c>
      <c r="B616" s="16">
        <f>'Dec- 23'!B23</f>
        <v>200</v>
      </c>
      <c r="C616" s="16">
        <f>'Dec- 23'!C23</f>
        <v>562.53</v>
      </c>
      <c r="D616" s="16">
        <f>'Dec- 23'!D23</f>
        <v>376006.29000000039</v>
      </c>
      <c r="E616" s="56">
        <f>'Dec- 23'!E23</f>
        <v>0.36451943999999997</v>
      </c>
      <c r="F616" s="16">
        <f>'Dec- 23'!F23</f>
        <v>0</v>
      </c>
      <c r="G616" s="6">
        <f>'Dec- 23'!G23</f>
        <v>56.933268837209305</v>
      </c>
    </row>
    <row r="617" spans="1:7">
      <c r="A617" s="15">
        <v>45282</v>
      </c>
      <c r="B617" s="16">
        <f>'Dec- 23'!B24</f>
        <v>200</v>
      </c>
      <c r="C617" s="16">
        <f>'Dec- 23'!C24</f>
        <v>451.03</v>
      </c>
      <c r="D617" s="16">
        <f>'Dec- 23'!D24</f>
        <v>376457.32000000041</v>
      </c>
      <c r="E617" s="56">
        <f>'Dec- 23'!E24</f>
        <v>0.29226743999999999</v>
      </c>
      <c r="F617" s="16">
        <f>'Dec- 23'!F24</f>
        <v>0</v>
      </c>
      <c r="G617" s="6">
        <f>'Dec- 23'!G24</f>
        <v>45.64843162790698</v>
      </c>
    </row>
    <row r="618" spans="1:7">
      <c r="A618" s="15">
        <v>45283</v>
      </c>
      <c r="B618" s="16">
        <f>'Dec- 23'!B25</f>
        <v>200</v>
      </c>
      <c r="C618" s="16">
        <f>'Dec- 23'!C25</f>
        <v>540.08000000000004</v>
      </c>
      <c r="D618" s="16">
        <f>'Dec- 23'!D25</f>
        <v>376997.40000000043</v>
      </c>
      <c r="E618" s="56">
        <f>'Dec- 23'!E25</f>
        <v>0.34997184000000003</v>
      </c>
      <c r="F618" s="16">
        <f>'Dec- 23'!F25</f>
        <v>0</v>
      </c>
      <c r="G618" s="6">
        <f>'Dec- 23'!G25</f>
        <v>54.661120000000004</v>
      </c>
    </row>
    <row r="619" spans="1:7">
      <c r="A619" s="15">
        <v>45284</v>
      </c>
      <c r="B619" s="16">
        <f>'Dec- 23'!B26</f>
        <v>200</v>
      </c>
      <c r="C619" s="16">
        <f>'Dec- 23'!C26</f>
        <v>519.55999999999995</v>
      </c>
      <c r="D619" s="16">
        <f>'Dec- 23'!D26</f>
        <v>377516.96000000043</v>
      </c>
      <c r="E619" s="56">
        <f>'Dec- 23'!E26</f>
        <v>0.33667487999999995</v>
      </c>
      <c r="F619" s="16">
        <f>'Dec- 23'!F26</f>
        <v>0</v>
      </c>
      <c r="G619" s="6">
        <f>'Dec- 23'!G26</f>
        <v>52.584305116279069</v>
      </c>
    </row>
    <row r="620" spans="1:7">
      <c r="A620" s="15">
        <v>45285</v>
      </c>
      <c r="B620" s="16">
        <f>'Dec- 23'!B27</f>
        <v>200</v>
      </c>
      <c r="C620" s="16">
        <f>'Dec- 23'!C27</f>
        <v>552.54</v>
      </c>
      <c r="D620" s="16">
        <f>'Dec- 23'!D27</f>
        <v>378069.50000000041</v>
      </c>
      <c r="E620" s="56">
        <f>'Dec- 23'!E27</f>
        <v>0.35804591999999996</v>
      </c>
      <c r="F620" s="16">
        <f>'Dec- 23'!F27</f>
        <v>0</v>
      </c>
      <c r="G620" s="6">
        <f>'Dec- 23'!G27</f>
        <v>55.922187906976738</v>
      </c>
    </row>
    <row r="621" spans="1:7">
      <c r="A621" s="15">
        <v>45286</v>
      </c>
      <c r="B621" s="16">
        <f>'Dec- 23'!B28</f>
        <v>200</v>
      </c>
      <c r="C621" s="16">
        <f>'Dec- 23'!C28</f>
        <v>539.17999999999995</v>
      </c>
      <c r="D621" s="16">
        <f>'Dec- 23'!D28</f>
        <v>378608.6800000004</v>
      </c>
      <c r="E621" s="56">
        <f>'Dec- 23'!E28</f>
        <v>0.34938864000000003</v>
      </c>
      <c r="F621" s="16">
        <f>'Dec- 23'!F28</f>
        <v>0</v>
      </c>
      <c r="G621" s="6">
        <f>'Dec- 23'!G28</f>
        <v>54.570031627906978</v>
      </c>
    </row>
    <row r="622" spans="1:7">
      <c r="A622" s="15">
        <v>45287</v>
      </c>
      <c r="B622" s="16">
        <f>'Dec- 23'!B29</f>
        <v>200</v>
      </c>
      <c r="C622" s="16">
        <f>'Dec- 23'!C29</f>
        <v>588.41</v>
      </c>
      <c r="D622" s="16">
        <f>'Dec- 23'!D29</f>
        <v>379197.09000000037</v>
      </c>
      <c r="E622" s="56">
        <f>'Dec- 23'!E29</f>
        <v>0.38128968000000002</v>
      </c>
      <c r="F622" s="16">
        <f>'Dec- 23'!F29</f>
        <v>0</v>
      </c>
      <c r="G622" s="6">
        <f>'Dec- 23'!G29</f>
        <v>59.552565581395349</v>
      </c>
    </row>
    <row r="623" spans="1:7">
      <c r="A623" s="15">
        <v>45288</v>
      </c>
      <c r="B623" s="16">
        <f>'Dec- 23'!B30</f>
        <v>200</v>
      </c>
      <c r="C623" s="16">
        <f>'Dec- 23'!C30</f>
        <v>519.99</v>
      </c>
      <c r="D623" s="16">
        <f>'Dec- 23'!D30</f>
        <v>379717.08000000037</v>
      </c>
      <c r="E623" s="56">
        <f>'Dec- 23'!E30</f>
        <v>0.33695352000000006</v>
      </c>
      <c r="F623" s="16">
        <f>'Dec- 23'!F30</f>
        <v>0</v>
      </c>
      <c r="G623" s="6">
        <f>'Dec- 23'!G30</f>
        <v>52.627825116279077</v>
      </c>
    </row>
    <row r="624" spans="1:7">
      <c r="A624" s="15">
        <v>45289</v>
      </c>
      <c r="B624" s="16">
        <f>'Dec- 23'!B31</f>
        <v>200</v>
      </c>
      <c r="C624" s="16">
        <f>'Dec- 23'!C31</f>
        <v>532.78</v>
      </c>
      <c r="D624" s="16">
        <f>'Dec- 23'!D31</f>
        <v>380249.86000000039</v>
      </c>
      <c r="E624" s="56">
        <f>'Dec- 23'!E31</f>
        <v>0.34524143999999996</v>
      </c>
      <c r="F624" s="16">
        <f>'Dec- 23'!F31</f>
        <v>0</v>
      </c>
      <c r="G624" s="6">
        <f>'Dec- 23'!G31</f>
        <v>53.922292093023259</v>
      </c>
    </row>
    <row r="625" spans="1:7">
      <c r="A625" s="15">
        <v>45290</v>
      </c>
      <c r="B625" s="16">
        <f>'Dec- 23'!B32</f>
        <v>200</v>
      </c>
      <c r="C625" s="16">
        <f>'Dec- 23'!C32</f>
        <v>620.04</v>
      </c>
      <c r="D625" s="16">
        <f>'Dec- 23'!D32</f>
        <v>380869.90000000037</v>
      </c>
      <c r="E625" s="56">
        <f>'Dec- 23'!E32</f>
        <v>0.40178591999999996</v>
      </c>
      <c r="F625" s="16">
        <f>'Dec- 23'!F32</f>
        <v>0</v>
      </c>
      <c r="G625" s="6">
        <f>'Dec- 23'!G32</f>
        <v>62.753815813953494</v>
      </c>
    </row>
    <row r="626" spans="1:7">
      <c r="A626" s="15">
        <v>45291</v>
      </c>
      <c r="B626" s="16">
        <f>'Dec- 23'!B33</f>
        <v>200</v>
      </c>
      <c r="C626" s="16">
        <f>'Dec- 23'!C33</f>
        <v>582.87</v>
      </c>
      <c r="D626" s="16">
        <f>'Dec- 23'!D33</f>
        <v>381452.77000000037</v>
      </c>
      <c r="E626" s="56">
        <f>'Dec- 23'!E33</f>
        <v>0.37769976</v>
      </c>
      <c r="F626" s="16">
        <f>'Dec- 23'!F33</f>
        <v>0</v>
      </c>
      <c r="G626" s="6">
        <f>'Dec- 23'!G33</f>
        <v>58.991866046511632</v>
      </c>
    </row>
    <row r="627" spans="1:7">
      <c r="A627" s="15">
        <v>45292</v>
      </c>
      <c r="B627" s="16">
        <v>200</v>
      </c>
      <c r="C627" s="16">
        <f>'Jan-24'!C3</f>
        <v>584.9</v>
      </c>
      <c r="D627" s="16">
        <f>'Jan-24'!D3</f>
        <v>382035.64000000036</v>
      </c>
      <c r="E627" s="56">
        <f>'Jan-24'!E3</f>
        <v>0.3790152</v>
      </c>
      <c r="F627" s="16">
        <f>'Jan-24'!F3</f>
        <v>0</v>
      </c>
      <c r="G627" s="6" cm="1">
        <f t="array" ref="G627:G657">'Jan-24'!G3:G33</f>
        <v>58.169506849315063</v>
      </c>
    </row>
    <row r="628" spans="1:7">
      <c r="A628" s="15">
        <v>45293</v>
      </c>
      <c r="B628" s="16">
        <v>200</v>
      </c>
      <c r="C628" s="16">
        <f>'Jan-24'!C4</f>
        <v>560.47</v>
      </c>
      <c r="D628" s="16">
        <f>'Jan-24'!D4</f>
        <v>382596.11000000034</v>
      </c>
      <c r="E628" s="56">
        <f>'Jan-24'!E4</f>
        <v>0.36318456000000005</v>
      </c>
      <c r="F628" s="16">
        <f>'Jan-24'!F4</f>
        <v>0</v>
      </c>
      <c r="G628" s="6">
        <v>55.739893150684935</v>
      </c>
    </row>
    <row r="629" spans="1:7">
      <c r="A629" s="15">
        <v>45294</v>
      </c>
      <c r="B629" s="16">
        <v>200</v>
      </c>
      <c r="C629" s="16">
        <f>'Jan-24'!C5</f>
        <v>606.54</v>
      </c>
      <c r="D629" s="16">
        <f>'Jan-24'!D5</f>
        <v>383202.65000000031</v>
      </c>
      <c r="E629" s="56">
        <f>'Jan-24'!E5</f>
        <v>0.39303791999999999</v>
      </c>
      <c r="F629" s="16">
        <f>'Jan-24'!F5</f>
        <v>0</v>
      </c>
      <c r="G629" s="6">
        <v>60.321649315068491</v>
      </c>
    </row>
    <row r="630" spans="1:7">
      <c r="A630" s="15">
        <v>45295</v>
      </c>
      <c r="B630" s="16">
        <v>200</v>
      </c>
      <c r="C630" s="16">
        <f>'Jan-24'!C6</f>
        <v>598.96</v>
      </c>
      <c r="D630" s="16">
        <f>'Jan-24'!D6</f>
        <v>383801.61000000034</v>
      </c>
      <c r="E630" s="56">
        <f>'Jan-24'!E6</f>
        <v>0.38812608000000004</v>
      </c>
      <c r="F630" s="16">
        <f>'Jan-24'!F6</f>
        <v>0</v>
      </c>
      <c r="G630" s="6">
        <v>59.567802739726034</v>
      </c>
    </row>
    <row r="631" spans="1:7">
      <c r="A631" s="15">
        <v>45296</v>
      </c>
      <c r="B631" s="16">
        <v>200</v>
      </c>
      <c r="C631" s="16">
        <f>'Jan-24'!C7</f>
        <v>627.4</v>
      </c>
      <c r="D631" s="16">
        <f>'Jan-24'!D7</f>
        <v>384429.01000000036</v>
      </c>
      <c r="E631" s="56">
        <f>'Jan-24'!E7</f>
        <v>0.40655520000000001</v>
      </c>
      <c r="F631" s="16">
        <f>'Jan-24'!F7</f>
        <v>0</v>
      </c>
      <c r="G631" s="6">
        <v>62.396219178082198</v>
      </c>
    </row>
    <row r="632" spans="1:7">
      <c r="A632" s="15">
        <v>45297</v>
      </c>
      <c r="B632" s="16">
        <v>200</v>
      </c>
      <c r="C632" s="16">
        <f>'Jan-24'!C8</f>
        <v>0</v>
      </c>
      <c r="D632" s="16">
        <f>'Jan-24'!D8</f>
        <v>384429.01000000036</v>
      </c>
      <c r="E632" s="56">
        <f>'Jan-24'!E8</f>
        <v>0</v>
      </c>
      <c r="F632" s="16">
        <f>'Jan-24'!F8</f>
        <v>0</v>
      </c>
      <c r="G632" s="6">
        <v>0</v>
      </c>
    </row>
    <row r="633" spans="1:7">
      <c r="A633" s="15">
        <v>45298</v>
      </c>
      <c r="B633" s="16">
        <v>200</v>
      </c>
      <c r="C633" s="16">
        <f>'Jan-24'!C9</f>
        <v>0</v>
      </c>
      <c r="D633" s="16">
        <f>'Jan-24'!D9</f>
        <v>384429.01000000036</v>
      </c>
      <c r="E633" s="56">
        <f>'Jan-24'!E9</f>
        <v>0</v>
      </c>
      <c r="F633" s="16">
        <f>'Jan-24'!F9</f>
        <v>0</v>
      </c>
      <c r="G633" s="6">
        <v>0</v>
      </c>
    </row>
    <row r="634" spans="1:7">
      <c r="A634" s="15">
        <v>45299</v>
      </c>
      <c r="B634" s="16">
        <v>200</v>
      </c>
      <c r="C634" s="16">
        <f>'Jan-24'!C10</f>
        <v>0</v>
      </c>
      <c r="D634" s="16">
        <f>'Jan-24'!D10</f>
        <v>384429.01000000036</v>
      </c>
      <c r="E634" s="56">
        <f>'Jan-24'!E10</f>
        <v>0</v>
      </c>
      <c r="F634" s="16">
        <f>'Jan-24'!F10</f>
        <v>0</v>
      </c>
      <c r="G634" s="6">
        <v>0</v>
      </c>
    </row>
    <row r="635" spans="1:7">
      <c r="A635" s="15">
        <v>45300</v>
      </c>
      <c r="B635" s="16">
        <v>200</v>
      </c>
      <c r="C635" s="16">
        <f>'Jan-24'!C11</f>
        <v>522.61</v>
      </c>
      <c r="D635" s="16">
        <f>'Jan-24'!D11</f>
        <v>384951.62000000034</v>
      </c>
      <c r="E635" s="56">
        <f>'Jan-24'!E11</f>
        <v>0.33865128</v>
      </c>
      <c r="F635" s="16">
        <f>'Jan-24'!F11</f>
        <v>0</v>
      </c>
      <c r="G635" s="6">
        <v>51.974638356164391</v>
      </c>
    </row>
    <row r="636" spans="1:7">
      <c r="A636" s="15">
        <v>45301</v>
      </c>
      <c r="B636" s="16">
        <v>200</v>
      </c>
      <c r="C636" s="16">
        <f>'Jan-24'!C12</f>
        <v>568.54</v>
      </c>
      <c r="D636" s="16">
        <f>'Jan-24'!D12</f>
        <v>385520.16000000032</v>
      </c>
      <c r="E636" s="56">
        <f>'Jan-24'!E12</f>
        <v>0.36841391999999995</v>
      </c>
      <c r="F636" s="16">
        <f>'Jan-24'!F12</f>
        <v>0</v>
      </c>
      <c r="G636" s="6">
        <v>56.542471232876714</v>
      </c>
    </row>
    <row r="637" spans="1:7">
      <c r="A637" s="15">
        <v>45302</v>
      </c>
      <c r="B637" s="16">
        <v>200</v>
      </c>
      <c r="C637" s="16">
        <f>'Jan-24'!C13</f>
        <v>535.02</v>
      </c>
      <c r="D637" s="16">
        <f>'Jan-24'!D13</f>
        <v>386055.18000000034</v>
      </c>
      <c r="E637" s="56">
        <f>'Jan-24'!E13</f>
        <v>0.34669295999999999</v>
      </c>
      <c r="F637" s="16">
        <f>'Jan-24'!F13</f>
        <v>0</v>
      </c>
      <c r="G637" s="6">
        <v>53.208838356164385</v>
      </c>
    </row>
    <row r="638" spans="1:7">
      <c r="A638" s="15">
        <v>45303</v>
      </c>
      <c r="B638" s="16">
        <v>200</v>
      </c>
      <c r="C638" s="16">
        <f>'Jan-24'!C14</f>
        <v>523.21</v>
      </c>
      <c r="D638" s="16">
        <f>'Jan-24'!D14</f>
        <v>386578.39000000036</v>
      </c>
      <c r="E638" s="56">
        <f>'Jan-24'!E14</f>
        <v>0.33904008000000008</v>
      </c>
      <c r="F638" s="16">
        <f>'Jan-24'!F14</f>
        <v>0</v>
      </c>
      <c r="G638" s="6">
        <v>52.034309589041101</v>
      </c>
    </row>
    <row r="639" spans="1:7">
      <c r="A639" s="15">
        <v>45304</v>
      </c>
      <c r="B639" s="16">
        <v>200</v>
      </c>
      <c r="C639" s="16">
        <f>'Jan-24'!C15</f>
        <v>543.21</v>
      </c>
      <c r="D639" s="16">
        <f>'Jan-24'!D15</f>
        <v>387121.60000000038</v>
      </c>
      <c r="E639" s="56">
        <f>'Jan-24'!E15</f>
        <v>0.35200008000000005</v>
      </c>
      <c r="F639" s="16">
        <f>'Jan-24'!F15</f>
        <v>0</v>
      </c>
      <c r="G639" s="6">
        <v>54.023350684931515</v>
      </c>
    </row>
    <row r="640" spans="1:7">
      <c r="A640" s="15">
        <v>45305</v>
      </c>
      <c r="B640" s="16">
        <v>200</v>
      </c>
      <c r="C640" s="16">
        <f>'Jan-24'!C16</f>
        <v>399.19</v>
      </c>
      <c r="D640" s="16">
        <f>'Jan-24'!D16</f>
        <v>387520.79000000039</v>
      </c>
      <c r="E640" s="56">
        <f>'Jan-24'!E16</f>
        <v>0.25867511999999998</v>
      </c>
      <c r="F640" s="16">
        <f>'Jan-24'!F16</f>
        <v>0</v>
      </c>
      <c r="G640" s="6">
        <v>39.700265753424659</v>
      </c>
    </row>
    <row r="641" spans="1:7">
      <c r="A641" s="15">
        <v>45306</v>
      </c>
      <c r="B641" s="16">
        <v>200</v>
      </c>
      <c r="C641" s="16">
        <f>'Jan-24'!C17</f>
        <v>496.43</v>
      </c>
      <c r="D641" s="16">
        <f>'Jan-24'!D17</f>
        <v>388017.22000000038</v>
      </c>
      <c r="E641" s="56">
        <f>'Jan-24'!E17</f>
        <v>0.32168664000000002</v>
      </c>
      <c r="F641" s="16">
        <f>'Jan-24'!F17</f>
        <v>0</v>
      </c>
      <c r="G641" s="6">
        <v>49.37098356164384</v>
      </c>
    </row>
    <row r="642" spans="1:7">
      <c r="A642" s="15">
        <v>45307</v>
      </c>
      <c r="B642" s="16">
        <v>200</v>
      </c>
      <c r="C642" s="16">
        <f>'Jan-24'!C18</f>
        <v>609.38</v>
      </c>
      <c r="D642" s="16">
        <f>'Jan-24'!D18</f>
        <v>388626.60000000038</v>
      </c>
      <c r="E642" s="56">
        <f>'Jan-24'!E18</f>
        <v>0.39487824000000005</v>
      </c>
      <c r="F642" s="16">
        <f>'Jan-24'!F18</f>
        <v>0.24</v>
      </c>
      <c r="G642" s="6">
        <v>60.604093150684939</v>
      </c>
    </row>
    <row r="643" spans="1:7">
      <c r="A643" s="15">
        <v>45308</v>
      </c>
      <c r="B643" s="16">
        <v>200</v>
      </c>
      <c r="C643" s="16">
        <f>'Jan-24'!C19</f>
        <v>592.41</v>
      </c>
      <c r="D643" s="16">
        <f>'Jan-24'!D19</f>
        <v>389219.01000000036</v>
      </c>
      <c r="E643" s="56">
        <f>'Jan-24'!E19</f>
        <v>0.38388168</v>
      </c>
      <c r="F643" s="16">
        <f>'Jan-24'!F19</f>
        <v>0.24</v>
      </c>
      <c r="G643" s="6">
        <v>58.916391780821918</v>
      </c>
    </row>
    <row r="644" spans="1:7">
      <c r="A644" s="15">
        <v>45309</v>
      </c>
      <c r="B644" s="16">
        <v>200</v>
      </c>
      <c r="C644" s="16">
        <f>'Jan-24'!C20</f>
        <v>372.05</v>
      </c>
      <c r="D644" s="16">
        <f>'Jan-24'!D20</f>
        <v>389591.06000000035</v>
      </c>
      <c r="E644" s="56">
        <f>'Jan-24'!E20</f>
        <v>0.24108840000000001</v>
      </c>
      <c r="F644" s="16">
        <f>'Jan-24'!F20</f>
        <v>0.14899999999999999</v>
      </c>
      <c r="G644" s="6">
        <v>37.001136986301375</v>
      </c>
    </row>
    <row r="645" spans="1:7">
      <c r="A645" s="15">
        <v>45310</v>
      </c>
      <c r="B645" s="16">
        <v>200</v>
      </c>
      <c r="C645" s="16">
        <f>'Jan-24'!C21</f>
        <v>51.23</v>
      </c>
      <c r="D645" s="16">
        <f>'Jan-24'!D21</f>
        <v>389642.29000000033</v>
      </c>
      <c r="E645" s="56">
        <f>'Jan-24'!E21</f>
        <v>3.3197039999999997E-2</v>
      </c>
      <c r="F645" s="16">
        <f>'Jan-24'!F21</f>
        <v>0.02</v>
      </c>
      <c r="G645" s="6">
        <v>5.094928767123287</v>
      </c>
    </row>
    <row r="646" spans="1:7">
      <c r="A646" s="15">
        <v>45311</v>
      </c>
      <c r="B646" s="16">
        <v>200</v>
      </c>
      <c r="C646" s="16">
        <f>'Jan-24'!C22</f>
        <v>620.13</v>
      </c>
      <c r="D646" s="16">
        <f>'Jan-24'!D22</f>
        <v>390262.42000000033</v>
      </c>
      <c r="E646" s="56">
        <f>'Jan-24'!E22</f>
        <v>0.40184423999999996</v>
      </c>
      <c r="F646" s="16">
        <f>'Jan-24'!F22</f>
        <v>0.248</v>
      </c>
      <c r="G646" s="6">
        <v>61.673202739726037</v>
      </c>
    </row>
    <row r="647" spans="1:7">
      <c r="A647" s="15">
        <v>45312</v>
      </c>
      <c r="B647" s="16">
        <v>200</v>
      </c>
      <c r="C647" s="16">
        <f>'Jan-24'!C23</f>
        <v>566.92999999999995</v>
      </c>
      <c r="D647" s="16">
        <f>'Jan-24'!D23</f>
        <v>390829.35000000033</v>
      </c>
      <c r="E647" s="56">
        <f>'Jan-24'!E23</f>
        <v>0.36737063999999997</v>
      </c>
      <c r="F647" s="16">
        <f>'Jan-24'!F23</f>
        <v>0.22700000000000001</v>
      </c>
      <c r="G647" s="6">
        <v>56.382353424657531</v>
      </c>
    </row>
    <row r="648" spans="1:7">
      <c r="A648" s="15">
        <v>45313</v>
      </c>
      <c r="B648" s="16">
        <v>200</v>
      </c>
      <c r="C648" s="16">
        <f>'Jan-24'!C24</f>
        <v>654.79</v>
      </c>
      <c r="D648" s="16">
        <f>'Jan-24'!D24</f>
        <v>391484.14000000031</v>
      </c>
      <c r="E648" s="56">
        <f>'Jan-24'!E24</f>
        <v>0.42430392</v>
      </c>
      <c r="F648" s="16">
        <f>'Jan-24'!F24</f>
        <v>0.26200000000000001</v>
      </c>
      <c r="G648" s="6">
        <v>65.12021095890411</v>
      </c>
    </row>
    <row r="649" spans="1:7">
      <c r="A649" s="15">
        <v>45314</v>
      </c>
      <c r="B649" s="16">
        <v>200</v>
      </c>
      <c r="C649" s="16">
        <f>'Jan-24'!C25</f>
        <v>625.69000000000005</v>
      </c>
      <c r="D649" s="16">
        <f>'Jan-24'!D25</f>
        <v>392109.83000000031</v>
      </c>
      <c r="E649" s="56">
        <f>'Jan-24'!E25</f>
        <v>0.40544712000000005</v>
      </c>
      <c r="F649" s="16">
        <f>'Jan-24'!F25</f>
        <v>0.25</v>
      </c>
      <c r="G649" s="6">
        <v>62.226156164383575</v>
      </c>
    </row>
    <row r="650" spans="1:7">
      <c r="A650" s="15">
        <v>45315</v>
      </c>
      <c r="B650" s="16">
        <v>200</v>
      </c>
      <c r="C650" s="16">
        <f>'Jan-24'!C26</f>
        <v>231.87</v>
      </c>
      <c r="D650" s="16">
        <f>'Jan-24'!D26</f>
        <v>392341.7000000003</v>
      </c>
      <c r="E650" s="56">
        <f>'Jan-24'!E26</f>
        <v>0.15025176000000001</v>
      </c>
      <c r="F650" s="16">
        <f>'Jan-24'!F26</f>
        <v>9.2999999999999999E-2</v>
      </c>
      <c r="G650" s="6">
        <v>23.059947945205479</v>
      </c>
    </row>
    <row r="651" spans="1:7">
      <c r="A651" s="15">
        <v>45316</v>
      </c>
      <c r="B651" s="16">
        <v>200</v>
      </c>
      <c r="C651" s="16">
        <f>'Jan-24'!C27</f>
        <v>239.75</v>
      </c>
      <c r="D651" s="16">
        <f>'Jan-24'!D27</f>
        <v>392581.4500000003</v>
      </c>
      <c r="E651" s="56">
        <f>'Jan-24'!E27</f>
        <v>0.155358</v>
      </c>
      <c r="F651" s="16">
        <f>'Jan-24'!F27</f>
        <v>9.6000000000000002E-2</v>
      </c>
      <c r="G651" s="6">
        <v>23.843630136986302</v>
      </c>
    </row>
    <row r="652" spans="1:7">
      <c r="A652" s="15">
        <v>45317</v>
      </c>
      <c r="B652" s="16">
        <v>200</v>
      </c>
      <c r="C652" s="16">
        <f>'Jan-24'!C28</f>
        <v>719.21</v>
      </c>
      <c r="D652" s="16">
        <f>'Jan-24'!D28</f>
        <v>393300.66000000032</v>
      </c>
      <c r="E652" s="56">
        <f>'Jan-24'!E28</f>
        <v>0.46604808000000003</v>
      </c>
      <c r="F652" s="16">
        <f>'Jan-24'!F28</f>
        <v>0.28799999999999998</v>
      </c>
      <c r="G652" s="6">
        <v>71.526912328767125</v>
      </c>
    </row>
    <row r="653" spans="1:7">
      <c r="A653" s="15">
        <v>45318</v>
      </c>
      <c r="B653" s="16">
        <v>200</v>
      </c>
      <c r="C653" s="16">
        <f>'Jan-24'!C29</f>
        <v>544.85</v>
      </c>
      <c r="D653" s="16">
        <f>'Jan-24'!D29</f>
        <v>393845.5100000003</v>
      </c>
      <c r="E653" s="56">
        <f>'Jan-24'!E29</f>
        <v>0.35306280000000007</v>
      </c>
      <c r="F653" s="16">
        <f>'Jan-24'!F29</f>
        <v>0.218</v>
      </c>
      <c r="G653" s="6">
        <v>54.186452054794522</v>
      </c>
    </row>
    <row r="654" spans="1:7">
      <c r="A654" s="15">
        <v>45319</v>
      </c>
      <c r="B654" s="16">
        <v>200</v>
      </c>
      <c r="C654" s="16">
        <f>'Jan-24'!C30</f>
        <v>694.43</v>
      </c>
      <c r="D654" s="16">
        <f>'Jan-24'!D30</f>
        <v>394539.94000000029</v>
      </c>
      <c r="E654" s="56">
        <f>'Jan-24'!E30</f>
        <v>0.44999064</v>
      </c>
      <c r="F654" s="16">
        <f>'Jan-24'!F30</f>
        <v>0.27800000000000002</v>
      </c>
      <c r="G654" s="6">
        <v>69.062490410958901</v>
      </c>
    </row>
    <row r="655" spans="1:7">
      <c r="A655" s="15">
        <v>45320</v>
      </c>
      <c r="B655" s="16">
        <v>200</v>
      </c>
      <c r="C655" s="16">
        <f>'Jan-24'!C31</f>
        <v>684.11</v>
      </c>
      <c r="D655" s="16">
        <f>'Jan-24'!D31</f>
        <v>395224.05000000028</v>
      </c>
      <c r="E655" s="56">
        <f>'Jan-24'!E31</f>
        <v>0.44330328000000002</v>
      </c>
      <c r="F655" s="16">
        <f>'Jan-24'!F31</f>
        <v>0.27400000000000002</v>
      </c>
      <c r="G655" s="6">
        <v>68.036145205479457</v>
      </c>
    </row>
    <row r="656" spans="1:7">
      <c r="A656" s="15">
        <v>45321</v>
      </c>
      <c r="B656" s="16">
        <v>200</v>
      </c>
      <c r="C656" s="16">
        <f>'Jan-24'!C32</f>
        <v>681.16</v>
      </c>
      <c r="D656" s="16">
        <f>'Jan-24'!D32</f>
        <v>395905.21000000025</v>
      </c>
      <c r="E656" s="56">
        <f>'Jan-24'!E32</f>
        <v>0.44139168000000001</v>
      </c>
      <c r="F656" s="16">
        <f>'Jan-24'!F32</f>
        <v>0.27200000000000002</v>
      </c>
      <c r="G656" s="6">
        <v>67.742761643835621</v>
      </c>
    </row>
    <row r="657" spans="1:7">
      <c r="A657" s="15">
        <v>45322</v>
      </c>
      <c r="B657" s="16">
        <v>200</v>
      </c>
      <c r="C657" s="16">
        <f>'Jan-24'!C33</f>
        <v>280.55</v>
      </c>
      <c r="D657" s="16">
        <f>'Jan-24'!D33</f>
        <v>396185.76000000024</v>
      </c>
      <c r="E657" s="56">
        <f>'Jan-24'!E33</f>
        <v>0.18179640000000002</v>
      </c>
      <c r="F657" s="16">
        <f>'Jan-24'!F33</f>
        <v>0.112</v>
      </c>
      <c r="G657" s="6">
        <v>27.901273972602745</v>
      </c>
    </row>
    <row r="658" spans="1:7">
      <c r="A658" s="15">
        <v>45323</v>
      </c>
      <c r="B658" s="16">
        <v>200</v>
      </c>
      <c r="C658" s="16">
        <f>'Feb-24'!C3</f>
        <v>291.70999999999998</v>
      </c>
      <c r="D658" s="16">
        <f>'Feb-24'!D3</f>
        <v>396466.31000000023</v>
      </c>
      <c r="E658" s="56">
        <f>'Feb-24'!E3</f>
        <v>0.18902807999999999</v>
      </c>
      <c r="F658" s="16">
        <f>'Feb-24'!F3</f>
        <v>0.11700000000000001</v>
      </c>
      <c r="G658" s="6">
        <f>'Feb-24'!G3</f>
        <v>29.011158904109589</v>
      </c>
    </row>
    <row r="659" spans="1:7">
      <c r="A659" s="15">
        <v>45324</v>
      </c>
      <c r="B659" s="16">
        <v>200</v>
      </c>
      <c r="C659" s="16">
        <f>'Feb-24'!C4</f>
        <v>298.39999999999998</v>
      </c>
      <c r="D659" s="16">
        <f>'Feb-24'!D4</f>
        <v>396764.71000000025</v>
      </c>
      <c r="E659" s="56">
        <f>'Feb-24'!E4</f>
        <v>0.19336320000000001</v>
      </c>
      <c r="F659" s="16">
        <f>'Feb-24'!F4</f>
        <v>0.11899999999999999</v>
      </c>
      <c r="G659" s="6">
        <f>'Feb-24'!G4</f>
        <v>29.67649315068493</v>
      </c>
    </row>
    <row r="660" spans="1:7">
      <c r="A660" s="15">
        <v>45325</v>
      </c>
      <c r="B660" s="16">
        <v>200</v>
      </c>
      <c r="C660" s="16">
        <f>'Feb-24'!C5</f>
        <v>581.89</v>
      </c>
      <c r="D660" s="16">
        <f>'Feb-24'!D5</f>
        <v>397346.60000000027</v>
      </c>
      <c r="E660" s="56">
        <f>'Feb-24'!E5</f>
        <v>0.37706472000000002</v>
      </c>
      <c r="F660" s="16">
        <f>'Feb-24'!F5</f>
        <v>0.23300000000000001</v>
      </c>
      <c r="G660" s="6">
        <f>'Feb-24'!G5</f>
        <v>57.870156164383566</v>
      </c>
    </row>
    <row r="661" spans="1:7">
      <c r="A661" s="15">
        <v>45326</v>
      </c>
      <c r="B661" s="16">
        <v>200</v>
      </c>
      <c r="C661" s="16">
        <f>'Feb-24'!C6</f>
        <v>665.05</v>
      </c>
      <c r="D661" s="16">
        <f>'Feb-24'!D6</f>
        <v>398011.65000000026</v>
      </c>
      <c r="E661" s="56">
        <f>'Feb-24'!E6</f>
        <v>0.43095239999999996</v>
      </c>
      <c r="F661" s="16">
        <f>'Feb-24'!F6</f>
        <v>0.26600000000000001</v>
      </c>
      <c r="G661" s="6">
        <f>'Feb-24'!G6</f>
        <v>66.140589041095893</v>
      </c>
    </row>
    <row r="662" spans="1:7">
      <c r="A662" s="15">
        <v>45327</v>
      </c>
      <c r="B662" s="16">
        <v>200</v>
      </c>
      <c r="C662" s="16">
        <f>'Feb-24'!C7</f>
        <v>653.75</v>
      </c>
      <c r="D662" s="16">
        <f>'Feb-24'!D7</f>
        <v>398665.40000000026</v>
      </c>
      <c r="E662" s="56">
        <f>'Feb-24'!E7</f>
        <v>0.42363000000000006</v>
      </c>
      <c r="F662" s="16">
        <f>'Feb-24'!F7</f>
        <v>0.26100000000000001</v>
      </c>
      <c r="G662" s="6">
        <f>'Feb-24'!G7</f>
        <v>65.01678082191782</v>
      </c>
    </row>
    <row r="663" spans="1:7">
      <c r="A663" s="15">
        <v>45328</v>
      </c>
      <c r="B663" s="16">
        <v>200</v>
      </c>
      <c r="C663" s="16">
        <f>'Feb-24'!C8</f>
        <v>0</v>
      </c>
      <c r="D663" s="16">
        <f>'Feb-24'!D8</f>
        <v>398665.40000000026</v>
      </c>
      <c r="E663" s="56">
        <f>'Feb-24'!E8</f>
        <v>0</v>
      </c>
      <c r="F663" s="16">
        <f>'Feb-24'!F8</f>
        <v>0</v>
      </c>
      <c r="G663" s="6">
        <f>'Feb-24'!G8</f>
        <v>0</v>
      </c>
    </row>
    <row r="664" spans="1:7">
      <c r="A664" s="15">
        <v>45329</v>
      </c>
      <c r="B664" s="16">
        <v>200</v>
      </c>
      <c r="C664" s="16">
        <f>'Feb-24'!C9</f>
        <v>0</v>
      </c>
      <c r="D664" s="16">
        <f>'Feb-24'!D9</f>
        <v>398665.40000000026</v>
      </c>
      <c r="E664" s="56">
        <f>'Feb-24'!E9</f>
        <v>0</v>
      </c>
      <c r="F664" s="16">
        <f>'Feb-24'!F9</f>
        <v>0</v>
      </c>
      <c r="G664" s="6">
        <f>'Feb-24'!G9</f>
        <v>0</v>
      </c>
    </row>
    <row r="665" spans="1:7">
      <c r="A665" s="15">
        <v>45330</v>
      </c>
      <c r="B665" s="16">
        <v>200</v>
      </c>
      <c r="C665" s="16">
        <f>'Feb-24'!C10</f>
        <v>0</v>
      </c>
      <c r="D665" s="16">
        <f>'Feb-24'!D10</f>
        <v>398665.40000000026</v>
      </c>
      <c r="E665" s="56">
        <f>'Feb-24'!E10</f>
        <v>0</v>
      </c>
      <c r="F665" s="16">
        <f>'Feb-24'!F10</f>
        <v>0</v>
      </c>
      <c r="G665" s="6">
        <f>'Feb-24'!G10</f>
        <v>0</v>
      </c>
    </row>
    <row r="666" spans="1:7">
      <c r="A666" s="15">
        <v>45331</v>
      </c>
      <c r="B666" s="16">
        <v>200</v>
      </c>
      <c r="C666" s="16">
        <f>'Feb-24'!C11</f>
        <v>0</v>
      </c>
      <c r="D666" s="16">
        <f>'Feb-24'!D11</f>
        <v>398665.40000000026</v>
      </c>
      <c r="E666" s="56">
        <f>'Feb-24'!E11</f>
        <v>0</v>
      </c>
      <c r="F666" s="16">
        <f>'Feb-24'!F11</f>
        <v>0</v>
      </c>
      <c r="G666" s="6">
        <f>'Feb-24'!G11</f>
        <v>0</v>
      </c>
    </row>
    <row r="667" spans="1:7">
      <c r="A667" s="15">
        <v>45332</v>
      </c>
      <c r="B667" s="16">
        <v>200</v>
      </c>
      <c r="C667" s="16">
        <f>'Feb-24'!C12</f>
        <v>0</v>
      </c>
      <c r="D667" s="16">
        <f>'Feb-24'!D12</f>
        <v>398665.40000000026</v>
      </c>
      <c r="E667" s="56">
        <f>'Feb-24'!E12</f>
        <v>0</v>
      </c>
      <c r="F667" s="16">
        <f>'Feb-24'!F12</f>
        <v>0</v>
      </c>
      <c r="G667" s="6">
        <f>'Feb-24'!G12</f>
        <v>0</v>
      </c>
    </row>
    <row r="668" spans="1:7">
      <c r="A668" s="15">
        <v>45333</v>
      </c>
      <c r="B668" s="16">
        <v>200</v>
      </c>
      <c r="C668" s="16">
        <f>'Feb-24'!C13</f>
        <v>0</v>
      </c>
      <c r="D668" s="16">
        <f>'Feb-24'!D13</f>
        <v>398665.40000000026</v>
      </c>
      <c r="E668" s="56">
        <f>'Feb-24'!E13</f>
        <v>0</v>
      </c>
      <c r="F668" s="16">
        <f>'Feb-24'!F13</f>
        <v>0</v>
      </c>
      <c r="G668" s="6">
        <f>'Feb-24'!G13</f>
        <v>0</v>
      </c>
    </row>
    <row r="669" spans="1:7">
      <c r="A669" s="15">
        <v>45334</v>
      </c>
      <c r="B669" s="16">
        <v>200</v>
      </c>
      <c r="C669" s="16">
        <f>'Feb-24'!C14</f>
        <v>0</v>
      </c>
      <c r="D669" s="16">
        <f>'Feb-24'!D14</f>
        <v>398665.40000000026</v>
      </c>
      <c r="E669" s="56">
        <f>'Feb-24'!E14</f>
        <v>0</v>
      </c>
      <c r="F669" s="16">
        <f>'Feb-24'!F14</f>
        <v>0</v>
      </c>
      <c r="G669" s="6">
        <f>'Feb-24'!G14</f>
        <v>0</v>
      </c>
    </row>
    <row r="670" spans="1:7">
      <c r="A670" s="15">
        <v>45335</v>
      </c>
      <c r="B670" s="16">
        <v>200</v>
      </c>
      <c r="C670" s="16">
        <f>'Feb-24'!C15</f>
        <v>0</v>
      </c>
      <c r="D670" s="16">
        <f>'Feb-24'!D15</f>
        <v>398665.40000000026</v>
      </c>
      <c r="E670" s="56">
        <f>'Feb-24'!E15</f>
        <v>0</v>
      </c>
      <c r="F670" s="16">
        <f>'Feb-24'!F15</f>
        <v>0</v>
      </c>
      <c r="G670" s="6">
        <f>'Feb-24'!G15</f>
        <v>0</v>
      </c>
    </row>
    <row r="671" spans="1:7">
      <c r="A671" s="15">
        <v>45336</v>
      </c>
      <c r="B671" s="16">
        <v>200</v>
      </c>
      <c r="C671" s="16">
        <f>'Feb-24'!C16</f>
        <v>0</v>
      </c>
      <c r="D671" s="16">
        <f>'Feb-24'!D16</f>
        <v>398665.40000000026</v>
      </c>
      <c r="E671" s="56">
        <f>'Feb-24'!E16</f>
        <v>0</v>
      </c>
      <c r="F671" s="16">
        <f>'Feb-24'!F16</f>
        <v>0</v>
      </c>
      <c r="G671" s="6">
        <f>'Feb-24'!G16</f>
        <v>0</v>
      </c>
    </row>
    <row r="672" spans="1:7">
      <c r="A672" s="15">
        <v>45337</v>
      </c>
      <c r="B672" s="16">
        <v>200</v>
      </c>
      <c r="C672" s="16">
        <f>'Feb-24'!C17</f>
        <v>0</v>
      </c>
      <c r="D672" s="16">
        <f>'Feb-24'!D17</f>
        <v>398665.40000000026</v>
      </c>
      <c r="E672" s="56">
        <f>'Feb-24'!E17</f>
        <v>0</v>
      </c>
      <c r="F672" s="16">
        <f>'Feb-24'!F17</f>
        <v>0</v>
      </c>
      <c r="G672" s="6">
        <f>'Feb-24'!G17</f>
        <v>0</v>
      </c>
    </row>
    <row r="673" spans="1:7">
      <c r="A673" s="15">
        <v>45338</v>
      </c>
      <c r="B673" s="16">
        <v>200</v>
      </c>
      <c r="C673" s="16">
        <f>'Feb-24'!C18</f>
        <v>0</v>
      </c>
      <c r="D673" s="16">
        <f>'Feb-24'!D18</f>
        <v>398665.40000000026</v>
      </c>
      <c r="E673" s="56">
        <f>'Feb-24'!E18</f>
        <v>0</v>
      </c>
      <c r="F673" s="16">
        <f>'Feb-24'!F18</f>
        <v>0</v>
      </c>
      <c r="G673" s="6">
        <f>'Feb-24'!G18</f>
        <v>0</v>
      </c>
    </row>
    <row r="674" spans="1:7">
      <c r="A674" s="15">
        <v>45339</v>
      </c>
      <c r="B674" s="16">
        <v>200</v>
      </c>
      <c r="C674" s="16">
        <f>'Feb-24'!C19</f>
        <v>0</v>
      </c>
      <c r="D674" s="16">
        <f>'Feb-24'!D19</f>
        <v>398665.40000000026</v>
      </c>
      <c r="E674" s="56">
        <f>'Feb-24'!E19</f>
        <v>0</v>
      </c>
      <c r="F674" s="16">
        <f>'Feb-24'!F19</f>
        <v>0</v>
      </c>
      <c r="G674" s="6">
        <f>'Feb-24'!G19</f>
        <v>0</v>
      </c>
    </row>
    <row r="675" spans="1:7">
      <c r="A675" s="15">
        <v>45340</v>
      </c>
      <c r="B675" s="16">
        <v>200</v>
      </c>
      <c r="C675" s="16">
        <f>'Feb-24'!C20</f>
        <v>0</v>
      </c>
      <c r="D675" s="16">
        <f>'Feb-24'!D20</f>
        <v>398665.40000000026</v>
      </c>
      <c r="E675" s="56">
        <f>'Feb-24'!E20</f>
        <v>0</v>
      </c>
      <c r="F675" s="16">
        <f>'Feb-24'!F20</f>
        <v>0</v>
      </c>
      <c r="G675" s="6">
        <f>'Feb-24'!G20</f>
        <v>0</v>
      </c>
    </row>
    <row r="676" spans="1:7">
      <c r="A676" s="15">
        <v>45341</v>
      </c>
      <c r="B676" s="16">
        <v>200</v>
      </c>
      <c r="C676" s="16">
        <f>'Feb-24'!C21</f>
        <v>0</v>
      </c>
      <c r="D676" s="16">
        <f>'Feb-24'!D21</f>
        <v>398665.40000000026</v>
      </c>
      <c r="E676" s="56">
        <f>'Feb-24'!E21</f>
        <v>0</v>
      </c>
      <c r="F676" s="16">
        <f>'Feb-24'!F21</f>
        <v>0</v>
      </c>
      <c r="G676" s="6">
        <f>'Feb-24'!G21</f>
        <v>0</v>
      </c>
    </row>
    <row r="677" spans="1:7">
      <c r="A677" s="15">
        <v>45342</v>
      </c>
      <c r="B677" s="16">
        <v>200</v>
      </c>
      <c r="C677" s="16">
        <f>'Feb-24'!C22</f>
        <v>0</v>
      </c>
      <c r="D677" s="16">
        <f>'Feb-24'!D22</f>
        <v>398665.40000000026</v>
      </c>
      <c r="E677" s="56">
        <f>'Feb-24'!E22</f>
        <v>0</v>
      </c>
      <c r="F677" s="16">
        <f>'Feb-24'!F22</f>
        <v>0</v>
      </c>
      <c r="G677" s="6">
        <f>'Feb-24'!G22</f>
        <v>0</v>
      </c>
    </row>
    <row r="678" spans="1:7">
      <c r="A678" s="15">
        <v>45343</v>
      </c>
      <c r="B678" s="16">
        <v>200</v>
      </c>
      <c r="C678" s="16">
        <f>'Feb-24'!C23</f>
        <v>0</v>
      </c>
      <c r="D678" s="16">
        <f>'Feb-24'!D23</f>
        <v>398665.40000000026</v>
      </c>
      <c r="E678" s="56">
        <f>'Feb-24'!E23</f>
        <v>0</v>
      </c>
      <c r="F678" s="16">
        <f>'Feb-24'!F23</f>
        <v>0</v>
      </c>
      <c r="G678" s="6">
        <f>'Feb-24'!G23</f>
        <v>0</v>
      </c>
    </row>
    <row r="679" spans="1:7">
      <c r="A679" s="15">
        <v>45344</v>
      </c>
      <c r="B679" s="16">
        <v>200</v>
      </c>
      <c r="C679" s="16">
        <f>'Feb-24'!C24</f>
        <v>0</v>
      </c>
      <c r="D679" s="16">
        <f>'Feb-24'!D24</f>
        <v>398665.40000000026</v>
      </c>
      <c r="E679" s="56">
        <f>'Feb-24'!E24</f>
        <v>0</v>
      </c>
      <c r="F679" s="16">
        <f>'Feb-24'!F24</f>
        <v>0</v>
      </c>
      <c r="G679" s="6">
        <f>'Feb-24'!G24</f>
        <v>0</v>
      </c>
    </row>
    <row r="680" spans="1:7">
      <c r="A680" s="15">
        <v>45345</v>
      </c>
      <c r="B680" s="16">
        <v>200</v>
      </c>
      <c r="C680" s="16">
        <f>'Feb-24'!C25</f>
        <v>0</v>
      </c>
      <c r="D680" s="16">
        <f>'Feb-24'!D25</f>
        <v>398665.40000000026</v>
      </c>
      <c r="E680" s="56">
        <f>'Feb-24'!E25</f>
        <v>0</v>
      </c>
      <c r="F680" s="16">
        <f>'Feb-24'!F25</f>
        <v>0</v>
      </c>
      <c r="G680" s="6">
        <f>'Feb-24'!G25</f>
        <v>0</v>
      </c>
    </row>
    <row r="681" spans="1:7">
      <c r="A681" s="15">
        <v>45346</v>
      </c>
      <c r="B681" s="16">
        <v>200</v>
      </c>
      <c r="C681" s="16">
        <f>'Feb-24'!C26</f>
        <v>0</v>
      </c>
      <c r="D681" s="16">
        <f>'Feb-24'!D26</f>
        <v>398665.40000000026</v>
      </c>
      <c r="E681" s="56">
        <f>'Feb-24'!E26</f>
        <v>0</v>
      </c>
      <c r="F681" s="16">
        <f>'Feb-24'!F26</f>
        <v>0</v>
      </c>
      <c r="G681" s="6">
        <f>'Feb-24'!G26</f>
        <v>0</v>
      </c>
    </row>
    <row r="682" spans="1:7">
      <c r="A682" s="15">
        <v>45347</v>
      </c>
      <c r="B682" s="16">
        <v>200</v>
      </c>
      <c r="C682" s="16">
        <f>'Feb-24'!C27</f>
        <v>0</v>
      </c>
      <c r="D682" s="16">
        <f>'Feb-24'!D27</f>
        <v>398665.40000000026</v>
      </c>
      <c r="E682" s="56">
        <f>'Feb-24'!E27</f>
        <v>0</v>
      </c>
      <c r="F682" s="16">
        <f>'Feb-24'!F27</f>
        <v>0</v>
      </c>
      <c r="G682" s="6">
        <f>'Feb-24'!G27</f>
        <v>0</v>
      </c>
    </row>
    <row r="683" spans="1:7">
      <c r="A683" s="15">
        <v>45348</v>
      </c>
      <c r="B683" s="16">
        <v>200</v>
      </c>
      <c r="C683" s="16">
        <f>'Feb-24'!C28</f>
        <v>0</v>
      </c>
      <c r="D683" s="16">
        <f>'Feb-24'!D28</f>
        <v>398665.40000000026</v>
      </c>
      <c r="E683" s="56">
        <f>'Feb-24'!E28</f>
        <v>0</v>
      </c>
      <c r="F683" s="16">
        <f>'Feb-24'!F28</f>
        <v>0</v>
      </c>
      <c r="G683" s="6">
        <f>'Feb-24'!G28</f>
        <v>0</v>
      </c>
    </row>
    <row r="684" spans="1:7">
      <c r="A684" s="15">
        <v>45349</v>
      </c>
      <c r="B684" s="16">
        <v>200</v>
      </c>
      <c r="C684" s="16">
        <f>'Feb-24'!C29</f>
        <v>0</v>
      </c>
      <c r="D684" s="16">
        <f>'Feb-24'!D29</f>
        <v>398665.40000000026</v>
      </c>
      <c r="E684" s="56">
        <f>'Feb-24'!E29</f>
        <v>0</v>
      </c>
      <c r="F684" s="16">
        <f>'Feb-24'!F29</f>
        <v>0</v>
      </c>
      <c r="G684" s="6">
        <f>'Feb-24'!G29</f>
        <v>0</v>
      </c>
    </row>
    <row r="685" spans="1:7">
      <c r="A685" s="15">
        <v>45350</v>
      </c>
      <c r="B685" s="16">
        <v>200</v>
      </c>
      <c r="C685" s="16">
        <f>'Feb-24'!C30</f>
        <v>0</v>
      </c>
      <c r="D685" s="16">
        <f>'Feb-24'!D30</f>
        <v>398665.40000000026</v>
      </c>
      <c r="E685" s="56">
        <f>'Feb-24'!E30</f>
        <v>0</v>
      </c>
      <c r="F685" s="16">
        <f>'Feb-24'!F30</f>
        <v>0</v>
      </c>
      <c r="G685" s="6">
        <f>'Feb-24'!G30</f>
        <v>0</v>
      </c>
    </row>
    <row r="686" spans="1:7">
      <c r="A686" s="15">
        <v>45351</v>
      </c>
      <c r="B686" s="16">
        <v>200</v>
      </c>
      <c r="C686" s="16">
        <f>'Feb-24'!C31</f>
        <v>0</v>
      </c>
      <c r="D686" s="16">
        <f>'Feb-24'!D31</f>
        <v>398665.40000000026</v>
      </c>
      <c r="E686" s="56">
        <f>'Feb-24'!E31</f>
        <v>0</v>
      </c>
      <c r="F686" s="16">
        <f>'Feb-24'!F31</f>
        <v>0</v>
      </c>
      <c r="G686" s="6">
        <f>'Feb-24'!G31</f>
        <v>0</v>
      </c>
    </row>
    <row r="687" spans="1:7">
      <c r="A687" s="15">
        <v>45352</v>
      </c>
      <c r="B687" s="16">
        <v>200</v>
      </c>
      <c r="C687" s="16">
        <f>'Mar-24'!C3</f>
        <v>0</v>
      </c>
      <c r="D687" s="16">
        <f>'Mar-24'!D3</f>
        <v>398665.40000000026</v>
      </c>
      <c r="E687" s="56">
        <f>'Mar-24'!E3</f>
        <v>0</v>
      </c>
      <c r="F687" s="16">
        <f>'Mar-24'!F3</f>
        <v>0</v>
      </c>
      <c r="G687" s="6">
        <f>'Mar-24'!G3</f>
        <v>0</v>
      </c>
    </row>
    <row r="688" spans="1:7">
      <c r="A688" s="15">
        <v>45353</v>
      </c>
      <c r="B688" s="16">
        <v>200</v>
      </c>
      <c r="C688" s="16">
        <f>'Mar-24'!C4</f>
        <v>0</v>
      </c>
      <c r="D688" s="16">
        <f>'Mar-24'!D4</f>
        <v>398665.40000000026</v>
      </c>
      <c r="E688" s="56">
        <f>'Mar-24'!E4</f>
        <v>0</v>
      </c>
      <c r="F688" s="16">
        <f>'Mar-24'!F4</f>
        <v>0</v>
      </c>
      <c r="G688" s="6">
        <f>'Mar-24'!G4</f>
        <v>0</v>
      </c>
    </row>
    <row r="689" spans="1:7">
      <c r="A689" s="15">
        <v>45354</v>
      </c>
      <c r="B689" s="16">
        <v>200</v>
      </c>
      <c r="C689" s="16">
        <f>'Mar-24'!C5</f>
        <v>0</v>
      </c>
      <c r="D689" s="16">
        <f>'Mar-24'!D5</f>
        <v>398665.40000000026</v>
      </c>
      <c r="E689" s="56">
        <f>'Mar-24'!E5</f>
        <v>0</v>
      </c>
      <c r="F689" s="16">
        <f>'Mar-24'!F5</f>
        <v>0</v>
      </c>
      <c r="G689" s="6">
        <f>'Mar-24'!G5</f>
        <v>0</v>
      </c>
    </row>
    <row r="690" spans="1:7">
      <c r="A690" s="15">
        <v>45355</v>
      </c>
      <c r="B690" s="16">
        <v>200</v>
      </c>
      <c r="C690" s="16">
        <f>'Mar-24'!C6</f>
        <v>0</v>
      </c>
      <c r="D690" s="16">
        <f>'Mar-24'!D6</f>
        <v>398665.40000000026</v>
      </c>
      <c r="E690" s="56">
        <f>'Mar-24'!E6</f>
        <v>0</v>
      </c>
      <c r="F690" s="16">
        <f>'Mar-24'!F6</f>
        <v>0</v>
      </c>
      <c r="G690" s="6">
        <f>'Mar-24'!G6</f>
        <v>0</v>
      </c>
    </row>
    <row r="691" spans="1:7">
      <c r="A691" s="15">
        <v>45356</v>
      </c>
      <c r="B691" s="16">
        <v>200</v>
      </c>
      <c r="C691" s="16">
        <f>'Mar-24'!C7</f>
        <v>0</v>
      </c>
      <c r="D691" s="16">
        <f>'Mar-24'!D7</f>
        <v>398665.40000000026</v>
      </c>
      <c r="E691" s="56">
        <f>'Mar-24'!E7</f>
        <v>0</v>
      </c>
      <c r="F691" s="16">
        <f>'Mar-24'!F7</f>
        <v>0</v>
      </c>
      <c r="G691" s="6">
        <f>'Mar-24'!G7</f>
        <v>0</v>
      </c>
    </row>
    <row r="692" spans="1:7">
      <c r="A692" s="15">
        <v>45357</v>
      </c>
      <c r="B692" s="16">
        <v>200</v>
      </c>
      <c r="C692" s="16">
        <f>'Mar-24'!C8</f>
        <v>0</v>
      </c>
      <c r="D692" s="16">
        <f>'Mar-24'!D8</f>
        <v>398665.40000000026</v>
      </c>
      <c r="E692" s="56">
        <f>'Mar-24'!E8</f>
        <v>0</v>
      </c>
      <c r="F692" s="16">
        <f>'Mar-24'!F8</f>
        <v>0</v>
      </c>
      <c r="G692" s="6">
        <f>'Mar-24'!G8</f>
        <v>0</v>
      </c>
    </row>
    <row r="693" spans="1:7">
      <c r="A693" s="15">
        <v>45358</v>
      </c>
      <c r="B693" s="16">
        <v>200</v>
      </c>
      <c r="C693" s="16">
        <f>'Mar-24'!C9</f>
        <v>0</v>
      </c>
      <c r="D693" s="16">
        <f>'Mar-24'!D9</f>
        <v>398665.40000000026</v>
      </c>
      <c r="E693" s="56">
        <f>'Mar-24'!E9</f>
        <v>0</v>
      </c>
      <c r="F693" s="16">
        <f>'Mar-24'!F9</f>
        <v>0</v>
      </c>
      <c r="G693" s="6">
        <f>'Mar-24'!G9</f>
        <v>0</v>
      </c>
    </row>
    <row r="694" spans="1:7">
      <c r="A694" s="15">
        <v>45359</v>
      </c>
      <c r="B694" s="16">
        <v>200</v>
      </c>
      <c r="C694" s="16">
        <f>'Mar-24'!C10</f>
        <v>0</v>
      </c>
      <c r="D694" s="16">
        <f>'Mar-24'!D10</f>
        <v>398665.40000000026</v>
      </c>
      <c r="E694" s="56">
        <f>'Mar-24'!E10</f>
        <v>0</v>
      </c>
      <c r="F694" s="16">
        <f>'Mar-24'!F10</f>
        <v>0</v>
      </c>
      <c r="G694" s="6">
        <f>'Mar-24'!G10</f>
        <v>0</v>
      </c>
    </row>
    <row r="695" spans="1:7">
      <c r="A695" s="15">
        <v>45360</v>
      </c>
      <c r="B695" s="16">
        <v>200</v>
      </c>
      <c r="C695" s="16">
        <f>'Mar-24'!C11</f>
        <v>0</v>
      </c>
      <c r="D695" s="16">
        <f>'Mar-24'!D11</f>
        <v>398665.40000000026</v>
      </c>
      <c r="E695" s="56">
        <f>'Mar-24'!E11</f>
        <v>0</v>
      </c>
      <c r="F695" s="16">
        <f>'Mar-24'!F11</f>
        <v>0</v>
      </c>
      <c r="G695" s="6">
        <f>'Mar-24'!G11</f>
        <v>0</v>
      </c>
    </row>
    <row r="696" spans="1:7">
      <c r="A696" s="15">
        <v>45361</v>
      </c>
      <c r="B696" s="16">
        <v>200</v>
      </c>
      <c r="C696" s="16">
        <f>'Mar-24'!C12</f>
        <v>0</v>
      </c>
      <c r="D696" s="16">
        <f>'Mar-24'!D12</f>
        <v>398665.40000000026</v>
      </c>
      <c r="E696" s="56">
        <f>'Mar-24'!E12</f>
        <v>0</v>
      </c>
      <c r="F696" s="16">
        <f>'Mar-24'!F12</f>
        <v>0</v>
      </c>
      <c r="G696" s="6">
        <f>'Mar-24'!G12</f>
        <v>0</v>
      </c>
    </row>
    <row r="697" spans="1:7">
      <c r="A697" s="15">
        <v>45362</v>
      </c>
      <c r="B697" s="16">
        <v>200</v>
      </c>
      <c r="C697" s="16">
        <f>'Mar-24'!C13</f>
        <v>0</v>
      </c>
      <c r="D697" s="16">
        <f>'Mar-24'!D13</f>
        <v>398665.40000000026</v>
      </c>
      <c r="E697" s="56">
        <f>'Mar-24'!E13</f>
        <v>0</v>
      </c>
      <c r="F697" s="16">
        <f>'Mar-24'!F13</f>
        <v>0</v>
      </c>
      <c r="G697" s="6">
        <f>'Mar-24'!G13</f>
        <v>0</v>
      </c>
    </row>
    <row r="698" spans="1:7">
      <c r="A698" s="15">
        <v>45363</v>
      </c>
      <c r="B698" s="16">
        <v>200</v>
      </c>
      <c r="C698" s="16">
        <f>'Mar-24'!C14</f>
        <v>0</v>
      </c>
      <c r="D698" s="16">
        <f>'Mar-24'!D14</f>
        <v>398665.40000000026</v>
      </c>
      <c r="E698" s="56">
        <f>'Mar-24'!E14</f>
        <v>0</v>
      </c>
      <c r="F698" s="16">
        <f>'Mar-24'!F14</f>
        <v>0</v>
      </c>
      <c r="G698" s="6">
        <f>'Mar-24'!G14</f>
        <v>0</v>
      </c>
    </row>
    <row r="699" spans="1:7">
      <c r="A699" s="15">
        <v>45364</v>
      </c>
      <c r="B699" s="16">
        <v>200</v>
      </c>
      <c r="C699" s="16">
        <f>'Mar-24'!C15</f>
        <v>0</v>
      </c>
      <c r="D699" s="16">
        <f>'Mar-24'!D15</f>
        <v>398665.40000000026</v>
      </c>
      <c r="E699" s="56">
        <f>'Mar-24'!E15</f>
        <v>0</v>
      </c>
      <c r="F699" s="16">
        <f>'Mar-24'!F15</f>
        <v>0</v>
      </c>
      <c r="G699" s="6">
        <f>'Mar-24'!G15</f>
        <v>0</v>
      </c>
    </row>
    <row r="700" spans="1:7">
      <c r="A700" s="15">
        <v>45365</v>
      </c>
      <c r="B700" s="16">
        <v>200</v>
      </c>
      <c r="C700" s="16">
        <f>'Mar-24'!C16</f>
        <v>0</v>
      </c>
      <c r="D700" s="16">
        <f>'Mar-24'!D16</f>
        <v>398665.40000000026</v>
      </c>
      <c r="E700" s="56">
        <f>'Mar-24'!E16</f>
        <v>0</v>
      </c>
      <c r="F700" s="16">
        <f>'Mar-24'!F16</f>
        <v>0</v>
      </c>
      <c r="G700" s="6">
        <f>'Mar-24'!G16</f>
        <v>0</v>
      </c>
    </row>
    <row r="701" spans="1:7">
      <c r="A701" s="15">
        <v>45366</v>
      </c>
      <c r="B701" s="16">
        <v>200</v>
      </c>
      <c r="C701" s="16">
        <f>'Mar-24'!C17</f>
        <v>0</v>
      </c>
      <c r="D701" s="16">
        <f>'Mar-24'!D17</f>
        <v>398665.40000000026</v>
      </c>
      <c r="E701" s="56">
        <f>'Mar-24'!E17</f>
        <v>0</v>
      </c>
      <c r="F701" s="16">
        <f>'Mar-24'!F17</f>
        <v>0</v>
      </c>
      <c r="G701" s="6">
        <f>'Mar-24'!G17</f>
        <v>0</v>
      </c>
    </row>
    <row r="702" spans="1:7">
      <c r="A702" s="15">
        <v>45367</v>
      </c>
      <c r="B702" s="16">
        <v>200</v>
      </c>
      <c r="C702" s="16">
        <f>'Mar-24'!C18</f>
        <v>0</v>
      </c>
      <c r="D702" s="16">
        <f>'Mar-24'!D18</f>
        <v>398665.40000000026</v>
      </c>
      <c r="E702" s="56">
        <f>'Mar-24'!E18</f>
        <v>0</v>
      </c>
      <c r="F702" s="16">
        <f>'Mar-24'!F18</f>
        <v>0</v>
      </c>
      <c r="G702" s="6">
        <f>'Mar-24'!G18</f>
        <v>0</v>
      </c>
    </row>
    <row r="703" spans="1:7">
      <c r="A703" s="15">
        <v>45368</v>
      </c>
      <c r="B703" s="16">
        <v>200</v>
      </c>
      <c r="C703" s="16">
        <f>'Mar-24'!C19</f>
        <v>0</v>
      </c>
      <c r="D703" s="16">
        <f>'Mar-24'!D19</f>
        <v>398665.40000000026</v>
      </c>
      <c r="E703" s="56">
        <f>'Mar-24'!E19</f>
        <v>0</v>
      </c>
      <c r="F703" s="16">
        <f>'Mar-24'!F19</f>
        <v>0</v>
      </c>
      <c r="G703" s="6">
        <f>'Mar-24'!G19</f>
        <v>0</v>
      </c>
    </row>
    <row r="704" spans="1:7">
      <c r="A704" s="15">
        <v>45369</v>
      </c>
      <c r="B704" s="16">
        <v>200</v>
      </c>
      <c r="C704" s="16">
        <f>'Mar-24'!C20</f>
        <v>0</v>
      </c>
      <c r="D704" s="16">
        <f>'Mar-24'!D20</f>
        <v>398665.40000000026</v>
      </c>
      <c r="E704" s="56">
        <f>'Mar-24'!E20</f>
        <v>0</v>
      </c>
      <c r="F704" s="16">
        <f>'Mar-24'!F20</f>
        <v>0</v>
      </c>
      <c r="G704" s="6">
        <f>'Mar-24'!G20</f>
        <v>0</v>
      </c>
    </row>
    <row r="705" spans="1:7">
      <c r="A705" s="15">
        <v>45370</v>
      </c>
      <c r="B705" s="16">
        <v>200</v>
      </c>
      <c r="C705" s="16">
        <f>'Mar-24'!C21</f>
        <v>0</v>
      </c>
      <c r="D705" s="16">
        <f>'Mar-24'!D21</f>
        <v>398665.40000000026</v>
      </c>
      <c r="E705" s="56">
        <f>'Mar-24'!E21</f>
        <v>0</v>
      </c>
      <c r="F705" s="16">
        <f>'Mar-24'!F21</f>
        <v>0</v>
      </c>
      <c r="G705" s="6">
        <f>'Mar-24'!G21</f>
        <v>0</v>
      </c>
    </row>
    <row r="706" spans="1:7">
      <c r="A706" s="15">
        <v>45371</v>
      </c>
      <c r="B706" s="16">
        <v>200</v>
      </c>
      <c r="C706" s="16">
        <f>'Mar-24'!C22</f>
        <v>0</v>
      </c>
      <c r="D706" s="16">
        <f>'Mar-24'!D22</f>
        <v>398665.40000000026</v>
      </c>
      <c r="E706" s="56">
        <f>'Mar-24'!E22</f>
        <v>0</v>
      </c>
      <c r="F706" s="16">
        <f>'Mar-24'!F22</f>
        <v>0</v>
      </c>
      <c r="G706" s="6">
        <f>'Mar-24'!G22</f>
        <v>0</v>
      </c>
    </row>
    <row r="707" spans="1:7">
      <c r="A707" s="15">
        <v>45372</v>
      </c>
      <c r="B707" s="16">
        <v>200</v>
      </c>
      <c r="C707" s="16">
        <f>'Mar-24'!C23</f>
        <v>0</v>
      </c>
      <c r="D707" s="16">
        <f>'Mar-24'!D23</f>
        <v>398665.40000000026</v>
      </c>
      <c r="E707" s="56">
        <f>'Mar-24'!E23</f>
        <v>0</v>
      </c>
      <c r="F707" s="16">
        <f>'Mar-24'!F23</f>
        <v>0</v>
      </c>
      <c r="G707" s="6">
        <f>'Mar-24'!G23</f>
        <v>0</v>
      </c>
    </row>
    <row r="708" spans="1:7">
      <c r="A708" s="15">
        <v>45373</v>
      </c>
      <c r="B708" s="16">
        <v>200</v>
      </c>
      <c r="C708" s="16">
        <f>'Mar-24'!C24</f>
        <v>0</v>
      </c>
      <c r="D708" s="16">
        <f>'Mar-24'!D24</f>
        <v>398665.40000000026</v>
      </c>
      <c r="E708" s="56">
        <f>'Mar-24'!E24</f>
        <v>0</v>
      </c>
      <c r="F708" s="16">
        <f>'Mar-24'!F24</f>
        <v>0</v>
      </c>
      <c r="G708" s="6">
        <f>'Mar-24'!G24</f>
        <v>0</v>
      </c>
    </row>
    <row r="709" spans="1:7">
      <c r="A709" s="15">
        <v>45374</v>
      </c>
      <c r="B709" s="16">
        <v>200</v>
      </c>
      <c r="C709" s="16">
        <f>'Mar-24'!C25</f>
        <v>0</v>
      </c>
      <c r="D709" s="16">
        <f>'Mar-24'!D25</f>
        <v>398665.40000000026</v>
      </c>
      <c r="E709" s="56">
        <f>'Mar-24'!E25</f>
        <v>0</v>
      </c>
      <c r="F709" s="16">
        <f>'Mar-24'!F25</f>
        <v>0</v>
      </c>
      <c r="G709" s="6">
        <f>'Mar-24'!G25</f>
        <v>0</v>
      </c>
    </row>
    <row r="710" spans="1:7">
      <c r="A710" s="15">
        <v>45375</v>
      </c>
      <c r="B710" s="16">
        <v>200</v>
      </c>
      <c r="C710" s="16">
        <f>'Mar-24'!C26</f>
        <v>0</v>
      </c>
      <c r="D710" s="16">
        <f>'Mar-24'!D26</f>
        <v>398665.40000000026</v>
      </c>
      <c r="E710" s="56">
        <f>'Mar-24'!E26</f>
        <v>0</v>
      </c>
      <c r="F710" s="16">
        <f>'Mar-24'!F26</f>
        <v>0</v>
      </c>
      <c r="G710" s="6">
        <f>'Mar-24'!G26</f>
        <v>0</v>
      </c>
    </row>
    <row r="711" spans="1:7">
      <c r="A711" s="15">
        <v>45376</v>
      </c>
      <c r="B711" s="16">
        <v>200</v>
      </c>
      <c r="C711" s="16">
        <f>'Mar-24'!C27</f>
        <v>0</v>
      </c>
      <c r="D711" s="16">
        <f>'Mar-24'!D27</f>
        <v>398665.40000000026</v>
      </c>
      <c r="E711" s="56">
        <f>'Mar-24'!E27</f>
        <v>0</v>
      </c>
      <c r="F711" s="16">
        <f>'Mar-24'!F27</f>
        <v>0</v>
      </c>
      <c r="G711" s="6">
        <f>'Mar-24'!G27</f>
        <v>0</v>
      </c>
    </row>
    <row r="712" spans="1:7">
      <c r="A712" s="15">
        <v>45377</v>
      </c>
      <c r="B712" s="16">
        <v>200</v>
      </c>
      <c r="C712" s="16">
        <f>'Mar-24'!C28</f>
        <v>0</v>
      </c>
      <c r="D712" s="16">
        <f>'Mar-24'!D28</f>
        <v>398665.40000000026</v>
      </c>
      <c r="E712" s="56">
        <f>'Mar-24'!E28</f>
        <v>0</v>
      </c>
      <c r="F712" s="16">
        <f>'Mar-24'!F28</f>
        <v>0</v>
      </c>
      <c r="G712" s="6">
        <f>'Mar-24'!G28</f>
        <v>0</v>
      </c>
    </row>
    <row r="713" spans="1:7">
      <c r="A713" s="15">
        <v>45378</v>
      </c>
      <c r="B713" s="16">
        <v>200</v>
      </c>
      <c r="C713" s="16">
        <f>'Mar-24'!C29</f>
        <v>0</v>
      </c>
      <c r="D713" s="16">
        <f>'Mar-24'!D29</f>
        <v>398665.40000000026</v>
      </c>
      <c r="E713" s="56">
        <f>'Mar-24'!E29</f>
        <v>0</v>
      </c>
      <c r="F713" s="16">
        <f>'Mar-24'!F29</f>
        <v>0</v>
      </c>
      <c r="G713" s="6">
        <f>'Mar-24'!G29</f>
        <v>0</v>
      </c>
    </row>
    <row r="714" spans="1:7">
      <c r="A714" s="15">
        <v>45379</v>
      </c>
      <c r="B714" s="16">
        <v>200</v>
      </c>
      <c r="C714" s="16">
        <f>'Mar-24'!C30</f>
        <v>0</v>
      </c>
      <c r="D714" s="16">
        <f>'Mar-24'!D30</f>
        <v>398665.40000000026</v>
      </c>
      <c r="E714" s="56">
        <f>'Mar-24'!E30</f>
        <v>0</v>
      </c>
      <c r="F714" s="16">
        <f>'Mar-24'!F30</f>
        <v>0</v>
      </c>
      <c r="G714" s="6">
        <f>'Mar-24'!G30</f>
        <v>0</v>
      </c>
    </row>
    <row r="715" spans="1:7">
      <c r="A715" s="15">
        <v>45380</v>
      </c>
      <c r="B715" s="16">
        <v>200</v>
      </c>
      <c r="C715" s="16">
        <f>'Mar-24'!C31</f>
        <v>0</v>
      </c>
      <c r="D715" s="16">
        <f>'Mar-24'!D31</f>
        <v>398665.40000000026</v>
      </c>
      <c r="E715" s="56">
        <f>'Mar-24'!E31</f>
        <v>0</v>
      </c>
      <c r="F715" s="16">
        <f>'Mar-24'!F31</f>
        <v>0</v>
      </c>
      <c r="G715" s="6">
        <f>'Mar-24'!G31</f>
        <v>0</v>
      </c>
    </row>
    <row r="716" spans="1:7">
      <c r="A716" s="15">
        <v>45381</v>
      </c>
      <c r="B716" s="16">
        <v>200</v>
      </c>
      <c r="C716" s="16">
        <f>'Mar-24'!C32</f>
        <v>0</v>
      </c>
      <c r="D716" s="16">
        <f>'Mar-24'!D32</f>
        <v>398665.40000000026</v>
      </c>
      <c r="E716" s="56">
        <f>'Mar-24'!E32</f>
        <v>0</v>
      </c>
      <c r="F716" s="16">
        <f>'Mar-24'!F32</f>
        <v>0</v>
      </c>
      <c r="G716" s="6">
        <f>'Mar-24'!G32</f>
        <v>0</v>
      </c>
    </row>
    <row r="717" spans="1:7">
      <c r="A717" s="15">
        <v>45382</v>
      </c>
      <c r="B717" s="16">
        <v>200</v>
      </c>
      <c r="C717" s="16">
        <f>'Mar-24'!C33</f>
        <v>0</v>
      </c>
      <c r="D717" s="16">
        <f>'Mar-24'!D33</f>
        <v>398665.40000000026</v>
      </c>
      <c r="E717" s="56">
        <f>'Mar-24'!E33</f>
        <v>0</v>
      </c>
      <c r="F717" s="16">
        <f>'Mar-24'!F33</f>
        <v>0</v>
      </c>
      <c r="G717" s="6">
        <f>'Mar-24'!G33</f>
        <v>0</v>
      </c>
    </row>
    <row r="718" spans="1:7">
      <c r="A718" s="15">
        <v>45383</v>
      </c>
      <c r="B718" s="16">
        <v>200</v>
      </c>
      <c r="C718" s="16">
        <f>'April-24'!C3</f>
        <v>0</v>
      </c>
      <c r="D718" s="16">
        <f>'April-24'!D3</f>
        <v>398665.40000000026</v>
      </c>
      <c r="E718" s="56">
        <f>'April-24'!E3</f>
        <v>0</v>
      </c>
      <c r="F718" s="16">
        <f>'April-24'!F3</f>
        <v>0</v>
      </c>
      <c r="G718" s="6">
        <f>'April-24'!G3</f>
        <v>0</v>
      </c>
    </row>
    <row r="719" spans="1:7">
      <c r="A719" s="15">
        <v>45384</v>
      </c>
      <c r="B719" s="16">
        <v>200</v>
      </c>
      <c r="C719" s="16">
        <f>'April-24'!C4</f>
        <v>0</v>
      </c>
      <c r="D719" s="16">
        <f>'April-24'!D4</f>
        <v>398665.40000000026</v>
      </c>
      <c r="E719" s="56">
        <f>'April-24'!E4</f>
        <v>0</v>
      </c>
      <c r="F719" s="16">
        <f>'April-24'!F4</f>
        <v>0</v>
      </c>
      <c r="G719" s="6">
        <f>'April-24'!G4</f>
        <v>0</v>
      </c>
    </row>
    <row r="720" spans="1:7">
      <c r="A720" s="15">
        <v>45385</v>
      </c>
      <c r="B720" s="16">
        <v>200</v>
      </c>
      <c r="C720" s="16">
        <f>'April-24'!C5</f>
        <v>0</v>
      </c>
      <c r="D720" s="16">
        <f>'April-24'!D5</f>
        <v>398665.40000000026</v>
      </c>
      <c r="E720" s="56">
        <f>'April-24'!E5</f>
        <v>0</v>
      </c>
      <c r="F720" s="16">
        <f>'April-24'!F5</f>
        <v>0</v>
      </c>
      <c r="G720" s="6">
        <f>'April-24'!G5</f>
        <v>0</v>
      </c>
    </row>
    <row r="721" spans="1:7">
      <c r="A721" s="15">
        <v>45386</v>
      </c>
      <c r="B721" s="16">
        <v>200</v>
      </c>
      <c r="C721" s="16">
        <f>'April-24'!C6</f>
        <v>0</v>
      </c>
      <c r="D721" s="16">
        <f>'April-24'!D6</f>
        <v>398665.40000000026</v>
      </c>
      <c r="E721" s="56">
        <f>'April-24'!E6</f>
        <v>0</v>
      </c>
      <c r="F721" s="16">
        <f>'April-24'!F6</f>
        <v>0</v>
      </c>
      <c r="G721" s="6">
        <f>'April-24'!G6</f>
        <v>0</v>
      </c>
    </row>
    <row r="722" spans="1:7">
      <c r="A722" s="15">
        <v>45387</v>
      </c>
      <c r="B722" s="16">
        <v>200</v>
      </c>
      <c r="C722" s="16">
        <f>'April-24'!C7</f>
        <v>0</v>
      </c>
      <c r="D722" s="16">
        <f>'April-24'!D7</f>
        <v>398665.40000000026</v>
      </c>
      <c r="E722" s="56">
        <f>'April-24'!E7</f>
        <v>0</v>
      </c>
      <c r="F722" s="16">
        <f>'April-24'!F7</f>
        <v>0</v>
      </c>
      <c r="G722" s="6">
        <f>'April-24'!G7</f>
        <v>0</v>
      </c>
    </row>
    <row r="723" spans="1:7">
      <c r="A723" s="15">
        <v>45388</v>
      </c>
      <c r="B723" s="16">
        <v>200</v>
      </c>
      <c r="C723" s="16">
        <f>'April-24'!C8</f>
        <v>0</v>
      </c>
      <c r="D723" s="16">
        <f>'April-24'!D8</f>
        <v>398665.40000000026</v>
      </c>
      <c r="E723" s="56">
        <f>'April-24'!E8</f>
        <v>0</v>
      </c>
      <c r="F723" s="16">
        <f>'April-24'!F8</f>
        <v>0</v>
      </c>
      <c r="G723" s="6">
        <f>'April-24'!G8</f>
        <v>0</v>
      </c>
    </row>
    <row r="724" spans="1:7">
      <c r="A724" s="15">
        <v>45389</v>
      </c>
      <c r="B724" s="16">
        <v>200</v>
      </c>
      <c r="C724" s="16">
        <f>'April-24'!C9</f>
        <v>0</v>
      </c>
      <c r="D724" s="16">
        <f>'April-24'!D9</f>
        <v>398665.40000000026</v>
      </c>
      <c r="E724" s="56">
        <f>'April-24'!E9</f>
        <v>0</v>
      </c>
      <c r="F724" s="16">
        <f>'April-24'!F9</f>
        <v>0</v>
      </c>
      <c r="G724" s="6">
        <f>'April-24'!G9</f>
        <v>0</v>
      </c>
    </row>
    <row r="725" spans="1:7">
      <c r="A725" s="15">
        <v>45390</v>
      </c>
      <c r="B725" s="16">
        <v>200</v>
      </c>
      <c r="C725" s="16">
        <f>'April-24'!C10</f>
        <v>0</v>
      </c>
      <c r="D725" s="16">
        <f>'April-24'!D10</f>
        <v>398665.40000000026</v>
      </c>
      <c r="E725" s="56">
        <f>'April-24'!E10</f>
        <v>0</v>
      </c>
      <c r="F725" s="16">
        <f>'April-24'!F10</f>
        <v>0</v>
      </c>
      <c r="G725" s="6">
        <f>'April-24'!G10</f>
        <v>0</v>
      </c>
    </row>
    <row r="726" spans="1:7">
      <c r="A726" s="15">
        <v>45391</v>
      </c>
      <c r="B726" s="16">
        <v>200</v>
      </c>
      <c r="C726" s="16">
        <f>'April-24'!C11</f>
        <v>0</v>
      </c>
      <c r="D726" s="16">
        <f>'April-24'!D11</f>
        <v>398665.40000000026</v>
      </c>
      <c r="E726" s="56">
        <f>'April-24'!E11</f>
        <v>0</v>
      </c>
      <c r="F726" s="16">
        <f>'April-24'!F11</f>
        <v>0</v>
      </c>
      <c r="G726" s="6">
        <f>'April-24'!G11</f>
        <v>0</v>
      </c>
    </row>
    <row r="727" spans="1:7">
      <c r="A727" s="15">
        <v>45392</v>
      </c>
      <c r="B727" s="16">
        <v>200</v>
      </c>
      <c r="C727" s="16">
        <f>'April-24'!C12</f>
        <v>0</v>
      </c>
      <c r="D727" s="16">
        <f>'April-24'!D12</f>
        <v>398665.40000000026</v>
      </c>
      <c r="E727" s="56">
        <f>'April-24'!E12</f>
        <v>0</v>
      </c>
      <c r="F727" s="16">
        <f>'April-24'!F12</f>
        <v>0</v>
      </c>
      <c r="G727" s="6">
        <f>'April-24'!G12</f>
        <v>0</v>
      </c>
    </row>
    <row r="728" spans="1:7">
      <c r="A728" s="15">
        <v>45393</v>
      </c>
      <c r="B728" s="16">
        <v>200</v>
      </c>
      <c r="C728" s="16">
        <f>'April-24'!C13</f>
        <v>0</v>
      </c>
      <c r="D728" s="16">
        <f>'April-24'!D13</f>
        <v>398665.40000000026</v>
      </c>
      <c r="E728" s="56">
        <f>'April-24'!E13</f>
        <v>0</v>
      </c>
      <c r="F728" s="16">
        <f>'April-24'!F13</f>
        <v>0</v>
      </c>
      <c r="G728" s="6">
        <f>'April-24'!G13</f>
        <v>0</v>
      </c>
    </row>
    <row r="729" spans="1:7">
      <c r="A729" s="15">
        <v>45394</v>
      </c>
      <c r="B729" s="16">
        <v>200</v>
      </c>
      <c r="C729" s="16">
        <f>'April-24'!C14</f>
        <v>0</v>
      </c>
      <c r="D729" s="16">
        <f>'April-24'!D14</f>
        <v>398665.40000000026</v>
      </c>
      <c r="E729" s="56">
        <f>'April-24'!E14</f>
        <v>0</v>
      </c>
      <c r="F729" s="16">
        <f>'April-24'!F14</f>
        <v>0</v>
      </c>
      <c r="G729" s="6">
        <f>'April-24'!G14</f>
        <v>0</v>
      </c>
    </row>
    <row r="730" spans="1:7">
      <c r="A730" s="15">
        <v>45395</v>
      </c>
      <c r="B730" s="16">
        <v>200</v>
      </c>
      <c r="C730" s="16">
        <f>'April-24'!C15</f>
        <v>0</v>
      </c>
      <c r="D730" s="16">
        <f>'April-24'!D15</f>
        <v>398665.40000000026</v>
      </c>
      <c r="E730" s="56">
        <f>'April-24'!E15</f>
        <v>0</v>
      </c>
      <c r="F730" s="16">
        <f>'April-24'!F15</f>
        <v>0</v>
      </c>
      <c r="G730" s="6">
        <f>'April-24'!G15</f>
        <v>0</v>
      </c>
    </row>
    <row r="731" spans="1:7">
      <c r="A731" s="15">
        <v>45396</v>
      </c>
      <c r="B731" s="16">
        <v>200</v>
      </c>
      <c r="C731" s="16">
        <f>'April-24'!C16</f>
        <v>0</v>
      </c>
      <c r="D731" s="16">
        <f>'April-24'!D16</f>
        <v>398665.40000000026</v>
      </c>
      <c r="E731" s="56">
        <f>'April-24'!E16</f>
        <v>0</v>
      </c>
      <c r="F731" s="16">
        <f>'April-24'!F16</f>
        <v>0</v>
      </c>
      <c r="G731" s="6">
        <f>'April-24'!G16</f>
        <v>0</v>
      </c>
    </row>
    <row r="732" spans="1:7">
      <c r="A732" s="15">
        <v>45397</v>
      </c>
      <c r="B732" s="16">
        <v>200</v>
      </c>
      <c r="C732" s="16">
        <f>'April-24'!C17</f>
        <v>0</v>
      </c>
      <c r="D732" s="16">
        <f>'April-24'!D17</f>
        <v>398665.40000000026</v>
      </c>
      <c r="E732" s="56">
        <f>'April-24'!E17</f>
        <v>0</v>
      </c>
      <c r="F732" s="16">
        <f>'April-24'!F17</f>
        <v>0</v>
      </c>
      <c r="G732" s="6">
        <f>'April-24'!G17</f>
        <v>0</v>
      </c>
    </row>
    <row r="733" spans="1:7">
      <c r="A733" s="15">
        <v>45398</v>
      </c>
      <c r="B733" s="16">
        <v>200</v>
      </c>
      <c r="C733" s="16">
        <f>'April-24'!C18</f>
        <v>0</v>
      </c>
      <c r="D733" s="16">
        <f>'April-24'!D18</f>
        <v>398665.40000000026</v>
      </c>
      <c r="E733" s="56">
        <f>'April-24'!E18</f>
        <v>0</v>
      </c>
      <c r="F733" s="16">
        <f>'April-24'!F18</f>
        <v>0</v>
      </c>
      <c r="G733" s="6">
        <f>'April-24'!G18</f>
        <v>0</v>
      </c>
    </row>
    <row r="734" spans="1:7">
      <c r="A734" s="15">
        <v>45399</v>
      </c>
      <c r="B734" s="16">
        <v>200</v>
      </c>
      <c r="C734" s="16">
        <f>'April-24'!C19</f>
        <v>0</v>
      </c>
      <c r="D734" s="16">
        <f>'April-24'!D19</f>
        <v>398665.40000000026</v>
      </c>
      <c r="E734" s="56">
        <f>'April-24'!E19</f>
        <v>0</v>
      </c>
      <c r="F734" s="16">
        <f>'April-24'!F19</f>
        <v>0</v>
      </c>
      <c r="G734" s="6">
        <f>'April-24'!G19</f>
        <v>0</v>
      </c>
    </row>
    <row r="735" spans="1:7">
      <c r="A735" s="15">
        <v>45400</v>
      </c>
      <c r="B735" s="16">
        <v>200</v>
      </c>
      <c r="C735" s="16">
        <f>'April-24'!C20</f>
        <v>0</v>
      </c>
      <c r="D735" s="16">
        <f>'April-24'!D20</f>
        <v>398665.40000000026</v>
      </c>
      <c r="E735" s="56">
        <f>'April-24'!E20</f>
        <v>0</v>
      </c>
      <c r="F735" s="16">
        <f>'April-24'!F20</f>
        <v>0</v>
      </c>
      <c r="G735" s="6">
        <f>'April-24'!G20</f>
        <v>0</v>
      </c>
    </row>
    <row r="736" spans="1:7">
      <c r="A736" s="15">
        <v>45401</v>
      </c>
      <c r="B736" s="16">
        <v>200</v>
      </c>
      <c r="C736" s="16">
        <f>'April-24'!C21</f>
        <v>0</v>
      </c>
      <c r="D736" s="16">
        <f>'April-24'!D21</f>
        <v>398665.40000000026</v>
      </c>
      <c r="E736" s="56">
        <f>'April-24'!E21</f>
        <v>0</v>
      </c>
      <c r="F736" s="16">
        <f>'April-24'!F21</f>
        <v>0</v>
      </c>
      <c r="G736" s="6">
        <f>'April-24'!G21</f>
        <v>0</v>
      </c>
    </row>
    <row r="737" spans="1:7">
      <c r="A737" s="15">
        <v>45402</v>
      </c>
      <c r="B737" s="16">
        <v>200</v>
      </c>
      <c r="C737" s="16">
        <f>'April-24'!C22</f>
        <v>0</v>
      </c>
      <c r="D737" s="16">
        <f>'April-24'!D22</f>
        <v>398665.40000000026</v>
      </c>
      <c r="E737" s="56">
        <f>'April-24'!E22</f>
        <v>0</v>
      </c>
      <c r="F737" s="16">
        <f>'April-24'!F22</f>
        <v>0</v>
      </c>
      <c r="G737" s="6">
        <f>'April-24'!G22</f>
        <v>0</v>
      </c>
    </row>
    <row r="738" spans="1:7">
      <c r="A738" s="15">
        <v>45403</v>
      </c>
      <c r="B738" s="16">
        <v>200</v>
      </c>
      <c r="C738" s="16">
        <f>'April-24'!C23</f>
        <v>0</v>
      </c>
      <c r="D738" s="16">
        <f>'April-24'!D23</f>
        <v>398665.40000000026</v>
      </c>
      <c r="E738" s="56">
        <f>'April-24'!E23</f>
        <v>0</v>
      </c>
      <c r="F738" s="16">
        <f>'April-24'!F23</f>
        <v>0</v>
      </c>
      <c r="G738" s="6">
        <f>'April-24'!G23</f>
        <v>0</v>
      </c>
    </row>
    <row r="739" spans="1:7">
      <c r="A739" s="15">
        <v>45404</v>
      </c>
      <c r="B739" s="16">
        <v>200</v>
      </c>
      <c r="C739" s="16">
        <f>'April-24'!C24</f>
        <v>0</v>
      </c>
      <c r="D739" s="16">
        <f>'April-24'!D24</f>
        <v>398665.40000000026</v>
      </c>
      <c r="E739" s="56">
        <f>'April-24'!E24</f>
        <v>0</v>
      </c>
      <c r="F739" s="16">
        <f>'April-24'!F24</f>
        <v>0</v>
      </c>
      <c r="G739" s="6">
        <f>'April-24'!G24</f>
        <v>0</v>
      </c>
    </row>
    <row r="740" spans="1:7">
      <c r="A740" s="15">
        <v>45405</v>
      </c>
      <c r="B740" s="16">
        <v>200</v>
      </c>
      <c r="C740" s="16">
        <f>'April-24'!C25</f>
        <v>0</v>
      </c>
      <c r="D740" s="16">
        <f>'April-24'!D25</f>
        <v>398665.40000000026</v>
      </c>
      <c r="E740" s="56">
        <f>'April-24'!E25</f>
        <v>0</v>
      </c>
      <c r="F740" s="16">
        <f>'April-24'!F25</f>
        <v>0</v>
      </c>
      <c r="G740" s="6">
        <f>'April-24'!G25</f>
        <v>0</v>
      </c>
    </row>
    <row r="741" spans="1:7">
      <c r="A741" s="15">
        <v>45406</v>
      </c>
      <c r="B741" s="16">
        <v>200</v>
      </c>
      <c r="C741" s="16">
        <f>'April-24'!C26</f>
        <v>0</v>
      </c>
      <c r="D741" s="16">
        <f>'April-24'!D26</f>
        <v>398665.40000000026</v>
      </c>
      <c r="E741" s="56">
        <f>'April-24'!E26</f>
        <v>0</v>
      </c>
      <c r="F741" s="16">
        <f>'April-24'!F26</f>
        <v>0</v>
      </c>
      <c r="G741" s="6">
        <f>'April-24'!G26</f>
        <v>0</v>
      </c>
    </row>
    <row r="742" spans="1:7">
      <c r="A742" s="15">
        <v>45407</v>
      </c>
      <c r="B742" s="16">
        <v>200</v>
      </c>
      <c r="C742" s="16">
        <f>'April-24'!C27</f>
        <v>0</v>
      </c>
      <c r="D742" s="16">
        <f>'April-24'!D27</f>
        <v>398665.40000000026</v>
      </c>
      <c r="E742" s="56">
        <f>'April-24'!E27</f>
        <v>0</v>
      </c>
      <c r="F742" s="16">
        <f>'April-24'!F27</f>
        <v>0</v>
      </c>
      <c r="G742" s="6">
        <f>'April-24'!G27</f>
        <v>0</v>
      </c>
    </row>
    <row r="743" spans="1:7">
      <c r="A743" s="15">
        <v>45408</v>
      </c>
      <c r="B743" s="16">
        <v>200</v>
      </c>
      <c r="C743" s="16">
        <f>'April-24'!C28</f>
        <v>0</v>
      </c>
      <c r="D743" s="16">
        <f>'April-24'!D28</f>
        <v>398665.40000000026</v>
      </c>
      <c r="E743" s="56">
        <f>'April-24'!E28</f>
        <v>0</v>
      </c>
      <c r="F743" s="16">
        <f>'April-24'!F28</f>
        <v>0</v>
      </c>
      <c r="G743" s="6">
        <f>'April-24'!G28</f>
        <v>0</v>
      </c>
    </row>
    <row r="744" spans="1:7">
      <c r="A744" s="15">
        <v>45409</v>
      </c>
      <c r="B744" s="16">
        <v>200</v>
      </c>
      <c r="C744" s="16">
        <f>'April-24'!C29</f>
        <v>0</v>
      </c>
      <c r="D744" s="16">
        <f>'April-24'!D29</f>
        <v>398665.40000000026</v>
      </c>
      <c r="E744" s="56">
        <f>'April-24'!E29</f>
        <v>0</v>
      </c>
      <c r="F744" s="16">
        <f>'April-24'!F29</f>
        <v>0</v>
      </c>
      <c r="G744" s="6">
        <f>'April-24'!G29</f>
        <v>0</v>
      </c>
    </row>
    <row r="745" spans="1:7">
      <c r="A745" s="15">
        <v>45410</v>
      </c>
      <c r="B745" s="16">
        <v>200</v>
      </c>
      <c r="C745" s="16">
        <f>'April-24'!C30</f>
        <v>0</v>
      </c>
      <c r="D745" s="16">
        <f>'April-24'!D30</f>
        <v>398665.40000000026</v>
      </c>
      <c r="E745" s="56">
        <f>'April-24'!E30</f>
        <v>0</v>
      </c>
      <c r="F745" s="16">
        <f>'April-24'!F30</f>
        <v>0</v>
      </c>
      <c r="G745" s="6">
        <f>'April-24'!G30</f>
        <v>0</v>
      </c>
    </row>
    <row r="746" spans="1:7">
      <c r="A746" s="15">
        <v>45411</v>
      </c>
      <c r="B746" s="16">
        <v>200</v>
      </c>
      <c r="C746" s="16">
        <f>'April-24'!C31</f>
        <v>0</v>
      </c>
      <c r="D746" s="16">
        <f>'April-24'!D31</f>
        <v>398665.40000000026</v>
      </c>
      <c r="E746" s="56">
        <f>'April-24'!E31</f>
        <v>0</v>
      </c>
      <c r="F746" s="16">
        <f>'April-24'!F31</f>
        <v>0</v>
      </c>
      <c r="G746" s="6">
        <f>'April-24'!G31</f>
        <v>0</v>
      </c>
    </row>
    <row r="747" spans="1:7">
      <c r="A747" s="15">
        <v>45412</v>
      </c>
      <c r="B747" s="16">
        <v>200</v>
      </c>
      <c r="C747" s="16">
        <f>'April-24'!C32</f>
        <v>0</v>
      </c>
      <c r="D747" s="16">
        <f>'April-24'!D32</f>
        <v>398665.40000000026</v>
      </c>
      <c r="E747" s="56">
        <f>'April-24'!E32</f>
        <v>0</v>
      </c>
      <c r="F747" s="16">
        <f>'April-24'!F32</f>
        <v>0</v>
      </c>
      <c r="G747" s="6">
        <f>'April-24'!G32</f>
        <v>0</v>
      </c>
    </row>
    <row r="748" spans="1:7">
      <c r="A748" s="15">
        <v>45413</v>
      </c>
      <c r="B748" s="16">
        <v>200</v>
      </c>
      <c r="C748" s="16">
        <f>'May-24'!C3</f>
        <v>0</v>
      </c>
      <c r="D748" s="16">
        <f>'May-24'!D3</f>
        <v>398665.40000000026</v>
      </c>
      <c r="E748" s="56">
        <f>'May-24'!E3</f>
        <v>0</v>
      </c>
      <c r="F748" s="16">
        <f>'May-24'!F3</f>
        <v>0</v>
      </c>
      <c r="G748" s="6">
        <f>'May-24'!G3</f>
        <v>0</v>
      </c>
    </row>
    <row r="749" spans="1:7">
      <c r="A749" s="15">
        <v>45414</v>
      </c>
      <c r="B749" s="16">
        <v>200</v>
      </c>
      <c r="C749" s="16">
        <f>'May-24'!C4</f>
        <v>0</v>
      </c>
      <c r="D749" s="16">
        <f>'May-24'!D4</f>
        <v>398665.40000000026</v>
      </c>
      <c r="E749" s="56">
        <f>'May-24'!E4</f>
        <v>0</v>
      </c>
      <c r="F749" s="16">
        <f>'May-24'!F4</f>
        <v>0</v>
      </c>
      <c r="G749" s="6">
        <f>'May-24'!G4</f>
        <v>0</v>
      </c>
    </row>
    <row r="750" spans="1:7">
      <c r="A750" s="15">
        <v>45415</v>
      </c>
      <c r="B750" s="16">
        <v>200</v>
      </c>
      <c r="C750" s="16">
        <f>'May-24'!C5</f>
        <v>0</v>
      </c>
      <c r="D750" s="16">
        <f>'May-24'!D5</f>
        <v>398665.40000000026</v>
      </c>
      <c r="E750" s="56">
        <f>'May-24'!E5</f>
        <v>0</v>
      </c>
      <c r="F750" s="16">
        <f>'May-24'!F5</f>
        <v>0</v>
      </c>
      <c r="G750" s="6">
        <f>'May-24'!G5</f>
        <v>0</v>
      </c>
    </row>
    <row r="751" spans="1:7">
      <c r="A751" s="15">
        <v>45416</v>
      </c>
      <c r="B751" s="16">
        <v>200</v>
      </c>
      <c r="C751" s="16">
        <f>'May-24'!C6</f>
        <v>0</v>
      </c>
      <c r="D751" s="16">
        <f>'May-24'!D6</f>
        <v>398665.40000000026</v>
      </c>
      <c r="E751" s="56">
        <f>'May-24'!E6</f>
        <v>0</v>
      </c>
      <c r="F751" s="16">
        <f>'May-24'!F6</f>
        <v>0</v>
      </c>
      <c r="G751" s="6">
        <f>'May-24'!G6</f>
        <v>0</v>
      </c>
    </row>
    <row r="752" spans="1:7">
      <c r="A752" s="15">
        <v>45417</v>
      </c>
      <c r="B752" s="16">
        <v>200</v>
      </c>
      <c r="C752" s="16">
        <f>'May-24'!C7</f>
        <v>0</v>
      </c>
      <c r="D752" s="16">
        <f>'May-24'!D7</f>
        <v>398665.40000000026</v>
      </c>
      <c r="E752" s="56">
        <f>'May-24'!E7</f>
        <v>0</v>
      </c>
      <c r="F752" s="16">
        <f>'May-24'!F7</f>
        <v>0</v>
      </c>
      <c r="G752" s="6">
        <f>'May-24'!G7</f>
        <v>0</v>
      </c>
    </row>
    <row r="753" spans="1:7">
      <c r="A753" s="15">
        <v>45418</v>
      </c>
      <c r="B753" s="16">
        <v>200</v>
      </c>
      <c r="C753" s="16">
        <f>'May-24'!C8</f>
        <v>0</v>
      </c>
      <c r="D753" s="16">
        <f>'May-24'!D8</f>
        <v>398665.40000000026</v>
      </c>
      <c r="E753" s="56">
        <f>'May-24'!E8</f>
        <v>0</v>
      </c>
      <c r="F753" s="16">
        <f>'May-24'!F8</f>
        <v>0</v>
      </c>
      <c r="G753" s="6">
        <f>'May-24'!G8</f>
        <v>0</v>
      </c>
    </row>
    <row r="754" spans="1:7">
      <c r="A754" s="15">
        <v>45419</v>
      </c>
      <c r="B754" s="16">
        <v>200</v>
      </c>
      <c r="C754" s="16">
        <f>'May-24'!C9</f>
        <v>0</v>
      </c>
      <c r="D754" s="16">
        <f>'May-24'!D9</f>
        <v>398665.40000000026</v>
      </c>
      <c r="E754" s="56">
        <f>'May-24'!E9</f>
        <v>0</v>
      </c>
      <c r="F754" s="16">
        <f>'May-24'!F9</f>
        <v>0</v>
      </c>
      <c r="G754" s="6">
        <f>'May-24'!G9</f>
        <v>0</v>
      </c>
    </row>
    <row r="755" spans="1:7">
      <c r="A755" s="15">
        <v>45420</v>
      </c>
      <c r="B755" s="16">
        <v>200</v>
      </c>
      <c r="C755" s="16">
        <f>'May-24'!C10</f>
        <v>0</v>
      </c>
      <c r="D755" s="16">
        <f>'May-24'!D10</f>
        <v>398665.40000000026</v>
      </c>
      <c r="E755" s="56">
        <f>'May-24'!E10</f>
        <v>0</v>
      </c>
      <c r="F755" s="16">
        <f>'May-24'!F10</f>
        <v>0</v>
      </c>
      <c r="G755" s="6">
        <f>'May-24'!G10</f>
        <v>0</v>
      </c>
    </row>
    <row r="756" spans="1:7">
      <c r="A756" s="15">
        <v>45421</v>
      </c>
      <c r="B756" s="16">
        <v>200</v>
      </c>
      <c r="C756" s="16">
        <f>'May-24'!C11</f>
        <v>0</v>
      </c>
      <c r="D756" s="16">
        <f>'May-24'!D11</f>
        <v>398665.40000000026</v>
      </c>
      <c r="E756" s="56">
        <f>'May-24'!E11</f>
        <v>0</v>
      </c>
      <c r="F756" s="16">
        <f>'May-24'!F11</f>
        <v>0</v>
      </c>
      <c r="G756" s="6">
        <f>'May-24'!G11</f>
        <v>0</v>
      </c>
    </row>
    <row r="757" spans="1:7">
      <c r="A757" s="15">
        <v>45422</v>
      </c>
      <c r="B757" s="16">
        <v>200</v>
      </c>
      <c r="C757" s="16">
        <f>'May-24'!C12</f>
        <v>0</v>
      </c>
      <c r="D757" s="16">
        <f>'May-24'!D12</f>
        <v>398665.40000000026</v>
      </c>
      <c r="E757" s="56">
        <f>'May-24'!E12</f>
        <v>0</v>
      </c>
      <c r="F757" s="16">
        <f>'May-24'!F12</f>
        <v>0</v>
      </c>
      <c r="G757" s="6">
        <f>'May-24'!G12</f>
        <v>0</v>
      </c>
    </row>
    <row r="758" spans="1:7">
      <c r="A758" s="15">
        <v>45423</v>
      </c>
      <c r="B758" s="16">
        <v>200</v>
      </c>
      <c r="C758" s="16">
        <f>'May-24'!C13</f>
        <v>0</v>
      </c>
      <c r="D758" s="16">
        <f>'May-24'!D13</f>
        <v>398665.40000000026</v>
      </c>
      <c r="E758" s="56">
        <f>'May-24'!E13</f>
        <v>0</v>
      </c>
      <c r="F758" s="16">
        <f>'May-24'!F13</f>
        <v>0</v>
      </c>
      <c r="G758" s="6">
        <f>'May-24'!G13</f>
        <v>0</v>
      </c>
    </row>
    <row r="759" spans="1:7">
      <c r="A759" s="15">
        <v>45424</v>
      </c>
      <c r="B759" s="16">
        <v>200</v>
      </c>
      <c r="C759" s="16">
        <f>'May-24'!C14</f>
        <v>0</v>
      </c>
      <c r="D759" s="16">
        <f>'May-24'!D14</f>
        <v>398665.40000000026</v>
      </c>
      <c r="E759" s="56">
        <f>'May-24'!E14</f>
        <v>0</v>
      </c>
      <c r="F759" s="16">
        <f>'May-24'!F14</f>
        <v>0</v>
      </c>
      <c r="G759" s="6">
        <f>'May-24'!G14</f>
        <v>0</v>
      </c>
    </row>
    <row r="760" spans="1:7">
      <c r="A760" s="15">
        <v>45425</v>
      </c>
      <c r="B760" s="16">
        <v>200</v>
      </c>
      <c r="C760" s="16">
        <f>'May-24'!C15</f>
        <v>0</v>
      </c>
      <c r="D760" s="16">
        <f>'May-24'!D15</f>
        <v>398665.40000000026</v>
      </c>
      <c r="E760" s="56">
        <f>'May-24'!E15</f>
        <v>0</v>
      </c>
      <c r="F760" s="16">
        <f>'May-24'!F15</f>
        <v>0</v>
      </c>
      <c r="G760" s="6">
        <f>'May-24'!G15</f>
        <v>0</v>
      </c>
    </row>
    <row r="761" spans="1:7">
      <c r="A761" s="15">
        <v>45426</v>
      </c>
      <c r="B761" s="16">
        <v>200</v>
      </c>
      <c r="C761" s="16">
        <f>'May-24'!C16</f>
        <v>0</v>
      </c>
      <c r="D761" s="16">
        <f>'May-24'!D16</f>
        <v>398665.40000000026</v>
      </c>
      <c r="E761" s="56">
        <f>'May-24'!E16</f>
        <v>0</v>
      </c>
      <c r="F761" s="16">
        <f>'May-24'!F16</f>
        <v>0</v>
      </c>
      <c r="G761" s="6">
        <f>'May-24'!G16</f>
        <v>0</v>
      </c>
    </row>
    <row r="762" spans="1:7">
      <c r="A762" s="15">
        <v>45427</v>
      </c>
      <c r="B762" s="16">
        <v>200</v>
      </c>
      <c r="C762" s="16">
        <f>'May-24'!C17</f>
        <v>0</v>
      </c>
      <c r="D762" s="16">
        <f>'May-24'!D17</f>
        <v>398665.40000000026</v>
      </c>
      <c r="E762" s="56">
        <f>'May-24'!E17</f>
        <v>0</v>
      </c>
      <c r="F762" s="16">
        <f>'May-24'!F17</f>
        <v>0</v>
      </c>
      <c r="G762" s="6">
        <f>'May-24'!G17</f>
        <v>0</v>
      </c>
    </row>
    <row r="763" spans="1:7">
      <c r="A763" s="15">
        <v>45428</v>
      </c>
      <c r="B763" s="16">
        <v>200</v>
      </c>
      <c r="C763" s="16">
        <f>'May-24'!C18</f>
        <v>0</v>
      </c>
      <c r="D763" s="16">
        <f>'May-24'!D18</f>
        <v>398665.40000000026</v>
      </c>
      <c r="E763" s="56">
        <f>'May-24'!E18</f>
        <v>0</v>
      </c>
      <c r="F763" s="16">
        <f>'May-24'!F18</f>
        <v>0</v>
      </c>
      <c r="G763" s="6">
        <f>'May-24'!G18</f>
        <v>0</v>
      </c>
    </row>
    <row r="764" spans="1:7">
      <c r="A764" s="15">
        <v>45429</v>
      </c>
      <c r="B764" s="16">
        <v>200</v>
      </c>
      <c r="C764" s="16">
        <f>'May-24'!C19</f>
        <v>0</v>
      </c>
      <c r="D764" s="16">
        <f>'May-24'!D19</f>
        <v>398665.40000000026</v>
      </c>
      <c r="E764" s="56">
        <f>'May-24'!E19</f>
        <v>0</v>
      </c>
      <c r="F764" s="16">
        <f>'May-24'!F19</f>
        <v>0</v>
      </c>
      <c r="G764" s="6">
        <f>'May-24'!G19</f>
        <v>0</v>
      </c>
    </row>
    <row r="765" spans="1:7">
      <c r="A765" s="15">
        <v>45430</v>
      </c>
      <c r="B765" s="16">
        <v>200</v>
      </c>
      <c r="C765" s="16">
        <f>'May-24'!C20</f>
        <v>0</v>
      </c>
      <c r="D765" s="16">
        <f>'May-24'!D20</f>
        <v>398665.40000000026</v>
      </c>
      <c r="E765" s="56">
        <f>'May-24'!E20</f>
        <v>0</v>
      </c>
      <c r="F765" s="16">
        <f>'May-24'!F20</f>
        <v>0</v>
      </c>
      <c r="G765" s="6">
        <f>'May-24'!G20</f>
        <v>0</v>
      </c>
    </row>
    <row r="766" spans="1:7">
      <c r="A766" s="15">
        <v>45431</v>
      </c>
      <c r="B766" s="16">
        <v>200</v>
      </c>
      <c r="C766" s="16">
        <f>'May-24'!C21</f>
        <v>0</v>
      </c>
      <c r="D766" s="16">
        <f>'May-24'!D21</f>
        <v>398665.40000000026</v>
      </c>
      <c r="E766" s="56">
        <f>'May-24'!E21</f>
        <v>0</v>
      </c>
      <c r="F766" s="16">
        <f>'May-24'!F21</f>
        <v>0</v>
      </c>
      <c r="G766" s="6">
        <f>'May-24'!G21</f>
        <v>0</v>
      </c>
    </row>
    <row r="767" spans="1:7">
      <c r="A767" s="15">
        <v>45432</v>
      </c>
      <c r="B767" s="16">
        <v>200</v>
      </c>
      <c r="C767" s="16">
        <f>'May-24'!C22</f>
        <v>0</v>
      </c>
      <c r="D767" s="16">
        <f>'May-24'!D22</f>
        <v>398665.40000000026</v>
      </c>
      <c r="E767" s="56">
        <f>'May-24'!E22</f>
        <v>0</v>
      </c>
      <c r="F767" s="16">
        <f>'May-24'!F22</f>
        <v>0</v>
      </c>
      <c r="G767" s="6">
        <f>'May-24'!G22</f>
        <v>0</v>
      </c>
    </row>
    <row r="768" spans="1:7">
      <c r="A768" s="15">
        <v>45433</v>
      </c>
      <c r="B768" s="16">
        <v>200</v>
      </c>
      <c r="C768" s="16">
        <f>'May-24'!C23</f>
        <v>0</v>
      </c>
      <c r="D768" s="16">
        <f>'May-24'!D23</f>
        <v>398665.40000000026</v>
      </c>
      <c r="E768" s="56">
        <f>'May-24'!E23</f>
        <v>0</v>
      </c>
      <c r="F768" s="16">
        <f>'May-24'!F23</f>
        <v>0</v>
      </c>
      <c r="G768" s="6">
        <f>'May-24'!G23</f>
        <v>0</v>
      </c>
    </row>
    <row r="769" spans="1:7">
      <c r="A769" s="15">
        <v>45434</v>
      </c>
      <c r="B769" s="16">
        <v>200</v>
      </c>
      <c r="C769" s="16">
        <f>'May-24'!C24</f>
        <v>0</v>
      </c>
      <c r="D769" s="16">
        <f>'May-24'!D24</f>
        <v>398665.40000000026</v>
      </c>
      <c r="E769" s="56">
        <f>'May-24'!E24</f>
        <v>0</v>
      </c>
      <c r="F769" s="16">
        <f>'May-24'!F24</f>
        <v>0</v>
      </c>
      <c r="G769" s="6">
        <f>'May-24'!G24</f>
        <v>0</v>
      </c>
    </row>
    <row r="770" spans="1:7">
      <c r="A770" s="15">
        <v>45435</v>
      </c>
      <c r="B770" s="16">
        <v>200</v>
      </c>
      <c r="C770" s="16">
        <f>'May-24'!C25</f>
        <v>0</v>
      </c>
      <c r="D770" s="16">
        <f>'May-24'!D25</f>
        <v>398665.40000000026</v>
      </c>
      <c r="E770" s="56">
        <f>'May-24'!E25</f>
        <v>0</v>
      </c>
      <c r="F770" s="16">
        <f>'May-24'!F25</f>
        <v>0</v>
      </c>
      <c r="G770" s="6">
        <f>'May-24'!G25</f>
        <v>0</v>
      </c>
    </row>
    <row r="771" spans="1:7">
      <c r="A771" s="15">
        <v>45436</v>
      </c>
      <c r="B771" s="16">
        <v>200</v>
      </c>
      <c r="C771" s="16">
        <f>'May-24'!C26</f>
        <v>0</v>
      </c>
      <c r="D771" s="16">
        <f>'May-24'!D26</f>
        <v>398665.40000000026</v>
      </c>
      <c r="E771" s="56">
        <f>'May-24'!E26</f>
        <v>0</v>
      </c>
      <c r="F771" s="16">
        <f>'May-24'!F26</f>
        <v>0</v>
      </c>
      <c r="G771" s="6">
        <f>'May-24'!G26</f>
        <v>0</v>
      </c>
    </row>
    <row r="772" spans="1:7">
      <c r="A772" s="15">
        <v>45437</v>
      </c>
      <c r="B772" s="16">
        <v>200</v>
      </c>
      <c r="C772" s="16">
        <f>'May-24'!C27</f>
        <v>0</v>
      </c>
      <c r="D772" s="16">
        <f>'May-24'!D27</f>
        <v>398665.40000000026</v>
      </c>
      <c r="E772" s="56">
        <f>'May-24'!E27</f>
        <v>0</v>
      </c>
      <c r="F772" s="16">
        <f>'May-24'!F27</f>
        <v>0</v>
      </c>
      <c r="G772" s="6">
        <f>'May-24'!G27</f>
        <v>0</v>
      </c>
    </row>
    <row r="773" spans="1:7">
      <c r="A773" s="15">
        <v>45438</v>
      </c>
      <c r="B773" s="16">
        <v>200</v>
      </c>
      <c r="C773" s="16">
        <f>'May-24'!C28</f>
        <v>0</v>
      </c>
      <c r="D773" s="16">
        <f>'May-24'!D28</f>
        <v>398665.40000000026</v>
      </c>
      <c r="E773" s="56">
        <f>'May-24'!E28</f>
        <v>0</v>
      </c>
      <c r="F773" s="16">
        <f>'May-24'!F28</f>
        <v>0</v>
      </c>
      <c r="G773" s="6">
        <f>'May-24'!G28</f>
        <v>0</v>
      </c>
    </row>
    <row r="774" spans="1:7">
      <c r="A774" s="15">
        <v>45439</v>
      </c>
      <c r="B774" s="16">
        <v>200</v>
      </c>
      <c r="C774" s="16">
        <f>'May-24'!C29</f>
        <v>0</v>
      </c>
      <c r="D774" s="16">
        <f>'May-24'!D29</f>
        <v>398665.40000000026</v>
      </c>
      <c r="E774" s="56">
        <f>'May-24'!E29</f>
        <v>0</v>
      </c>
      <c r="F774" s="16">
        <f>'May-24'!F29</f>
        <v>0</v>
      </c>
      <c r="G774" s="6">
        <f>'May-24'!G29</f>
        <v>0</v>
      </c>
    </row>
    <row r="775" spans="1:7">
      <c r="A775" s="15">
        <v>45440</v>
      </c>
      <c r="B775" s="16">
        <v>200</v>
      </c>
      <c r="C775" s="16">
        <f>'May-24'!C30</f>
        <v>0</v>
      </c>
      <c r="D775" s="16">
        <f>'May-24'!D30</f>
        <v>398665.40000000026</v>
      </c>
      <c r="E775" s="56">
        <f>'May-24'!E30</f>
        <v>0</v>
      </c>
      <c r="F775" s="16">
        <f>'May-24'!F30</f>
        <v>0</v>
      </c>
      <c r="G775" s="6">
        <f>'May-24'!G30</f>
        <v>0</v>
      </c>
    </row>
    <row r="776" spans="1:7">
      <c r="A776" s="15">
        <v>45441</v>
      </c>
      <c r="B776" s="16">
        <v>200</v>
      </c>
      <c r="C776" s="16">
        <f>'May-24'!C31</f>
        <v>0</v>
      </c>
      <c r="D776" s="16">
        <f>'May-24'!D31</f>
        <v>398665.40000000026</v>
      </c>
      <c r="E776" s="56">
        <f>'May-24'!E31</f>
        <v>0</v>
      </c>
      <c r="F776" s="16">
        <f>'May-24'!F31</f>
        <v>0</v>
      </c>
      <c r="G776" s="6">
        <f>'May-24'!G31</f>
        <v>0</v>
      </c>
    </row>
    <row r="777" spans="1:7">
      <c r="A777" s="15">
        <v>45442</v>
      </c>
      <c r="B777" s="16">
        <v>200</v>
      </c>
      <c r="C777" s="16">
        <f>'May-24'!C32</f>
        <v>0</v>
      </c>
      <c r="D777" s="16">
        <f>'May-24'!D32</f>
        <v>398665.40000000026</v>
      </c>
      <c r="E777" s="56">
        <f>'May-24'!E32</f>
        <v>0</v>
      </c>
      <c r="F777" s="16">
        <f>'May-24'!F32</f>
        <v>0</v>
      </c>
      <c r="G777" s="6">
        <f>'May-24'!G32</f>
        <v>0</v>
      </c>
    </row>
    <row r="778" spans="1:7">
      <c r="A778" s="15">
        <v>45443</v>
      </c>
      <c r="B778" s="16">
        <v>200</v>
      </c>
      <c r="C778" s="16">
        <f>'May-24'!C33</f>
        <v>0</v>
      </c>
      <c r="D778" s="16">
        <f>'May-24'!D33</f>
        <v>398665.40000000026</v>
      </c>
      <c r="E778" s="56">
        <f>'May-24'!E33</f>
        <v>0</v>
      </c>
      <c r="F778" s="16">
        <f>'May-24'!F33</f>
        <v>0</v>
      </c>
      <c r="G778" s="6">
        <f>'May-24'!G33</f>
        <v>0</v>
      </c>
    </row>
    <row r="779" spans="1:7">
      <c r="A779" s="15">
        <v>45444</v>
      </c>
      <c r="B779" s="16">
        <v>200</v>
      </c>
      <c r="C779" s="16">
        <f>'June-24'!C3</f>
        <v>0</v>
      </c>
      <c r="D779" s="16">
        <f>'June-24'!D3</f>
        <v>398665.40000000026</v>
      </c>
      <c r="E779" s="56">
        <f>'June-24'!E3</f>
        <v>0</v>
      </c>
      <c r="F779" s="16">
        <f>'June-24'!F3</f>
        <v>0</v>
      </c>
      <c r="G779" s="6">
        <f>'June-24'!G3</f>
        <v>0</v>
      </c>
    </row>
    <row r="780" spans="1:7">
      <c r="A780" s="15">
        <v>45445</v>
      </c>
      <c r="B780" s="16">
        <v>200</v>
      </c>
      <c r="C780" s="16">
        <f>'June-24'!C4</f>
        <v>0</v>
      </c>
      <c r="D780" s="16">
        <f>'June-24'!D4</f>
        <v>398665.40000000026</v>
      </c>
      <c r="E780" s="56">
        <f>'June-24'!E4</f>
        <v>0</v>
      </c>
      <c r="F780" s="16">
        <f>'June-24'!F4</f>
        <v>0</v>
      </c>
      <c r="G780" s="6">
        <f>'June-24'!G4</f>
        <v>0</v>
      </c>
    </row>
    <row r="781" spans="1:7">
      <c r="A781" s="15">
        <v>45446</v>
      </c>
      <c r="B781" s="16">
        <v>200</v>
      </c>
      <c r="C781" s="16">
        <f>'June-24'!C5</f>
        <v>0</v>
      </c>
      <c r="D781" s="16">
        <f>'June-24'!D5</f>
        <v>398665.40000000026</v>
      </c>
      <c r="E781" s="56">
        <f>'June-24'!E5</f>
        <v>0</v>
      </c>
      <c r="F781" s="16">
        <f>'June-24'!F5</f>
        <v>0</v>
      </c>
      <c r="G781" s="6">
        <f>'June-24'!G5</f>
        <v>0</v>
      </c>
    </row>
    <row r="782" spans="1:7">
      <c r="A782" s="15">
        <v>45447</v>
      </c>
      <c r="B782" s="16">
        <v>200</v>
      </c>
      <c r="C782" s="16">
        <f>'June-24'!C6</f>
        <v>0</v>
      </c>
      <c r="D782" s="16">
        <f>'June-24'!D6</f>
        <v>398665.40000000026</v>
      </c>
      <c r="E782" s="56">
        <f>'June-24'!E6</f>
        <v>0</v>
      </c>
      <c r="F782" s="16">
        <f>'June-24'!F6</f>
        <v>0</v>
      </c>
      <c r="G782" s="6">
        <f>'June-24'!G6</f>
        <v>0</v>
      </c>
    </row>
    <row r="783" spans="1:7">
      <c r="A783" s="15">
        <v>45448</v>
      </c>
      <c r="B783" s="16">
        <v>200</v>
      </c>
      <c r="C783" s="16">
        <f>'June-24'!C7</f>
        <v>0</v>
      </c>
      <c r="D783" s="16">
        <f>'June-24'!D7</f>
        <v>398665.40000000026</v>
      </c>
      <c r="E783" s="56">
        <f>'June-24'!E7</f>
        <v>0</v>
      </c>
      <c r="F783" s="16">
        <f>'June-24'!F7</f>
        <v>0</v>
      </c>
      <c r="G783" s="6">
        <f>'June-24'!G7</f>
        <v>0</v>
      </c>
    </row>
    <row r="784" spans="1:7">
      <c r="A784" s="15">
        <v>45449</v>
      </c>
      <c r="B784" s="16">
        <v>200</v>
      </c>
      <c r="C784" s="16">
        <f>'June-24'!C8</f>
        <v>0</v>
      </c>
      <c r="D784" s="16">
        <f>'June-24'!D8</f>
        <v>398665.40000000026</v>
      </c>
      <c r="E784" s="56">
        <f>'June-24'!E8</f>
        <v>0</v>
      </c>
      <c r="F784" s="16">
        <f>'June-24'!F8</f>
        <v>0</v>
      </c>
      <c r="G784" s="6">
        <f>'June-24'!G8</f>
        <v>0</v>
      </c>
    </row>
    <row r="785" spans="1:7">
      <c r="A785" s="15">
        <v>45450</v>
      </c>
      <c r="B785" s="16">
        <v>200</v>
      </c>
      <c r="C785" s="16">
        <f>'June-24'!C9</f>
        <v>0</v>
      </c>
      <c r="D785" s="16">
        <f>'June-24'!D9</f>
        <v>398665.40000000026</v>
      </c>
      <c r="E785" s="56">
        <f>'June-24'!E9</f>
        <v>0</v>
      </c>
      <c r="F785" s="16">
        <f>'June-24'!F9</f>
        <v>0</v>
      </c>
      <c r="G785" s="6">
        <f>'June-24'!G9</f>
        <v>0</v>
      </c>
    </row>
    <row r="786" spans="1:7">
      <c r="A786" s="15">
        <v>45451</v>
      </c>
      <c r="B786" s="16">
        <v>200</v>
      </c>
      <c r="C786" s="16">
        <f>'June-24'!C10</f>
        <v>0</v>
      </c>
      <c r="D786" s="16">
        <f>'June-24'!D10</f>
        <v>398665.40000000026</v>
      </c>
      <c r="E786" s="56">
        <f>'June-24'!E10</f>
        <v>0</v>
      </c>
      <c r="F786" s="16">
        <f>'June-24'!F10</f>
        <v>0</v>
      </c>
      <c r="G786" s="6">
        <f>'June-24'!G10</f>
        <v>0</v>
      </c>
    </row>
    <row r="787" spans="1:7">
      <c r="A787" s="15">
        <v>45452</v>
      </c>
      <c r="B787" s="16">
        <v>200</v>
      </c>
      <c r="C787" s="16">
        <f>'June-24'!C11</f>
        <v>0</v>
      </c>
      <c r="D787" s="16">
        <f>'June-24'!D11</f>
        <v>398665.40000000026</v>
      </c>
      <c r="E787" s="56">
        <f>'June-24'!E11</f>
        <v>0</v>
      </c>
      <c r="F787" s="16">
        <f>'June-24'!F11</f>
        <v>0</v>
      </c>
      <c r="G787" s="6">
        <f>'June-24'!G11</f>
        <v>0</v>
      </c>
    </row>
    <row r="788" spans="1:7">
      <c r="A788" s="15">
        <v>45453</v>
      </c>
      <c r="B788" s="16">
        <v>200</v>
      </c>
      <c r="C788" s="16">
        <f>'June-24'!C12</f>
        <v>0</v>
      </c>
      <c r="D788" s="16">
        <f>'June-24'!D12</f>
        <v>398665.40000000026</v>
      </c>
      <c r="E788" s="56">
        <f>'June-24'!E12</f>
        <v>0</v>
      </c>
      <c r="F788" s="16">
        <f>'June-24'!F12</f>
        <v>0</v>
      </c>
      <c r="G788" s="6">
        <f>'June-24'!G12</f>
        <v>0</v>
      </c>
    </row>
    <row r="789" spans="1:7">
      <c r="A789" s="15">
        <v>45454</v>
      </c>
      <c r="B789" s="16">
        <v>200</v>
      </c>
      <c r="C789" s="16">
        <f>'June-24'!C13</f>
        <v>0</v>
      </c>
      <c r="D789" s="16">
        <f>'June-24'!D13</f>
        <v>398665.40000000026</v>
      </c>
      <c r="E789" s="56">
        <f>'June-24'!E13</f>
        <v>0</v>
      </c>
      <c r="F789" s="16">
        <f>'June-24'!F13</f>
        <v>0</v>
      </c>
      <c r="G789" s="6">
        <f>'June-24'!G13</f>
        <v>0</v>
      </c>
    </row>
    <row r="790" spans="1:7">
      <c r="A790" s="15">
        <v>45455</v>
      </c>
      <c r="B790" s="16">
        <v>200</v>
      </c>
      <c r="C790" s="16">
        <f>'June-24'!C14</f>
        <v>0</v>
      </c>
      <c r="D790" s="16">
        <f>'June-24'!D14</f>
        <v>398665.40000000026</v>
      </c>
      <c r="E790" s="56">
        <f>'June-24'!E14</f>
        <v>0</v>
      </c>
      <c r="F790" s="16">
        <f>'June-24'!F14</f>
        <v>0</v>
      </c>
      <c r="G790" s="6">
        <f>'June-24'!G14</f>
        <v>0</v>
      </c>
    </row>
    <row r="791" spans="1:7">
      <c r="A791" s="15">
        <v>45456</v>
      </c>
      <c r="B791" s="16">
        <v>200</v>
      </c>
      <c r="C791" s="16">
        <f>'June-24'!C15</f>
        <v>0</v>
      </c>
      <c r="D791" s="16">
        <f>'June-24'!D15</f>
        <v>398665.40000000026</v>
      </c>
      <c r="E791" s="56">
        <f>'June-24'!E15</f>
        <v>0</v>
      </c>
      <c r="F791" s="16">
        <f>'June-24'!F15</f>
        <v>0</v>
      </c>
      <c r="G791" s="6">
        <f>'June-24'!G15</f>
        <v>0</v>
      </c>
    </row>
    <row r="792" spans="1:7">
      <c r="A792" s="15">
        <v>45457</v>
      </c>
      <c r="B792" s="16">
        <v>200</v>
      </c>
      <c r="C792" s="16">
        <f>'June-24'!C16</f>
        <v>0</v>
      </c>
      <c r="D792" s="16">
        <f>'June-24'!D16</f>
        <v>398665.40000000026</v>
      </c>
      <c r="E792" s="56">
        <f>'June-24'!E16</f>
        <v>0</v>
      </c>
      <c r="F792" s="16">
        <f>'June-24'!F16</f>
        <v>0</v>
      </c>
      <c r="G792" s="6">
        <f>'June-24'!G16</f>
        <v>0</v>
      </c>
    </row>
    <row r="793" spans="1:7">
      <c r="A793" s="15">
        <v>45458</v>
      </c>
      <c r="B793" s="16">
        <v>200</v>
      </c>
      <c r="C793" s="16">
        <f>'June-24'!C17</f>
        <v>0</v>
      </c>
      <c r="D793" s="16">
        <f>'June-24'!D17</f>
        <v>398665.40000000026</v>
      </c>
      <c r="E793" s="56">
        <f>'June-24'!E17</f>
        <v>0</v>
      </c>
      <c r="F793" s="16">
        <f>'June-24'!F17</f>
        <v>0</v>
      </c>
      <c r="G793" s="6">
        <f>'June-24'!G17</f>
        <v>0</v>
      </c>
    </row>
    <row r="794" spans="1:7">
      <c r="A794" s="15">
        <v>45459</v>
      </c>
      <c r="B794" s="16">
        <v>200</v>
      </c>
      <c r="C794" s="16">
        <f>'June-24'!C18</f>
        <v>0</v>
      </c>
      <c r="D794" s="16">
        <f>'June-24'!D18</f>
        <v>398665.40000000026</v>
      </c>
      <c r="E794" s="56">
        <f>'June-24'!E18</f>
        <v>0</v>
      </c>
      <c r="F794" s="16">
        <f>'June-24'!F18</f>
        <v>0</v>
      </c>
      <c r="G794" s="6">
        <f>'June-24'!G18</f>
        <v>0</v>
      </c>
    </row>
    <row r="795" spans="1:7">
      <c r="A795" s="15">
        <v>45460</v>
      </c>
      <c r="B795" s="16">
        <v>200</v>
      </c>
      <c r="C795" s="16">
        <f>'June-24'!C19</f>
        <v>0</v>
      </c>
      <c r="D795" s="16">
        <f>'June-24'!D19</f>
        <v>398665.40000000026</v>
      </c>
      <c r="E795" s="56">
        <f>'June-24'!E19</f>
        <v>0</v>
      </c>
      <c r="F795" s="16">
        <f>'June-24'!F19</f>
        <v>0</v>
      </c>
      <c r="G795" s="6">
        <f>'June-24'!G19</f>
        <v>0</v>
      </c>
    </row>
    <row r="796" spans="1:7">
      <c r="A796" s="15">
        <v>45461</v>
      </c>
      <c r="B796" s="16">
        <v>200</v>
      </c>
      <c r="C796" s="16">
        <f>'June-24'!C20</f>
        <v>0</v>
      </c>
      <c r="D796" s="16">
        <f>'June-24'!D20</f>
        <v>398665.40000000026</v>
      </c>
      <c r="E796" s="56">
        <f>'June-24'!E20</f>
        <v>0</v>
      </c>
      <c r="F796" s="16">
        <f>'June-24'!F20</f>
        <v>0</v>
      </c>
      <c r="G796" s="6">
        <f>'June-24'!G20</f>
        <v>0</v>
      </c>
    </row>
    <row r="797" spans="1:7">
      <c r="A797" s="15">
        <v>45462</v>
      </c>
      <c r="B797" s="16">
        <v>200</v>
      </c>
      <c r="C797" s="16">
        <f>'June-24'!C21</f>
        <v>0</v>
      </c>
      <c r="D797" s="16">
        <f>'June-24'!D21</f>
        <v>398665.40000000026</v>
      </c>
      <c r="E797" s="56">
        <f>'June-24'!E21</f>
        <v>0</v>
      </c>
      <c r="F797" s="16">
        <f>'June-24'!F21</f>
        <v>0</v>
      </c>
      <c r="G797" s="6">
        <f>'June-24'!G21</f>
        <v>0</v>
      </c>
    </row>
    <row r="798" spans="1:7">
      <c r="A798" s="15">
        <v>45463</v>
      </c>
      <c r="B798" s="16">
        <v>200</v>
      </c>
      <c r="C798" s="16">
        <f>'June-24'!C22</f>
        <v>0</v>
      </c>
      <c r="D798" s="16">
        <f>'June-24'!D22</f>
        <v>398665.40000000026</v>
      </c>
      <c r="E798" s="56">
        <f>'June-24'!E22</f>
        <v>0</v>
      </c>
      <c r="F798" s="16">
        <f>'June-24'!F22</f>
        <v>0</v>
      </c>
      <c r="G798" s="6">
        <f>'June-24'!G22</f>
        <v>0</v>
      </c>
    </row>
    <row r="799" spans="1:7">
      <c r="A799" s="15">
        <v>45464</v>
      </c>
      <c r="B799" s="16">
        <v>200</v>
      </c>
      <c r="C799" s="16">
        <f>'June-24'!C23</f>
        <v>0</v>
      </c>
      <c r="D799" s="16">
        <f>'June-24'!D23</f>
        <v>398665.40000000026</v>
      </c>
      <c r="E799" s="56">
        <f>'June-24'!E23</f>
        <v>0</v>
      </c>
      <c r="F799" s="16">
        <f>'June-24'!F23</f>
        <v>0</v>
      </c>
      <c r="G799" s="6">
        <f>'June-24'!G23</f>
        <v>0</v>
      </c>
    </row>
    <row r="800" spans="1:7">
      <c r="A800" s="15">
        <v>45465</v>
      </c>
      <c r="B800" s="16">
        <v>200</v>
      </c>
      <c r="C800" s="16">
        <f>'June-24'!C24</f>
        <v>0</v>
      </c>
      <c r="D800" s="16">
        <f>'June-24'!D24</f>
        <v>398665.40000000026</v>
      </c>
      <c r="E800" s="56">
        <f>'June-24'!E24</f>
        <v>0</v>
      </c>
      <c r="F800" s="16">
        <f>'June-24'!F24</f>
        <v>0</v>
      </c>
      <c r="G800" s="6">
        <f>'June-24'!G24</f>
        <v>0</v>
      </c>
    </row>
    <row r="801" spans="1:7">
      <c r="A801" s="15">
        <v>45466</v>
      </c>
      <c r="B801" s="16">
        <v>200</v>
      </c>
      <c r="C801" s="16">
        <f>'June-24'!C25</f>
        <v>0</v>
      </c>
      <c r="D801" s="16">
        <f>'June-24'!D25</f>
        <v>398665.40000000026</v>
      </c>
      <c r="E801" s="56">
        <f>'June-24'!E25</f>
        <v>0</v>
      </c>
      <c r="F801" s="16">
        <f>'June-24'!F25</f>
        <v>0</v>
      </c>
      <c r="G801" s="6">
        <f>'June-24'!G25</f>
        <v>0</v>
      </c>
    </row>
    <row r="802" spans="1:7">
      <c r="A802" s="15">
        <v>45467</v>
      </c>
      <c r="B802" s="16">
        <v>200</v>
      </c>
      <c r="C802" s="16">
        <f>'June-24'!C26</f>
        <v>0</v>
      </c>
      <c r="D802" s="16">
        <f>'June-24'!D26</f>
        <v>398665.40000000026</v>
      </c>
      <c r="E802" s="56">
        <f>'June-24'!E26</f>
        <v>0</v>
      </c>
      <c r="F802" s="16">
        <f>'June-24'!F26</f>
        <v>0</v>
      </c>
      <c r="G802" s="6">
        <f>'June-24'!G26</f>
        <v>0</v>
      </c>
    </row>
    <row r="803" spans="1:7">
      <c r="A803" s="15">
        <v>45468</v>
      </c>
      <c r="B803" s="16">
        <v>200</v>
      </c>
      <c r="C803" s="16">
        <f>'June-24'!C27</f>
        <v>0</v>
      </c>
      <c r="D803" s="16">
        <f>'June-24'!D27</f>
        <v>398665.40000000026</v>
      </c>
      <c r="E803" s="56">
        <f>'June-24'!E27</f>
        <v>0</v>
      </c>
      <c r="F803" s="16">
        <f>'June-24'!F27</f>
        <v>0</v>
      </c>
      <c r="G803" s="6">
        <f>'June-24'!G27</f>
        <v>0</v>
      </c>
    </row>
    <row r="804" spans="1:7">
      <c r="A804" s="15">
        <v>45469</v>
      </c>
      <c r="B804" s="16">
        <v>200</v>
      </c>
      <c r="C804" s="16">
        <f>'June-24'!C28</f>
        <v>0</v>
      </c>
      <c r="D804" s="16">
        <f>'June-24'!D28</f>
        <v>398665.40000000026</v>
      </c>
      <c r="E804" s="56">
        <f>'June-24'!E28</f>
        <v>0</v>
      </c>
      <c r="F804" s="16">
        <f>'June-24'!F28</f>
        <v>0</v>
      </c>
      <c r="G804" s="6">
        <f>'June-24'!G28</f>
        <v>0</v>
      </c>
    </row>
    <row r="805" spans="1:7">
      <c r="A805" s="15">
        <v>45470</v>
      </c>
      <c r="B805" s="16">
        <v>200</v>
      </c>
      <c r="C805" s="16">
        <f>'June-24'!C29</f>
        <v>0</v>
      </c>
      <c r="D805" s="16">
        <f>'June-24'!D29</f>
        <v>398665.40000000026</v>
      </c>
      <c r="E805" s="56">
        <f>'June-24'!E29</f>
        <v>0</v>
      </c>
      <c r="F805" s="16">
        <f>'June-24'!F29</f>
        <v>0</v>
      </c>
      <c r="G805" s="6">
        <f>'June-24'!G29</f>
        <v>0</v>
      </c>
    </row>
    <row r="806" spans="1:7">
      <c r="A806" s="15">
        <v>45471</v>
      </c>
      <c r="B806" s="16">
        <v>200</v>
      </c>
      <c r="C806" s="16">
        <f>'June-24'!C30</f>
        <v>0</v>
      </c>
      <c r="D806" s="16">
        <f>'June-24'!D30</f>
        <v>398665.40000000026</v>
      </c>
      <c r="E806" s="56">
        <f>'June-24'!E30</f>
        <v>0</v>
      </c>
      <c r="F806" s="16">
        <f>'June-24'!F30</f>
        <v>0</v>
      </c>
      <c r="G806" s="6">
        <f>'June-24'!G30</f>
        <v>0</v>
      </c>
    </row>
    <row r="807" spans="1:7">
      <c r="A807" s="15">
        <v>45472</v>
      </c>
      <c r="B807" s="16">
        <v>200</v>
      </c>
      <c r="C807" s="16">
        <f>'June-24'!C31</f>
        <v>0</v>
      </c>
      <c r="D807" s="16">
        <f>'June-24'!D31</f>
        <v>398665.40000000026</v>
      </c>
      <c r="E807" s="56">
        <f>'June-24'!E31</f>
        <v>0</v>
      </c>
      <c r="F807" s="16">
        <f>'June-24'!F31</f>
        <v>0</v>
      </c>
      <c r="G807" s="6">
        <f>'June-24'!G31</f>
        <v>0</v>
      </c>
    </row>
    <row r="808" spans="1:7">
      <c r="A808" s="15">
        <v>45473</v>
      </c>
      <c r="B808" s="16">
        <v>200</v>
      </c>
      <c r="C808" s="16">
        <f>'June-24'!C32</f>
        <v>0</v>
      </c>
      <c r="D808" s="16">
        <f>'June-24'!D32</f>
        <v>398665.40000000026</v>
      </c>
      <c r="E808" s="56">
        <f>'June-24'!E32</f>
        <v>0</v>
      </c>
      <c r="F808" s="16">
        <f>'June-24'!F32</f>
        <v>0</v>
      </c>
      <c r="G808" s="6">
        <f>'June-24'!G32</f>
        <v>0</v>
      </c>
    </row>
    <row r="809" spans="1:7">
      <c r="A809" s="15">
        <v>45474</v>
      </c>
      <c r="B809" s="16">
        <v>200</v>
      </c>
      <c r="C809" s="16">
        <f>'July-24'!C3</f>
        <v>0</v>
      </c>
      <c r="D809" s="16">
        <f>'July-24'!D3</f>
        <v>398665.40000000026</v>
      </c>
      <c r="E809" s="56">
        <f>'July-24'!E3</f>
        <v>0</v>
      </c>
      <c r="F809" s="16">
        <f>'July-24'!F3</f>
        <v>0</v>
      </c>
      <c r="G809" s="6">
        <f>'July-24'!G3</f>
        <v>0</v>
      </c>
    </row>
    <row r="810" spans="1:7">
      <c r="A810" s="15">
        <v>45475</v>
      </c>
      <c r="B810" s="16">
        <v>200</v>
      </c>
      <c r="C810" s="16">
        <f>'July-24'!C4</f>
        <v>0</v>
      </c>
      <c r="D810" s="16">
        <f>'July-24'!D4</f>
        <v>398665.40000000026</v>
      </c>
      <c r="E810" s="56">
        <f>'July-24'!E4</f>
        <v>0</v>
      </c>
      <c r="F810" s="16">
        <f>'July-24'!F4</f>
        <v>0</v>
      </c>
      <c r="G810" s="6">
        <f>'July-24'!G4</f>
        <v>0</v>
      </c>
    </row>
    <row r="811" spans="1:7">
      <c r="A811" s="15">
        <v>45476</v>
      </c>
      <c r="B811" s="16">
        <v>200</v>
      </c>
      <c r="C811" s="16">
        <f>'July-24'!C5</f>
        <v>0</v>
      </c>
      <c r="D811" s="16">
        <f>'July-24'!D5</f>
        <v>398665.40000000026</v>
      </c>
      <c r="E811" s="56">
        <f>'July-24'!E5</f>
        <v>0</v>
      </c>
      <c r="F811" s="16">
        <f>'July-24'!F5</f>
        <v>0</v>
      </c>
      <c r="G811" s="6">
        <f>'July-24'!G5</f>
        <v>0</v>
      </c>
    </row>
    <row r="812" spans="1:7">
      <c r="A812" s="15">
        <v>45477</v>
      </c>
      <c r="B812" s="16">
        <v>200</v>
      </c>
      <c r="C812" s="16">
        <f>'July-24'!C6</f>
        <v>0</v>
      </c>
      <c r="D812" s="16">
        <f>'July-24'!D6</f>
        <v>398665.40000000026</v>
      </c>
      <c r="E812" s="56">
        <f>'July-24'!E6</f>
        <v>0</v>
      </c>
      <c r="F812" s="16">
        <f>'July-24'!F6</f>
        <v>0</v>
      </c>
      <c r="G812" s="6">
        <f>'July-24'!G6</f>
        <v>0</v>
      </c>
    </row>
    <row r="813" spans="1:7">
      <c r="A813" s="15">
        <v>45478</v>
      </c>
      <c r="B813" s="16">
        <v>200</v>
      </c>
      <c r="C813" s="16">
        <f>'July-24'!C7</f>
        <v>0</v>
      </c>
      <c r="D813" s="16">
        <f>'July-24'!D7</f>
        <v>398665.40000000026</v>
      </c>
      <c r="E813" s="56">
        <f>'July-24'!E7</f>
        <v>0</v>
      </c>
      <c r="F813" s="16">
        <f>'July-24'!F7</f>
        <v>0</v>
      </c>
      <c r="G813" s="6">
        <f>'July-24'!G7</f>
        <v>0</v>
      </c>
    </row>
    <row r="814" spans="1:7">
      <c r="A814" s="15">
        <v>45479</v>
      </c>
      <c r="B814" s="16">
        <v>200</v>
      </c>
      <c r="C814" s="16">
        <f>'July-24'!C8</f>
        <v>0</v>
      </c>
      <c r="D814" s="16">
        <f>'July-24'!D8</f>
        <v>398665.40000000026</v>
      </c>
      <c r="E814" s="56">
        <f>'July-24'!E8</f>
        <v>0</v>
      </c>
      <c r="F814" s="16">
        <f>'July-24'!F8</f>
        <v>0</v>
      </c>
      <c r="G814" s="6">
        <f>'July-24'!G8</f>
        <v>0</v>
      </c>
    </row>
    <row r="815" spans="1:7">
      <c r="A815" s="15">
        <v>45480</v>
      </c>
      <c r="B815" s="16">
        <v>200</v>
      </c>
      <c r="C815" s="16">
        <f>'July-24'!C9</f>
        <v>0</v>
      </c>
      <c r="D815" s="16">
        <f>'July-24'!D9</f>
        <v>398665.40000000026</v>
      </c>
      <c r="E815" s="56">
        <f>'July-24'!E9</f>
        <v>0</v>
      </c>
      <c r="F815" s="16">
        <f>'July-24'!F9</f>
        <v>0</v>
      </c>
      <c r="G815" s="6">
        <f>'July-24'!G9</f>
        <v>0</v>
      </c>
    </row>
    <row r="816" spans="1:7">
      <c r="A816" s="15">
        <v>45481</v>
      </c>
      <c r="B816" s="16">
        <v>200</v>
      </c>
      <c r="C816" s="16">
        <f>'July-24'!C10</f>
        <v>0</v>
      </c>
      <c r="D816" s="16">
        <f>'July-24'!D10</f>
        <v>398665.40000000026</v>
      </c>
      <c r="E816" s="56">
        <f>'July-24'!E10</f>
        <v>0</v>
      </c>
      <c r="F816" s="16">
        <f>'July-24'!F10</f>
        <v>0</v>
      </c>
      <c r="G816" s="6">
        <f>'July-24'!G10</f>
        <v>0</v>
      </c>
    </row>
    <row r="817" spans="1:7">
      <c r="A817" s="15">
        <v>45482</v>
      </c>
      <c r="B817" s="16">
        <v>200</v>
      </c>
      <c r="C817" s="16">
        <f>'July-24'!C11</f>
        <v>0</v>
      </c>
      <c r="D817" s="16">
        <f>'July-24'!D11</f>
        <v>398665.40000000026</v>
      </c>
      <c r="E817" s="56">
        <f>'July-24'!E11</f>
        <v>0</v>
      </c>
      <c r="F817" s="16">
        <f>'July-24'!F11</f>
        <v>0</v>
      </c>
      <c r="G817" s="6">
        <f>'July-24'!G11</f>
        <v>0</v>
      </c>
    </row>
    <row r="818" spans="1:7">
      <c r="A818" s="15">
        <v>45483</v>
      </c>
      <c r="B818" s="16">
        <v>200</v>
      </c>
      <c r="C818" s="16">
        <f>'July-24'!C12</f>
        <v>0</v>
      </c>
      <c r="D818" s="16">
        <f>'July-24'!D12</f>
        <v>398665.40000000026</v>
      </c>
      <c r="E818" s="56">
        <f>'July-24'!E12</f>
        <v>0</v>
      </c>
      <c r="F818" s="16">
        <f>'July-24'!F12</f>
        <v>0</v>
      </c>
      <c r="G818" s="6">
        <f>'July-24'!G12</f>
        <v>0</v>
      </c>
    </row>
    <row r="819" spans="1:7">
      <c r="A819" s="15">
        <v>45484</v>
      </c>
      <c r="B819" s="16">
        <v>200</v>
      </c>
      <c r="C819" s="16">
        <f>'July-24'!C13</f>
        <v>0</v>
      </c>
      <c r="D819" s="16">
        <f>'July-24'!D13</f>
        <v>398665.40000000026</v>
      </c>
      <c r="E819" s="56">
        <f>'July-24'!E13</f>
        <v>0</v>
      </c>
      <c r="F819" s="16">
        <f>'July-24'!F13</f>
        <v>0</v>
      </c>
      <c r="G819" s="6">
        <f>'July-24'!G13</f>
        <v>0</v>
      </c>
    </row>
    <row r="820" spans="1:7">
      <c r="A820" s="15">
        <v>45485</v>
      </c>
      <c r="B820" s="16">
        <v>200</v>
      </c>
      <c r="C820" s="16">
        <f>'July-24'!C14</f>
        <v>0</v>
      </c>
      <c r="D820" s="16">
        <f>'July-24'!D14</f>
        <v>398665.40000000026</v>
      </c>
      <c r="E820" s="56">
        <f>'July-24'!E14</f>
        <v>0</v>
      </c>
      <c r="F820" s="16">
        <f>'July-24'!F14</f>
        <v>0</v>
      </c>
      <c r="G820" s="6">
        <f>'July-24'!G14</f>
        <v>0</v>
      </c>
    </row>
    <row r="821" spans="1:7">
      <c r="A821" s="15">
        <v>45486</v>
      </c>
      <c r="B821" s="16">
        <v>200</v>
      </c>
      <c r="C821" s="16">
        <f>'July-24'!C15</f>
        <v>0</v>
      </c>
      <c r="D821" s="16">
        <f>'July-24'!D15</f>
        <v>398665.40000000026</v>
      </c>
      <c r="E821" s="56">
        <f>'July-24'!E15</f>
        <v>0</v>
      </c>
      <c r="F821" s="16">
        <f>'July-24'!F15</f>
        <v>0</v>
      </c>
      <c r="G821" s="6">
        <f>'July-24'!G15</f>
        <v>0</v>
      </c>
    </row>
    <row r="822" spans="1:7">
      <c r="A822" s="15">
        <v>45487</v>
      </c>
      <c r="B822" s="16">
        <v>200</v>
      </c>
      <c r="C822" s="16">
        <f>'July-24'!C16</f>
        <v>0</v>
      </c>
      <c r="D822" s="16">
        <f>'July-24'!D16</f>
        <v>398665.40000000026</v>
      </c>
      <c r="E822" s="56">
        <f>'July-24'!E16</f>
        <v>0</v>
      </c>
      <c r="F822" s="16">
        <f>'July-24'!F16</f>
        <v>0</v>
      </c>
      <c r="G822" s="6">
        <f>'July-24'!G16</f>
        <v>0</v>
      </c>
    </row>
    <row r="823" spans="1:7">
      <c r="A823" s="15">
        <v>45488</v>
      </c>
      <c r="B823" s="16">
        <v>200</v>
      </c>
      <c r="C823" s="16">
        <f>'July-24'!C17</f>
        <v>0</v>
      </c>
      <c r="D823" s="16">
        <f>'July-24'!D17</f>
        <v>398665.40000000026</v>
      </c>
      <c r="E823" s="56">
        <f>'July-24'!E17</f>
        <v>0</v>
      </c>
      <c r="F823" s="16">
        <f>'July-24'!F17</f>
        <v>0</v>
      </c>
      <c r="G823" s="6">
        <f>'July-24'!G17</f>
        <v>0</v>
      </c>
    </row>
    <row r="824" spans="1:7">
      <c r="A824" s="15">
        <v>45489</v>
      </c>
      <c r="B824" s="16">
        <v>200</v>
      </c>
      <c r="C824" s="16">
        <f>'July-24'!C18</f>
        <v>0</v>
      </c>
      <c r="D824" s="16">
        <f>'July-24'!D18</f>
        <v>398665.40000000026</v>
      </c>
      <c r="E824" s="56">
        <f>'July-24'!E18</f>
        <v>0</v>
      </c>
      <c r="F824" s="16">
        <f>'July-24'!F18</f>
        <v>0</v>
      </c>
      <c r="G824" s="6">
        <f>'July-24'!G18</f>
        <v>0</v>
      </c>
    </row>
    <row r="825" spans="1:7">
      <c r="A825" s="15">
        <v>45490</v>
      </c>
      <c r="B825" s="16">
        <v>200</v>
      </c>
      <c r="C825" s="16">
        <f>'July-24'!C19</f>
        <v>0</v>
      </c>
      <c r="D825" s="16">
        <f>'July-24'!D19</f>
        <v>398665.40000000026</v>
      </c>
      <c r="E825" s="56">
        <f>'July-24'!E19</f>
        <v>0</v>
      </c>
      <c r="F825" s="16">
        <f>'July-24'!F19</f>
        <v>0</v>
      </c>
      <c r="G825" s="6">
        <f>'July-24'!G19</f>
        <v>0</v>
      </c>
    </row>
    <row r="826" spans="1:7">
      <c r="A826" s="15">
        <v>45491</v>
      </c>
      <c r="B826" s="16">
        <v>200</v>
      </c>
      <c r="C826" s="16">
        <f>'July-24'!C20</f>
        <v>0</v>
      </c>
      <c r="D826" s="16">
        <f>'July-24'!D20</f>
        <v>398665.40000000026</v>
      </c>
      <c r="E826" s="56">
        <f>'July-24'!E20</f>
        <v>0</v>
      </c>
      <c r="F826" s="16">
        <f>'July-24'!F20</f>
        <v>0</v>
      </c>
      <c r="G826" s="6">
        <f>'July-24'!G20</f>
        <v>0</v>
      </c>
    </row>
    <row r="827" spans="1:7">
      <c r="A827" s="15">
        <v>45492</v>
      </c>
      <c r="B827" s="16">
        <v>200</v>
      </c>
      <c r="C827" s="16">
        <f>'July-24'!C21</f>
        <v>0</v>
      </c>
      <c r="D827" s="16">
        <f>'July-24'!D21</f>
        <v>398665.40000000026</v>
      </c>
      <c r="E827" s="56">
        <f>'July-24'!E21</f>
        <v>0</v>
      </c>
      <c r="F827" s="16">
        <f>'July-24'!F21</f>
        <v>0</v>
      </c>
      <c r="G827" s="6">
        <f>'July-24'!G21</f>
        <v>0</v>
      </c>
    </row>
    <row r="828" spans="1:7">
      <c r="A828" s="15">
        <v>45493</v>
      </c>
      <c r="B828" s="16">
        <v>200</v>
      </c>
      <c r="C828" s="16">
        <f>'July-24'!C22</f>
        <v>0</v>
      </c>
      <c r="D828" s="16">
        <f>'July-24'!D22</f>
        <v>398665.40000000026</v>
      </c>
      <c r="E828" s="56">
        <f>'July-24'!E22</f>
        <v>0</v>
      </c>
      <c r="F828" s="16">
        <f>'July-24'!F22</f>
        <v>0</v>
      </c>
      <c r="G828" s="6">
        <f>'July-24'!G22</f>
        <v>0</v>
      </c>
    </row>
    <row r="829" spans="1:7">
      <c r="A829" s="15">
        <v>45494</v>
      </c>
      <c r="B829" s="16">
        <v>200</v>
      </c>
      <c r="C829" s="16">
        <f>'July-24'!C23</f>
        <v>0</v>
      </c>
      <c r="D829" s="16">
        <f>'July-24'!D23</f>
        <v>398665.40000000026</v>
      </c>
      <c r="E829" s="56">
        <f>'July-24'!E23</f>
        <v>0</v>
      </c>
      <c r="F829" s="16">
        <f>'July-24'!F23</f>
        <v>0</v>
      </c>
      <c r="G829" s="6">
        <f>'July-24'!G23</f>
        <v>0</v>
      </c>
    </row>
    <row r="830" spans="1:7">
      <c r="A830" s="15">
        <v>45495</v>
      </c>
      <c r="B830" s="16">
        <v>200</v>
      </c>
      <c r="C830" s="16">
        <f>'July-24'!C24</f>
        <v>0</v>
      </c>
      <c r="D830" s="16">
        <f>'July-24'!D24</f>
        <v>398665.40000000026</v>
      </c>
      <c r="E830" s="56">
        <f>'July-24'!E24</f>
        <v>0</v>
      </c>
      <c r="F830" s="16">
        <f>'July-24'!F24</f>
        <v>0</v>
      </c>
      <c r="G830" s="6">
        <f>'July-24'!G24</f>
        <v>0</v>
      </c>
    </row>
    <row r="831" spans="1:7">
      <c r="A831" s="15">
        <v>45496</v>
      </c>
      <c r="B831" s="16">
        <v>200</v>
      </c>
      <c r="C831" s="16">
        <f>'July-24'!C25</f>
        <v>0</v>
      </c>
      <c r="D831" s="16">
        <f>'July-24'!D25</f>
        <v>398665.40000000026</v>
      </c>
      <c r="E831" s="56">
        <f>'July-24'!E25</f>
        <v>0</v>
      </c>
      <c r="F831" s="16">
        <f>'July-24'!F25</f>
        <v>0</v>
      </c>
      <c r="G831" s="6">
        <f>'July-24'!G25</f>
        <v>0</v>
      </c>
    </row>
    <row r="832" spans="1:7">
      <c r="A832" s="15">
        <v>45497</v>
      </c>
      <c r="B832" s="16">
        <v>200</v>
      </c>
      <c r="C832" s="16">
        <f>'July-24'!C26</f>
        <v>0</v>
      </c>
      <c r="D832" s="16">
        <f>'July-24'!D26</f>
        <v>398665.40000000026</v>
      </c>
      <c r="E832" s="56">
        <f>'July-24'!E26</f>
        <v>0</v>
      </c>
      <c r="F832" s="16">
        <f>'July-24'!F26</f>
        <v>0</v>
      </c>
      <c r="G832" s="6">
        <f>'July-24'!G26</f>
        <v>0</v>
      </c>
    </row>
    <row r="833" spans="1:7">
      <c r="A833" s="15">
        <v>45498</v>
      </c>
      <c r="B833" s="16">
        <v>200</v>
      </c>
      <c r="C833" s="16">
        <f>'July-24'!C27</f>
        <v>0</v>
      </c>
      <c r="D833" s="16">
        <f>'July-24'!D27</f>
        <v>398665.40000000026</v>
      </c>
      <c r="E833" s="56">
        <f>'July-24'!E27</f>
        <v>0</v>
      </c>
      <c r="F833" s="16">
        <f>'July-24'!F27</f>
        <v>0</v>
      </c>
      <c r="G833" s="6">
        <f>'July-24'!G27</f>
        <v>0</v>
      </c>
    </row>
    <row r="834" spans="1:7">
      <c r="A834" s="15">
        <v>45499</v>
      </c>
      <c r="B834" s="16">
        <v>200</v>
      </c>
      <c r="C834" s="16">
        <f>'July-24'!C28</f>
        <v>0</v>
      </c>
      <c r="D834" s="16">
        <f>'July-24'!D28</f>
        <v>398665.40000000026</v>
      </c>
      <c r="E834" s="56">
        <f>'July-24'!E28</f>
        <v>0</v>
      </c>
      <c r="F834" s="16">
        <f>'July-24'!F28</f>
        <v>0</v>
      </c>
      <c r="G834" s="6">
        <f>'July-24'!G28</f>
        <v>0</v>
      </c>
    </row>
    <row r="835" spans="1:7">
      <c r="A835" s="15">
        <v>45500</v>
      </c>
      <c r="B835" s="16">
        <v>200</v>
      </c>
      <c r="C835" s="16">
        <f>'July-24'!C29</f>
        <v>0</v>
      </c>
      <c r="D835" s="16">
        <f>'July-24'!D29</f>
        <v>398665.40000000026</v>
      </c>
      <c r="E835" s="56">
        <f>'July-24'!E29</f>
        <v>0</v>
      </c>
      <c r="F835" s="16">
        <f>'July-24'!F29</f>
        <v>0</v>
      </c>
      <c r="G835" s="6">
        <f>'July-24'!G29</f>
        <v>0</v>
      </c>
    </row>
    <row r="836" spans="1:7">
      <c r="A836" s="15">
        <v>45501</v>
      </c>
      <c r="B836" s="16">
        <v>200</v>
      </c>
      <c r="C836" s="16">
        <f>'July-24'!C30</f>
        <v>0</v>
      </c>
      <c r="D836" s="16">
        <f>'July-24'!D30</f>
        <v>398665.40000000026</v>
      </c>
      <c r="E836" s="56">
        <f>'July-24'!E30</f>
        <v>0</v>
      </c>
      <c r="F836" s="16">
        <f>'July-24'!F30</f>
        <v>0</v>
      </c>
      <c r="G836" s="6">
        <f>'July-24'!G30</f>
        <v>0</v>
      </c>
    </row>
    <row r="837" spans="1:7">
      <c r="A837" s="15">
        <v>45502</v>
      </c>
      <c r="B837" s="16">
        <v>200</v>
      </c>
      <c r="C837" s="16">
        <f>'July-24'!C31</f>
        <v>0</v>
      </c>
      <c r="D837" s="16">
        <f>'July-24'!D31</f>
        <v>398665.40000000026</v>
      </c>
      <c r="E837" s="56">
        <f>'July-24'!E31</f>
        <v>0</v>
      </c>
      <c r="F837" s="16">
        <f>'July-24'!F31</f>
        <v>0</v>
      </c>
      <c r="G837" s="6">
        <f>'July-24'!G31</f>
        <v>0</v>
      </c>
    </row>
    <row r="838" spans="1:7">
      <c r="A838" s="15">
        <v>45503</v>
      </c>
      <c r="B838" s="16">
        <v>200</v>
      </c>
      <c r="C838" s="16">
        <f>'July-24'!C32</f>
        <v>0</v>
      </c>
      <c r="D838" s="16">
        <f>'July-24'!D32</f>
        <v>398665.40000000026</v>
      </c>
      <c r="E838" s="56">
        <f>'July-24'!E32</f>
        <v>0</v>
      </c>
      <c r="F838" s="16">
        <f>'July-24'!F32</f>
        <v>0</v>
      </c>
      <c r="G838" s="6">
        <f>'July-24'!G32</f>
        <v>0</v>
      </c>
    </row>
    <row r="839" spans="1:7">
      <c r="A839" s="15">
        <v>45504</v>
      </c>
      <c r="B839" s="16">
        <v>200</v>
      </c>
      <c r="C839" s="16">
        <f>'July-24'!C33</f>
        <v>0</v>
      </c>
      <c r="D839" s="16">
        <f>'July-24'!D33</f>
        <v>398665.40000000026</v>
      </c>
      <c r="E839" s="56">
        <f>'July-24'!E33</f>
        <v>0</v>
      </c>
      <c r="F839" s="16">
        <f>'July-24'!F33</f>
        <v>0</v>
      </c>
      <c r="G839" s="6">
        <f>'July-24'!G33</f>
        <v>0</v>
      </c>
    </row>
    <row r="840" spans="1:7">
      <c r="A840" s="15">
        <v>45505</v>
      </c>
      <c r="B840" s="16">
        <v>200</v>
      </c>
      <c r="C840" s="16">
        <f>'Aug-24'!C3</f>
        <v>0</v>
      </c>
      <c r="D840" s="16">
        <f>'Aug-24'!D3</f>
        <v>398665.40000000026</v>
      </c>
      <c r="E840" s="56">
        <f>'Aug-24'!E3</f>
        <v>0</v>
      </c>
      <c r="F840" s="16">
        <f>'Aug-24'!F3</f>
        <v>0</v>
      </c>
      <c r="G840" s="6">
        <f>'Aug-24'!G3</f>
        <v>0</v>
      </c>
    </row>
    <row r="841" spans="1:7">
      <c r="A841" s="15">
        <v>45506</v>
      </c>
      <c r="B841" s="16">
        <v>200</v>
      </c>
      <c r="C841" s="16">
        <f>'Aug-24'!C4</f>
        <v>0</v>
      </c>
      <c r="D841" s="16">
        <f>'Aug-24'!D4</f>
        <v>398665.40000000026</v>
      </c>
      <c r="E841" s="56">
        <f>'Aug-24'!E4</f>
        <v>0</v>
      </c>
      <c r="F841" s="16">
        <f>'Aug-24'!F4</f>
        <v>0</v>
      </c>
      <c r="G841" s="6">
        <f>'Aug-24'!G4</f>
        <v>0</v>
      </c>
    </row>
    <row r="842" spans="1:7">
      <c r="A842" s="15">
        <v>45507</v>
      </c>
      <c r="B842" s="16">
        <v>200</v>
      </c>
      <c r="C842" s="16">
        <f>'Aug-24'!C5</f>
        <v>0</v>
      </c>
      <c r="D842" s="16">
        <f>'Aug-24'!D5</f>
        <v>398665.40000000026</v>
      </c>
      <c r="E842" s="56">
        <f>'Aug-24'!E5</f>
        <v>0</v>
      </c>
      <c r="F842" s="16">
        <f>'Aug-24'!F5</f>
        <v>0</v>
      </c>
      <c r="G842" s="6">
        <f>'Aug-24'!G5</f>
        <v>0</v>
      </c>
    </row>
    <row r="843" spans="1:7">
      <c r="A843" s="15">
        <v>45508</v>
      </c>
      <c r="B843" s="16">
        <v>200</v>
      </c>
      <c r="C843" s="16">
        <f>'Aug-24'!C6</f>
        <v>0</v>
      </c>
      <c r="D843" s="16">
        <f>'Aug-24'!D6</f>
        <v>398665.40000000026</v>
      </c>
      <c r="E843" s="56">
        <f>'Aug-24'!E6</f>
        <v>0</v>
      </c>
      <c r="F843" s="16">
        <f>'Aug-24'!F6</f>
        <v>0</v>
      </c>
      <c r="G843" s="6">
        <f>'Aug-24'!G6</f>
        <v>0</v>
      </c>
    </row>
    <row r="844" spans="1:7">
      <c r="A844" s="15">
        <v>45509</v>
      </c>
      <c r="B844" s="16">
        <v>200</v>
      </c>
      <c r="C844" s="16">
        <f>'Aug-24'!C7</f>
        <v>0</v>
      </c>
      <c r="D844" s="16">
        <f>'Aug-24'!D7</f>
        <v>398665.40000000026</v>
      </c>
      <c r="E844" s="56">
        <f>'Aug-24'!E7</f>
        <v>0</v>
      </c>
      <c r="F844" s="16">
        <f>'Aug-24'!F7</f>
        <v>0</v>
      </c>
      <c r="G844" s="6">
        <f>'Aug-24'!G7</f>
        <v>0</v>
      </c>
    </row>
    <row r="845" spans="1:7">
      <c r="A845" s="15">
        <v>45510</v>
      </c>
      <c r="B845" s="16">
        <v>200</v>
      </c>
      <c r="C845" s="16">
        <f>'Aug-24'!C8</f>
        <v>0</v>
      </c>
      <c r="D845" s="16">
        <f>'Aug-24'!D8</f>
        <v>398665.40000000026</v>
      </c>
      <c r="E845" s="56">
        <f>'Aug-24'!E8</f>
        <v>0</v>
      </c>
      <c r="F845" s="16">
        <f>'Aug-24'!F8</f>
        <v>0</v>
      </c>
      <c r="G845" s="6">
        <f>'Aug-24'!G8</f>
        <v>0</v>
      </c>
    </row>
    <row r="846" spans="1:7">
      <c r="A846" s="15">
        <v>45511</v>
      </c>
      <c r="B846" s="16">
        <v>200</v>
      </c>
      <c r="C846" s="16">
        <f>'Aug-24'!C9</f>
        <v>0</v>
      </c>
      <c r="D846" s="16">
        <f>'Aug-24'!D9</f>
        <v>398665.40000000026</v>
      </c>
      <c r="E846" s="56">
        <f>'Aug-24'!E9</f>
        <v>0</v>
      </c>
      <c r="F846" s="16">
        <f>'Aug-24'!F9</f>
        <v>0</v>
      </c>
      <c r="G846" s="6">
        <f>'Aug-24'!G9</f>
        <v>0</v>
      </c>
    </row>
    <row r="847" spans="1:7">
      <c r="A847" s="15">
        <v>45512</v>
      </c>
      <c r="B847" s="16">
        <v>200</v>
      </c>
      <c r="C847" s="16">
        <f>'Aug-24'!C10</f>
        <v>0</v>
      </c>
      <c r="D847" s="16">
        <f>'Aug-24'!D10</f>
        <v>398665.40000000026</v>
      </c>
      <c r="E847" s="56">
        <f>'Aug-24'!E10</f>
        <v>0</v>
      </c>
      <c r="F847" s="16">
        <f>'Aug-24'!F10</f>
        <v>0</v>
      </c>
      <c r="G847" s="6">
        <f>'Aug-24'!G10</f>
        <v>0</v>
      </c>
    </row>
    <row r="848" spans="1:7">
      <c r="A848" s="15">
        <v>45513</v>
      </c>
      <c r="B848" s="16">
        <v>200</v>
      </c>
      <c r="C848" s="16">
        <f>'Aug-24'!C11</f>
        <v>0</v>
      </c>
      <c r="D848" s="16">
        <f>'Aug-24'!D11</f>
        <v>398665.40000000026</v>
      </c>
      <c r="E848" s="56">
        <f>'Aug-24'!E11</f>
        <v>0</v>
      </c>
      <c r="F848" s="16">
        <f>'Aug-24'!F11</f>
        <v>0</v>
      </c>
      <c r="G848" s="6">
        <f>'Aug-24'!G11</f>
        <v>0</v>
      </c>
    </row>
    <row r="849" spans="1:7">
      <c r="A849" s="15">
        <v>45514</v>
      </c>
      <c r="B849" s="16">
        <v>200</v>
      </c>
      <c r="C849" s="16">
        <f>'Aug-24'!C12</f>
        <v>0</v>
      </c>
      <c r="D849" s="16">
        <f>'Aug-24'!D12</f>
        <v>398665.40000000026</v>
      </c>
      <c r="E849" s="56">
        <f>'Aug-24'!E12</f>
        <v>0</v>
      </c>
      <c r="F849" s="16">
        <f>'Aug-24'!F12</f>
        <v>0</v>
      </c>
      <c r="G849" s="6">
        <f>'Aug-24'!G12</f>
        <v>0</v>
      </c>
    </row>
    <row r="850" spans="1:7">
      <c r="A850" s="15">
        <v>45515</v>
      </c>
      <c r="B850" s="16">
        <v>200</v>
      </c>
      <c r="C850" s="16">
        <f>'Aug-24'!C13</f>
        <v>0</v>
      </c>
      <c r="D850" s="16">
        <f>'Aug-24'!D13</f>
        <v>398665.40000000026</v>
      </c>
      <c r="E850" s="56">
        <f>'Aug-24'!E13</f>
        <v>0</v>
      </c>
      <c r="F850" s="16">
        <f>'Aug-24'!F13</f>
        <v>0</v>
      </c>
      <c r="G850" s="6">
        <f>'Aug-24'!G13</f>
        <v>0</v>
      </c>
    </row>
    <row r="851" spans="1:7">
      <c r="A851" s="15">
        <v>45516</v>
      </c>
      <c r="B851" s="16">
        <v>200</v>
      </c>
      <c r="C851" s="16">
        <f>'Aug-24'!C14</f>
        <v>0</v>
      </c>
      <c r="D851" s="16">
        <f>'Aug-24'!D14</f>
        <v>398665.40000000026</v>
      </c>
      <c r="E851" s="56">
        <f>'Aug-24'!E14</f>
        <v>0</v>
      </c>
      <c r="F851" s="16">
        <f>'Aug-24'!F14</f>
        <v>0</v>
      </c>
      <c r="G851" s="6">
        <f>'Aug-24'!G14</f>
        <v>0</v>
      </c>
    </row>
    <row r="852" spans="1:7">
      <c r="A852" s="15">
        <v>45517</v>
      </c>
      <c r="B852" s="16">
        <v>200</v>
      </c>
      <c r="C852" s="16">
        <f>'Aug-24'!C15</f>
        <v>0</v>
      </c>
      <c r="D852" s="16">
        <f>'Aug-24'!D15</f>
        <v>398665.40000000026</v>
      </c>
      <c r="E852" s="56">
        <f>'Aug-24'!E15</f>
        <v>0</v>
      </c>
      <c r="F852" s="16">
        <f>'Aug-24'!F15</f>
        <v>0</v>
      </c>
      <c r="G852" s="6">
        <f>'Aug-24'!G15</f>
        <v>0</v>
      </c>
    </row>
    <row r="853" spans="1:7">
      <c r="A853" s="15">
        <v>45518</v>
      </c>
      <c r="B853" s="16">
        <v>200</v>
      </c>
      <c r="C853" s="16">
        <f>'Aug-24'!C16</f>
        <v>0</v>
      </c>
      <c r="D853" s="16">
        <f>'Aug-24'!D16</f>
        <v>398665.40000000026</v>
      </c>
      <c r="E853" s="56">
        <f>'Aug-24'!E16</f>
        <v>0</v>
      </c>
      <c r="F853" s="16">
        <f>'Aug-24'!F16</f>
        <v>0</v>
      </c>
      <c r="G853" s="6">
        <f>'Aug-24'!G16</f>
        <v>0</v>
      </c>
    </row>
    <row r="854" spans="1:7">
      <c r="A854" s="15">
        <v>45519</v>
      </c>
      <c r="B854" s="16">
        <v>200</v>
      </c>
      <c r="C854" s="16">
        <f>'Aug-24'!C17</f>
        <v>0</v>
      </c>
      <c r="D854" s="16">
        <f>'Aug-24'!D17</f>
        <v>398665.40000000026</v>
      </c>
      <c r="E854" s="56">
        <f>'Aug-24'!E17</f>
        <v>0</v>
      </c>
      <c r="F854" s="16">
        <f>'Aug-24'!F17</f>
        <v>0</v>
      </c>
      <c r="G854" s="6">
        <f>'Aug-24'!G17</f>
        <v>0</v>
      </c>
    </row>
    <row r="855" spans="1:7">
      <c r="A855" s="15">
        <v>45520</v>
      </c>
      <c r="B855" s="16">
        <v>200</v>
      </c>
      <c r="C855" s="16">
        <f>'Aug-24'!C18</f>
        <v>0</v>
      </c>
      <c r="D855" s="16">
        <f>'Aug-24'!D18</f>
        <v>398665.40000000026</v>
      </c>
      <c r="E855" s="56">
        <f>'Aug-24'!E18</f>
        <v>0</v>
      </c>
      <c r="F855" s="16">
        <f>'Aug-24'!F18</f>
        <v>0</v>
      </c>
      <c r="G855" s="6">
        <f>'Aug-24'!G18</f>
        <v>0</v>
      </c>
    </row>
    <row r="856" spans="1:7">
      <c r="A856" s="15">
        <v>45521</v>
      </c>
      <c r="B856" s="16">
        <v>200</v>
      </c>
      <c r="C856" s="16">
        <f>'Aug-24'!C19</f>
        <v>0</v>
      </c>
      <c r="D856" s="16">
        <f>'Aug-24'!D19</f>
        <v>398665.40000000026</v>
      </c>
      <c r="E856" s="56">
        <f>'Aug-24'!E19</f>
        <v>0</v>
      </c>
      <c r="F856" s="16">
        <f>'Aug-24'!F19</f>
        <v>0</v>
      </c>
      <c r="G856" s="6">
        <f>'Aug-24'!G19</f>
        <v>0</v>
      </c>
    </row>
    <row r="857" spans="1:7">
      <c r="A857" s="15">
        <v>45522</v>
      </c>
      <c r="B857" s="16">
        <v>200</v>
      </c>
      <c r="C857" s="16">
        <f>'Aug-24'!C20</f>
        <v>0</v>
      </c>
      <c r="D857" s="16">
        <f>'Aug-24'!D20</f>
        <v>398665.40000000026</v>
      </c>
      <c r="E857" s="56">
        <f>'Aug-24'!E20</f>
        <v>0</v>
      </c>
      <c r="F857" s="16">
        <f>'Aug-24'!F20</f>
        <v>0</v>
      </c>
      <c r="G857" s="6">
        <f>'Aug-24'!G20</f>
        <v>0</v>
      </c>
    </row>
    <row r="858" spans="1:7">
      <c r="A858" s="15">
        <v>45523</v>
      </c>
      <c r="B858" s="16">
        <v>200</v>
      </c>
      <c r="C858" s="16">
        <f>'Aug-24'!C21</f>
        <v>0</v>
      </c>
      <c r="D858" s="16">
        <f>'Aug-24'!D21</f>
        <v>398665.40000000026</v>
      </c>
      <c r="E858" s="56">
        <f>'Aug-24'!E21</f>
        <v>0</v>
      </c>
      <c r="F858" s="16">
        <f>'Aug-24'!F21</f>
        <v>0</v>
      </c>
      <c r="G858" s="6">
        <f>'Aug-24'!G21</f>
        <v>0</v>
      </c>
    </row>
    <row r="859" spans="1:7">
      <c r="A859" s="15">
        <v>45524</v>
      </c>
      <c r="B859" s="16">
        <v>200</v>
      </c>
      <c r="C859" s="16">
        <f>'Aug-24'!C22</f>
        <v>0</v>
      </c>
      <c r="D859" s="16">
        <f>'Aug-24'!D22</f>
        <v>398665.40000000026</v>
      </c>
      <c r="E859" s="56">
        <f>'Aug-24'!E22</f>
        <v>0</v>
      </c>
      <c r="F859" s="16">
        <f>'Aug-24'!F22</f>
        <v>0</v>
      </c>
      <c r="G859" s="6">
        <f>'Aug-24'!G22</f>
        <v>0</v>
      </c>
    </row>
    <row r="860" spans="1:7">
      <c r="A860" s="15">
        <v>45525</v>
      </c>
      <c r="B860" s="16">
        <v>200</v>
      </c>
      <c r="C860" s="16">
        <f>'Aug-24'!C23</f>
        <v>0</v>
      </c>
      <c r="D860" s="16">
        <f>'Aug-24'!D23</f>
        <v>398665.40000000026</v>
      </c>
      <c r="E860" s="56">
        <f>'Aug-24'!E23</f>
        <v>0</v>
      </c>
      <c r="F860" s="16">
        <f>'Aug-24'!F23</f>
        <v>0</v>
      </c>
      <c r="G860" s="6">
        <f>'Aug-24'!G23</f>
        <v>0</v>
      </c>
    </row>
    <row r="861" spans="1:7">
      <c r="A861" s="15">
        <v>45526</v>
      </c>
      <c r="B861" s="16">
        <v>200</v>
      </c>
      <c r="C861" s="16">
        <f>'Aug-24'!C24</f>
        <v>0</v>
      </c>
      <c r="D861" s="16">
        <f>'Aug-24'!D24</f>
        <v>398665.40000000026</v>
      </c>
      <c r="E861" s="56">
        <f>'Aug-24'!E24</f>
        <v>0</v>
      </c>
      <c r="F861" s="16">
        <f>'Aug-24'!F24</f>
        <v>0</v>
      </c>
      <c r="G861" s="6">
        <f>'Aug-24'!G24</f>
        <v>0</v>
      </c>
    </row>
    <row r="862" spans="1:7">
      <c r="A862" s="15">
        <v>45527</v>
      </c>
      <c r="B862" s="16">
        <v>200</v>
      </c>
      <c r="C862" s="16">
        <f>'Aug-24'!C25</f>
        <v>0</v>
      </c>
      <c r="D862" s="16">
        <f>'Aug-24'!D25</f>
        <v>398665.40000000026</v>
      </c>
      <c r="E862" s="56">
        <f>'Aug-24'!E25</f>
        <v>0</v>
      </c>
      <c r="F862" s="16">
        <f>'Aug-24'!F25</f>
        <v>0</v>
      </c>
      <c r="G862" s="6">
        <f>'Aug-24'!G25</f>
        <v>0</v>
      </c>
    </row>
    <row r="863" spans="1:7">
      <c r="A863" s="15">
        <v>45528</v>
      </c>
      <c r="B863" s="16">
        <v>200</v>
      </c>
      <c r="C863" s="16">
        <f>'Aug-24'!C26</f>
        <v>0</v>
      </c>
      <c r="D863" s="16">
        <f>'Aug-24'!D26</f>
        <v>398665.40000000026</v>
      </c>
      <c r="E863" s="56">
        <f>'Aug-24'!E26</f>
        <v>0</v>
      </c>
      <c r="F863" s="16">
        <f>'Aug-24'!F26</f>
        <v>0</v>
      </c>
      <c r="G863" s="6">
        <f>'Aug-24'!G26</f>
        <v>0</v>
      </c>
    </row>
    <row r="864" spans="1:7">
      <c r="A864" s="15">
        <v>45529</v>
      </c>
      <c r="B864" s="16">
        <v>200</v>
      </c>
      <c r="C864" s="16">
        <f>'Aug-24'!C27</f>
        <v>0</v>
      </c>
      <c r="D864" s="16">
        <f>'Aug-24'!D27</f>
        <v>398665.40000000026</v>
      </c>
      <c r="E864" s="56">
        <f>'Aug-24'!E27</f>
        <v>0</v>
      </c>
      <c r="F864" s="16">
        <f>'Aug-24'!F27</f>
        <v>0</v>
      </c>
      <c r="G864" s="6">
        <f>'Aug-24'!G27</f>
        <v>0</v>
      </c>
    </row>
    <row r="865" spans="1:7">
      <c r="A865" s="15">
        <v>45530</v>
      </c>
      <c r="B865" s="16">
        <v>200</v>
      </c>
      <c r="C865" s="16">
        <f>'Aug-24'!C28</f>
        <v>0</v>
      </c>
      <c r="D865" s="16">
        <f>'Aug-24'!D28</f>
        <v>398665.40000000026</v>
      </c>
      <c r="E865" s="56">
        <f>'Aug-24'!E28</f>
        <v>0</v>
      </c>
      <c r="F865" s="16">
        <f>'Aug-24'!F28</f>
        <v>0</v>
      </c>
      <c r="G865" s="6">
        <f>'Aug-24'!G28</f>
        <v>0</v>
      </c>
    </row>
    <row r="866" spans="1:7">
      <c r="A866" s="15">
        <v>45531</v>
      </c>
      <c r="B866" s="16">
        <v>200</v>
      </c>
      <c r="C866" s="16">
        <f>'Aug-24'!C29</f>
        <v>0</v>
      </c>
      <c r="D866" s="16">
        <f>'Aug-24'!D29</f>
        <v>398665.40000000026</v>
      </c>
      <c r="E866" s="56">
        <f>'Aug-24'!E29</f>
        <v>0</v>
      </c>
      <c r="F866" s="16">
        <f>'Aug-24'!F29</f>
        <v>0</v>
      </c>
      <c r="G866" s="6">
        <f>'Aug-24'!G29</f>
        <v>0</v>
      </c>
    </row>
    <row r="867" spans="1:7">
      <c r="A867" s="15">
        <v>45532</v>
      </c>
      <c r="B867" s="16">
        <v>200</v>
      </c>
      <c r="C867" s="16">
        <f>'Aug-24'!C30</f>
        <v>0</v>
      </c>
      <c r="D867" s="16">
        <f>'Aug-24'!D30</f>
        <v>398665.40000000026</v>
      </c>
      <c r="E867" s="56">
        <f>'Aug-24'!E30</f>
        <v>0</v>
      </c>
      <c r="F867" s="16">
        <f>'Aug-24'!F30</f>
        <v>0</v>
      </c>
      <c r="G867" s="6">
        <f>'Aug-24'!G30</f>
        <v>0</v>
      </c>
    </row>
    <row r="868" spans="1:7">
      <c r="A868" s="15">
        <v>45533</v>
      </c>
      <c r="B868" s="16">
        <v>200</v>
      </c>
      <c r="C868" s="16">
        <f>'Aug-24'!C31</f>
        <v>0</v>
      </c>
      <c r="D868" s="16">
        <f>'Aug-24'!D31</f>
        <v>398665.40000000026</v>
      </c>
      <c r="E868" s="56">
        <f>'Aug-24'!E31</f>
        <v>0</v>
      </c>
      <c r="F868" s="16">
        <f>'Aug-24'!F31</f>
        <v>0</v>
      </c>
      <c r="G868" s="6">
        <f>'Aug-24'!G31</f>
        <v>0</v>
      </c>
    </row>
    <row r="869" spans="1:7">
      <c r="A869" s="15">
        <v>45534</v>
      </c>
      <c r="B869" s="16">
        <v>200</v>
      </c>
      <c r="C869" s="16">
        <f>'Aug-24'!C32</f>
        <v>0</v>
      </c>
      <c r="D869" s="16">
        <f>'Aug-24'!D32</f>
        <v>398665.40000000026</v>
      </c>
      <c r="E869" s="56">
        <f>'Aug-24'!E32</f>
        <v>0</v>
      </c>
      <c r="F869" s="16">
        <f>'Aug-24'!F32</f>
        <v>0</v>
      </c>
      <c r="G869" s="6">
        <f>'Aug-24'!G32</f>
        <v>0</v>
      </c>
    </row>
    <row r="870" spans="1:7">
      <c r="A870" s="15">
        <v>45535</v>
      </c>
      <c r="B870" s="16">
        <v>200</v>
      </c>
      <c r="C870" s="16">
        <f>'Aug-24'!C33</f>
        <v>0</v>
      </c>
      <c r="D870" s="16">
        <f>'Aug-24'!D33</f>
        <v>398665.40000000026</v>
      </c>
      <c r="E870" s="56">
        <f>'Aug-24'!E33</f>
        <v>0</v>
      </c>
      <c r="F870" s="16">
        <f>'Aug-24'!F33</f>
        <v>0</v>
      </c>
      <c r="G870" s="6">
        <f>'Aug-24'!G33</f>
        <v>0</v>
      </c>
    </row>
    <row r="871" spans="1:7">
      <c r="A871" s="15">
        <v>45536</v>
      </c>
      <c r="B871" s="16">
        <v>200</v>
      </c>
      <c r="C871" s="16">
        <f>'Sept-24'!C3</f>
        <v>0</v>
      </c>
      <c r="D871" s="16">
        <f>'Sept-24'!D3</f>
        <v>398665.40000000026</v>
      </c>
      <c r="E871" s="56">
        <f>'Sept-24'!E3</f>
        <v>0</v>
      </c>
      <c r="F871" s="16">
        <f>'Sept-24'!F3</f>
        <v>0</v>
      </c>
      <c r="G871" s="6">
        <f>'Sept-24'!G3</f>
        <v>0</v>
      </c>
    </row>
    <row r="872" spans="1:7">
      <c r="A872" s="15">
        <v>45537</v>
      </c>
      <c r="B872" s="16">
        <v>200</v>
      </c>
      <c r="C872" s="16">
        <f>'Sept-24'!C4</f>
        <v>0</v>
      </c>
      <c r="D872" s="16">
        <f>'Sept-24'!D4</f>
        <v>398665.40000000026</v>
      </c>
      <c r="E872" s="56">
        <f>'Sept-24'!E4</f>
        <v>0</v>
      </c>
      <c r="F872" s="16">
        <f>'Sept-24'!F4</f>
        <v>0</v>
      </c>
      <c r="G872" s="6">
        <f>'Sept-24'!G4</f>
        <v>0</v>
      </c>
    </row>
    <row r="873" spans="1:7">
      <c r="A873" s="15">
        <v>45538</v>
      </c>
      <c r="B873" s="16">
        <v>200</v>
      </c>
      <c r="C873" s="16">
        <f>'Sept-24'!C5</f>
        <v>0</v>
      </c>
      <c r="D873" s="16">
        <f>'Sept-24'!D5</f>
        <v>398665.40000000026</v>
      </c>
      <c r="E873" s="56">
        <f>'Sept-24'!E5</f>
        <v>0</v>
      </c>
      <c r="F873" s="16">
        <f>'Sept-24'!F5</f>
        <v>0</v>
      </c>
      <c r="G873" s="6">
        <f>'Sept-24'!G5</f>
        <v>0</v>
      </c>
    </row>
    <row r="874" spans="1:7">
      <c r="A874" s="15">
        <v>45539</v>
      </c>
      <c r="B874" s="16">
        <v>200</v>
      </c>
      <c r="C874" s="16">
        <f>'Sept-24'!C6</f>
        <v>0</v>
      </c>
      <c r="D874" s="16">
        <f>'Sept-24'!D6</f>
        <v>398665.40000000026</v>
      </c>
      <c r="E874" s="56">
        <f>'Sept-24'!E6</f>
        <v>0</v>
      </c>
      <c r="F874" s="16">
        <f>'Sept-24'!F6</f>
        <v>0</v>
      </c>
      <c r="G874" s="6">
        <f>'Sept-24'!G6</f>
        <v>0</v>
      </c>
    </row>
    <row r="875" spans="1:7">
      <c r="A875" s="15">
        <v>45540</v>
      </c>
      <c r="B875" s="16">
        <v>200</v>
      </c>
      <c r="C875" s="16">
        <f>'Sept-24'!C7</f>
        <v>0</v>
      </c>
      <c r="D875" s="16">
        <f>'Sept-24'!D7</f>
        <v>398665.40000000026</v>
      </c>
      <c r="E875" s="56">
        <f>'Sept-24'!E7</f>
        <v>0</v>
      </c>
      <c r="F875" s="16">
        <f>'Sept-24'!F7</f>
        <v>0</v>
      </c>
      <c r="G875" s="6">
        <f>'Sept-24'!G7</f>
        <v>0</v>
      </c>
    </row>
    <row r="876" spans="1:7">
      <c r="A876" s="15">
        <v>45541</v>
      </c>
      <c r="B876" s="16">
        <v>200</v>
      </c>
      <c r="C876" s="16">
        <f>'Sept-24'!C8</f>
        <v>0</v>
      </c>
      <c r="D876" s="16">
        <f>'Sept-24'!D8</f>
        <v>398665.40000000026</v>
      </c>
      <c r="E876" s="56">
        <f>'Sept-24'!E8</f>
        <v>0</v>
      </c>
      <c r="F876" s="16">
        <f>'Sept-24'!F8</f>
        <v>0</v>
      </c>
      <c r="G876" s="6">
        <f>'Sept-24'!G8</f>
        <v>0</v>
      </c>
    </row>
    <row r="877" spans="1:7">
      <c r="A877" s="15">
        <v>45542</v>
      </c>
      <c r="B877" s="16">
        <v>200</v>
      </c>
      <c r="C877" s="16">
        <f>'Sept-24'!C9</f>
        <v>0</v>
      </c>
      <c r="D877" s="16">
        <f>'Sept-24'!D9</f>
        <v>398665.40000000026</v>
      </c>
      <c r="E877" s="56">
        <f>'Sept-24'!E9</f>
        <v>0</v>
      </c>
      <c r="F877" s="16">
        <f>'Sept-24'!F9</f>
        <v>0</v>
      </c>
      <c r="G877" s="6">
        <f>'Sept-24'!G9</f>
        <v>0</v>
      </c>
    </row>
    <row r="878" spans="1:7">
      <c r="A878" s="15">
        <v>45543</v>
      </c>
      <c r="B878" s="16">
        <v>200</v>
      </c>
      <c r="C878" s="16">
        <f>'Sept-24'!C10</f>
        <v>0</v>
      </c>
      <c r="D878" s="16">
        <f>'Sept-24'!D10</f>
        <v>398665.40000000026</v>
      </c>
      <c r="E878" s="56">
        <f>'Sept-24'!E10</f>
        <v>0</v>
      </c>
      <c r="F878" s="16">
        <f>'Sept-24'!F10</f>
        <v>0</v>
      </c>
      <c r="G878" s="6">
        <f>'Sept-24'!G10</f>
        <v>0</v>
      </c>
    </row>
    <row r="879" spans="1:7">
      <c r="A879" s="15">
        <v>45544</v>
      </c>
      <c r="B879" s="16">
        <v>200</v>
      </c>
      <c r="C879" s="16">
        <f>'Sept-24'!C11</f>
        <v>0</v>
      </c>
      <c r="D879" s="16">
        <f>'Sept-24'!D11</f>
        <v>398665.40000000026</v>
      </c>
      <c r="E879" s="56">
        <f>'Sept-24'!E11</f>
        <v>0</v>
      </c>
      <c r="F879" s="16">
        <f>'Sept-24'!F11</f>
        <v>0</v>
      </c>
      <c r="G879" s="6">
        <f>'Sept-24'!G11</f>
        <v>0</v>
      </c>
    </row>
    <row r="880" spans="1:7">
      <c r="A880" s="15">
        <v>45545</v>
      </c>
      <c r="B880" s="16">
        <v>200</v>
      </c>
      <c r="C880" s="16">
        <f>'Sept-24'!C12</f>
        <v>0</v>
      </c>
      <c r="D880" s="16">
        <f>'Sept-24'!D12</f>
        <v>398665.40000000026</v>
      </c>
      <c r="E880" s="56">
        <f>'Sept-24'!E12</f>
        <v>0</v>
      </c>
      <c r="F880" s="16">
        <f>'Sept-24'!F12</f>
        <v>0</v>
      </c>
      <c r="G880" s="6">
        <f>'Sept-24'!G12</f>
        <v>0</v>
      </c>
    </row>
    <row r="881" spans="1:7">
      <c r="A881" s="15">
        <v>45546</v>
      </c>
      <c r="B881" s="16">
        <v>200</v>
      </c>
      <c r="C881" s="16">
        <f>'Sept-24'!C13</f>
        <v>0</v>
      </c>
      <c r="D881" s="16">
        <f>'Sept-24'!D13</f>
        <v>398665.40000000026</v>
      </c>
      <c r="E881" s="56">
        <f>'Sept-24'!E13</f>
        <v>0</v>
      </c>
      <c r="F881" s="16">
        <f>'Sept-24'!F13</f>
        <v>0</v>
      </c>
      <c r="G881" s="6">
        <f>'Sept-24'!G13</f>
        <v>0</v>
      </c>
    </row>
    <row r="882" spans="1:7">
      <c r="A882" s="15">
        <v>45547</v>
      </c>
      <c r="B882" s="16">
        <v>200</v>
      </c>
      <c r="C882" s="16">
        <f>'Sept-24'!C14</f>
        <v>0</v>
      </c>
      <c r="D882" s="16">
        <f>'Sept-24'!D14</f>
        <v>398665.40000000026</v>
      </c>
      <c r="E882" s="56">
        <f>'Sept-24'!E14</f>
        <v>0</v>
      </c>
      <c r="F882" s="16">
        <f>'Sept-24'!F14</f>
        <v>0</v>
      </c>
      <c r="G882" s="6">
        <f>'Sept-24'!G14</f>
        <v>0</v>
      </c>
    </row>
    <row r="883" spans="1:7">
      <c r="A883" s="15">
        <v>45548</v>
      </c>
      <c r="B883" s="16">
        <v>200</v>
      </c>
      <c r="C883" s="16">
        <f>'Sept-24'!C15</f>
        <v>0</v>
      </c>
      <c r="D883" s="16">
        <f>'Sept-24'!D15</f>
        <v>398665.40000000026</v>
      </c>
      <c r="E883" s="56">
        <f>'Sept-24'!E15</f>
        <v>0</v>
      </c>
      <c r="F883" s="16">
        <f>'Sept-24'!F15</f>
        <v>0</v>
      </c>
      <c r="G883" s="6">
        <f>'Sept-24'!G15</f>
        <v>0</v>
      </c>
    </row>
    <row r="884" spans="1:7">
      <c r="A884" s="15">
        <v>45549</v>
      </c>
      <c r="B884" s="16">
        <v>200</v>
      </c>
      <c r="C884" s="16">
        <f>'Sept-24'!C16</f>
        <v>0</v>
      </c>
      <c r="D884" s="16">
        <f>'Sept-24'!D16</f>
        <v>398665.40000000026</v>
      </c>
      <c r="E884" s="56">
        <f>'Sept-24'!E16</f>
        <v>0</v>
      </c>
      <c r="F884" s="16">
        <f>'Sept-24'!F16</f>
        <v>0</v>
      </c>
      <c r="G884" s="6">
        <f>'Sept-24'!G16</f>
        <v>0</v>
      </c>
    </row>
    <row r="885" spans="1:7">
      <c r="A885" s="15">
        <v>45550</v>
      </c>
      <c r="B885" s="16">
        <v>200</v>
      </c>
      <c r="C885" s="16">
        <f>'Sept-24'!C17</f>
        <v>0</v>
      </c>
      <c r="D885" s="16">
        <f>'Sept-24'!D17</f>
        <v>398665.40000000026</v>
      </c>
      <c r="E885" s="56">
        <f>'Sept-24'!E17</f>
        <v>0</v>
      </c>
      <c r="F885" s="16">
        <f>'Sept-24'!F17</f>
        <v>0</v>
      </c>
      <c r="G885" s="6">
        <f>'Sept-24'!G17</f>
        <v>0</v>
      </c>
    </row>
    <row r="886" spans="1:7">
      <c r="A886" s="15">
        <v>45551</v>
      </c>
      <c r="B886" s="16">
        <v>200</v>
      </c>
      <c r="C886" s="16">
        <f>'Sept-24'!C18</f>
        <v>0</v>
      </c>
      <c r="D886" s="16">
        <f>'Sept-24'!D18</f>
        <v>398665.40000000026</v>
      </c>
      <c r="E886" s="56">
        <f>'Sept-24'!E18</f>
        <v>0</v>
      </c>
      <c r="F886" s="16">
        <f>'Sept-24'!F18</f>
        <v>0</v>
      </c>
      <c r="G886" s="6">
        <f>'Sept-24'!G18</f>
        <v>0</v>
      </c>
    </row>
    <row r="887" spans="1:7">
      <c r="A887" s="15">
        <v>45552</v>
      </c>
      <c r="B887" s="16">
        <v>200</v>
      </c>
      <c r="C887" s="16">
        <f>'Sept-24'!C19</f>
        <v>0</v>
      </c>
      <c r="D887" s="16">
        <f>'Sept-24'!D19</f>
        <v>398665.40000000026</v>
      </c>
      <c r="E887" s="56">
        <f>'Sept-24'!E19</f>
        <v>0</v>
      </c>
      <c r="F887" s="16">
        <f>'Sept-24'!F19</f>
        <v>0</v>
      </c>
      <c r="G887" s="6">
        <f>'Sept-24'!G19</f>
        <v>0</v>
      </c>
    </row>
    <row r="888" spans="1:7">
      <c r="A888" s="15">
        <v>45553</v>
      </c>
      <c r="B888" s="16">
        <v>200</v>
      </c>
      <c r="C888" s="16">
        <f>'Sept-24'!C20</f>
        <v>0</v>
      </c>
      <c r="D888" s="16">
        <f>'Sept-24'!D20</f>
        <v>398665.40000000026</v>
      </c>
      <c r="E888" s="56">
        <f>'Sept-24'!E20</f>
        <v>0</v>
      </c>
      <c r="F888" s="16">
        <f>'Sept-24'!F20</f>
        <v>0</v>
      </c>
      <c r="G888" s="6">
        <f>'Sept-24'!G20</f>
        <v>0</v>
      </c>
    </row>
    <row r="889" spans="1:7">
      <c r="A889" s="15">
        <v>45554</v>
      </c>
      <c r="B889" s="16">
        <v>200</v>
      </c>
      <c r="C889" s="16">
        <f>'Sept-24'!C21</f>
        <v>0</v>
      </c>
      <c r="D889" s="16">
        <f>'Sept-24'!D21</f>
        <v>398665.40000000026</v>
      </c>
      <c r="E889" s="56">
        <f>'Sept-24'!E21</f>
        <v>0</v>
      </c>
      <c r="F889" s="16">
        <f>'Sept-24'!F21</f>
        <v>0</v>
      </c>
      <c r="G889" s="6">
        <f>'Sept-24'!G21</f>
        <v>0</v>
      </c>
    </row>
    <row r="890" spans="1:7">
      <c r="A890" s="15">
        <v>45555</v>
      </c>
      <c r="B890" s="16">
        <v>200</v>
      </c>
      <c r="C890" s="16">
        <f>'Sept-24'!C22</f>
        <v>0</v>
      </c>
      <c r="D890" s="16">
        <f>'Sept-24'!D22</f>
        <v>398665.40000000026</v>
      </c>
      <c r="E890" s="56">
        <f>'Sept-24'!E22</f>
        <v>0</v>
      </c>
      <c r="F890" s="16">
        <f>'Sept-24'!F22</f>
        <v>0</v>
      </c>
      <c r="G890" s="6">
        <f>'Sept-24'!G22</f>
        <v>0</v>
      </c>
    </row>
    <row r="891" spans="1:7">
      <c r="A891" s="15">
        <v>45556</v>
      </c>
      <c r="B891" s="16">
        <v>200</v>
      </c>
      <c r="C891" s="16">
        <f>'Sept-24'!C23</f>
        <v>0</v>
      </c>
      <c r="D891" s="16">
        <f>'Sept-24'!D23</f>
        <v>398665.40000000026</v>
      </c>
      <c r="E891" s="56">
        <f>'Sept-24'!E23</f>
        <v>0</v>
      </c>
      <c r="F891" s="16">
        <f>'Sept-24'!F23</f>
        <v>0</v>
      </c>
      <c r="G891" s="6">
        <f>'Sept-24'!G23</f>
        <v>0</v>
      </c>
    </row>
    <row r="892" spans="1:7">
      <c r="A892" s="15">
        <v>45557</v>
      </c>
      <c r="B892" s="16">
        <v>200</v>
      </c>
      <c r="C892" s="16">
        <f>'Sept-24'!C24</f>
        <v>0</v>
      </c>
      <c r="D892" s="16">
        <f>'Sept-24'!D24</f>
        <v>398665.40000000026</v>
      </c>
      <c r="E892" s="56">
        <f>'Sept-24'!E24</f>
        <v>0</v>
      </c>
      <c r="F892" s="16">
        <f>'Sept-24'!F24</f>
        <v>0</v>
      </c>
      <c r="G892" s="6">
        <f>'Sept-24'!G24</f>
        <v>0</v>
      </c>
    </row>
    <row r="893" spans="1:7">
      <c r="A893" s="15">
        <v>45558</v>
      </c>
      <c r="B893" s="16">
        <v>200</v>
      </c>
      <c r="C893" s="16">
        <f>'Sept-24'!C25</f>
        <v>0</v>
      </c>
      <c r="D893" s="16">
        <f>'Sept-24'!D25</f>
        <v>398665.40000000026</v>
      </c>
      <c r="E893" s="56">
        <f>'Sept-24'!E25</f>
        <v>0</v>
      </c>
      <c r="F893" s="16">
        <f>'Sept-24'!F25</f>
        <v>0</v>
      </c>
      <c r="G893" s="6">
        <f>'Sept-24'!G25</f>
        <v>0</v>
      </c>
    </row>
    <row r="894" spans="1:7">
      <c r="A894" s="15">
        <v>45559</v>
      </c>
      <c r="B894" s="16">
        <v>200</v>
      </c>
      <c r="C894" s="16">
        <f>'Sept-24'!C26</f>
        <v>0</v>
      </c>
      <c r="D894" s="16">
        <f>'Sept-24'!D26</f>
        <v>398665.40000000026</v>
      </c>
      <c r="E894" s="56">
        <f>'Sept-24'!E26</f>
        <v>0</v>
      </c>
      <c r="F894" s="16">
        <f>'Sept-24'!F26</f>
        <v>0</v>
      </c>
      <c r="G894" s="6">
        <f>'Sept-24'!G26</f>
        <v>0</v>
      </c>
    </row>
    <row r="895" spans="1:7">
      <c r="A895" s="15">
        <v>45560</v>
      </c>
      <c r="B895" s="16">
        <v>200</v>
      </c>
      <c r="C895" s="16">
        <f>'Sept-24'!C27</f>
        <v>0</v>
      </c>
      <c r="D895" s="16">
        <f>'Sept-24'!D27</f>
        <v>398665.40000000026</v>
      </c>
      <c r="E895" s="56">
        <f>'Sept-24'!E27</f>
        <v>0</v>
      </c>
      <c r="F895" s="16">
        <f>'Sept-24'!F27</f>
        <v>0</v>
      </c>
      <c r="G895" s="6">
        <f>'Sept-24'!G27</f>
        <v>0</v>
      </c>
    </row>
    <row r="896" spans="1:7">
      <c r="A896" s="15">
        <v>45561</v>
      </c>
      <c r="B896" s="16">
        <v>200</v>
      </c>
      <c r="C896" s="16">
        <f>'Sept-24'!C28</f>
        <v>0</v>
      </c>
      <c r="D896" s="16">
        <f>'Sept-24'!D28</f>
        <v>398665.40000000026</v>
      </c>
      <c r="E896" s="56">
        <f>'Sept-24'!E28</f>
        <v>0</v>
      </c>
      <c r="F896" s="16">
        <f>'Sept-24'!F28</f>
        <v>0</v>
      </c>
      <c r="G896" s="6">
        <f>'Sept-24'!G28</f>
        <v>0</v>
      </c>
    </row>
    <row r="897" spans="1:7">
      <c r="A897" s="15">
        <v>45562</v>
      </c>
      <c r="B897" s="16">
        <v>200</v>
      </c>
      <c r="C897" s="16">
        <f>'Sept-24'!C29</f>
        <v>0</v>
      </c>
      <c r="D897" s="16">
        <f>'Sept-24'!D29</f>
        <v>398665.40000000026</v>
      </c>
      <c r="E897" s="56">
        <f>'Sept-24'!E29</f>
        <v>0</v>
      </c>
      <c r="F897" s="16">
        <f>'Sept-24'!F29</f>
        <v>0</v>
      </c>
      <c r="G897" s="6">
        <f>'Sept-24'!G29</f>
        <v>0</v>
      </c>
    </row>
    <row r="898" spans="1:7">
      <c r="A898" s="15">
        <v>45563</v>
      </c>
      <c r="B898" s="16">
        <v>200</v>
      </c>
      <c r="C898" s="16">
        <f>'Sept-24'!C30</f>
        <v>0</v>
      </c>
      <c r="D898" s="16">
        <f>'Sept-24'!D30</f>
        <v>398665.40000000026</v>
      </c>
      <c r="E898" s="56">
        <f>'Sept-24'!E30</f>
        <v>0</v>
      </c>
      <c r="F898" s="16">
        <f>'Sept-24'!F30</f>
        <v>0</v>
      </c>
      <c r="G898" s="6">
        <f>'Sept-24'!G30</f>
        <v>0</v>
      </c>
    </row>
    <row r="899" spans="1:7">
      <c r="A899" s="15">
        <v>45564</v>
      </c>
      <c r="B899" s="16">
        <v>200</v>
      </c>
      <c r="C899" s="16">
        <f>'Sept-24'!C31</f>
        <v>0</v>
      </c>
      <c r="D899" s="16">
        <f>'Sept-24'!D31</f>
        <v>398665.40000000026</v>
      </c>
      <c r="E899" s="56">
        <f>'Sept-24'!E31</f>
        <v>0</v>
      </c>
      <c r="F899" s="16">
        <f>'Sept-24'!F31</f>
        <v>0</v>
      </c>
      <c r="G899" s="6">
        <f>'Sept-24'!G31</f>
        <v>0</v>
      </c>
    </row>
    <row r="900" spans="1:7">
      <c r="A900" s="15">
        <v>45565</v>
      </c>
      <c r="B900" s="16">
        <v>200</v>
      </c>
      <c r="C900" s="16">
        <f>'Sept-24'!C32</f>
        <v>0</v>
      </c>
      <c r="D900" s="16">
        <f>'Sept-24'!D32</f>
        <v>398665.40000000026</v>
      </c>
      <c r="E900" s="56">
        <f>'Sept-24'!E32</f>
        <v>0</v>
      </c>
      <c r="F900" s="16">
        <f>'Sept-24'!F32</f>
        <v>0</v>
      </c>
      <c r="G900" s="6">
        <f>'Sept-24'!G32</f>
        <v>0</v>
      </c>
    </row>
    <row r="901" spans="1:7">
      <c r="A901" s="15">
        <v>45566</v>
      </c>
      <c r="B901" s="16">
        <v>200</v>
      </c>
      <c r="C901" s="16">
        <f>'Oct-24'!C3</f>
        <v>0</v>
      </c>
      <c r="D901" s="16">
        <f>'Oct-24'!D3</f>
        <v>398665.40000000026</v>
      </c>
      <c r="E901" s="56">
        <f>'Oct-24'!E3</f>
        <v>0</v>
      </c>
      <c r="F901" s="16">
        <f>'Oct-24'!F3</f>
        <v>0</v>
      </c>
      <c r="G901" s="6">
        <f>'Oct-24'!G3</f>
        <v>0</v>
      </c>
    </row>
    <row r="902" spans="1:7">
      <c r="A902" s="15">
        <v>45567</v>
      </c>
      <c r="B902" s="16">
        <v>200</v>
      </c>
      <c r="C902" s="16">
        <f>'Oct-24'!C4</f>
        <v>0</v>
      </c>
      <c r="D902" s="16">
        <f>'Oct-24'!D4</f>
        <v>398665.40000000026</v>
      </c>
      <c r="E902" s="56">
        <f>'Oct-24'!E4</f>
        <v>0</v>
      </c>
      <c r="F902" s="16">
        <f>'Oct-24'!F4</f>
        <v>0</v>
      </c>
      <c r="G902" s="6">
        <f>'Oct-24'!G4</f>
        <v>0</v>
      </c>
    </row>
    <row r="903" spans="1:7">
      <c r="A903" s="15">
        <v>45568</v>
      </c>
      <c r="B903" s="16">
        <v>200</v>
      </c>
      <c r="C903" s="16">
        <f>'Oct-24'!C5</f>
        <v>0</v>
      </c>
      <c r="D903" s="16">
        <f>'Oct-24'!D5</f>
        <v>398665.40000000026</v>
      </c>
      <c r="E903" s="56">
        <f>'Oct-24'!E5</f>
        <v>0</v>
      </c>
      <c r="F903" s="16">
        <f>'Oct-24'!F5</f>
        <v>0</v>
      </c>
      <c r="G903" s="6">
        <f>'Oct-24'!G5</f>
        <v>0</v>
      </c>
    </row>
    <row r="904" spans="1:7">
      <c r="A904" s="15">
        <v>45569</v>
      </c>
      <c r="B904" s="16">
        <v>200</v>
      </c>
      <c r="C904" s="16">
        <f>'Oct-24'!C6</f>
        <v>0</v>
      </c>
      <c r="D904" s="16">
        <f>'Oct-24'!D6</f>
        <v>398665.40000000026</v>
      </c>
      <c r="E904" s="56">
        <f>'Oct-24'!E6</f>
        <v>0</v>
      </c>
      <c r="F904" s="16">
        <f>'Oct-24'!F6</f>
        <v>0</v>
      </c>
      <c r="G904" s="6">
        <f>'Oct-24'!G6</f>
        <v>0</v>
      </c>
    </row>
    <row r="905" spans="1:7">
      <c r="A905" s="15">
        <v>45570</v>
      </c>
      <c r="B905" s="16">
        <v>200</v>
      </c>
      <c r="C905" s="16">
        <f>'Oct-24'!C7</f>
        <v>0</v>
      </c>
      <c r="D905" s="16">
        <f>'Oct-24'!D7</f>
        <v>398665.40000000026</v>
      </c>
      <c r="E905" s="56">
        <f>'Oct-24'!E7</f>
        <v>0</v>
      </c>
      <c r="F905" s="16">
        <f>'Oct-24'!F7</f>
        <v>0</v>
      </c>
      <c r="G905" s="6">
        <f>'Oct-24'!G7</f>
        <v>0</v>
      </c>
    </row>
    <row r="906" spans="1:7">
      <c r="A906" s="15">
        <v>45571</v>
      </c>
      <c r="B906" s="16">
        <v>200</v>
      </c>
      <c r="C906" s="16">
        <f>'Oct-24'!C8</f>
        <v>0</v>
      </c>
      <c r="D906" s="16">
        <f>'Oct-24'!D8</f>
        <v>398665.40000000026</v>
      </c>
      <c r="E906" s="56">
        <f>'Oct-24'!E8</f>
        <v>0</v>
      </c>
      <c r="F906" s="16">
        <f>'Oct-24'!F8</f>
        <v>0</v>
      </c>
      <c r="G906" s="6">
        <f>'Oct-24'!G8</f>
        <v>0</v>
      </c>
    </row>
    <row r="907" spans="1:7">
      <c r="A907" s="15">
        <v>45572</v>
      </c>
      <c r="B907" s="16">
        <v>200</v>
      </c>
      <c r="C907" s="16">
        <f>'Oct-24'!C9</f>
        <v>0</v>
      </c>
      <c r="D907" s="16">
        <f>'Oct-24'!D9</f>
        <v>398665.40000000026</v>
      </c>
      <c r="E907" s="56">
        <f>'Oct-24'!E9</f>
        <v>0</v>
      </c>
      <c r="F907" s="16">
        <f>'Oct-24'!F9</f>
        <v>0</v>
      </c>
      <c r="G907" s="6">
        <f>'Oct-24'!G9</f>
        <v>0</v>
      </c>
    </row>
    <row r="908" spans="1:7">
      <c r="A908" s="15">
        <v>45573</v>
      </c>
      <c r="B908" s="16">
        <v>200</v>
      </c>
      <c r="C908" s="16">
        <f>'Oct-24'!C10</f>
        <v>0</v>
      </c>
      <c r="D908" s="16">
        <f>'Oct-24'!D10</f>
        <v>398665.40000000026</v>
      </c>
      <c r="E908" s="56">
        <f>'Oct-24'!E10</f>
        <v>0</v>
      </c>
      <c r="F908" s="16">
        <f>'Oct-24'!F10</f>
        <v>0</v>
      </c>
      <c r="G908" s="6">
        <f>'Oct-24'!G10</f>
        <v>0</v>
      </c>
    </row>
    <row r="909" spans="1:7">
      <c r="A909" s="15">
        <v>45574</v>
      </c>
      <c r="B909" s="16">
        <v>200</v>
      </c>
      <c r="C909" s="16">
        <f>'Oct-24'!C11</f>
        <v>0</v>
      </c>
      <c r="D909" s="16">
        <f>'Oct-24'!D11</f>
        <v>398665.40000000026</v>
      </c>
      <c r="E909" s="56">
        <f>'Oct-24'!E11</f>
        <v>0</v>
      </c>
      <c r="F909" s="16">
        <f>'Oct-24'!F11</f>
        <v>0</v>
      </c>
      <c r="G909" s="6">
        <f>'Oct-24'!G11</f>
        <v>0</v>
      </c>
    </row>
    <row r="910" spans="1:7">
      <c r="A910" s="15">
        <v>45575</v>
      </c>
      <c r="B910" s="16">
        <v>200</v>
      </c>
      <c r="C910" s="16">
        <f>'Oct-24'!C12</f>
        <v>0</v>
      </c>
      <c r="D910" s="16">
        <f>'Oct-24'!D12</f>
        <v>398665.40000000026</v>
      </c>
      <c r="E910" s="56">
        <f>'Oct-24'!E12</f>
        <v>0</v>
      </c>
      <c r="F910" s="16">
        <f>'Oct-24'!F12</f>
        <v>0</v>
      </c>
      <c r="G910" s="6">
        <f>'Oct-24'!G12</f>
        <v>0</v>
      </c>
    </row>
    <row r="911" spans="1:7">
      <c r="A911" s="15">
        <v>45576</v>
      </c>
      <c r="B911" s="16">
        <v>200</v>
      </c>
      <c r="C911" s="16">
        <f>'Oct-24'!C13</f>
        <v>0</v>
      </c>
      <c r="D911" s="16">
        <f>'Oct-24'!D13</f>
        <v>398665.40000000026</v>
      </c>
      <c r="E911" s="56">
        <f>'Oct-24'!E13</f>
        <v>0</v>
      </c>
      <c r="F911" s="16">
        <f>'Oct-24'!F13</f>
        <v>0</v>
      </c>
      <c r="G911" s="6">
        <f>'Oct-24'!G13</f>
        <v>0</v>
      </c>
    </row>
    <row r="912" spans="1:7">
      <c r="A912" s="15">
        <v>45577</v>
      </c>
      <c r="B912" s="16">
        <v>200</v>
      </c>
      <c r="C912" s="16">
        <f>'Oct-24'!C14</f>
        <v>0</v>
      </c>
      <c r="D912" s="16">
        <f>'Oct-24'!D14</f>
        <v>398665.40000000026</v>
      </c>
      <c r="E912" s="56">
        <f>'Oct-24'!E14</f>
        <v>0</v>
      </c>
      <c r="F912" s="16">
        <f>'Oct-24'!F14</f>
        <v>0</v>
      </c>
      <c r="G912" s="6">
        <f>'Oct-24'!G14</f>
        <v>0</v>
      </c>
    </row>
    <row r="913" spans="1:7">
      <c r="A913" s="15">
        <v>45578</v>
      </c>
      <c r="B913" s="16">
        <v>200</v>
      </c>
      <c r="C913" s="16">
        <f>'Oct-24'!C15</f>
        <v>0</v>
      </c>
      <c r="D913" s="16">
        <f>'Oct-24'!D15</f>
        <v>398665.40000000026</v>
      </c>
      <c r="E913" s="56">
        <f>'Oct-24'!E15</f>
        <v>0</v>
      </c>
      <c r="F913" s="16">
        <f>'Oct-24'!F15</f>
        <v>0</v>
      </c>
      <c r="G913" s="6">
        <f>'Oct-24'!G15</f>
        <v>0</v>
      </c>
    </row>
    <row r="914" spans="1:7">
      <c r="A914" s="15">
        <v>45579</v>
      </c>
      <c r="B914" s="16">
        <v>200</v>
      </c>
      <c r="C914" s="16">
        <f>'Oct-24'!C16</f>
        <v>0</v>
      </c>
      <c r="D914" s="16">
        <f>'Oct-24'!D16</f>
        <v>398665.40000000026</v>
      </c>
      <c r="E914" s="56">
        <f>'Oct-24'!E16</f>
        <v>0</v>
      </c>
      <c r="F914" s="16">
        <f>'Oct-24'!F16</f>
        <v>0</v>
      </c>
      <c r="G914" s="6">
        <f>'Oct-24'!G16</f>
        <v>0</v>
      </c>
    </row>
    <row r="915" spans="1:7">
      <c r="A915" s="15">
        <v>45580</v>
      </c>
      <c r="B915" s="16">
        <v>200</v>
      </c>
      <c r="C915" s="16">
        <f>'Oct-24'!C17</f>
        <v>0</v>
      </c>
      <c r="D915" s="16">
        <f>'Oct-24'!D17</f>
        <v>398665.40000000026</v>
      </c>
      <c r="E915" s="56">
        <f>'Oct-24'!E17</f>
        <v>0</v>
      </c>
      <c r="F915" s="16">
        <f>'Oct-24'!F17</f>
        <v>0</v>
      </c>
      <c r="G915" s="6">
        <f>'Oct-24'!G17</f>
        <v>0</v>
      </c>
    </row>
    <row r="916" spans="1:7">
      <c r="A916" s="15">
        <v>45581</v>
      </c>
      <c r="B916" s="16">
        <v>200</v>
      </c>
      <c r="C916" s="16">
        <f>'Oct-24'!C18</f>
        <v>0</v>
      </c>
      <c r="D916" s="16">
        <f>'Oct-24'!D18</f>
        <v>398665.40000000026</v>
      </c>
      <c r="E916" s="56">
        <f>'Oct-24'!E18</f>
        <v>0</v>
      </c>
      <c r="F916" s="16">
        <f>'Oct-24'!F18</f>
        <v>0</v>
      </c>
      <c r="G916" s="6">
        <f>'Oct-24'!G18</f>
        <v>0</v>
      </c>
    </row>
    <row r="917" spans="1:7">
      <c r="A917" s="15">
        <v>45582</v>
      </c>
      <c r="B917" s="16">
        <v>200</v>
      </c>
      <c r="C917" s="16">
        <f>'Oct-24'!C19</f>
        <v>0</v>
      </c>
      <c r="D917" s="16">
        <f>'Oct-24'!D19</f>
        <v>398665.40000000026</v>
      </c>
      <c r="E917" s="56">
        <f>'Oct-24'!E19</f>
        <v>0</v>
      </c>
      <c r="F917" s="16">
        <f>'Oct-24'!F19</f>
        <v>0</v>
      </c>
      <c r="G917" s="6">
        <f>'Oct-24'!G19</f>
        <v>0</v>
      </c>
    </row>
    <row r="918" spans="1:7">
      <c r="A918" s="15">
        <v>45583</v>
      </c>
      <c r="B918" s="16">
        <v>200</v>
      </c>
      <c r="C918" s="16">
        <f>'Oct-24'!C20</f>
        <v>0</v>
      </c>
      <c r="D918" s="16">
        <f>'Oct-24'!D20</f>
        <v>398665.40000000026</v>
      </c>
      <c r="E918" s="56">
        <f>'Oct-24'!E20</f>
        <v>0</v>
      </c>
      <c r="F918" s="16">
        <f>'Oct-24'!F20</f>
        <v>0</v>
      </c>
      <c r="G918" s="6">
        <f>'Oct-24'!G20</f>
        <v>0</v>
      </c>
    </row>
    <row r="919" spans="1:7">
      <c r="A919" s="15">
        <v>45584</v>
      </c>
      <c r="B919" s="16">
        <v>200</v>
      </c>
      <c r="C919" s="16">
        <f>'Oct-24'!C21</f>
        <v>0</v>
      </c>
      <c r="D919" s="16">
        <f>'Oct-24'!D21</f>
        <v>398665.40000000026</v>
      </c>
      <c r="E919" s="56">
        <f>'Oct-24'!E21</f>
        <v>0</v>
      </c>
      <c r="F919" s="16">
        <f>'Oct-24'!F21</f>
        <v>0</v>
      </c>
      <c r="G919" s="6">
        <f>'Oct-24'!G21</f>
        <v>0</v>
      </c>
    </row>
    <row r="920" spans="1:7">
      <c r="A920" s="15">
        <v>45585</v>
      </c>
      <c r="B920" s="16">
        <v>200</v>
      </c>
      <c r="C920" s="16">
        <f>'Oct-24'!C22</f>
        <v>0</v>
      </c>
      <c r="D920" s="16">
        <f>'Oct-24'!D22</f>
        <v>398665.40000000026</v>
      </c>
      <c r="E920" s="56">
        <f>'Oct-24'!E22</f>
        <v>0</v>
      </c>
      <c r="F920" s="16">
        <f>'Oct-24'!F22</f>
        <v>0</v>
      </c>
      <c r="G920" s="6">
        <f>'Oct-24'!G22</f>
        <v>0</v>
      </c>
    </row>
    <row r="921" spans="1:7">
      <c r="A921" s="15">
        <v>45586</v>
      </c>
      <c r="B921" s="16">
        <v>200</v>
      </c>
      <c r="C921" s="16">
        <f>'Oct-24'!C23</f>
        <v>0</v>
      </c>
      <c r="D921" s="16">
        <f>'Oct-24'!D23</f>
        <v>398665.40000000026</v>
      </c>
      <c r="E921" s="56">
        <f>'Oct-24'!E23</f>
        <v>0</v>
      </c>
      <c r="F921" s="16">
        <f>'Oct-24'!F23</f>
        <v>0</v>
      </c>
      <c r="G921" s="6">
        <f>'Oct-24'!G23</f>
        <v>0</v>
      </c>
    </row>
    <row r="922" spans="1:7">
      <c r="A922" s="15">
        <v>45587</v>
      </c>
      <c r="B922" s="16">
        <v>200</v>
      </c>
      <c r="C922" s="16">
        <f>'Oct-24'!C24</f>
        <v>0</v>
      </c>
      <c r="D922" s="16">
        <f>'Oct-24'!D24</f>
        <v>398665.40000000026</v>
      </c>
      <c r="E922" s="56">
        <f>'Oct-24'!E24</f>
        <v>0</v>
      </c>
      <c r="F922" s="16">
        <f>'Oct-24'!F24</f>
        <v>0</v>
      </c>
      <c r="G922" s="6">
        <f>'Oct-24'!G24</f>
        <v>0</v>
      </c>
    </row>
    <row r="923" spans="1:7">
      <c r="A923" s="15">
        <v>45588</v>
      </c>
      <c r="B923" s="16">
        <v>200</v>
      </c>
      <c r="C923" s="16">
        <f>'Oct-24'!C25</f>
        <v>0</v>
      </c>
      <c r="D923" s="16">
        <f>'Oct-24'!D25</f>
        <v>398665.40000000026</v>
      </c>
      <c r="E923" s="56">
        <f>'Oct-24'!E25</f>
        <v>0</v>
      </c>
      <c r="F923" s="16">
        <f>'Oct-24'!F25</f>
        <v>0</v>
      </c>
      <c r="G923" s="6">
        <f>'Oct-24'!G25</f>
        <v>0</v>
      </c>
    </row>
    <row r="924" spans="1:7">
      <c r="A924" s="15">
        <v>45589</v>
      </c>
      <c r="B924" s="16">
        <v>200</v>
      </c>
      <c r="C924" s="16">
        <f>'Oct-24'!C26</f>
        <v>0</v>
      </c>
      <c r="D924" s="16">
        <f>'Oct-24'!D26</f>
        <v>398665.40000000026</v>
      </c>
      <c r="E924" s="56">
        <f>'Oct-24'!E26</f>
        <v>0</v>
      </c>
      <c r="F924" s="16">
        <f>'Oct-24'!F26</f>
        <v>0</v>
      </c>
      <c r="G924" s="6">
        <f>'Oct-24'!G26</f>
        <v>0</v>
      </c>
    </row>
    <row r="925" spans="1:7">
      <c r="A925" s="15">
        <v>45590</v>
      </c>
      <c r="B925" s="16">
        <v>200</v>
      </c>
      <c r="C925" s="16">
        <f>'Oct-24'!C27</f>
        <v>0</v>
      </c>
      <c r="D925" s="16">
        <f>'Oct-24'!D27</f>
        <v>398665.40000000026</v>
      </c>
      <c r="E925" s="56">
        <f>'Oct-24'!E27</f>
        <v>0</v>
      </c>
      <c r="F925" s="16">
        <f>'Oct-24'!F27</f>
        <v>0</v>
      </c>
      <c r="G925" s="6">
        <f>'Oct-24'!G27</f>
        <v>0</v>
      </c>
    </row>
    <row r="926" spans="1:7">
      <c r="A926" s="15">
        <v>45591</v>
      </c>
      <c r="B926" s="16">
        <v>200</v>
      </c>
      <c r="C926" s="16">
        <f>'Oct-24'!C28</f>
        <v>0</v>
      </c>
      <c r="D926" s="16">
        <f>'Oct-24'!D28</f>
        <v>398665.40000000026</v>
      </c>
      <c r="E926" s="56">
        <f>'Oct-24'!E28</f>
        <v>0</v>
      </c>
      <c r="F926" s="16">
        <f>'Oct-24'!F28</f>
        <v>0</v>
      </c>
      <c r="G926" s="6">
        <f>'Oct-24'!G28</f>
        <v>0</v>
      </c>
    </row>
    <row r="927" spans="1:7">
      <c r="A927" s="15">
        <v>45592</v>
      </c>
      <c r="B927" s="16">
        <v>200</v>
      </c>
      <c r="C927" s="16">
        <f>'Oct-24'!C29</f>
        <v>0</v>
      </c>
      <c r="D927" s="16">
        <f>'Oct-24'!D29</f>
        <v>398665.40000000026</v>
      </c>
      <c r="E927" s="56">
        <f>'Oct-24'!E29</f>
        <v>0</v>
      </c>
      <c r="F927" s="16">
        <f>'Oct-24'!F29</f>
        <v>0</v>
      </c>
      <c r="G927" s="6">
        <f>'Oct-24'!G29</f>
        <v>0</v>
      </c>
    </row>
    <row r="928" spans="1:7">
      <c r="A928" s="15">
        <v>45593</v>
      </c>
      <c r="B928" s="16">
        <v>200</v>
      </c>
      <c r="C928" s="16">
        <f>'Oct-24'!C30</f>
        <v>0</v>
      </c>
      <c r="D928" s="16">
        <f>'Oct-24'!D30</f>
        <v>398665.40000000026</v>
      </c>
      <c r="E928" s="56">
        <f>'Oct-24'!E30</f>
        <v>0</v>
      </c>
      <c r="F928" s="16">
        <f>'Oct-24'!F30</f>
        <v>0</v>
      </c>
      <c r="G928" s="6">
        <f>'Oct-24'!G30</f>
        <v>0</v>
      </c>
    </row>
    <row r="929" spans="1:7">
      <c r="A929" s="15">
        <v>45594</v>
      </c>
      <c r="B929" s="16">
        <v>200</v>
      </c>
      <c r="C929" s="16">
        <f>'Oct-24'!C31</f>
        <v>0</v>
      </c>
      <c r="D929" s="16">
        <f>'Oct-24'!D31</f>
        <v>398665.40000000026</v>
      </c>
      <c r="E929" s="56">
        <f>'Oct-24'!E31</f>
        <v>0</v>
      </c>
      <c r="F929" s="16">
        <f>'Oct-24'!F31</f>
        <v>0</v>
      </c>
      <c r="G929" s="6">
        <f>'Oct-24'!G31</f>
        <v>0</v>
      </c>
    </row>
    <row r="930" spans="1:7">
      <c r="A930" s="15">
        <v>45595</v>
      </c>
      <c r="B930" s="16">
        <v>200</v>
      </c>
      <c r="C930" s="16">
        <f>'Oct-24'!C32</f>
        <v>0</v>
      </c>
      <c r="D930" s="16">
        <f>'Oct-24'!D32</f>
        <v>398665.40000000026</v>
      </c>
      <c r="E930" s="56">
        <f>'Oct-24'!E32</f>
        <v>0</v>
      </c>
      <c r="F930" s="16">
        <f>'Oct-24'!F32</f>
        <v>0</v>
      </c>
      <c r="G930" s="6">
        <f>'Oct-24'!G32</f>
        <v>0</v>
      </c>
    </row>
    <row r="931" spans="1:7">
      <c r="A931" s="15">
        <v>45596</v>
      </c>
      <c r="B931" s="16">
        <v>200</v>
      </c>
      <c r="C931" s="16">
        <f>'Oct-24'!C33</f>
        <v>0</v>
      </c>
      <c r="D931" s="16">
        <f>'Oct-24'!D33</f>
        <v>398665.40000000026</v>
      </c>
      <c r="E931" s="56">
        <f>'Oct-24'!E33</f>
        <v>0</v>
      </c>
      <c r="F931" s="16">
        <f>'Oct-24'!F33</f>
        <v>0</v>
      </c>
      <c r="G931" s="6">
        <f>'Oct-24'!G33</f>
        <v>0</v>
      </c>
    </row>
    <row r="932" spans="1:7">
      <c r="A932" s="15">
        <v>45597</v>
      </c>
      <c r="B932" s="16">
        <v>200</v>
      </c>
      <c r="C932" s="16">
        <f>'Nov-24'!C3</f>
        <v>0</v>
      </c>
      <c r="D932" s="16">
        <f>'Nov-24'!D3</f>
        <v>398665.40000000026</v>
      </c>
      <c r="E932" s="56">
        <f>'Nov-24'!E3</f>
        <v>0</v>
      </c>
      <c r="F932" s="16">
        <f>'Nov-24'!F3</f>
        <v>0</v>
      </c>
      <c r="G932" s="6">
        <f>'Nov-24'!G3</f>
        <v>0</v>
      </c>
    </row>
    <row r="933" spans="1:7">
      <c r="A933" s="15">
        <v>45598</v>
      </c>
      <c r="B933" s="16">
        <v>200</v>
      </c>
      <c r="C933" s="16">
        <f>'Nov-24'!C4</f>
        <v>0</v>
      </c>
      <c r="D933" s="16">
        <f>'Nov-24'!D4</f>
        <v>398665.40000000026</v>
      </c>
      <c r="E933" s="56">
        <f>'Nov-24'!E4</f>
        <v>0</v>
      </c>
      <c r="F933" s="16">
        <f>'Nov-24'!F4</f>
        <v>0</v>
      </c>
      <c r="G933" s="6">
        <f>'Nov-24'!G4</f>
        <v>0</v>
      </c>
    </row>
    <row r="934" spans="1:7">
      <c r="A934" s="15">
        <v>45599</v>
      </c>
      <c r="B934" s="16">
        <v>200</v>
      </c>
      <c r="C934" s="16">
        <f>'Nov-24'!C5</f>
        <v>0</v>
      </c>
      <c r="D934" s="16">
        <f>'Nov-24'!D5</f>
        <v>398665.40000000026</v>
      </c>
      <c r="E934" s="56">
        <f>'Nov-24'!E5</f>
        <v>0</v>
      </c>
      <c r="F934" s="16">
        <f>'Nov-24'!F5</f>
        <v>0</v>
      </c>
      <c r="G934" s="6">
        <f>'Nov-24'!G5</f>
        <v>0</v>
      </c>
    </row>
    <row r="935" spans="1:7">
      <c r="A935" s="15">
        <v>45600</v>
      </c>
      <c r="B935" s="16">
        <v>200</v>
      </c>
      <c r="C935" s="16">
        <f>'Nov-24'!C6</f>
        <v>0</v>
      </c>
      <c r="D935" s="16">
        <f>'Nov-24'!D6</f>
        <v>398665.40000000026</v>
      </c>
      <c r="E935" s="56">
        <f>'Nov-24'!E6</f>
        <v>0</v>
      </c>
      <c r="F935" s="16">
        <f>'Nov-24'!F6</f>
        <v>0</v>
      </c>
      <c r="G935" s="6">
        <f>'Nov-24'!G6</f>
        <v>0</v>
      </c>
    </row>
    <row r="936" spans="1:7">
      <c r="A936" s="15">
        <v>45601</v>
      </c>
      <c r="B936" s="16">
        <v>200</v>
      </c>
      <c r="C936" s="16">
        <f>'Nov-24'!C7</f>
        <v>0</v>
      </c>
      <c r="D936" s="16">
        <f>'Nov-24'!D7</f>
        <v>398665.40000000026</v>
      </c>
      <c r="E936" s="56">
        <f>'Nov-24'!E7</f>
        <v>0</v>
      </c>
      <c r="F936" s="16">
        <f>'Nov-24'!F7</f>
        <v>0</v>
      </c>
      <c r="G936" s="6">
        <f>'Nov-24'!G7</f>
        <v>0</v>
      </c>
    </row>
    <row r="937" spans="1:7">
      <c r="A937" s="15">
        <v>45602</v>
      </c>
      <c r="B937" s="16">
        <v>200</v>
      </c>
      <c r="C937" s="16">
        <f>'Nov-24'!C8</f>
        <v>0</v>
      </c>
      <c r="D937" s="16">
        <f>'Nov-24'!D8</f>
        <v>398665.40000000026</v>
      </c>
      <c r="E937" s="56">
        <f>'Nov-24'!E8</f>
        <v>0</v>
      </c>
      <c r="F937" s="16">
        <f>'Nov-24'!F8</f>
        <v>0</v>
      </c>
      <c r="G937" s="6">
        <f>'Nov-24'!G8</f>
        <v>0</v>
      </c>
    </row>
    <row r="938" spans="1:7">
      <c r="A938" s="15">
        <v>45603</v>
      </c>
      <c r="B938" s="16">
        <v>200</v>
      </c>
      <c r="C938" s="16">
        <f>'Nov-24'!C9</f>
        <v>0</v>
      </c>
      <c r="D938" s="16">
        <f>'Nov-24'!D9</f>
        <v>398665.40000000026</v>
      </c>
      <c r="E938" s="56">
        <f>'Nov-24'!E9</f>
        <v>0</v>
      </c>
      <c r="F938" s="16">
        <f>'Nov-24'!F9</f>
        <v>0</v>
      </c>
      <c r="G938" s="6">
        <f>'Nov-24'!G9</f>
        <v>0</v>
      </c>
    </row>
    <row r="939" spans="1:7">
      <c r="A939" s="15">
        <v>45604</v>
      </c>
      <c r="B939" s="16">
        <v>200</v>
      </c>
      <c r="C939" s="16">
        <f>'Nov-24'!C10</f>
        <v>0</v>
      </c>
      <c r="D939" s="16">
        <f>'Nov-24'!D10</f>
        <v>398665.40000000026</v>
      </c>
      <c r="E939" s="56">
        <f>'Nov-24'!E10</f>
        <v>0</v>
      </c>
      <c r="F939" s="16">
        <f>'Nov-24'!F10</f>
        <v>0</v>
      </c>
      <c r="G939" s="6">
        <f>'Nov-24'!G10</f>
        <v>0</v>
      </c>
    </row>
    <row r="940" spans="1:7">
      <c r="A940" s="15">
        <v>45605</v>
      </c>
      <c r="B940" s="16">
        <v>200</v>
      </c>
      <c r="C940" s="16">
        <f>'Nov-24'!C11</f>
        <v>0</v>
      </c>
      <c r="D940" s="16">
        <f>'Nov-24'!D11</f>
        <v>398665.40000000026</v>
      </c>
      <c r="E940" s="56">
        <f>'Nov-24'!E11</f>
        <v>0</v>
      </c>
      <c r="F940" s="16">
        <f>'Nov-24'!F11</f>
        <v>0</v>
      </c>
      <c r="G940" s="6">
        <f>'Nov-24'!G11</f>
        <v>0</v>
      </c>
    </row>
    <row r="941" spans="1:7">
      <c r="A941" s="15">
        <v>45606</v>
      </c>
      <c r="B941" s="16">
        <v>200</v>
      </c>
      <c r="C941" s="16">
        <f>'Nov-24'!C12</f>
        <v>0</v>
      </c>
      <c r="D941" s="16">
        <f>'Nov-24'!D12</f>
        <v>398665.40000000026</v>
      </c>
      <c r="E941" s="56">
        <f>'Nov-24'!E12</f>
        <v>0</v>
      </c>
      <c r="F941" s="16">
        <f>'Nov-24'!F12</f>
        <v>0</v>
      </c>
      <c r="G941" s="6">
        <f>'Nov-24'!G12</f>
        <v>0</v>
      </c>
    </row>
    <row r="942" spans="1:7">
      <c r="A942" s="15">
        <v>45607</v>
      </c>
      <c r="B942" s="16">
        <v>200</v>
      </c>
      <c r="C942" s="16">
        <f>'Nov-24'!C13</f>
        <v>0</v>
      </c>
      <c r="D942" s="16">
        <f>'Nov-24'!D13</f>
        <v>398665.40000000026</v>
      </c>
      <c r="E942" s="56">
        <f>'Nov-24'!E13</f>
        <v>0</v>
      </c>
      <c r="F942" s="16">
        <f>'Nov-24'!F13</f>
        <v>0</v>
      </c>
      <c r="G942" s="6">
        <f>'Nov-24'!G13</f>
        <v>0</v>
      </c>
    </row>
    <row r="943" spans="1:7">
      <c r="A943" s="15">
        <v>45608</v>
      </c>
      <c r="B943" s="16">
        <v>200</v>
      </c>
      <c r="C943" s="16">
        <f>'Nov-24'!C14</f>
        <v>0</v>
      </c>
      <c r="D943" s="16">
        <f>'Nov-24'!D14</f>
        <v>398665.40000000026</v>
      </c>
      <c r="E943" s="56">
        <f>'Nov-24'!E14</f>
        <v>0</v>
      </c>
      <c r="F943" s="16">
        <f>'Nov-24'!F14</f>
        <v>0</v>
      </c>
      <c r="G943" s="6">
        <f>'Nov-24'!G14</f>
        <v>0</v>
      </c>
    </row>
    <row r="944" spans="1:7">
      <c r="A944" s="15">
        <v>45609</v>
      </c>
      <c r="B944" s="16">
        <v>200</v>
      </c>
      <c r="C944" s="16">
        <f>'Nov-24'!C15</f>
        <v>0</v>
      </c>
      <c r="D944" s="16">
        <f>'Nov-24'!D15</f>
        <v>398665.40000000026</v>
      </c>
      <c r="E944" s="56">
        <f>'Nov-24'!E15</f>
        <v>0</v>
      </c>
      <c r="F944" s="16">
        <f>'Nov-24'!F15</f>
        <v>0</v>
      </c>
      <c r="G944" s="6">
        <f>'Nov-24'!G15</f>
        <v>0</v>
      </c>
    </row>
    <row r="945" spans="1:7">
      <c r="A945" s="15">
        <v>45610</v>
      </c>
      <c r="B945" s="16">
        <v>200</v>
      </c>
      <c r="C945" s="16">
        <f>'Nov-24'!C16</f>
        <v>0</v>
      </c>
      <c r="D945" s="16">
        <f>'Nov-24'!D16</f>
        <v>398665.40000000026</v>
      </c>
      <c r="E945" s="56">
        <f>'Nov-24'!E16</f>
        <v>0</v>
      </c>
      <c r="F945" s="16">
        <f>'Nov-24'!F16</f>
        <v>0</v>
      </c>
      <c r="G945" s="6">
        <f>'Nov-24'!G16</f>
        <v>0</v>
      </c>
    </row>
    <row r="946" spans="1:7">
      <c r="A946" s="15">
        <v>45611</v>
      </c>
      <c r="B946" s="16">
        <v>200</v>
      </c>
      <c r="C946" s="16">
        <f>'Nov-24'!C17</f>
        <v>0</v>
      </c>
      <c r="D946" s="16">
        <f>'Nov-24'!D17</f>
        <v>398665.40000000026</v>
      </c>
      <c r="E946" s="56">
        <f>'Nov-24'!E17</f>
        <v>0</v>
      </c>
      <c r="F946" s="16">
        <f>'Nov-24'!F17</f>
        <v>0</v>
      </c>
      <c r="G946" s="6">
        <f>'Nov-24'!G17</f>
        <v>0</v>
      </c>
    </row>
    <row r="947" spans="1:7">
      <c r="A947" s="15">
        <v>45612</v>
      </c>
      <c r="B947" s="16">
        <v>200</v>
      </c>
      <c r="C947" s="16">
        <f>'Nov-24'!C18</f>
        <v>0</v>
      </c>
      <c r="D947" s="16">
        <f>'Nov-24'!D18</f>
        <v>398665.40000000026</v>
      </c>
      <c r="E947" s="56">
        <f>'Nov-24'!E18</f>
        <v>0</v>
      </c>
      <c r="F947" s="16">
        <f>'Nov-24'!F18</f>
        <v>0</v>
      </c>
      <c r="G947" s="6">
        <f>'Nov-24'!G18</f>
        <v>0</v>
      </c>
    </row>
    <row r="948" spans="1:7">
      <c r="A948" s="15">
        <v>45613</v>
      </c>
      <c r="B948" s="16">
        <v>200</v>
      </c>
      <c r="C948" s="16">
        <f>'Nov-24'!C19</f>
        <v>0</v>
      </c>
      <c r="D948" s="16">
        <f>'Nov-24'!D19</f>
        <v>398665.40000000026</v>
      </c>
      <c r="E948" s="56">
        <f>'Nov-24'!E19</f>
        <v>0</v>
      </c>
      <c r="F948" s="16">
        <f>'Nov-24'!F19</f>
        <v>0</v>
      </c>
      <c r="G948" s="6">
        <f>'Nov-24'!G19</f>
        <v>0</v>
      </c>
    </row>
    <row r="949" spans="1:7">
      <c r="A949" s="15">
        <v>45614</v>
      </c>
      <c r="B949" s="16">
        <v>200</v>
      </c>
      <c r="C949" s="16">
        <f>'Nov-24'!C20</f>
        <v>0</v>
      </c>
      <c r="D949" s="16">
        <f>'Nov-24'!D20</f>
        <v>398665.40000000026</v>
      </c>
      <c r="E949" s="56">
        <f>'Nov-24'!E20</f>
        <v>0</v>
      </c>
      <c r="F949" s="16">
        <f>'Nov-24'!F20</f>
        <v>0</v>
      </c>
      <c r="G949" s="6">
        <f>'Nov-24'!G20</f>
        <v>0</v>
      </c>
    </row>
    <row r="950" spans="1:7">
      <c r="A950" s="15">
        <v>45615</v>
      </c>
      <c r="B950" s="16">
        <v>200</v>
      </c>
      <c r="C950" s="16">
        <f>'Nov-24'!C21</f>
        <v>0</v>
      </c>
      <c r="D950" s="16">
        <f>'Nov-24'!D21</f>
        <v>398665.40000000026</v>
      </c>
      <c r="E950" s="56">
        <f>'Nov-24'!E21</f>
        <v>0</v>
      </c>
      <c r="F950" s="16">
        <f>'Nov-24'!F21</f>
        <v>0</v>
      </c>
      <c r="G950" s="6">
        <f>'Nov-24'!G21</f>
        <v>0</v>
      </c>
    </row>
    <row r="951" spans="1:7">
      <c r="A951" s="15">
        <v>45616</v>
      </c>
      <c r="B951" s="16">
        <v>200</v>
      </c>
      <c r="C951" s="16">
        <f>'Nov-24'!C22</f>
        <v>0</v>
      </c>
      <c r="D951" s="16">
        <f>'Nov-24'!D22</f>
        <v>398665.40000000026</v>
      </c>
      <c r="E951" s="56">
        <f>'Nov-24'!E22</f>
        <v>0</v>
      </c>
      <c r="F951" s="16">
        <f>'Nov-24'!F22</f>
        <v>0</v>
      </c>
      <c r="G951" s="6">
        <f>'Nov-24'!G22</f>
        <v>0</v>
      </c>
    </row>
    <row r="952" spans="1:7">
      <c r="A952" s="15">
        <v>45617</v>
      </c>
      <c r="B952" s="16">
        <v>200</v>
      </c>
      <c r="C952" s="16">
        <f>'Nov-24'!C23</f>
        <v>0</v>
      </c>
      <c r="D952" s="16">
        <f>'Nov-24'!D23</f>
        <v>398665.40000000026</v>
      </c>
      <c r="E952" s="56">
        <f>'Nov-24'!E23</f>
        <v>0</v>
      </c>
      <c r="F952" s="16">
        <f>'Nov-24'!F23</f>
        <v>0</v>
      </c>
      <c r="G952" s="6">
        <f>'Nov-24'!G23</f>
        <v>0</v>
      </c>
    </row>
    <row r="953" spans="1:7">
      <c r="A953" s="15">
        <v>45618</v>
      </c>
      <c r="B953" s="16">
        <v>200</v>
      </c>
      <c r="C953" s="16">
        <f>'Nov-24'!C24</f>
        <v>0</v>
      </c>
      <c r="D953" s="16">
        <f>'Nov-24'!D24</f>
        <v>398665.40000000026</v>
      </c>
      <c r="E953" s="56">
        <f>'Nov-24'!E24</f>
        <v>0</v>
      </c>
      <c r="F953" s="16">
        <f>'Nov-24'!F24</f>
        <v>0</v>
      </c>
      <c r="G953" s="6">
        <f>'Nov-24'!G24</f>
        <v>0</v>
      </c>
    </row>
    <row r="954" spans="1:7">
      <c r="A954" s="15">
        <v>45619</v>
      </c>
      <c r="B954" s="16">
        <v>200</v>
      </c>
      <c r="C954" s="16">
        <f>'Nov-24'!C25</f>
        <v>0</v>
      </c>
      <c r="D954" s="16">
        <f>'Nov-24'!D25</f>
        <v>398665.40000000026</v>
      </c>
      <c r="E954" s="56">
        <f>'Nov-24'!E25</f>
        <v>0</v>
      </c>
      <c r="F954" s="16">
        <f>'Nov-24'!F25</f>
        <v>0</v>
      </c>
      <c r="G954" s="6">
        <f>'Nov-24'!G25</f>
        <v>0</v>
      </c>
    </row>
    <row r="955" spans="1:7">
      <c r="A955" s="15">
        <v>45620</v>
      </c>
      <c r="B955" s="16">
        <v>200</v>
      </c>
      <c r="C955" s="16">
        <f>'Nov-24'!C26</f>
        <v>0</v>
      </c>
      <c r="D955" s="16">
        <f>'Nov-24'!D26</f>
        <v>398665.40000000026</v>
      </c>
      <c r="E955" s="56">
        <f>'Nov-24'!E26</f>
        <v>0</v>
      </c>
      <c r="F955" s="16">
        <f>'Nov-24'!F26</f>
        <v>0</v>
      </c>
      <c r="G955" s="6">
        <f>'Nov-24'!G26</f>
        <v>0</v>
      </c>
    </row>
    <row r="956" spans="1:7">
      <c r="A956" s="15">
        <v>45621</v>
      </c>
      <c r="B956" s="16">
        <v>200</v>
      </c>
      <c r="C956" s="16">
        <f>'Nov-24'!C27</f>
        <v>0</v>
      </c>
      <c r="D956" s="16">
        <f>'Nov-24'!D27</f>
        <v>398665.40000000026</v>
      </c>
      <c r="E956" s="56">
        <f>'Nov-24'!E27</f>
        <v>0</v>
      </c>
      <c r="F956" s="16">
        <f>'Nov-24'!F27</f>
        <v>0</v>
      </c>
      <c r="G956" s="6">
        <f>'Nov-24'!G27</f>
        <v>0</v>
      </c>
    </row>
    <row r="957" spans="1:7">
      <c r="A957" s="15">
        <v>45622</v>
      </c>
      <c r="B957" s="16">
        <v>200</v>
      </c>
      <c r="C957" s="16">
        <f>'Nov-24'!C28</f>
        <v>0</v>
      </c>
      <c r="D957" s="16">
        <f>'Nov-24'!D28</f>
        <v>398665.40000000026</v>
      </c>
      <c r="E957" s="56">
        <f>'Nov-24'!E28</f>
        <v>0</v>
      </c>
      <c r="F957" s="16">
        <f>'Nov-24'!F28</f>
        <v>0</v>
      </c>
      <c r="G957" s="6">
        <f>'Nov-24'!G28</f>
        <v>0</v>
      </c>
    </row>
    <row r="958" spans="1:7">
      <c r="A958" s="15">
        <v>45623</v>
      </c>
      <c r="B958" s="16">
        <v>200</v>
      </c>
      <c r="C958" s="16">
        <f>'Nov-24'!C29</f>
        <v>0</v>
      </c>
      <c r="D958" s="16">
        <f>'Nov-24'!D29</f>
        <v>398665.40000000026</v>
      </c>
      <c r="E958" s="56">
        <f>'Nov-24'!E29</f>
        <v>0</v>
      </c>
      <c r="F958" s="16">
        <f>'Nov-24'!F29</f>
        <v>0</v>
      </c>
      <c r="G958" s="6">
        <f>'Nov-24'!G29</f>
        <v>0</v>
      </c>
    </row>
    <row r="959" spans="1:7">
      <c r="A959" s="15">
        <v>45624</v>
      </c>
      <c r="B959" s="16">
        <v>200</v>
      </c>
      <c r="C959" s="16">
        <f>'Nov-24'!C30</f>
        <v>0</v>
      </c>
      <c r="D959" s="16">
        <f>'Nov-24'!D30</f>
        <v>398665.40000000026</v>
      </c>
      <c r="E959" s="56">
        <f>'Nov-24'!E30</f>
        <v>0</v>
      </c>
      <c r="F959" s="16">
        <f>'Nov-24'!F30</f>
        <v>0</v>
      </c>
      <c r="G959" s="6">
        <f>'Nov-24'!G30</f>
        <v>0</v>
      </c>
    </row>
    <row r="960" spans="1:7">
      <c r="A960" s="15">
        <v>45625</v>
      </c>
      <c r="B960" s="16">
        <v>200</v>
      </c>
      <c r="C960" s="16">
        <f>'Nov-24'!C31</f>
        <v>0</v>
      </c>
      <c r="D960" s="16">
        <f>'Nov-24'!D31</f>
        <v>398665.40000000026</v>
      </c>
      <c r="E960" s="56">
        <f>'Nov-24'!E31</f>
        <v>0</v>
      </c>
      <c r="F960" s="16">
        <f>'Nov-24'!F31</f>
        <v>0</v>
      </c>
      <c r="G960" s="6">
        <f>'Nov-24'!G31</f>
        <v>0</v>
      </c>
    </row>
    <row r="961" spans="1:7">
      <c r="A961" s="15">
        <v>45626</v>
      </c>
      <c r="B961" s="16">
        <v>200</v>
      </c>
      <c r="C961" s="16">
        <f>'Nov-24'!C32</f>
        <v>0</v>
      </c>
      <c r="D961" s="16">
        <f>'Nov-24'!D32</f>
        <v>398665.40000000026</v>
      </c>
      <c r="E961" s="56">
        <f>'Nov-24'!E32</f>
        <v>0</v>
      </c>
      <c r="F961" s="16">
        <f>'Nov-24'!F32</f>
        <v>0</v>
      </c>
      <c r="G961" s="6">
        <f>'Nov-24'!G32</f>
        <v>0</v>
      </c>
    </row>
    <row r="962" spans="1:7">
      <c r="A962" s="15">
        <v>45627</v>
      </c>
      <c r="B962" s="16">
        <v>200</v>
      </c>
      <c r="C962" s="16">
        <f>'Dec-24'!C3</f>
        <v>0</v>
      </c>
      <c r="D962" s="16">
        <f>'Dec-24'!D3</f>
        <v>398665.40000000026</v>
      </c>
      <c r="E962" s="56">
        <f>'Dec-24'!E3</f>
        <v>0</v>
      </c>
      <c r="F962" s="16">
        <f>'Dec-24'!F3</f>
        <v>0</v>
      </c>
      <c r="G962" s="6">
        <f>'Dec-24'!G3</f>
        <v>0</v>
      </c>
    </row>
    <row r="963" spans="1:7">
      <c r="A963" s="15">
        <v>45628</v>
      </c>
      <c r="B963" s="16">
        <v>200</v>
      </c>
      <c r="C963" s="16">
        <f>'Dec-24'!C4</f>
        <v>0</v>
      </c>
      <c r="D963" s="16">
        <f>'Dec-24'!D4</f>
        <v>398665.40000000026</v>
      </c>
      <c r="E963" s="56">
        <f>'Dec-24'!E4</f>
        <v>0</v>
      </c>
      <c r="F963" s="16">
        <f>'Dec-24'!F4</f>
        <v>0</v>
      </c>
      <c r="G963" s="6">
        <f>'Dec-24'!G4</f>
        <v>0</v>
      </c>
    </row>
    <row r="964" spans="1:7">
      <c r="A964" s="15">
        <v>45629</v>
      </c>
      <c r="B964" s="16">
        <v>200</v>
      </c>
      <c r="C964" s="16">
        <f>'Dec-24'!C5</f>
        <v>0</v>
      </c>
      <c r="D964" s="16">
        <f>'Dec-24'!D5</f>
        <v>398665.40000000026</v>
      </c>
      <c r="E964" s="56">
        <f>'Dec-24'!E5</f>
        <v>0</v>
      </c>
      <c r="F964" s="16">
        <f>'Dec-24'!F5</f>
        <v>0</v>
      </c>
      <c r="G964" s="6">
        <f>'Dec-24'!G5</f>
        <v>0</v>
      </c>
    </row>
    <row r="965" spans="1:7">
      <c r="A965" s="15">
        <v>45630</v>
      </c>
      <c r="B965" s="16">
        <v>200</v>
      </c>
      <c r="C965" s="16">
        <f>'Dec-24'!C6</f>
        <v>0</v>
      </c>
      <c r="D965" s="16">
        <f>'Dec-24'!D6</f>
        <v>398665.40000000026</v>
      </c>
      <c r="E965" s="56">
        <f>'Dec-24'!E6</f>
        <v>0</v>
      </c>
      <c r="F965" s="16">
        <f>'Dec-24'!F6</f>
        <v>0</v>
      </c>
      <c r="G965" s="6">
        <f>'Dec-24'!G6</f>
        <v>0</v>
      </c>
    </row>
    <row r="966" spans="1:7">
      <c r="A966" s="15">
        <v>45631</v>
      </c>
      <c r="B966" s="16">
        <v>200</v>
      </c>
      <c r="C966" s="16">
        <f>'Dec-24'!C7</f>
        <v>0</v>
      </c>
      <c r="D966" s="16">
        <f>'Dec-24'!D7</f>
        <v>398665.40000000026</v>
      </c>
      <c r="E966" s="56">
        <f>'Dec-24'!E7</f>
        <v>0</v>
      </c>
      <c r="F966" s="16">
        <f>'Dec-24'!F7</f>
        <v>0</v>
      </c>
      <c r="G966" s="6">
        <f>'Dec-24'!G7</f>
        <v>0</v>
      </c>
    </row>
    <row r="967" spans="1:7">
      <c r="A967" s="15">
        <v>45632</v>
      </c>
      <c r="B967" s="16">
        <v>200</v>
      </c>
      <c r="C967" s="16">
        <f>'Dec-24'!C8</f>
        <v>0</v>
      </c>
      <c r="D967" s="16">
        <f>'Dec-24'!D8</f>
        <v>398665.40000000026</v>
      </c>
      <c r="E967" s="56">
        <f>'Dec-24'!E8</f>
        <v>0</v>
      </c>
      <c r="F967" s="16">
        <f>'Dec-24'!F8</f>
        <v>0</v>
      </c>
      <c r="G967" s="6">
        <f>'Dec-24'!G8</f>
        <v>0</v>
      </c>
    </row>
    <row r="968" spans="1:7">
      <c r="A968" s="15">
        <v>45633</v>
      </c>
      <c r="B968" s="16">
        <v>200</v>
      </c>
      <c r="C968" s="16">
        <f>'Dec-24'!C9</f>
        <v>0</v>
      </c>
      <c r="D968" s="16">
        <f>'Dec-24'!D9</f>
        <v>398665.40000000026</v>
      </c>
      <c r="E968" s="56">
        <f>'Dec-24'!E9</f>
        <v>0</v>
      </c>
      <c r="F968" s="16">
        <f>'Dec-24'!F9</f>
        <v>0</v>
      </c>
      <c r="G968" s="6">
        <f>'Dec-24'!G9</f>
        <v>0</v>
      </c>
    </row>
    <row r="969" spans="1:7">
      <c r="A969" s="15">
        <v>45634</v>
      </c>
      <c r="B969" s="16">
        <v>200</v>
      </c>
      <c r="C969" s="16">
        <f>'Dec-24'!C10</f>
        <v>0</v>
      </c>
      <c r="D969" s="16">
        <f>'Dec-24'!D10</f>
        <v>398665.40000000026</v>
      </c>
      <c r="E969" s="56">
        <f>'Dec-24'!E10</f>
        <v>0</v>
      </c>
      <c r="F969" s="16">
        <f>'Dec-24'!F10</f>
        <v>0</v>
      </c>
      <c r="G969" s="6">
        <f>'Dec-24'!G10</f>
        <v>0</v>
      </c>
    </row>
    <row r="970" spans="1:7">
      <c r="A970" s="15">
        <v>45635</v>
      </c>
      <c r="B970" s="16">
        <v>200</v>
      </c>
      <c r="C970" s="16">
        <f>'Dec-24'!C11</f>
        <v>0</v>
      </c>
      <c r="D970" s="16">
        <f>'Dec-24'!D11</f>
        <v>398665.40000000026</v>
      </c>
      <c r="E970" s="56">
        <f>'Dec-24'!E11</f>
        <v>0</v>
      </c>
      <c r="F970" s="16">
        <f>'Dec-24'!F11</f>
        <v>0</v>
      </c>
      <c r="G970" s="6">
        <f>'Dec-24'!G11</f>
        <v>0</v>
      </c>
    </row>
    <row r="971" spans="1:7">
      <c r="A971" s="15">
        <v>45636</v>
      </c>
      <c r="B971" s="16">
        <v>200</v>
      </c>
      <c r="C971" s="16">
        <f>'Dec-24'!C12</f>
        <v>0</v>
      </c>
      <c r="D971" s="16">
        <f>'Dec-24'!D12</f>
        <v>398665.40000000026</v>
      </c>
      <c r="E971" s="56">
        <f>'Dec-24'!E12</f>
        <v>0</v>
      </c>
      <c r="F971" s="16">
        <f>'Dec-24'!F12</f>
        <v>0</v>
      </c>
      <c r="G971" s="6">
        <f>'Dec-24'!G12</f>
        <v>0</v>
      </c>
    </row>
    <row r="972" spans="1:7">
      <c r="A972" s="15">
        <v>45637</v>
      </c>
      <c r="B972" s="16">
        <v>200</v>
      </c>
      <c r="C972" s="16">
        <f>'Dec-24'!C13</f>
        <v>0</v>
      </c>
      <c r="D972" s="16">
        <f>'Dec-24'!D13</f>
        <v>398665.40000000026</v>
      </c>
      <c r="E972" s="56">
        <f>'Dec-24'!E13</f>
        <v>0</v>
      </c>
      <c r="F972" s="16">
        <f>'Dec-24'!F13</f>
        <v>0</v>
      </c>
      <c r="G972" s="6">
        <f>'Dec-24'!G13</f>
        <v>0</v>
      </c>
    </row>
    <row r="973" spans="1:7">
      <c r="A973" s="15">
        <v>45638</v>
      </c>
      <c r="B973" s="16">
        <v>200</v>
      </c>
      <c r="C973" s="16">
        <f>'Dec-24'!C14</f>
        <v>0</v>
      </c>
      <c r="D973" s="16">
        <f>'Dec-24'!D14</f>
        <v>398665.40000000026</v>
      </c>
      <c r="E973" s="56">
        <f>'Dec-24'!E14</f>
        <v>0</v>
      </c>
      <c r="F973" s="16">
        <f>'Dec-24'!F14</f>
        <v>0</v>
      </c>
      <c r="G973" s="6">
        <f>'Dec-24'!G14</f>
        <v>0</v>
      </c>
    </row>
    <row r="974" spans="1:7">
      <c r="A974" s="15">
        <v>45639</v>
      </c>
      <c r="B974" s="16">
        <v>200</v>
      </c>
      <c r="C974" s="16">
        <f>'Dec-24'!C15</f>
        <v>0</v>
      </c>
      <c r="D974" s="16">
        <f>'Dec-24'!D15</f>
        <v>398665.40000000026</v>
      </c>
      <c r="E974" s="56">
        <f>'Dec-24'!E15</f>
        <v>0</v>
      </c>
      <c r="F974" s="16">
        <f>'Dec-24'!F15</f>
        <v>0</v>
      </c>
      <c r="G974" s="6">
        <f>'Dec-24'!G15</f>
        <v>0</v>
      </c>
    </row>
    <row r="975" spans="1:7">
      <c r="A975" s="15">
        <v>45640</v>
      </c>
      <c r="B975" s="16">
        <v>200</v>
      </c>
      <c r="C975" s="16">
        <f>'Dec-24'!C16</f>
        <v>0</v>
      </c>
      <c r="D975" s="16">
        <f>'Dec-24'!D16</f>
        <v>398665.40000000026</v>
      </c>
      <c r="E975" s="56">
        <f>'Dec-24'!E16</f>
        <v>0</v>
      </c>
      <c r="F975" s="16">
        <f>'Dec-24'!F16</f>
        <v>0</v>
      </c>
      <c r="G975" s="6">
        <f>'Dec-24'!G16</f>
        <v>0</v>
      </c>
    </row>
    <row r="976" spans="1:7">
      <c r="A976" s="15">
        <v>45641</v>
      </c>
      <c r="B976" s="16">
        <v>200</v>
      </c>
      <c r="C976" s="16">
        <f>'Dec-24'!C17</f>
        <v>0</v>
      </c>
      <c r="D976" s="16">
        <f>'Dec-24'!D17</f>
        <v>398665.40000000026</v>
      </c>
      <c r="E976" s="56">
        <f>'Dec-24'!E17</f>
        <v>0</v>
      </c>
      <c r="F976" s="16">
        <f>'Dec-24'!F17</f>
        <v>0</v>
      </c>
      <c r="G976" s="6">
        <f>'Dec-24'!G17</f>
        <v>0</v>
      </c>
    </row>
    <row r="977" spans="1:7">
      <c r="A977" s="15">
        <v>45642</v>
      </c>
      <c r="B977" s="16">
        <v>200</v>
      </c>
      <c r="C977" s="16">
        <f>'Dec-24'!C18</f>
        <v>0</v>
      </c>
      <c r="D977" s="16">
        <f>'Dec-24'!D18</f>
        <v>398665.40000000026</v>
      </c>
      <c r="E977" s="56">
        <f>'Dec-24'!E18</f>
        <v>0</v>
      </c>
      <c r="F977" s="16">
        <f>'Dec-24'!F18</f>
        <v>0</v>
      </c>
      <c r="G977" s="6">
        <f>'Dec-24'!G18</f>
        <v>0</v>
      </c>
    </row>
    <row r="978" spans="1:7">
      <c r="A978" s="15">
        <v>45643</v>
      </c>
      <c r="B978" s="16">
        <v>200</v>
      </c>
      <c r="C978" s="16">
        <f>'Dec-24'!C19</f>
        <v>0</v>
      </c>
      <c r="D978" s="16">
        <f>'Dec-24'!D19</f>
        <v>398665.40000000026</v>
      </c>
      <c r="E978" s="56">
        <f>'Dec-24'!E19</f>
        <v>0</v>
      </c>
      <c r="F978" s="16">
        <f>'Dec-24'!F19</f>
        <v>0</v>
      </c>
      <c r="G978" s="6">
        <f>'Dec-24'!G19</f>
        <v>0</v>
      </c>
    </row>
    <row r="979" spans="1:7">
      <c r="A979" s="15">
        <v>45644</v>
      </c>
      <c r="B979" s="16">
        <v>200</v>
      </c>
      <c r="C979" s="16">
        <f>'Dec-24'!C20</f>
        <v>0</v>
      </c>
      <c r="D979" s="16">
        <f>'Dec-24'!D20</f>
        <v>398665.40000000026</v>
      </c>
      <c r="E979" s="56">
        <f>'Dec-24'!E20</f>
        <v>0</v>
      </c>
      <c r="F979" s="16">
        <f>'Dec-24'!F20</f>
        <v>0</v>
      </c>
      <c r="G979" s="6">
        <f>'Dec-24'!G20</f>
        <v>0</v>
      </c>
    </row>
    <row r="980" spans="1:7">
      <c r="A980" s="15">
        <v>45645</v>
      </c>
      <c r="B980" s="16">
        <v>200</v>
      </c>
      <c r="C980" s="16">
        <f>'Dec-24'!C21</f>
        <v>0</v>
      </c>
      <c r="D980" s="16">
        <f>'Dec-24'!D21</f>
        <v>398665.40000000026</v>
      </c>
      <c r="E980" s="56">
        <f>'Dec-24'!E21</f>
        <v>0</v>
      </c>
      <c r="F980" s="16">
        <f>'Dec-24'!F21</f>
        <v>0</v>
      </c>
      <c r="G980" s="6">
        <f>'Dec-24'!G21</f>
        <v>0</v>
      </c>
    </row>
    <row r="981" spans="1:7">
      <c r="A981" s="15">
        <v>45646</v>
      </c>
      <c r="B981" s="16">
        <v>200</v>
      </c>
      <c r="C981" s="16">
        <f>'Dec-24'!C22</f>
        <v>0</v>
      </c>
      <c r="D981" s="16">
        <f>'Dec-24'!D22</f>
        <v>398665.40000000026</v>
      </c>
      <c r="E981" s="56">
        <f>'Dec-24'!E22</f>
        <v>0</v>
      </c>
      <c r="F981" s="16">
        <f>'Dec-24'!F22</f>
        <v>0</v>
      </c>
      <c r="G981" s="6">
        <f>'Dec-24'!G22</f>
        <v>0</v>
      </c>
    </row>
    <row r="982" spans="1:7">
      <c r="A982" s="15">
        <v>45647</v>
      </c>
      <c r="B982" s="16">
        <v>200</v>
      </c>
      <c r="C982" s="16">
        <f>'Dec-24'!C23</f>
        <v>0</v>
      </c>
      <c r="D982" s="16">
        <f>'Dec-24'!D23</f>
        <v>398665.40000000026</v>
      </c>
      <c r="E982" s="56">
        <f>'Dec-24'!E23</f>
        <v>0</v>
      </c>
      <c r="F982" s="16">
        <f>'Dec-24'!F23</f>
        <v>0</v>
      </c>
      <c r="G982" s="6">
        <f>'Dec-24'!G23</f>
        <v>0</v>
      </c>
    </row>
    <row r="983" spans="1:7">
      <c r="A983" s="15">
        <v>45648</v>
      </c>
      <c r="B983" s="16">
        <v>200</v>
      </c>
      <c r="C983" s="16">
        <f>'Dec-24'!C24</f>
        <v>0</v>
      </c>
      <c r="D983" s="16">
        <f>'Dec-24'!D24</f>
        <v>398665.40000000026</v>
      </c>
      <c r="E983" s="56">
        <f>'Dec-24'!E24</f>
        <v>0</v>
      </c>
      <c r="F983" s="16">
        <f>'Dec-24'!F24</f>
        <v>0</v>
      </c>
      <c r="G983" s="6">
        <f>'Dec-24'!G24</f>
        <v>0</v>
      </c>
    </row>
    <row r="984" spans="1:7">
      <c r="A984" s="15">
        <v>45649</v>
      </c>
      <c r="B984" s="16">
        <v>200</v>
      </c>
      <c r="C984" s="16">
        <f>'Dec-24'!C25</f>
        <v>0</v>
      </c>
      <c r="D984" s="16">
        <f>'Dec-24'!D25</f>
        <v>398665.40000000026</v>
      </c>
      <c r="E984" s="56">
        <f>'Dec-24'!E25</f>
        <v>0</v>
      </c>
      <c r="F984" s="16">
        <f>'Dec-24'!F25</f>
        <v>0</v>
      </c>
      <c r="G984" s="6">
        <f>'Dec-24'!G25</f>
        <v>0</v>
      </c>
    </row>
    <row r="985" spans="1:7">
      <c r="A985" s="15">
        <v>45650</v>
      </c>
      <c r="B985" s="16">
        <v>200</v>
      </c>
      <c r="C985" s="16">
        <f>'Dec-24'!C26</f>
        <v>0</v>
      </c>
      <c r="D985" s="16">
        <f>'Dec-24'!D26</f>
        <v>398665.40000000026</v>
      </c>
      <c r="E985" s="56">
        <f>'Dec-24'!E26</f>
        <v>0</v>
      </c>
      <c r="F985" s="16">
        <f>'Dec-24'!F26</f>
        <v>0</v>
      </c>
      <c r="G985" s="6">
        <f>'Dec-24'!G26</f>
        <v>0</v>
      </c>
    </row>
    <row r="986" spans="1:7">
      <c r="A986" s="15">
        <v>45651</v>
      </c>
      <c r="B986" s="16">
        <v>200</v>
      </c>
      <c r="C986" s="16">
        <f>'Dec-24'!C27</f>
        <v>0</v>
      </c>
      <c r="D986" s="16">
        <f>'Dec-24'!D27</f>
        <v>398665.40000000026</v>
      </c>
      <c r="E986" s="56">
        <f>'Dec-24'!E27</f>
        <v>0</v>
      </c>
      <c r="F986" s="16">
        <f>'Dec-24'!F27</f>
        <v>0</v>
      </c>
      <c r="G986" s="6">
        <f>'Dec-24'!G27</f>
        <v>0</v>
      </c>
    </row>
    <row r="987" spans="1:7">
      <c r="A987" s="15">
        <v>45652</v>
      </c>
      <c r="B987" s="16">
        <v>200</v>
      </c>
      <c r="C987" s="16">
        <f>'Dec-24'!C28</f>
        <v>0</v>
      </c>
      <c r="D987" s="16">
        <f>'Dec-24'!D28</f>
        <v>398665.40000000026</v>
      </c>
      <c r="E987" s="56">
        <f>'Dec-24'!E28</f>
        <v>0</v>
      </c>
      <c r="F987" s="16">
        <f>'Dec-24'!F28</f>
        <v>0</v>
      </c>
      <c r="G987" s="6">
        <f>'Dec-24'!G28</f>
        <v>0</v>
      </c>
    </row>
    <row r="988" spans="1:7">
      <c r="A988" s="15">
        <v>45653</v>
      </c>
      <c r="B988" s="16">
        <v>200</v>
      </c>
      <c r="C988" s="16">
        <f>'Dec-24'!C29</f>
        <v>0</v>
      </c>
      <c r="D988" s="16">
        <f>'Dec-24'!D29</f>
        <v>398665.40000000026</v>
      </c>
      <c r="E988" s="56">
        <f>'Dec-24'!E29</f>
        <v>0</v>
      </c>
      <c r="F988" s="16">
        <f>'Dec-24'!F29</f>
        <v>0</v>
      </c>
      <c r="G988" s="6">
        <f>'Dec-24'!G29</f>
        <v>0</v>
      </c>
    </row>
    <row r="989" spans="1:7">
      <c r="A989" s="15">
        <v>45654</v>
      </c>
      <c r="B989" s="16">
        <v>200</v>
      </c>
      <c r="C989" s="16">
        <f>'Dec-24'!C30</f>
        <v>0</v>
      </c>
      <c r="D989" s="16">
        <f>'Dec-24'!D30</f>
        <v>398665.40000000026</v>
      </c>
      <c r="E989" s="56">
        <f>'Dec-24'!E30</f>
        <v>0</v>
      </c>
      <c r="F989" s="16">
        <f>'Dec-24'!F30</f>
        <v>0</v>
      </c>
      <c r="G989" s="6">
        <f>'Dec-24'!G30</f>
        <v>0</v>
      </c>
    </row>
    <row r="990" spans="1:7">
      <c r="A990" s="15">
        <v>45655</v>
      </c>
      <c r="B990" s="16">
        <v>200</v>
      </c>
      <c r="C990" s="16">
        <f>'Dec-24'!C31</f>
        <v>0</v>
      </c>
      <c r="D990" s="16">
        <f>'Dec-24'!D31</f>
        <v>398665.40000000026</v>
      </c>
      <c r="E990" s="56">
        <f>'Dec-24'!E31</f>
        <v>0</v>
      </c>
      <c r="F990" s="16">
        <f>'Dec-24'!F31</f>
        <v>0</v>
      </c>
      <c r="G990" s="6">
        <f>'Dec-24'!G31</f>
        <v>0</v>
      </c>
    </row>
    <row r="991" spans="1:7">
      <c r="A991" s="15">
        <v>45656</v>
      </c>
      <c r="B991" s="16">
        <v>200</v>
      </c>
      <c r="C991" s="16">
        <f>'Dec-24'!C32</f>
        <v>0</v>
      </c>
      <c r="D991" s="16">
        <f>'Dec-24'!D32</f>
        <v>398665.40000000026</v>
      </c>
      <c r="E991" s="56">
        <f>'Dec-24'!E32</f>
        <v>0</v>
      </c>
      <c r="F991" s="16">
        <f>'Dec-24'!F32</f>
        <v>0</v>
      </c>
      <c r="G991" s="6">
        <f>'Dec-24'!G32</f>
        <v>0</v>
      </c>
    </row>
    <row r="992" spans="1:7">
      <c r="A992" s="15">
        <v>45657</v>
      </c>
      <c r="B992" s="16">
        <v>200</v>
      </c>
      <c r="C992" s="16">
        <f>'Dec-24'!C33</f>
        <v>0</v>
      </c>
      <c r="D992" s="16">
        <f>'Dec-24'!D33</f>
        <v>398665.40000000026</v>
      </c>
      <c r="E992" s="56">
        <f>'Dec-24'!E33</f>
        <v>0</v>
      </c>
      <c r="F992" s="16">
        <f>'Dec-24'!F33</f>
        <v>0</v>
      </c>
      <c r="G992" s="6">
        <f>'Dec-24'!G33</f>
        <v>0</v>
      </c>
    </row>
    <row r="993" spans="1:7">
      <c r="A993" s="15">
        <v>45658</v>
      </c>
      <c r="B993" s="16">
        <v>200</v>
      </c>
      <c r="C993" s="16"/>
      <c r="D993" s="16"/>
      <c r="E993" s="56"/>
      <c r="F993" s="16"/>
      <c r="G993" s="6"/>
    </row>
    <row r="994" spans="1:7">
      <c r="A994" s="15">
        <v>45659</v>
      </c>
      <c r="B994" s="16">
        <v>200</v>
      </c>
      <c r="C994" s="16"/>
      <c r="D994" s="16"/>
      <c r="E994" s="56"/>
      <c r="F994" s="16"/>
      <c r="G994" s="6"/>
    </row>
    <row r="995" spans="1:7">
      <c r="A995" s="15">
        <v>45660</v>
      </c>
      <c r="B995" s="16">
        <v>200</v>
      </c>
      <c r="C995" s="16"/>
      <c r="D995" s="16"/>
      <c r="E995" s="56"/>
      <c r="F995" s="16"/>
      <c r="G995" s="6"/>
    </row>
    <row r="996" spans="1:7">
      <c r="A996" s="15">
        <v>45661</v>
      </c>
      <c r="B996" s="16">
        <v>200</v>
      </c>
      <c r="C996" s="16"/>
      <c r="D996" s="16"/>
      <c r="E996" s="56"/>
      <c r="F996" s="16"/>
      <c r="G996" s="6"/>
    </row>
    <row r="997" spans="1:7">
      <c r="A997" s="15">
        <v>45662</v>
      </c>
      <c r="B997" s="16">
        <v>200</v>
      </c>
      <c r="C997" s="16"/>
      <c r="D997" s="16"/>
      <c r="E997" s="56"/>
      <c r="F997" s="16"/>
      <c r="G997" s="6"/>
    </row>
    <row r="998" spans="1:7">
      <c r="A998" s="15">
        <v>45663</v>
      </c>
      <c r="B998" s="16">
        <v>200</v>
      </c>
      <c r="C998" s="16"/>
      <c r="D998" s="16"/>
      <c r="E998" s="56"/>
      <c r="F998" s="16"/>
      <c r="G998" s="6"/>
    </row>
    <row r="999" spans="1:7">
      <c r="A999" s="15">
        <v>45664</v>
      </c>
      <c r="B999" s="16">
        <v>200</v>
      </c>
      <c r="C999" s="16"/>
      <c r="D999" s="16"/>
      <c r="E999" s="56"/>
      <c r="F999" s="16"/>
      <c r="G999" s="6"/>
    </row>
    <row r="1000" spans="1:7">
      <c r="A1000" s="15">
        <v>45665</v>
      </c>
      <c r="B1000" s="16">
        <v>200</v>
      </c>
      <c r="C1000" s="16"/>
      <c r="D1000" s="16"/>
      <c r="E1000" s="56"/>
      <c r="F1000" s="16"/>
      <c r="G1000" s="6"/>
    </row>
    <row r="1001" spans="1:7">
      <c r="A1001" s="15">
        <v>45666</v>
      </c>
      <c r="B1001" s="16">
        <v>200</v>
      </c>
      <c r="C1001" s="16"/>
      <c r="D1001" s="16"/>
      <c r="E1001" s="56"/>
      <c r="F1001" s="16"/>
      <c r="G1001" s="6"/>
    </row>
    <row r="1002" spans="1:7">
      <c r="A1002" s="15">
        <v>45667</v>
      </c>
      <c r="B1002" s="16">
        <v>200</v>
      </c>
      <c r="C1002" s="16"/>
      <c r="D1002" s="16"/>
      <c r="E1002" s="56"/>
      <c r="F1002" s="16"/>
      <c r="G1002" s="6"/>
    </row>
    <row r="1003" spans="1:7">
      <c r="A1003" s="15">
        <v>45668</v>
      </c>
      <c r="B1003" s="16">
        <v>200</v>
      </c>
      <c r="C1003" s="16"/>
      <c r="D1003" s="16"/>
      <c r="E1003" s="56"/>
      <c r="F1003" s="16"/>
      <c r="G1003" s="6"/>
    </row>
    <row r="1004" spans="1:7">
      <c r="A1004" s="15">
        <v>45669</v>
      </c>
      <c r="B1004" s="16">
        <v>200</v>
      </c>
      <c r="C1004" s="16"/>
      <c r="D1004" s="16"/>
      <c r="E1004" s="56"/>
      <c r="F1004" s="16"/>
      <c r="G1004" s="6"/>
    </row>
    <row r="1005" spans="1:7">
      <c r="A1005" s="15">
        <v>45670</v>
      </c>
      <c r="B1005" s="16">
        <v>200</v>
      </c>
      <c r="C1005" s="16"/>
      <c r="D1005" s="16"/>
      <c r="E1005" s="56"/>
      <c r="F1005" s="16"/>
      <c r="G1005" s="6"/>
    </row>
    <row r="1006" spans="1:7">
      <c r="A1006" s="15">
        <v>45671</v>
      </c>
      <c r="B1006" s="16">
        <v>200</v>
      </c>
      <c r="C1006" s="16"/>
      <c r="D1006" s="16"/>
      <c r="E1006" s="56"/>
      <c r="F1006" s="16"/>
      <c r="G1006" s="6"/>
    </row>
    <row r="1007" spans="1:7">
      <c r="A1007" s="15">
        <v>45672</v>
      </c>
      <c r="B1007" s="16">
        <v>200</v>
      </c>
      <c r="C1007" s="16"/>
      <c r="D1007" s="16"/>
      <c r="E1007" s="56"/>
      <c r="F1007" s="16"/>
      <c r="G1007" s="6"/>
    </row>
    <row r="1008" spans="1:7">
      <c r="A1008" s="15">
        <v>45673</v>
      </c>
      <c r="B1008" s="16">
        <v>200</v>
      </c>
      <c r="C1008" s="16"/>
      <c r="D1008" s="16"/>
      <c r="E1008" s="56"/>
      <c r="F1008" s="16"/>
      <c r="G1008" s="6"/>
    </row>
    <row r="1009" spans="1:7">
      <c r="A1009" s="15">
        <v>45674</v>
      </c>
      <c r="B1009" s="16">
        <v>200</v>
      </c>
      <c r="C1009" s="16"/>
      <c r="D1009" s="16"/>
      <c r="E1009" s="56"/>
      <c r="F1009" s="16"/>
      <c r="G1009" s="6"/>
    </row>
    <row r="1010" spans="1:7">
      <c r="A1010" s="15">
        <v>45675</v>
      </c>
      <c r="B1010" s="16">
        <v>200</v>
      </c>
      <c r="C1010" s="16"/>
      <c r="D1010" s="16"/>
      <c r="E1010" s="56"/>
      <c r="F1010" s="16"/>
      <c r="G1010" s="6"/>
    </row>
    <row r="1011" spans="1:7">
      <c r="A1011" s="15">
        <v>45676</v>
      </c>
      <c r="B1011" s="16">
        <v>200</v>
      </c>
      <c r="C1011" s="16"/>
      <c r="D1011" s="16"/>
      <c r="E1011" s="56"/>
      <c r="F1011" s="16"/>
      <c r="G1011" s="6"/>
    </row>
    <row r="1012" spans="1:7">
      <c r="A1012" s="15">
        <v>45677</v>
      </c>
      <c r="B1012" s="16">
        <v>200</v>
      </c>
      <c r="C1012" s="16"/>
      <c r="D1012" s="16"/>
      <c r="E1012" s="56"/>
      <c r="F1012" s="16"/>
      <c r="G1012" s="6"/>
    </row>
    <row r="1013" spans="1:7">
      <c r="A1013" s="15">
        <v>45678</v>
      </c>
      <c r="B1013" s="16">
        <v>200</v>
      </c>
      <c r="C1013" s="16"/>
      <c r="D1013" s="16"/>
      <c r="E1013" s="56"/>
      <c r="F1013" s="16"/>
      <c r="G1013" s="6"/>
    </row>
    <row r="1014" spans="1:7">
      <c r="A1014" s="15">
        <v>45679</v>
      </c>
      <c r="B1014" s="16">
        <v>200</v>
      </c>
      <c r="C1014" s="16"/>
      <c r="D1014" s="16"/>
      <c r="E1014" s="56"/>
      <c r="F1014" s="16"/>
      <c r="G1014" s="6"/>
    </row>
    <row r="1015" spans="1:7">
      <c r="A1015" s="15">
        <v>45680</v>
      </c>
      <c r="B1015" s="16">
        <v>200</v>
      </c>
      <c r="C1015" s="16"/>
      <c r="D1015" s="16"/>
      <c r="E1015" s="56"/>
      <c r="F1015" s="16"/>
      <c r="G1015" s="6"/>
    </row>
    <row r="1016" spans="1:7">
      <c r="A1016" s="15">
        <v>45681</v>
      </c>
      <c r="B1016" s="16">
        <v>200</v>
      </c>
      <c r="C1016" s="16"/>
      <c r="D1016" s="16"/>
      <c r="E1016" s="56"/>
      <c r="F1016" s="16"/>
      <c r="G1016" s="6"/>
    </row>
    <row r="1017" spans="1:7">
      <c r="A1017" s="15">
        <v>45682</v>
      </c>
      <c r="B1017" s="16">
        <v>200</v>
      </c>
      <c r="C1017" s="16"/>
      <c r="D1017" s="16"/>
      <c r="E1017" s="56"/>
      <c r="F1017" s="16"/>
      <c r="G1017" s="6"/>
    </row>
    <row r="1018" spans="1:7">
      <c r="A1018" s="15">
        <v>45683</v>
      </c>
      <c r="B1018" s="16">
        <v>200</v>
      </c>
      <c r="C1018" s="16"/>
      <c r="D1018" s="16"/>
      <c r="E1018" s="56"/>
      <c r="F1018" s="16"/>
      <c r="G1018" s="6"/>
    </row>
    <row r="1019" spans="1:7">
      <c r="A1019" s="15">
        <v>45684</v>
      </c>
      <c r="B1019" s="16">
        <v>200</v>
      </c>
      <c r="C1019" s="16"/>
      <c r="D1019" s="16"/>
      <c r="E1019" s="56"/>
      <c r="F1019" s="16"/>
      <c r="G1019" s="6"/>
    </row>
    <row r="1020" spans="1:7">
      <c r="A1020" s="15">
        <v>45685</v>
      </c>
      <c r="B1020" s="16">
        <v>200</v>
      </c>
      <c r="C1020" s="16"/>
      <c r="D1020" s="16"/>
      <c r="E1020" s="56"/>
      <c r="F1020" s="16"/>
      <c r="G1020" s="6"/>
    </row>
    <row r="1021" spans="1:7">
      <c r="A1021" s="15">
        <v>45686</v>
      </c>
      <c r="B1021" s="16">
        <v>200</v>
      </c>
      <c r="C1021" s="16"/>
      <c r="D1021" s="16"/>
      <c r="E1021" s="56"/>
      <c r="F1021" s="16"/>
      <c r="G1021" s="6"/>
    </row>
    <row r="1022" spans="1:7">
      <c r="A1022" s="15">
        <v>45687</v>
      </c>
      <c r="B1022" s="16">
        <v>200</v>
      </c>
      <c r="C1022" s="16"/>
      <c r="D1022" s="16"/>
      <c r="E1022" s="56"/>
      <c r="F1022" s="16"/>
      <c r="G1022" s="6"/>
    </row>
    <row r="1023" spans="1:7">
      <c r="A1023" s="15">
        <v>45688</v>
      </c>
      <c r="B1023" s="16">
        <v>200</v>
      </c>
      <c r="C1023" s="16"/>
      <c r="D1023" s="16"/>
      <c r="E1023" s="56"/>
      <c r="F1023" s="16"/>
      <c r="G1023" s="6"/>
    </row>
    <row r="1024" spans="1:7">
      <c r="A1024" s="15">
        <v>45689</v>
      </c>
      <c r="B1024" s="16">
        <v>200</v>
      </c>
      <c r="C1024" s="16"/>
      <c r="D1024" s="16"/>
      <c r="E1024" s="56"/>
      <c r="F1024" s="16"/>
      <c r="G1024" s="6"/>
    </row>
    <row r="1025" spans="1:7">
      <c r="A1025" s="15">
        <v>45690</v>
      </c>
      <c r="B1025" s="16">
        <v>200</v>
      </c>
      <c r="C1025" s="16"/>
      <c r="D1025" s="16"/>
      <c r="E1025" s="56"/>
      <c r="F1025" s="16"/>
      <c r="G1025" s="6"/>
    </row>
    <row r="1026" spans="1:7">
      <c r="A1026" s="15">
        <v>45691</v>
      </c>
      <c r="B1026" s="16">
        <v>200</v>
      </c>
      <c r="C1026" s="16"/>
      <c r="D1026" s="16"/>
      <c r="E1026" s="56"/>
      <c r="F1026" s="16"/>
      <c r="G1026" s="6"/>
    </row>
    <row r="1027" spans="1:7">
      <c r="A1027" s="15">
        <v>45692</v>
      </c>
      <c r="B1027" s="16">
        <v>200</v>
      </c>
      <c r="C1027" s="16"/>
      <c r="D1027" s="16"/>
      <c r="E1027" s="56"/>
      <c r="F1027" s="16"/>
      <c r="G1027" s="6"/>
    </row>
    <row r="1028" spans="1:7">
      <c r="A1028" s="15">
        <v>45693</v>
      </c>
      <c r="B1028" s="16">
        <v>200</v>
      </c>
      <c r="C1028" s="16"/>
      <c r="D1028" s="16"/>
      <c r="E1028" s="56"/>
      <c r="F1028" s="16"/>
      <c r="G1028" s="6"/>
    </row>
    <row r="1029" spans="1:7">
      <c r="A1029" s="15">
        <v>45694</v>
      </c>
      <c r="B1029" s="16">
        <v>200</v>
      </c>
      <c r="C1029" s="16"/>
      <c r="D1029" s="16"/>
      <c r="E1029" s="56"/>
      <c r="F1029" s="16"/>
      <c r="G1029" s="6"/>
    </row>
    <row r="1030" spans="1:7">
      <c r="A1030" s="15">
        <v>45695</v>
      </c>
      <c r="B1030" s="16">
        <v>200</v>
      </c>
      <c r="C1030" s="16"/>
      <c r="D1030" s="16"/>
      <c r="E1030" s="56"/>
      <c r="F1030" s="16"/>
      <c r="G1030" s="6"/>
    </row>
    <row r="1031" spans="1:7">
      <c r="A1031" s="15">
        <v>45696</v>
      </c>
      <c r="B1031" s="16">
        <v>200</v>
      </c>
      <c r="C1031" s="16"/>
      <c r="D1031" s="16"/>
      <c r="E1031" s="56"/>
      <c r="F1031" s="16"/>
      <c r="G1031" s="6"/>
    </row>
    <row r="1032" spans="1:7">
      <c r="A1032" s="15">
        <v>45697</v>
      </c>
      <c r="B1032" s="16">
        <v>200</v>
      </c>
      <c r="C1032" s="16"/>
      <c r="D1032" s="16"/>
      <c r="E1032" s="56"/>
      <c r="F1032" s="16"/>
      <c r="G1032" s="6"/>
    </row>
    <row r="1033" spans="1:7">
      <c r="A1033" s="15">
        <v>45698</v>
      </c>
      <c r="B1033" s="16">
        <v>200</v>
      </c>
      <c r="C1033" s="16"/>
      <c r="D1033" s="16"/>
      <c r="E1033" s="56"/>
      <c r="F1033" s="16"/>
      <c r="G1033" s="6"/>
    </row>
    <row r="1034" spans="1:7">
      <c r="A1034" s="15">
        <v>45699</v>
      </c>
      <c r="B1034" s="16">
        <v>200</v>
      </c>
      <c r="C1034" s="16"/>
      <c r="D1034" s="16"/>
      <c r="E1034" s="56"/>
      <c r="F1034" s="16"/>
      <c r="G1034" s="6"/>
    </row>
    <row r="1035" spans="1:7">
      <c r="A1035" s="15">
        <v>45700</v>
      </c>
      <c r="B1035" s="16">
        <v>200</v>
      </c>
      <c r="C1035" s="16"/>
      <c r="D1035" s="16"/>
      <c r="E1035" s="56"/>
      <c r="F1035" s="16"/>
      <c r="G1035" s="6"/>
    </row>
    <row r="1036" spans="1:7">
      <c r="A1036" s="15">
        <v>45701</v>
      </c>
      <c r="B1036" s="16">
        <v>200</v>
      </c>
      <c r="C1036" s="16"/>
      <c r="D1036" s="16"/>
      <c r="E1036" s="56"/>
      <c r="F1036" s="16"/>
      <c r="G1036" s="6"/>
    </row>
    <row r="1037" spans="1:7">
      <c r="A1037" s="15">
        <v>45702</v>
      </c>
      <c r="B1037" s="16">
        <v>200</v>
      </c>
      <c r="C1037" s="16"/>
      <c r="D1037" s="16"/>
      <c r="E1037" s="56"/>
      <c r="F1037" s="16"/>
      <c r="G1037" s="6"/>
    </row>
    <row r="1038" spans="1:7">
      <c r="A1038" s="15">
        <v>45703</v>
      </c>
      <c r="B1038" s="16">
        <v>200</v>
      </c>
      <c r="C1038" s="16"/>
      <c r="D1038" s="16"/>
      <c r="E1038" s="56"/>
      <c r="F1038" s="16"/>
      <c r="G1038" s="6"/>
    </row>
    <row r="1039" spans="1:7">
      <c r="A1039" s="15">
        <v>45704</v>
      </c>
      <c r="B1039" s="16">
        <v>200</v>
      </c>
      <c r="C1039" s="16"/>
      <c r="D1039" s="16"/>
      <c r="E1039" s="56"/>
      <c r="F1039" s="16"/>
      <c r="G1039" s="6"/>
    </row>
    <row r="1040" spans="1:7">
      <c r="A1040" s="15">
        <v>45705</v>
      </c>
      <c r="B1040" s="16">
        <v>200</v>
      </c>
      <c r="C1040" s="16"/>
      <c r="D1040" s="16"/>
      <c r="E1040" s="56"/>
      <c r="F1040" s="16"/>
      <c r="G1040" s="6"/>
    </row>
    <row r="1041" spans="1:7">
      <c r="A1041" s="15">
        <v>45706</v>
      </c>
      <c r="B1041" s="16">
        <v>200</v>
      </c>
      <c r="C1041" s="16"/>
      <c r="D1041" s="16"/>
      <c r="E1041" s="56"/>
      <c r="F1041" s="16"/>
      <c r="G1041" s="6"/>
    </row>
    <row r="1042" spans="1:7">
      <c r="A1042" s="15">
        <v>45707</v>
      </c>
      <c r="B1042" s="16">
        <v>200</v>
      </c>
      <c r="C1042" s="16"/>
      <c r="D1042" s="16"/>
      <c r="E1042" s="56"/>
      <c r="F1042" s="16"/>
      <c r="G1042" s="6"/>
    </row>
    <row r="1043" spans="1:7">
      <c r="A1043" s="15">
        <v>45708</v>
      </c>
      <c r="B1043" s="16">
        <v>200</v>
      </c>
      <c r="C1043" s="16"/>
      <c r="D1043" s="16"/>
      <c r="E1043" s="56"/>
      <c r="F1043" s="16"/>
      <c r="G1043" s="6"/>
    </row>
    <row r="1044" spans="1:7">
      <c r="A1044" s="15">
        <v>45709</v>
      </c>
      <c r="B1044" s="16">
        <v>200</v>
      </c>
      <c r="C1044" s="16"/>
      <c r="D1044" s="16"/>
      <c r="E1044" s="56"/>
      <c r="F1044" s="16"/>
      <c r="G1044" s="6"/>
    </row>
    <row r="1045" spans="1:7">
      <c r="A1045" s="15">
        <v>45710</v>
      </c>
      <c r="B1045" s="16">
        <v>200</v>
      </c>
      <c r="C1045" s="16"/>
      <c r="D1045" s="16"/>
      <c r="E1045" s="56"/>
      <c r="F1045" s="16"/>
      <c r="G1045" s="6"/>
    </row>
    <row r="1046" spans="1:7">
      <c r="A1046" s="15">
        <v>45711</v>
      </c>
      <c r="B1046" s="16">
        <v>200</v>
      </c>
      <c r="C1046" s="16"/>
      <c r="D1046" s="16"/>
      <c r="E1046" s="56"/>
      <c r="F1046" s="16"/>
      <c r="G1046" s="6"/>
    </row>
    <row r="1047" spans="1:7">
      <c r="A1047" s="15">
        <v>45712</v>
      </c>
      <c r="B1047" s="16">
        <v>200</v>
      </c>
      <c r="C1047" s="16"/>
      <c r="D1047" s="16"/>
      <c r="E1047" s="56"/>
      <c r="F1047" s="16"/>
      <c r="G1047" s="6"/>
    </row>
    <row r="1048" spans="1:7">
      <c r="A1048" s="15">
        <v>45713</v>
      </c>
      <c r="B1048" s="16">
        <v>200</v>
      </c>
      <c r="C1048" s="16"/>
      <c r="D1048" s="16"/>
      <c r="E1048" s="56"/>
      <c r="F1048" s="16"/>
      <c r="G1048" s="6"/>
    </row>
    <row r="1049" spans="1:7">
      <c r="A1049" s="15">
        <v>45714</v>
      </c>
      <c r="B1049" s="16">
        <v>200</v>
      </c>
      <c r="C1049" s="16"/>
      <c r="D1049" s="16"/>
      <c r="E1049" s="56"/>
      <c r="F1049" s="16"/>
      <c r="G1049" s="6"/>
    </row>
    <row r="1050" spans="1:7">
      <c r="A1050" s="15">
        <v>45715</v>
      </c>
      <c r="B1050" s="16">
        <v>200</v>
      </c>
      <c r="C1050" s="16"/>
      <c r="D1050" s="16"/>
      <c r="E1050" s="56"/>
      <c r="F1050" s="16"/>
      <c r="G1050" s="6"/>
    </row>
    <row r="1051" spans="1:7">
      <c r="A1051" s="15">
        <v>45716</v>
      </c>
      <c r="B1051" s="16">
        <v>200</v>
      </c>
      <c r="C1051" s="16"/>
      <c r="D1051" s="16"/>
      <c r="E1051" s="56"/>
      <c r="F1051" s="16"/>
      <c r="G1051" s="6"/>
    </row>
    <row r="1052" spans="1:7">
      <c r="A1052" s="15">
        <v>45717</v>
      </c>
      <c r="B1052" s="16">
        <v>200</v>
      </c>
      <c r="C1052" s="16"/>
      <c r="D1052" s="16"/>
      <c r="E1052" s="56"/>
      <c r="F1052" s="16"/>
      <c r="G1052" s="6"/>
    </row>
    <row r="1053" spans="1:7">
      <c r="A1053" s="15">
        <v>45718</v>
      </c>
      <c r="B1053" s="16">
        <v>200</v>
      </c>
      <c r="C1053" s="16"/>
      <c r="D1053" s="16"/>
      <c r="E1053" s="56"/>
      <c r="F1053" s="16"/>
      <c r="G1053" s="6"/>
    </row>
    <row r="1054" spans="1:7">
      <c r="A1054" s="15">
        <v>45719</v>
      </c>
      <c r="B1054" s="16">
        <v>200</v>
      </c>
      <c r="C1054" s="16"/>
      <c r="D1054" s="16"/>
      <c r="E1054" s="56"/>
      <c r="F1054" s="16"/>
      <c r="G1054" s="6"/>
    </row>
    <row r="1055" spans="1:7">
      <c r="A1055" s="15">
        <v>45720</v>
      </c>
      <c r="B1055" s="16">
        <v>200</v>
      </c>
      <c r="C1055" s="16"/>
      <c r="D1055" s="16"/>
      <c r="E1055" s="56"/>
      <c r="F1055" s="16"/>
      <c r="G1055" s="6"/>
    </row>
    <row r="1056" spans="1:7">
      <c r="A1056" s="15">
        <v>45721</v>
      </c>
      <c r="B1056" s="16">
        <v>200</v>
      </c>
      <c r="C1056" s="16"/>
      <c r="D1056" s="16"/>
      <c r="E1056" s="56"/>
      <c r="F1056" s="16"/>
      <c r="G1056" s="6"/>
    </row>
    <row r="1057" spans="1:7">
      <c r="A1057" s="15">
        <v>45722</v>
      </c>
      <c r="B1057" s="16">
        <v>200</v>
      </c>
      <c r="C1057" s="16"/>
      <c r="D1057" s="16"/>
      <c r="E1057" s="56"/>
      <c r="F1057" s="16"/>
      <c r="G1057" s="6"/>
    </row>
    <row r="1058" spans="1:7">
      <c r="A1058" s="15">
        <v>45723</v>
      </c>
      <c r="B1058" s="16">
        <v>200</v>
      </c>
      <c r="C1058" s="16"/>
      <c r="D1058" s="16"/>
      <c r="E1058" s="56"/>
      <c r="F1058" s="16"/>
      <c r="G1058" s="6"/>
    </row>
    <row r="1059" spans="1:7">
      <c r="A1059" s="15">
        <v>45724</v>
      </c>
      <c r="B1059" s="16">
        <v>200</v>
      </c>
      <c r="C1059" s="16"/>
      <c r="D1059" s="16"/>
      <c r="E1059" s="56"/>
      <c r="F1059" s="16"/>
      <c r="G1059" s="6"/>
    </row>
    <row r="1060" spans="1:7">
      <c r="A1060" s="15">
        <v>45725</v>
      </c>
      <c r="B1060" s="16">
        <v>200</v>
      </c>
      <c r="C1060" s="16"/>
      <c r="D1060" s="16"/>
      <c r="E1060" s="56"/>
      <c r="F1060" s="16"/>
      <c r="G1060" s="6"/>
    </row>
    <row r="1061" spans="1:7">
      <c r="A1061" s="15">
        <v>45726</v>
      </c>
      <c r="B1061" s="16">
        <v>200</v>
      </c>
      <c r="C1061" s="16"/>
      <c r="D1061" s="16"/>
      <c r="E1061" s="56"/>
      <c r="F1061" s="16"/>
      <c r="G1061" s="6"/>
    </row>
    <row r="1062" spans="1:7">
      <c r="A1062" s="15">
        <v>45727</v>
      </c>
      <c r="B1062" s="16">
        <v>200</v>
      </c>
      <c r="C1062" s="16"/>
      <c r="D1062" s="16"/>
      <c r="E1062" s="56"/>
      <c r="F1062" s="16"/>
      <c r="G1062" s="6"/>
    </row>
    <row r="1063" spans="1:7">
      <c r="A1063" s="15">
        <v>45728</v>
      </c>
      <c r="B1063" s="16">
        <v>200</v>
      </c>
      <c r="C1063" s="16"/>
      <c r="D1063" s="16"/>
      <c r="E1063" s="56"/>
      <c r="F1063" s="16"/>
      <c r="G1063" s="6"/>
    </row>
    <row r="1064" spans="1:7">
      <c r="A1064" s="15">
        <v>45729</v>
      </c>
      <c r="B1064" s="16">
        <v>200</v>
      </c>
      <c r="C1064" s="16"/>
      <c r="D1064" s="16"/>
      <c r="E1064" s="56"/>
      <c r="F1064" s="16"/>
      <c r="G1064" s="6"/>
    </row>
    <row r="1065" spans="1:7">
      <c r="A1065" s="15">
        <v>45730</v>
      </c>
      <c r="B1065" s="16">
        <v>200</v>
      </c>
      <c r="C1065" s="16"/>
      <c r="D1065" s="16"/>
      <c r="E1065" s="56"/>
      <c r="F1065" s="16"/>
      <c r="G1065" s="6"/>
    </row>
    <row r="1066" spans="1:7">
      <c r="A1066" s="15">
        <v>45731</v>
      </c>
      <c r="B1066" s="16">
        <v>200</v>
      </c>
      <c r="C1066" s="16"/>
      <c r="D1066" s="16"/>
      <c r="E1066" s="56"/>
      <c r="F1066" s="16"/>
      <c r="G1066" s="6"/>
    </row>
    <row r="1067" spans="1:7">
      <c r="A1067" s="15">
        <v>45732</v>
      </c>
      <c r="B1067" s="16">
        <v>200</v>
      </c>
      <c r="C1067" s="16"/>
      <c r="D1067" s="16"/>
      <c r="E1067" s="56"/>
      <c r="F1067" s="16"/>
      <c r="G1067" s="6"/>
    </row>
    <row r="1068" spans="1:7">
      <c r="A1068" s="15">
        <v>45733</v>
      </c>
      <c r="B1068" s="16">
        <v>200</v>
      </c>
      <c r="C1068" s="16"/>
      <c r="D1068" s="16"/>
      <c r="E1068" s="56"/>
      <c r="F1068" s="16"/>
      <c r="G1068" s="6"/>
    </row>
    <row r="1069" spans="1:7">
      <c r="A1069" s="15">
        <v>45734</v>
      </c>
      <c r="B1069" s="16">
        <v>200</v>
      </c>
      <c r="C1069" s="16"/>
      <c r="D1069" s="16"/>
      <c r="E1069" s="56"/>
      <c r="F1069" s="16"/>
      <c r="G1069" s="6"/>
    </row>
    <row r="1070" spans="1:7">
      <c r="A1070" s="15">
        <v>45735</v>
      </c>
      <c r="B1070" s="16">
        <v>200</v>
      </c>
      <c r="C1070" s="16"/>
      <c r="D1070" s="16"/>
      <c r="E1070" s="56"/>
      <c r="F1070" s="16"/>
      <c r="G1070" s="6"/>
    </row>
    <row r="1071" spans="1:7">
      <c r="A1071" s="15">
        <v>45736</v>
      </c>
      <c r="B1071" s="16">
        <v>200</v>
      </c>
      <c r="C1071" s="16"/>
      <c r="D1071" s="16"/>
      <c r="E1071" s="56"/>
      <c r="F1071" s="16"/>
      <c r="G1071" s="6"/>
    </row>
    <row r="1072" spans="1:7">
      <c r="A1072" s="15">
        <v>45737</v>
      </c>
      <c r="B1072" s="16">
        <v>200</v>
      </c>
      <c r="C1072" s="16"/>
      <c r="D1072" s="16"/>
      <c r="E1072" s="56"/>
      <c r="F1072" s="16"/>
      <c r="G1072" s="6"/>
    </row>
    <row r="1073" spans="1:7">
      <c r="A1073" s="15">
        <v>45738</v>
      </c>
      <c r="B1073" s="16">
        <v>200</v>
      </c>
      <c r="C1073" s="16"/>
      <c r="D1073" s="16"/>
      <c r="E1073" s="56"/>
      <c r="F1073" s="16"/>
      <c r="G1073" s="6"/>
    </row>
    <row r="1074" spans="1:7">
      <c r="A1074" s="15">
        <v>45739</v>
      </c>
      <c r="B1074" s="16">
        <v>200</v>
      </c>
      <c r="C1074" s="16"/>
      <c r="D1074" s="16"/>
      <c r="E1074" s="56"/>
      <c r="F1074" s="16"/>
      <c r="G1074" s="6"/>
    </row>
    <row r="1075" spans="1:7">
      <c r="A1075" s="15">
        <v>45740</v>
      </c>
      <c r="B1075" s="16">
        <v>200</v>
      </c>
      <c r="C1075" s="16"/>
      <c r="D1075" s="16"/>
      <c r="E1075" s="56"/>
      <c r="F1075" s="16"/>
      <c r="G1075" s="6"/>
    </row>
    <row r="1076" spans="1:7">
      <c r="A1076" s="15">
        <v>45741</v>
      </c>
      <c r="B1076" s="16">
        <v>200</v>
      </c>
      <c r="C1076" s="16"/>
      <c r="D1076" s="16"/>
      <c r="E1076" s="56"/>
      <c r="F1076" s="16"/>
      <c r="G1076" s="6"/>
    </row>
    <row r="1077" spans="1:7">
      <c r="A1077" s="15">
        <v>45742</v>
      </c>
      <c r="B1077" s="16">
        <v>200</v>
      </c>
      <c r="C1077" s="16"/>
      <c r="D1077" s="16"/>
      <c r="E1077" s="56"/>
      <c r="F1077" s="16"/>
      <c r="G1077" s="6"/>
    </row>
    <row r="1078" spans="1:7">
      <c r="A1078" s="15">
        <v>45743</v>
      </c>
      <c r="B1078" s="16">
        <v>200</v>
      </c>
      <c r="C1078" s="16"/>
      <c r="D1078" s="16"/>
      <c r="E1078" s="56"/>
      <c r="F1078" s="16"/>
      <c r="G1078" s="6"/>
    </row>
    <row r="1079" spans="1:7">
      <c r="A1079" s="15">
        <v>45744</v>
      </c>
      <c r="B1079" s="16">
        <v>200</v>
      </c>
      <c r="C1079" s="16"/>
      <c r="D1079" s="16"/>
      <c r="E1079" s="56"/>
      <c r="F1079" s="16"/>
      <c r="G1079" s="6"/>
    </row>
    <row r="1080" spans="1:7">
      <c r="A1080" s="15">
        <v>45745</v>
      </c>
      <c r="B1080" s="16">
        <v>200</v>
      </c>
      <c r="C1080" s="16"/>
      <c r="D1080" s="16"/>
      <c r="E1080" s="56"/>
      <c r="F1080" s="16"/>
      <c r="G1080" s="6"/>
    </row>
    <row r="1081" spans="1:7">
      <c r="A1081" s="15">
        <v>45746</v>
      </c>
      <c r="B1081" s="16">
        <v>200</v>
      </c>
      <c r="C1081" s="16"/>
      <c r="D1081" s="16"/>
      <c r="E1081" s="56"/>
      <c r="F1081" s="16"/>
      <c r="G1081" s="6"/>
    </row>
    <row r="1082" spans="1:7">
      <c r="A1082" s="15">
        <v>45747</v>
      </c>
      <c r="B1082" s="16">
        <v>200</v>
      </c>
      <c r="C1082" s="16"/>
      <c r="D1082" s="16"/>
      <c r="E1082" s="56"/>
      <c r="F1082" s="16"/>
      <c r="G1082" s="6"/>
    </row>
    <row r="1083" spans="1:7">
      <c r="A1083" s="15">
        <v>45748</v>
      </c>
      <c r="B1083" s="16">
        <v>200</v>
      </c>
      <c r="C1083" s="16"/>
      <c r="D1083" s="16"/>
      <c r="E1083" s="56"/>
      <c r="F1083" s="16"/>
      <c r="G1083" s="6"/>
    </row>
    <row r="1084" spans="1:7">
      <c r="A1084" s="15">
        <v>45749</v>
      </c>
      <c r="B1084" s="16">
        <v>200</v>
      </c>
      <c r="C1084" s="16"/>
      <c r="D1084" s="16"/>
      <c r="E1084" s="56"/>
      <c r="F1084" s="16"/>
      <c r="G1084" s="6"/>
    </row>
    <row r="1085" spans="1:7">
      <c r="A1085" s="15">
        <v>45750</v>
      </c>
      <c r="B1085" s="16">
        <v>200</v>
      </c>
      <c r="C1085" s="16"/>
      <c r="D1085" s="16"/>
      <c r="E1085" s="56"/>
      <c r="F1085" s="16"/>
      <c r="G1085" s="6"/>
    </row>
    <row r="1086" spans="1:7">
      <c r="A1086" s="15">
        <v>45751</v>
      </c>
      <c r="B1086" s="16">
        <v>200</v>
      </c>
      <c r="C1086" s="16"/>
      <c r="D1086" s="16"/>
      <c r="E1086" s="56"/>
      <c r="F1086" s="16"/>
      <c r="G1086" s="6"/>
    </row>
    <row r="1087" spans="1:7">
      <c r="A1087" s="15">
        <v>45752</v>
      </c>
      <c r="B1087" s="16">
        <v>200</v>
      </c>
      <c r="C1087" s="16"/>
      <c r="D1087" s="16"/>
      <c r="E1087" s="56"/>
      <c r="F1087" s="16"/>
      <c r="G1087" s="6"/>
    </row>
    <row r="1088" spans="1:7">
      <c r="A1088" s="15">
        <v>45753</v>
      </c>
      <c r="B1088" s="16">
        <v>200</v>
      </c>
      <c r="C1088" s="16"/>
      <c r="D1088" s="16"/>
      <c r="E1088" s="56"/>
      <c r="F1088" s="16"/>
      <c r="G1088" s="6"/>
    </row>
    <row r="1089" spans="1:7">
      <c r="A1089" s="15">
        <v>45754</v>
      </c>
      <c r="B1089" s="16">
        <v>200</v>
      </c>
      <c r="C1089" s="16"/>
      <c r="D1089" s="16"/>
      <c r="E1089" s="56"/>
      <c r="F1089" s="16"/>
      <c r="G1089" s="6"/>
    </row>
    <row r="1090" spans="1:7">
      <c r="A1090" s="15">
        <v>45755</v>
      </c>
      <c r="B1090" s="16">
        <v>200</v>
      </c>
      <c r="C1090" s="16"/>
      <c r="D1090" s="16"/>
      <c r="E1090" s="56"/>
      <c r="F1090" s="16"/>
      <c r="G1090" s="6"/>
    </row>
    <row r="1091" spans="1:7">
      <c r="A1091" s="15">
        <v>45756</v>
      </c>
      <c r="B1091" s="16">
        <v>200</v>
      </c>
      <c r="C1091" s="16"/>
      <c r="D1091" s="16"/>
      <c r="E1091" s="56"/>
      <c r="F1091" s="16"/>
      <c r="G1091" s="6"/>
    </row>
    <row r="1092" spans="1:7">
      <c r="A1092" s="15">
        <v>45757</v>
      </c>
      <c r="B1092" s="16">
        <v>200</v>
      </c>
      <c r="C1092" s="16"/>
      <c r="D1092" s="16"/>
      <c r="E1092" s="56"/>
      <c r="F1092" s="16"/>
      <c r="G1092" s="6"/>
    </row>
    <row r="1093" spans="1:7">
      <c r="A1093" s="15">
        <v>45758</v>
      </c>
      <c r="B1093" s="16">
        <v>200</v>
      </c>
      <c r="C1093" s="16"/>
      <c r="D1093" s="16"/>
      <c r="E1093" s="56"/>
      <c r="F1093" s="16"/>
      <c r="G1093" s="6"/>
    </row>
    <row r="1094" spans="1:7">
      <c r="A1094" s="15">
        <v>45759</v>
      </c>
      <c r="B1094" s="16">
        <v>200</v>
      </c>
      <c r="C1094" s="16"/>
      <c r="D1094" s="16"/>
      <c r="E1094" s="56"/>
      <c r="F1094" s="16"/>
      <c r="G1094" s="6"/>
    </row>
    <row r="1095" spans="1:7">
      <c r="A1095" s="15">
        <v>45760</v>
      </c>
      <c r="B1095" s="16">
        <v>200</v>
      </c>
      <c r="C1095" s="16"/>
      <c r="D1095" s="16"/>
      <c r="E1095" s="56"/>
      <c r="F1095" s="16"/>
      <c r="G1095" s="6"/>
    </row>
    <row r="1096" spans="1:7">
      <c r="A1096" s="15">
        <v>45761</v>
      </c>
      <c r="B1096" s="16">
        <v>200</v>
      </c>
      <c r="C1096" s="16"/>
      <c r="D1096" s="16"/>
      <c r="E1096" s="56"/>
      <c r="F1096" s="16"/>
      <c r="G1096" s="6"/>
    </row>
    <row r="1097" spans="1:7">
      <c r="A1097" s="15">
        <v>45762</v>
      </c>
      <c r="B1097" s="16">
        <v>200</v>
      </c>
      <c r="C1097" s="16"/>
      <c r="D1097" s="16"/>
      <c r="E1097" s="56"/>
      <c r="F1097" s="16"/>
      <c r="G1097" s="6"/>
    </row>
    <row r="1098" spans="1:7">
      <c r="A1098" s="15">
        <v>45763</v>
      </c>
      <c r="B1098" s="16">
        <v>200</v>
      </c>
      <c r="C1098" s="16"/>
      <c r="D1098" s="16"/>
      <c r="E1098" s="56"/>
      <c r="F1098" s="16"/>
      <c r="G1098" s="6"/>
    </row>
    <row r="1099" spans="1:7">
      <c r="A1099" s="15">
        <v>45764</v>
      </c>
      <c r="B1099" s="16">
        <v>200</v>
      </c>
      <c r="C1099" s="16"/>
      <c r="D1099" s="16"/>
      <c r="E1099" s="56"/>
      <c r="F1099" s="16"/>
      <c r="G1099" s="6"/>
    </row>
    <row r="1100" spans="1:7">
      <c r="A1100" s="15">
        <v>45765</v>
      </c>
      <c r="B1100" s="16">
        <v>200</v>
      </c>
      <c r="C1100" s="16"/>
      <c r="D1100" s="16"/>
      <c r="E1100" s="56"/>
      <c r="F1100" s="16"/>
      <c r="G1100" s="6"/>
    </row>
    <row r="1101" spans="1:7">
      <c r="A1101" s="15">
        <v>45766</v>
      </c>
      <c r="B1101" s="16">
        <v>200</v>
      </c>
      <c r="C1101" s="16"/>
      <c r="D1101" s="16"/>
      <c r="E1101" s="56"/>
      <c r="F1101" s="16"/>
      <c r="G1101" s="6"/>
    </row>
    <row r="1102" spans="1:7">
      <c r="A1102" s="15">
        <v>45767</v>
      </c>
      <c r="B1102" s="16">
        <v>200</v>
      </c>
      <c r="C1102" s="16"/>
      <c r="D1102" s="16"/>
      <c r="E1102" s="56"/>
      <c r="F1102" s="16"/>
      <c r="G1102" s="6"/>
    </row>
    <row r="1103" spans="1:7">
      <c r="A1103" s="15">
        <v>45768</v>
      </c>
      <c r="B1103" s="16">
        <v>200</v>
      </c>
      <c r="C1103" s="16"/>
      <c r="D1103" s="16"/>
      <c r="E1103" s="56"/>
      <c r="F1103" s="16"/>
      <c r="G1103" s="6"/>
    </row>
    <row r="1104" spans="1:7">
      <c r="A1104" s="15">
        <v>45769</v>
      </c>
      <c r="B1104" s="16">
        <v>200</v>
      </c>
      <c r="C1104" s="16"/>
      <c r="D1104" s="16"/>
      <c r="E1104" s="56"/>
      <c r="F1104" s="16"/>
      <c r="G1104" s="6"/>
    </row>
    <row r="1105" spans="1:7">
      <c r="A1105" s="15">
        <v>45770</v>
      </c>
      <c r="B1105" s="16">
        <v>200</v>
      </c>
      <c r="C1105" s="16"/>
      <c r="D1105" s="16"/>
      <c r="E1105" s="56"/>
      <c r="F1105" s="16"/>
      <c r="G1105" s="6"/>
    </row>
    <row r="1106" spans="1:7">
      <c r="A1106" s="15">
        <v>45771</v>
      </c>
      <c r="B1106" s="16">
        <v>200</v>
      </c>
      <c r="C1106" s="16"/>
      <c r="D1106" s="16"/>
      <c r="E1106" s="56"/>
      <c r="F1106" s="16"/>
      <c r="G1106" s="6"/>
    </row>
    <row r="1107" spans="1:7">
      <c r="A1107" s="15">
        <v>45772</v>
      </c>
      <c r="B1107" s="16">
        <v>200</v>
      </c>
      <c r="C1107" s="16"/>
      <c r="D1107" s="16"/>
      <c r="E1107" s="56"/>
      <c r="F1107" s="16"/>
      <c r="G1107" s="6"/>
    </row>
    <row r="1108" spans="1:7">
      <c r="A1108" s="15">
        <v>45773</v>
      </c>
      <c r="B1108" s="16">
        <v>200</v>
      </c>
      <c r="C1108" s="16"/>
      <c r="D1108" s="16"/>
      <c r="E1108" s="56"/>
      <c r="F1108" s="16"/>
      <c r="G1108" s="6"/>
    </row>
    <row r="1109" spans="1:7">
      <c r="A1109" s="15">
        <v>45774</v>
      </c>
      <c r="B1109" s="16">
        <v>200</v>
      </c>
      <c r="C1109" s="16"/>
      <c r="D1109" s="16"/>
      <c r="E1109" s="56"/>
      <c r="F1109" s="16"/>
      <c r="G1109" s="6"/>
    </row>
    <row r="1110" spans="1:7">
      <c r="A1110" s="15">
        <v>45775</v>
      </c>
      <c r="B1110" s="16">
        <v>200</v>
      </c>
      <c r="C1110" s="16"/>
      <c r="D1110" s="16"/>
      <c r="E1110" s="56"/>
      <c r="F1110" s="16"/>
      <c r="G1110" s="6"/>
    </row>
    <row r="1111" spans="1:7">
      <c r="A1111" s="15">
        <v>45776</v>
      </c>
      <c r="B1111" s="16">
        <v>200</v>
      </c>
      <c r="C1111" s="16"/>
      <c r="D1111" s="16"/>
      <c r="E1111" s="56"/>
      <c r="F1111" s="16"/>
      <c r="G1111" s="6"/>
    </row>
    <row r="1112" spans="1:7">
      <c r="A1112" s="15">
        <v>45777</v>
      </c>
      <c r="B1112" s="16">
        <v>200</v>
      </c>
      <c r="C1112" s="16"/>
      <c r="D1112" s="16"/>
      <c r="E1112" s="56"/>
      <c r="F1112" s="16"/>
      <c r="G1112" s="6"/>
    </row>
    <row r="1113" spans="1:7">
      <c r="A1113" s="15">
        <v>45778</v>
      </c>
      <c r="B1113" s="16">
        <v>200</v>
      </c>
      <c r="C1113" s="16"/>
      <c r="D1113" s="16"/>
      <c r="E1113" s="56"/>
      <c r="F1113" s="16"/>
      <c r="G1113" s="6"/>
    </row>
    <row r="1114" spans="1:7">
      <c r="A1114" s="15">
        <v>45779</v>
      </c>
      <c r="B1114" s="16">
        <v>200</v>
      </c>
      <c r="C1114" s="16"/>
      <c r="D1114" s="16"/>
      <c r="E1114" s="56"/>
      <c r="F1114" s="16"/>
      <c r="G1114" s="6"/>
    </row>
    <row r="1115" spans="1:7">
      <c r="A1115" s="15">
        <v>45780</v>
      </c>
      <c r="B1115" s="16">
        <v>200</v>
      </c>
      <c r="C1115" s="16"/>
      <c r="D1115" s="16"/>
      <c r="E1115" s="56"/>
      <c r="F1115" s="16"/>
      <c r="G1115" s="6"/>
    </row>
    <row r="1116" spans="1:7">
      <c r="A1116" s="15">
        <v>45781</v>
      </c>
      <c r="B1116" s="16">
        <v>200</v>
      </c>
      <c r="C1116" s="16"/>
      <c r="D1116" s="16"/>
      <c r="E1116" s="56"/>
      <c r="F1116" s="16"/>
      <c r="G1116" s="6"/>
    </row>
    <row r="1117" spans="1:7">
      <c r="A1117" s="15">
        <v>45782</v>
      </c>
      <c r="B1117" s="16">
        <v>200</v>
      </c>
      <c r="C1117" s="16"/>
      <c r="D1117" s="16"/>
      <c r="E1117" s="56"/>
      <c r="F1117" s="16"/>
      <c r="G1117" s="6"/>
    </row>
    <row r="1118" spans="1:7">
      <c r="A1118" s="15">
        <v>45783</v>
      </c>
      <c r="B1118" s="16">
        <v>200</v>
      </c>
      <c r="C1118" s="16"/>
      <c r="D1118" s="16"/>
      <c r="E1118" s="56"/>
      <c r="F1118" s="16"/>
      <c r="G1118" s="6"/>
    </row>
    <row r="1119" spans="1:7">
      <c r="A1119" s="15">
        <v>45784</v>
      </c>
      <c r="B1119" s="16">
        <v>200</v>
      </c>
      <c r="C1119" s="16"/>
      <c r="D1119" s="16"/>
      <c r="E1119" s="56"/>
      <c r="F1119" s="16"/>
      <c r="G1119" s="6"/>
    </row>
    <row r="1120" spans="1:7">
      <c r="A1120" s="15">
        <v>45785</v>
      </c>
      <c r="B1120" s="16">
        <v>200</v>
      </c>
      <c r="C1120" s="16"/>
      <c r="D1120" s="16"/>
      <c r="E1120" s="56"/>
      <c r="F1120" s="16"/>
      <c r="G1120" s="6"/>
    </row>
    <row r="1121" spans="1:7">
      <c r="A1121" s="15">
        <v>45786</v>
      </c>
      <c r="B1121" s="16">
        <v>200</v>
      </c>
      <c r="C1121" s="16"/>
      <c r="D1121" s="16"/>
      <c r="E1121" s="56"/>
      <c r="F1121" s="16"/>
      <c r="G1121" s="6"/>
    </row>
    <row r="1122" spans="1:7">
      <c r="A1122" s="15">
        <v>45787</v>
      </c>
      <c r="B1122" s="16">
        <v>200</v>
      </c>
      <c r="C1122" s="16"/>
      <c r="D1122" s="16"/>
      <c r="E1122" s="56"/>
      <c r="F1122" s="16"/>
      <c r="G1122" s="6"/>
    </row>
    <row r="1123" spans="1:7">
      <c r="A1123" s="15">
        <v>45788</v>
      </c>
      <c r="B1123" s="16">
        <v>200</v>
      </c>
      <c r="C1123" s="16"/>
      <c r="D1123" s="16"/>
      <c r="E1123" s="56"/>
      <c r="F1123" s="16"/>
      <c r="G1123" s="6"/>
    </row>
    <row r="1124" spans="1:7">
      <c r="A1124" s="15">
        <v>45789</v>
      </c>
      <c r="B1124" s="16">
        <v>200</v>
      </c>
      <c r="C1124" s="16"/>
      <c r="D1124" s="16"/>
      <c r="E1124" s="56"/>
      <c r="F1124" s="16"/>
      <c r="G1124" s="6"/>
    </row>
    <row r="1125" spans="1:7">
      <c r="A1125" s="15">
        <v>45790</v>
      </c>
      <c r="B1125" s="16">
        <v>200</v>
      </c>
      <c r="C1125" s="16"/>
      <c r="D1125" s="16"/>
      <c r="E1125" s="56"/>
      <c r="F1125" s="16"/>
      <c r="G1125" s="6"/>
    </row>
    <row r="1126" spans="1:7">
      <c r="A1126" s="15">
        <v>45791</v>
      </c>
      <c r="B1126" s="16">
        <v>200</v>
      </c>
      <c r="C1126" s="16"/>
      <c r="D1126" s="16"/>
      <c r="E1126" s="56"/>
      <c r="F1126" s="16"/>
      <c r="G1126" s="6"/>
    </row>
    <row r="1127" spans="1:7">
      <c r="A1127" s="15">
        <v>45792</v>
      </c>
      <c r="B1127" s="16">
        <v>200</v>
      </c>
      <c r="C1127" s="16"/>
      <c r="D1127" s="16"/>
      <c r="E1127" s="56"/>
      <c r="F1127" s="16"/>
      <c r="G1127" s="6"/>
    </row>
    <row r="1128" spans="1:7">
      <c r="A1128" s="15">
        <v>45793</v>
      </c>
      <c r="B1128" s="16">
        <v>200</v>
      </c>
      <c r="C1128" s="16"/>
      <c r="D1128" s="16"/>
      <c r="E1128" s="56"/>
      <c r="F1128" s="16"/>
      <c r="G1128" s="6"/>
    </row>
    <row r="1129" spans="1:7">
      <c r="A1129" s="15">
        <v>45794</v>
      </c>
      <c r="B1129" s="16">
        <v>200</v>
      </c>
      <c r="C1129" s="16"/>
      <c r="D1129" s="16"/>
      <c r="E1129" s="56"/>
      <c r="F1129" s="16"/>
      <c r="G1129" s="6"/>
    </row>
    <row r="1130" spans="1:7">
      <c r="A1130" s="15">
        <v>45795</v>
      </c>
      <c r="B1130" s="16">
        <v>200</v>
      </c>
      <c r="C1130" s="16"/>
      <c r="D1130" s="16"/>
      <c r="E1130" s="56"/>
      <c r="F1130" s="16"/>
      <c r="G1130" s="6"/>
    </row>
    <row r="1131" spans="1:7">
      <c r="A1131" s="15">
        <v>45796</v>
      </c>
      <c r="B1131" s="16">
        <v>200</v>
      </c>
      <c r="C1131" s="16"/>
      <c r="D1131" s="16"/>
      <c r="E1131" s="56"/>
      <c r="F1131" s="16"/>
      <c r="G1131" s="6"/>
    </row>
    <row r="1132" spans="1:7">
      <c r="A1132" s="15">
        <v>45797</v>
      </c>
      <c r="B1132" s="16">
        <v>200</v>
      </c>
      <c r="C1132" s="16"/>
      <c r="D1132" s="16"/>
      <c r="E1132" s="56"/>
      <c r="F1132" s="16"/>
      <c r="G1132" s="6"/>
    </row>
    <row r="1133" spans="1:7">
      <c r="A1133" s="15">
        <v>45798</v>
      </c>
      <c r="B1133" s="16">
        <v>200</v>
      </c>
      <c r="C1133" s="16"/>
      <c r="D1133" s="16"/>
      <c r="E1133" s="56"/>
      <c r="F1133" s="16"/>
      <c r="G1133" s="6"/>
    </row>
    <row r="1134" spans="1:7">
      <c r="A1134" s="15">
        <v>45799</v>
      </c>
      <c r="B1134" s="16">
        <v>200</v>
      </c>
      <c r="C1134" s="16"/>
      <c r="D1134" s="16"/>
      <c r="E1134" s="56"/>
      <c r="F1134" s="16"/>
      <c r="G1134" s="6"/>
    </row>
    <row r="1135" spans="1:7">
      <c r="A1135" s="15">
        <v>45800</v>
      </c>
      <c r="B1135" s="16">
        <v>200</v>
      </c>
      <c r="C1135" s="16"/>
      <c r="D1135" s="16"/>
      <c r="E1135" s="56"/>
      <c r="F1135" s="16"/>
      <c r="G1135" s="6"/>
    </row>
    <row r="1136" spans="1:7">
      <c r="A1136" s="15">
        <v>45801</v>
      </c>
      <c r="B1136" s="16">
        <v>200</v>
      </c>
      <c r="C1136" s="16"/>
      <c r="D1136" s="16"/>
      <c r="E1136" s="56"/>
      <c r="F1136" s="16"/>
      <c r="G1136" s="6"/>
    </row>
    <row r="1137" spans="1:7">
      <c r="A1137" s="15">
        <v>45802</v>
      </c>
      <c r="B1137" s="16">
        <v>200</v>
      </c>
      <c r="C1137" s="16"/>
      <c r="D1137" s="16"/>
      <c r="E1137" s="56"/>
      <c r="F1137" s="16"/>
      <c r="G1137" s="6"/>
    </row>
    <row r="1138" spans="1:7">
      <c r="A1138" s="15">
        <v>45803</v>
      </c>
      <c r="B1138" s="16">
        <v>200</v>
      </c>
      <c r="C1138" s="16"/>
      <c r="D1138" s="16"/>
      <c r="E1138" s="56"/>
      <c r="F1138" s="16"/>
      <c r="G1138" s="6"/>
    </row>
    <row r="1139" spans="1:7">
      <c r="A1139" s="15">
        <v>45804</v>
      </c>
      <c r="B1139" s="16">
        <v>200</v>
      </c>
      <c r="C1139" s="16"/>
      <c r="D1139" s="16"/>
      <c r="E1139" s="56"/>
      <c r="F1139" s="16"/>
      <c r="G1139" s="6"/>
    </row>
    <row r="1140" spans="1:7">
      <c r="A1140" s="15">
        <v>45805</v>
      </c>
      <c r="B1140" s="16">
        <v>200</v>
      </c>
      <c r="C1140" s="16"/>
      <c r="D1140" s="16"/>
      <c r="E1140" s="56"/>
      <c r="F1140" s="16"/>
      <c r="G1140" s="6"/>
    </row>
    <row r="1141" spans="1:7">
      <c r="A1141" s="15">
        <v>45806</v>
      </c>
      <c r="B1141" s="16">
        <v>200</v>
      </c>
      <c r="C1141" s="16"/>
      <c r="D1141" s="16"/>
      <c r="E1141" s="56"/>
      <c r="F1141" s="16"/>
      <c r="G1141" s="6"/>
    </row>
    <row r="1142" spans="1:7">
      <c r="A1142" s="15">
        <v>45807</v>
      </c>
      <c r="B1142" s="16">
        <v>200</v>
      </c>
      <c r="C1142" s="16"/>
      <c r="D1142" s="16"/>
      <c r="E1142" s="56"/>
      <c r="F1142" s="16"/>
      <c r="G1142" s="6"/>
    </row>
    <row r="1143" spans="1:7">
      <c r="A1143" s="15">
        <v>45808</v>
      </c>
      <c r="B1143" s="16">
        <v>200</v>
      </c>
      <c r="C1143" s="16"/>
      <c r="D1143" s="16"/>
      <c r="E1143" s="56"/>
      <c r="F1143" s="16"/>
      <c r="G1143" s="6"/>
    </row>
    <row r="1144" spans="1:7">
      <c r="A1144" s="15">
        <v>45809</v>
      </c>
      <c r="B1144" s="16">
        <v>200</v>
      </c>
      <c r="C1144" s="16"/>
      <c r="D1144" s="16"/>
      <c r="E1144" s="56"/>
      <c r="F1144" s="16"/>
      <c r="G1144" s="6"/>
    </row>
    <row r="1145" spans="1:7">
      <c r="A1145" s="15">
        <v>45810</v>
      </c>
      <c r="B1145" s="16">
        <v>200</v>
      </c>
      <c r="C1145" s="16"/>
      <c r="D1145" s="16"/>
      <c r="E1145" s="56"/>
      <c r="F1145" s="16"/>
      <c r="G1145" s="6"/>
    </row>
    <row r="1146" spans="1:7">
      <c r="A1146" s="15">
        <v>45811</v>
      </c>
      <c r="B1146" s="16">
        <v>200</v>
      </c>
      <c r="C1146" s="16"/>
      <c r="D1146" s="16"/>
      <c r="E1146" s="56"/>
      <c r="F1146" s="16"/>
      <c r="G1146" s="6"/>
    </row>
    <row r="1147" spans="1:7">
      <c r="A1147" s="15">
        <v>45812</v>
      </c>
      <c r="B1147" s="16">
        <v>200</v>
      </c>
      <c r="C1147" s="16"/>
      <c r="D1147" s="16"/>
      <c r="E1147" s="56"/>
      <c r="F1147" s="16"/>
      <c r="G1147" s="6"/>
    </row>
    <row r="1148" spans="1:7">
      <c r="A1148" s="15">
        <v>45813</v>
      </c>
      <c r="B1148" s="16">
        <v>200</v>
      </c>
      <c r="C1148" s="16"/>
      <c r="D1148" s="16"/>
      <c r="E1148" s="56"/>
      <c r="F1148" s="16"/>
      <c r="G1148" s="6"/>
    </row>
    <row r="1149" spans="1:7">
      <c r="A1149" s="15">
        <v>45814</v>
      </c>
      <c r="B1149" s="16">
        <v>200</v>
      </c>
      <c r="C1149" s="16"/>
      <c r="D1149" s="16"/>
      <c r="E1149" s="56"/>
      <c r="F1149" s="16"/>
      <c r="G1149" s="6"/>
    </row>
    <row r="1150" spans="1:7">
      <c r="A1150" s="15">
        <v>45815</v>
      </c>
      <c r="B1150" s="16">
        <v>200</v>
      </c>
      <c r="C1150" s="16"/>
      <c r="D1150" s="16"/>
      <c r="E1150" s="56"/>
      <c r="F1150" s="16"/>
      <c r="G1150" s="6"/>
    </row>
    <row r="1151" spans="1:7">
      <c r="A1151" s="15">
        <v>45816</v>
      </c>
      <c r="B1151" s="16">
        <v>200</v>
      </c>
      <c r="C1151" s="16"/>
      <c r="D1151" s="16"/>
      <c r="E1151" s="56"/>
      <c r="F1151" s="16"/>
      <c r="G1151" s="6"/>
    </row>
    <row r="1152" spans="1:7">
      <c r="A1152" s="15">
        <v>45817</v>
      </c>
      <c r="B1152" s="16">
        <v>200</v>
      </c>
      <c r="C1152" s="16"/>
      <c r="D1152" s="16"/>
      <c r="E1152" s="56"/>
      <c r="F1152" s="16"/>
      <c r="G1152" s="6"/>
    </row>
    <row r="1153" spans="1:7">
      <c r="A1153" s="15">
        <v>45818</v>
      </c>
      <c r="B1153" s="16">
        <v>200</v>
      </c>
      <c r="C1153" s="16"/>
      <c r="D1153" s="16"/>
      <c r="E1153" s="56"/>
      <c r="F1153" s="16"/>
      <c r="G1153" s="6"/>
    </row>
    <row r="1154" spans="1:7">
      <c r="A1154" s="15">
        <v>45819</v>
      </c>
      <c r="B1154" s="16">
        <v>200</v>
      </c>
      <c r="C1154" s="16"/>
      <c r="D1154" s="16"/>
      <c r="E1154" s="56"/>
      <c r="F1154" s="16"/>
      <c r="G1154" s="6"/>
    </row>
    <row r="1155" spans="1:7">
      <c r="A1155" s="15">
        <v>45820</v>
      </c>
      <c r="B1155" s="16">
        <v>200</v>
      </c>
      <c r="C1155" s="16"/>
      <c r="D1155" s="16"/>
      <c r="E1155" s="56"/>
      <c r="F1155" s="16"/>
      <c r="G1155" s="6"/>
    </row>
    <row r="1156" spans="1:7">
      <c r="A1156" s="15">
        <v>45821</v>
      </c>
      <c r="B1156" s="16">
        <v>200</v>
      </c>
      <c r="C1156" s="16"/>
      <c r="D1156" s="16"/>
      <c r="E1156" s="56"/>
      <c r="F1156" s="16"/>
      <c r="G1156" s="6"/>
    </row>
    <row r="1157" spans="1:7">
      <c r="A1157" s="15">
        <v>45822</v>
      </c>
      <c r="B1157" s="16">
        <v>200</v>
      </c>
      <c r="C1157" s="16"/>
      <c r="D1157" s="16"/>
      <c r="E1157" s="56"/>
      <c r="F1157" s="16"/>
      <c r="G1157" s="6"/>
    </row>
    <row r="1158" spans="1:7">
      <c r="A1158" s="15">
        <v>45823</v>
      </c>
      <c r="B1158" s="16">
        <v>200</v>
      </c>
      <c r="C1158" s="16"/>
      <c r="D1158" s="16"/>
      <c r="E1158" s="56"/>
      <c r="F1158" s="16"/>
      <c r="G1158" s="6"/>
    </row>
    <row r="1159" spans="1:7">
      <c r="A1159" s="15">
        <v>45824</v>
      </c>
      <c r="B1159" s="16">
        <v>200</v>
      </c>
      <c r="C1159" s="16"/>
      <c r="D1159" s="16"/>
      <c r="E1159" s="56"/>
      <c r="F1159" s="16"/>
      <c r="G1159" s="6"/>
    </row>
    <row r="1160" spans="1:7">
      <c r="A1160" s="15">
        <v>45825</v>
      </c>
      <c r="B1160" s="16">
        <v>200</v>
      </c>
      <c r="C1160" s="16"/>
      <c r="D1160" s="16"/>
      <c r="E1160" s="56"/>
      <c r="F1160" s="16"/>
      <c r="G1160" s="6"/>
    </row>
    <row r="1161" spans="1:7">
      <c r="A1161" s="15">
        <v>45826</v>
      </c>
      <c r="B1161" s="16">
        <v>200</v>
      </c>
      <c r="C1161" s="16"/>
      <c r="D1161" s="16"/>
      <c r="E1161" s="56"/>
      <c r="F1161" s="16"/>
      <c r="G1161" s="6"/>
    </row>
    <row r="1162" spans="1:7">
      <c r="A1162" s="15">
        <v>45827</v>
      </c>
      <c r="B1162" s="16">
        <v>200</v>
      </c>
      <c r="C1162" s="16"/>
      <c r="D1162" s="16"/>
      <c r="E1162" s="56"/>
      <c r="F1162" s="16"/>
      <c r="G1162" s="6"/>
    </row>
    <row r="1163" spans="1:7">
      <c r="A1163" s="15">
        <v>45828</v>
      </c>
      <c r="B1163" s="16">
        <v>200</v>
      </c>
      <c r="C1163" s="16"/>
      <c r="D1163" s="16"/>
      <c r="E1163" s="56"/>
      <c r="F1163" s="16"/>
      <c r="G1163" s="6"/>
    </row>
    <row r="1164" spans="1:7">
      <c r="A1164" s="15">
        <v>45829</v>
      </c>
      <c r="B1164" s="16">
        <v>200</v>
      </c>
      <c r="C1164" s="16"/>
      <c r="D1164" s="16"/>
      <c r="E1164" s="56"/>
      <c r="F1164" s="16"/>
      <c r="G1164" s="6"/>
    </row>
    <row r="1165" spans="1:7">
      <c r="A1165" s="15">
        <v>45830</v>
      </c>
      <c r="B1165" s="16">
        <v>200</v>
      </c>
      <c r="C1165" s="16"/>
      <c r="D1165" s="16"/>
      <c r="E1165" s="56"/>
      <c r="F1165" s="16"/>
      <c r="G1165" s="6"/>
    </row>
    <row r="1166" spans="1:7">
      <c r="A1166" s="15">
        <v>45831</v>
      </c>
      <c r="B1166" s="16">
        <v>200</v>
      </c>
      <c r="C1166" s="16"/>
      <c r="D1166" s="16"/>
      <c r="E1166" s="56"/>
      <c r="F1166" s="16"/>
      <c r="G1166" s="6"/>
    </row>
    <row r="1167" spans="1:7">
      <c r="A1167" s="15">
        <v>45832</v>
      </c>
      <c r="B1167" s="16">
        <v>200</v>
      </c>
      <c r="C1167" s="16"/>
      <c r="D1167" s="16"/>
      <c r="E1167" s="56"/>
      <c r="F1167" s="16"/>
      <c r="G1167" s="6"/>
    </row>
    <row r="1168" spans="1:7">
      <c r="A1168" s="15">
        <v>45833</v>
      </c>
      <c r="B1168" s="16">
        <v>200</v>
      </c>
      <c r="C1168" s="16"/>
      <c r="D1168" s="16"/>
      <c r="E1168" s="56"/>
      <c r="F1168" s="16"/>
      <c r="G1168" s="6"/>
    </row>
    <row r="1169" spans="1:7">
      <c r="A1169" s="15">
        <v>45834</v>
      </c>
      <c r="B1169" s="16">
        <v>200</v>
      </c>
      <c r="C1169" s="16"/>
      <c r="D1169" s="16"/>
      <c r="E1169" s="56"/>
      <c r="F1169" s="16"/>
      <c r="G1169" s="6"/>
    </row>
    <row r="1170" spans="1:7">
      <c r="A1170" s="15">
        <v>45835</v>
      </c>
      <c r="B1170" s="16">
        <v>200</v>
      </c>
      <c r="C1170" s="16"/>
      <c r="D1170" s="16"/>
      <c r="E1170" s="56"/>
      <c r="F1170" s="16"/>
      <c r="G1170" s="6"/>
    </row>
    <row r="1171" spans="1:7">
      <c r="A1171" s="15">
        <v>45836</v>
      </c>
      <c r="B1171" s="16">
        <v>200</v>
      </c>
      <c r="C1171" s="16"/>
      <c r="D1171" s="16"/>
      <c r="E1171" s="56"/>
      <c r="F1171" s="16"/>
      <c r="G1171" s="6"/>
    </row>
    <row r="1172" spans="1:7">
      <c r="A1172" s="15">
        <v>45837</v>
      </c>
      <c r="B1172" s="16">
        <v>200</v>
      </c>
      <c r="C1172" s="16"/>
      <c r="D1172" s="16"/>
      <c r="E1172" s="56"/>
      <c r="F1172" s="16"/>
      <c r="G1172" s="6"/>
    </row>
    <row r="1173" spans="1:7">
      <c r="A1173" s="15">
        <v>45838</v>
      </c>
      <c r="B1173" s="16">
        <v>200</v>
      </c>
      <c r="C1173" s="16"/>
      <c r="D1173" s="16"/>
      <c r="E1173" s="56"/>
      <c r="F1173" s="16"/>
      <c r="G1173" s="6"/>
    </row>
    <row r="1174" spans="1:7">
      <c r="A1174" s="15">
        <v>45839</v>
      </c>
      <c r="B1174" s="16">
        <v>200</v>
      </c>
      <c r="C1174" s="16"/>
      <c r="D1174" s="16"/>
      <c r="E1174" s="56"/>
      <c r="F1174" s="16"/>
      <c r="G1174" s="6"/>
    </row>
    <row r="1175" spans="1:7">
      <c r="A1175" s="15">
        <v>45840</v>
      </c>
      <c r="B1175" s="16">
        <v>200</v>
      </c>
      <c r="C1175" s="16"/>
      <c r="D1175" s="16"/>
      <c r="E1175" s="56"/>
      <c r="F1175" s="16"/>
      <c r="G1175" s="6"/>
    </row>
    <row r="1176" spans="1:7">
      <c r="A1176" s="15">
        <v>45841</v>
      </c>
      <c r="B1176" s="16">
        <v>200</v>
      </c>
      <c r="C1176" s="16"/>
      <c r="D1176" s="16"/>
      <c r="E1176" s="56"/>
      <c r="F1176" s="16"/>
      <c r="G1176" s="6"/>
    </row>
    <row r="1177" spans="1:7">
      <c r="A1177" s="15">
        <v>45842</v>
      </c>
      <c r="B1177" s="16">
        <v>200</v>
      </c>
      <c r="C1177" s="16"/>
      <c r="D1177" s="16"/>
      <c r="E1177" s="56"/>
      <c r="F1177" s="16"/>
      <c r="G1177" s="6"/>
    </row>
    <row r="1178" spans="1:7">
      <c r="A1178" s="15">
        <v>45843</v>
      </c>
      <c r="B1178" s="16">
        <v>200</v>
      </c>
      <c r="C1178" s="16"/>
      <c r="D1178" s="16"/>
      <c r="E1178" s="56"/>
      <c r="F1178" s="16"/>
      <c r="G1178" s="6"/>
    </row>
    <row r="1179" spans="1:7">
      <c r="A1179" s="15">
        <v>45844</v>
      </c>
      <c r="B1179" s="16">
        <v>200</v>
      </c>
      <c r="C1179" s="16"/>
      <c r="D1179" s="16"/>
      <c r="E1179" s="56"/>
      <c r="F1179" s="16"/>
      <c r="G1179" s="6"/>
    </row>
    <row r="1180" spans="1:7">
      <c r="A1180" s="15">
        <v>45845</v>
      </c>
      <c r="B1180" s="16">
        <v>200</v>
      </c>
      <c r="C1180" s="16"/>
      <c r="D1180" s="16"/>
      <c r="E1180" s="56"/>
      <c r="F1180" s="16"/>
      <c r="G1180" s="6"/>
    </row>
    <row r="1181" spans="1:7">
      <c r="A1181" s="15">
        <v>45846</v>
      </c>
      <c r="B1181" s="16">
        <v>200</v>
      </c>
      <c r="C1181" s="16"/>
      <c r="D1181" s="16"/>
      <c r="E1181" s="56"/>
      <c r="F1181" s="16"/>
      <c r="G1181" s="6"/>
    </row>
    <row r="1182" spans="1:7">
      <c r="A1182" s="15">
        <v>45847</v>
      </c>
      <c r="B1182" s="16">
        <v>200</v>
      </c>
      <c r="C1182" s="16"/>
      <c r="D1182" s="16"/>
      <c r="E1182" s="56"/>
      <c r="F1182" s="16"/>
      <c r="G1182" s="6"/>
    </row>
    <row r="1183" spans="1:7">
      <c r="A1183" s="15">
        <v>45848</v>
      </c>
      <c r="B1183" s="16">
        <v>200</v>
      </c>
      <c r="C1183" s="16"/>
      <c r="D1183" s="16"/>
      <c r="E1183" s="56"/>
      <c r="F1183" s="16"/>
      <c r="G1183" s="6"/>
    </row>
    <row r="1184" spans="1:7">
      <c r="A1184" s="15">
        <v>45849</v>
      </c>
      <c r="B1184" s="16">
        <v>200</v>
      </c>
      <c r="C1184" s="16"/>
      <c r="D1184" s="16"/>
      <c r="E1184" s="56"/>
      <c r="F1184" s="16"/>
      <c r="G1184" s="6"/>
    </row>
    <row r="1185" spans="1:7">
      <c r="A1185" s="15">
        <v>45850</v>
      </c>
      <c r="B1185" s="16">
        <v>200</v>
      </c>
      <c r="C1185" s="16"/>
      <c r="D1185" s="16"/>
      <c r="E1185" s="56"/>
      <c r="F1185" s="16"/>
      <c r="G1185" s="6"/>
    </row>
    <row r="1186" spans="1:7">
      <c r="A1186" s="15">
        <v>45851</v>
      </c>
      <c r="B1186" s="16">
        <v>200</v>
      </c>
      <c r="C1186" s="16"/>
      <c r="D1186" s="16"/>
      <c r="E1186" s="56"/>
      <c r="F1186" s="16"/>
      <c r="G1186" s="6"/>
    </row>
    <row r="1187" spans="1:7">
      <c r="A1187" s="15">
        <v>45852</v>
      </c>
      <c r="B1187" s="16">
        <v>200</v>
      </c>
      <c r="C1187" s="16"/>
      <c r="D1187" s="16"/>
      <c r="E1187" s="56"/>
      <c r="F1187" s="16"/>
      <c r="G1187" s="6"/>
    </row>
    <row r="1188" spans="1:7">
      <c r="A1188" s="15">
        <v>45853</v>
      </c>
      <c r="B1188" s="16">
        <v>200</v>
      </c>
      <c r="C1188" s="16"/>
      <c r="D1188" s="16"/>
      <c r="E1188" s="56"/>
      <c r="F1188" s="16"/>
      <c r="G1188" s="6"/>
    </row>
    <row r="1189" spans="1:7">
      <c r="A1189" s="15">
        <v>45854</v>
      </c>
      <c r="B1189" s="16">
        <v>200</v>
      </c>
      <c r="C1189" s="16"/>
      <c r="D1189" s="16"/>
      <c r="E1189" s="56"/>
      <c r="F1189" s="16"/>
      <c r="G1189" s="6"/>
    </row>
    <row r="1190" spans="1:7">
      <c r="A1190" s="15">
        <v>45855</v>
      </c>
      <c r="B1190" s="16">
        <v>200</v>
      </c>
      <c r="C1190" s="16"/>
      <c r="D1190" s="16"/>
      <c r="E1190" s="56"/>
      <c r="F1190" s="16"/>
      <c r="G1190" s="6"/>
    </row>
    <row r="1191" spans="1:7">
      <c r="A1191" s="15">
        <v>45856</v>
      </c>
      <c r="B1191" s="16">
        <v>200</v>
      </c>
      <c r="C1191" s="16"/>
      <c r="D1191" s="16"/>
      <c r="E1191" s="56"/>
      <c r="F1191" s="16"/>
      <c r="G1191" s="6"/>
    </row>
    <row r="1192" spans="1:7">
      <c r="A1192" s="15">
        <v>45857</v>
      </c>
      <c r="B1192" s="16">
        <v>200</v>
      </c>
      <c r="C1192" s="16"/>
      <c r="D1192" s="16"/>
      <c r="E1192" s="56"/>
      <c r="F1192" s="16"/>
      <c r="G1192" s="6"/>
    </row>
    <row r="1193" spans="1:7">
      <c r="A1193" s="15">
        <v>45858</v>
      </c>
      <c r="B1193" s="16">
        <v>200</v>
      </c>
      <c r="C1193" s="16"/>
      <c r="D1193" s="16"/>
      <c r="E1193" s="56"/>
      <c r="F1193" s="16"/>
      <c r="G1193" s="6"/>
    </row>
    <row r="1194" spans="1:7">
      <c r="A1194" s="15">
        <v>45859</v>
      </c>
      <c r="B1194" s="16">
        <v>200</v>
      </c>
      <c r="C1194" s="16"/>
      <c r="D1194" s="16"/>
      <c r="E1194" s="56"/>
      <c r="F1194" s="16"/>
      <c r="G1194" s="6"/>
    </row>
    <row r="1195" spans="1:7">
      <c r="A1195" s="15">
        <v>45860</v>
      </c>
      <c r="B1195" s="16">
        <v>200</v>
      </c>
      <c r="C1195" s="16"/>
      <c r="D1195" s="16"/>
      <c r="E1195" s="56"/>
      <c r="F1195" s="16"/>
      <c r="G1195" s="6"/>
    </row>
    <row r="1196" spans="1:7">
      <c r="A1196" s="15">
        <v>45861</v>
      </c>
      <c r="B1196" s="16">
        <v>200</v>
      </c>
      <c r="C1196" s="16"/>
      <c r="D1196" s="16"/>
      <c r="E1196" s="56"/>
      <c r="F1196" s="16"/>
      <c r="G1196" s="6"/>
    </row>
    <row r="1197" spans="1:7">
      <c r="A1197" s="15">
        <v>45862</v>
      </c>
      <c r="B1197" s="16">
        <v>200</v>
      </c>
      <c r="C1197" s="16"/>
      <c r="D1197" s="16"/>
      <c r="E1197" s="56"/>
      <c r="F1197" s="16"/>
      <c r="G1197" s="6"/>
    </row>
    <row r="1198" spans="1:7">
      <c r="A1198" s="15">
        <v>45863</v>
      </c>
      <c r="B1198" s="16">
        <v>200</v>
      </c>
      <c r="C1198" s="16"/>
      <c r="D1198" s="16"/>
      <c r="E1198" s="56"/>
      <c r="F1198" s="16"/>
      <c r="G1198" s="6"/>
    </row>
    <row r="1199" spans="1:7">
      <c r="A1199" s="15">
        <v>45864</v>
      </c>
      <c r="B1199" s="16">
        <v>200</v>
      </c>
      <c r="C1199" s="16"/>
      <c r="D1199" s="16"/>
      <c r="E1199" s="56"/>
      <c r="F1199" s="16"/>
      <c r="G1199" s="6"/>
    </row>
    <row r="1200" spans="1:7">
      <c r="A1200" s="15">
        <v>45865</v>
      </c>
      <c r="B1200" s="16">
        <v>200</v>
      </c>
      <c r="C1200" s="16"/>
      <c r="D1200" s="16"/>
      <c r="E1200" s="56"/>
      <c r="F1200" s="16"/>
      <c r="G1200" s="6"/>
    </row>
    <row r="1201" spans="1:7">
      <c r="A1201" s="15">
        <v>45866</v>
      </c>
      <c r="B1201" s="16">
        <v>200</v>
      </c>
      <c r="C1201" s="16"/>
      <c r="D1201" s="16"/>
      <c r="E1201" s="56"/>
      <c r="F1201" s="16"/>
      <c r="G1201" s="6"/>
    </row>
    <row r="1202" spans="1:7">
      <c r="A1202" s="15">
        <v>45867</v>
      </c>
      <c r="B1202" s="16">
        <v>200</v>
      </c>
      <c r="C1202" s="16"/>
      <c r="D1202" s="16"/>
      <c r="E1202" s="56"/>
      <c r="F1202" s="16"/>
      <c r="G1202" s="6"/>
    </row>
    <row r="1203" spans="1:7">
      <c r="A1203" s="15">
        <v>45868</v>
      </c>
      <c r="B1203" s="16">
        <v>200</v>
      </c>
      <c r="C1203" s="16"/>
      <c r="D1203" s="16"/>
      <c r="E1203" s="56"/>
      <c r="F1203" s="16"/>
      <c r="G1203" s="6"/>
    </row>
    <row r="1204" spans="1:7">
      <c r="A1204" s="15">
        <v>45869</v>
      </c>
      <c r="B1204" s="16">
        <v>200</v>
      </c>
      <c r="C1204" s="16"/>
      <c r="D1204" s="16"/>
      <c r="E1204" s="56"/>
      <c r="F1204" s="16"/>
      <c r="G1204" s="6"/>
    </row>
    <row r="1205" spans="1:7">
      <c r="A1205" s="15">
        <v>45870</v>
      </c>
      <c r="B1205" s="16">
        <v>200</v>
      </c>
      <c r="C1205" s="16"/>
      <c r="D1205" s="16"/>
      <c r="E1205" s="56"/>
      <c r="F1205" s="16"/>
      <c r="G1205" s="6"/>
    </row>
    <row r="1206" spans="1:7">
      <c r="A1206" s="15">
        <v>45871</v>
      </c>
      <c r="B1206" s="16">
        <v>200</v>
      </c>
      <c r="C1206" s="16"/>
      <c r="D1206" s="16"/>
      <c r="E1206" s="56"/>
      <c r="F1206" s="16"/>
      <c r="G1206" s="6"/>
    </row>
    <row r="1207" spans="1:7">
      <c r="A1207" s="15">
        <v>45872</v>
      </c>
      <c r="B1207" s="16">
        <v>200</v>
      </c>
      <c r="C1207" s="16"/>
      <c r="D1207" s="16"/>
      <c r="E1207" s="56"/>
      <c r="F1207" s="16"/>
      <c r="G1207" s="6"/>
    </row>
    <row r="1208" spans="1:7">
      <c r="A1208" s="15">
        <v>45873</v>
      </c>
      <c r="B1208" s="16">
        <v>200</v>
      </c>
      <c r="C1208" s="16"/>
      <c r="D1208" s="16"/>
      <c r="E1208" s="56"/>
      <c r="F1208" s="16"/>
      <c r="G1208" s="6"/>
    </row>
    <row r="1209" spans="1:7">
      <c r="A1209" s="15">
        <v>45874</v>
      </c>
      <c r="B1209" s="16">
        <v>200</v>
      </c>
      <c r="C1209" s="16"/>
      <c r="D1209" s="16"/>
      <c r="E1209" s="56"/>
      <c r="F1209" s="16"/>
      <c r="G1209" s="6"/>
    </row>
    <row r="1210" spans="1:7">
      <c r="A1210" s="15">
        <v>45875</v>
      </c>
      <c r="B1210" s="16">
        <v>200</v>
      </c>
      <c r="C1210" s="16"/>
      <c r="D1210" s="16"/>
      <c r="E1210" s="56"/>
      <c r="F1210" s="16"/>
      <c r="G1210" s="6"/>
    </row>
    <row r="1211" spans="1:7">
      <c r="A1211" s="15">
        <v>45876</v>
      </c>
      <c r="B1211" s="16">
        <v>200</v>
      </c>
      <c r="C1211" s="16"/>
      <c r="D1211" s="16"/>
      <c r="E1211" s="56"/>
      <c r="F1211" s="16"/>
      <c r="G1211" s="6"/>
    </row>
    <row r="1212" spans="1:7">
      <c r="A1212" s="15">
        <v>45877</v>
      </c>
      <c r="B1212" s="16">
        <v>200</v>
      </c>
      <c r="C1212" s="16"/>
      <c r="D1212" s="16"/>
      <c r="E1212" s="56"/>
      <c r="F1212" s="16"/>
      <c r="G1212" s="6"/>
    </row>
    <row r="1213" spans="1:7">
      <c r="A1213" s="15">
        <v>45878</v>
      </c>
      <c r="B1213" s="16">
        <v>200</v>
      </c>
      <c r="C1213" s="16"/>
      <c r="D1213" s="16"/>
      <c r="E1213" s="56"/>
      <c r="F1213" s="16"/>
      <c r="G1213" s="6"/>
    </row>
    <row r="1214" spans="1:7">
      <c r="A1214" s="15">
        <v>45879</v>
      </c>
      <c r="B1214" s="16">
        <v>200</v>
      </c>
      <c r="C1214" s="16"/>
      <c r="D1214" s="16"/>
      <c r="E1214" s="56"/>
      <c r="F1214" s="16"/>
      <c r="G1214" s="6"/>
    </row>
    <row r="1215" spans="1:7">
      <c r="A1215" s="15">
        <v>45880</v>
      </c>
      <c r="B1215" s="16">
        <v>200</v>
      </c>
      <c r="C1215" s="16"/>
      <c r="D1215" s="16"/>
      <c r="E1215" s="56"/>
      <c r="F1215" s="16"/>
      <c r="G1215" s="6"/>
    </row>
    <row r="1216" spans="1:7">
      <c r="A1216" s="15">
        <v>45881</v>
      </c>
      <c r="B1216" s="16">
        <v>200</v>
      </c>
      <c r="C1216" s="16"/>
      <c r="D1216" s="16"/>
      <c r="E1216" s="56"/>
      <c r="F1216" s="16"/>
      <c r="G1216" s="6"/>
    </row>
    <row r="1217" spans="1:7">
      <c r="A1217" s="15">
        <v>45882</v>
      </c>
      <c r="B1217" s="16">
        <v>200</v>
      </c>
      <c r="C1217" s="16"/>
      <c r="D1217" s="16"/>
      <c r="E1217" s="56"/>
      <c r="F1217" s="16"/>
      <c r="G1217" s="6"/>
    </row>
    <row r="1218" spans="1:7">
      <c r="A1218" s="15">
        <v>45883</v>
      </c>
      <c r="B1218" s="16">
        <v>200</v>
      </c>
      <c r="C1218" s="16"/>
      <c r="D1218" s="16"/>
      <c r="E1218" s="56"/>
      <c r="F1218" s="16"/>
      <c r="G1218" s="6"/>
    </row>
    <row r="1219" spans="1:7">
      <c r="A1219" s="15">
        <v>45884</v>
      </c>
      <c r="B1219" s="16">
        <v>200</v>
      </c>
      <c r="C1219" s="16"/>
      <c r="D1219" s="16"/>
      <c r="E1219" s="56"/>
      <c r="F1219" s="16"/>
      <c r="G1219" s="6"/>
    </row>
    <row r="1220" spans="1:7">
      <c r="A1220" s="15">
        <v>45885</v>
      </c>
      <c r="B1220" s="16">
        <v>200</v>
      </c>
      <c r="C1220" s="16"/>
      <c r="D1220" s="16"/>
      <c r="E1220" s="56"/>
      <c r="F1220" s="16"/>
      <c r="G1220" s="6"/>
    </row>
    <row r="1221" spans="1:7">
      <c r="A1221" s="15">
        <v>45886</v>
      </c>
      <c r="B1221" s="16">
        <v>200</v>
      </c>
      <c r="C1221" s="16"/>
      <c r="D1221" s="16"/>
      <c r="E1221" s="56"/>
      <c r="F1221" s="16"/>
      <c r="G1221" s="6"/>
    </row>
    <row r="1222" spans="1:7">
      <c r="A1222" s="15">
        <v>45887</v>
      </c>
      <c r="B1222" s="16">
        <v>200</v>
      </c>
      <c r="C1222" s="16"/>
      <c r="D1222" s="16"/>
      <c r="E1222" s="56"/>
      <c r="F1222" s="16"/>
      <c r="G1222" s="6"/>
    </row>
    <row r="1223" spans="1:7">
      <c r="A1223" s="15">
        <v>45888</v>
      </c>
      <c r="B1223" s="16">
        <v>200</v>
      </c>
      <c r="C1223" s="16"/>
      <c r="D1223" s="16"/>
      <c r="E1223" s="56"/>
      <c r="F1223" s="16"/>
      <c r="G1223" s="6"/>
    </row>
    <row r="1224" spans="1:7">
      <c r="A1224" s="15">
        <v>45889</v>
      </c>
      <c r="B1224" s="16">
        <v>200</v>
      </c>
      <c r="C1224" s="16"/>
      <c r="D1224" s="16"/>
      <c r="E1224" s="56"/>
      <c r="F1224" s="16"/>
      <c r="G1224" s="6"/>
    </row>
    <row r="1225" spans="1:7">
      <c r="A1225" s="15">
        <v>45890</v>
      </c>
      <c r="B1225" s="16">
        <v>200</v>
      </c>
      <c r="C1225" s="16"/>
      <c r="D1225" s="16"/>
      <c r="E1225" s="56"/>
      <c r="F1225" s="16"/>
      <c r="G1225" s="6"/>
    </row>
    <row r="1226" spans="1:7">
      <c r="A1226" s="15">
        <v>45891</v>
      </c>
      <c r="B1226" s="16">
        <v>200</v>
      </c>
      <c r="C1226" s="16"/>
      <c r="D1226" s="16"/>
      <c r="E1226" s="56"/>
      <c r="F1226" s="16"/>
      <c r="G1226" s="6"/>
    </row>
    <row r="1227" spans="1:7">
      <c r="A1227" s="15">
        <v>45892</v>
      </c>
      <c r="B1227" s="16">
        <v>200</v>
      </c>
      <c r="C1227" s="16"/>
      <c r="D1227" s="16"/>
      <c r="E1227" s="56"/>
      <c r="F1227" s="16"/>
      <c r="G1227" s="6"/>
    </row>
    <row r="1228" spans="1:7">
      <c r="A1228" s="15">
        <v>45893</v>
      </c>
      <c r="B1228" s="16">
        <v>200</v>
      </c>
      <c r="C1228" s="16"/>
      <c r="D1228" s="16"/>
      <c r="E1228" s="56"/>
      <c r="F1228" s="16"/>
      <c r="G1228" s="6"/>
    </row>
    <row r="1229" spans="1:7">
      <c r="A1229" s="15">
        <v>45894</v>
      </c>
      <c r="B1229" s="16">
        <v>200</v>
      </c>
      <c r="C1229" s="16"/>
      <c r="D1229" s="16"/>
      <c r="E1229" s="56"/>
      <c r="F1229" s="16"/>
      <c r="G1229" s="6"/>
    </row>
    <row r="1230" spans="1:7">
      <c r="A1230" s="15">
        <v>45895</v>
      </c>
      <c r="B1230" s="16">
        <v>200</v>
      </c>
      <c r="C1230" s="16"/>
      <c r="D1230" s="16"/>
      <c r="E1230" s="56"/>
      <c r="F1230" s="16"/>
      <c r="G1230" s="6"/>
    </row>
    <row r="1231" spans="1:7">
      <c r="A1231" s="15">
        <v>45896</v>
      </c>
      <c r="B1231" s="16">
        <v>200</v>
      </c>
      <c r="C1231" s="16"/>
      <c r="D1231" s="16"/>
      <c r="E1231" s="56"/>
      <c r="F1231" s="16"/>
      <c r="G1231" s="6"/>
    </row>
    <row r="1232" spans="1:7">
      <c r="A1232" s="15">
        <v>45897</v>
      </c>
      <c r="B1232" s="16">
        <v>200</v>
      </c>
      <c r="C1232" s="16"/>
      <c r="D1232" s="16"/>
      <c r="E1232" s="56"/>
      <c r="F1232" s="16"/>
      <c r="G1232" s="6"/>
    </row>
    <row r="1233" spans="1:7">
      <c r="A1233" s="15">
        <v>45898</v>
      </c>
      <c r="B1233" s="16">
        <v>200</v>
      </c>
      <c r="C1233" s="16"/>
      <c r="D1233" s="16"/>
      <c r="E1233" s="56"/>
      <c r="F1233" s="16"/>
      <c r="G1233" s="6"/>
    </row>
    <row r="1234" spans="1:7">
      <c r="A1234" s="15">
        <v>45899</v>
      </c>
      <c r="B1234" s="16">
        <v>200</v>
      </c>
      <c r="C1234" s="16"/>
      <c r="D1234" s="16"/>
      <c r="E1234" s="56"/>
      <c r="F1234" s="16"/>
      <c r="G1234" s="6"/>
    </row>
    <row r="1235" spans="1:7">
      <c r="A1235" s="15">
        <v>45900</v>
      </c>
      <c r="B1235" s="16">
        <v>200</v>
      </c>
      <c r="C1235" s="16"/>
      <c r="D1235" s="16"/>
      <c r="E1235" s="56"/>
      <c r="F1235" s="16"/>
      <c r="G1235" s="6"/>
    </row>
    <row r="1236" spans="1:7">
      <c r="A1236" s="15">
        <v>45901</v>
      </c>
      <c r="B1236" s="16">
        <v>200</v>
      </c>
      <c r="C1236" s="16"/>
      <c r="D1236" s="16"/>
      <c r="E1236" s="56"/>
      <c r="F1236" s="16"/>
      <c r="G1236" s="6"/>
    </row>
    <row r="1237" spans="1:7">
      <c r="A1237" s="15">
        <v>45902</v>
      </c>
      <c r="B1237" s="16">
        <v>200</v>
      </c>
      <c r="C1237" s="16"/>
      <c r="D1237" s="16"/>
      <c r="E1237" s="56"/>
      <c r="F1237" s="16"/>
      <c r="G1237" s="6"/>
    </row>
    <row r="1238" spans="1:7">
      <c r="A1238" s="15">
        <v>45903</v>
      </c>
      <c r="B1238" s="16">
        <v>200</v>
      </c>
      <c r="C1238" s="16"/>
      <c r="D1238" s="16"/>
      <c r="E1238" s="56"/>
      <c r="F1238" s="16"/>
      <c r="G1238" s="6"/>
    </row>
    <row r="1239" spans="1:7">
      <c r="A1239" s="15">
        <v>45904</v>
      </c>
      <c r="B1239" s="16">
        <v>200</v>
      </c>
      <c r="C1239" s="16"/>
      <c r="D1239" s="16"/>
      <c r="E1239" s="56"/>
      <c r="F1239" s="16"/>
      <c r="G1239" s="6"/>
    </row>
    <row r="1240" spans="1:7">
      <c r="A1240" s="15">
        <v>45905</v>
      </c>
      <c r="B1240" s="16">
        <v>200</v>
      </c>
      <c r="C1240" s="16"/>
      <c r="D1240" s="16"/>
      <c r="E1240" s="56"/>
      <c r="F1240" s="16"/>
      <c r="G1240" s="6"/>
    </row>
    <row r="1241" spans="1:7">
      <c r="A1241" s="15">
        <v>45906</v>
      </c>
      <c r="B1241" s="16">
        <v>200</v>
      </c>
      <c r="C1241" s="16"/>
      <c r="D1241" s="16"/>
      <c r="E1241" s="56"/>
      <c r="F1241" s="16"/>
      <c r="G1241" s="6"/>
    </row>
    <row r="1242" spans="1:7">
      <c r="A1242" s="15">
        <v>45907</v>
      </c>
      <c r="B1242" s="16">
        <v>200</v>
      </c>
      <c r="C1242" s="16"/>
      <c r="D1242" s="16"/>
      <c r="E1242" s="56"/>
      <c r="F1242" s="16"/>
      <c r="G1242" s="6"/>
    </row>
    <row r="1243" spans="1:7">
      <c r="A1243" s="15">
        <v>45908</v>
      </c>
      <c r="B1243" s="16">
        <v>200</v>
      </c>
      <c r="C1243" s="16"/>
      <c r="D1243" s="16"/>
      <c r="E1243" s="56"/>
      <c r="F1243" s="16"/>
      <c r="G1243" s="6"/>
    </row>
    <row r="1244" spans="1:7">
      <c r="A1244" s="15">
        <v>45909</v>
      </c>
      <c r="B1244" s="16">
        <v>200</v>
      </c>
      <c r="C1244" s="16"/>
      <c r="D1244" s="16"/>
      <c r="E1244" s="56"/>
      <c r="F1244" s="16"/>
      <c r="G1244" s="6"/>
    </row>
    <row r="1245" spans="1:7">
      <c r="A1245" s="15">
        <v>45910</v>
      </c>
      <c r="B1245" s="16">
        <v>200</v>
      </c>
      <c r="C1245" s="16"/>
      <c r="D1245" s="16"/>
      <c r="E1245" s="56"/>
      <c r="F1245" s="16"/>
      <c r="G1245" s="6"/>
    </row>
    <row r="1246" spans="1:7">
      <c r="A1246" s="15">
        <v>45911</v>
      </c>
      <c r="B1246" s="16">
        <v>200</v>
      </c>
      <c r="C1246" s="16"/>
      <c r="D1246" s="16"/>
      <c r="E1246" s="56"/>
      <c r="F1246" s="16"/>
      <c r="G1246" s="6"/>
    </row>
    <row r="1247" spans="1:7">
      <c r="A1247" s="15">
        <v>45912</v>
      </c>
      <c r="B1247" s="16">
        <v>200</v>
      </c>
      <c r="C1247" s="16"/>
      <c r="D1247" s="16"/>
      <c r="E1247" s="56"/>
      <c r="F1247" s="16"/>
      <c r="G1247" s="6"/>
    </row>
    <row r="1248" spans="1:7">
      <c r="A1248" s="15">
        <v>45913</v>
      </c>
      <c r="B1248" s="16">
        <v>200</v>
      </c>
      <c r="C1248" s="16"/>
      <c r="D1248" s="16"/>
      <c r="E1248" s="56"/>
      <c r="F1248" s="16"/>
      <c r="G1248" s="6"/>
    </row>
    <row r="1249" spans="1:7">
      <c r="A1249" s="15">
        <v>45914</v>
      </c>
      <c r="B1249" s="16">
        <v>200</v>
      </c>
      <c r="C1249" s="16"/>
      <c r="D1249" s="16"/>
      <c r="E1249" s="56"/>
      <c r="F1249" s="16"/>
      <c r="G1249" s="6"/>
    </row>
    <row r="1250" spans="1:7">
      <c r="A1250" s="15">
        <v>45915</v>
      </c>
      <c r="B1250" s="16">
        <v>200</v>
      </c>
      <c r="C1250" s="16"/>
      <c r="D1250" s="16"/>
      <c r="E1250" s="56"/>
      <c r="F1250" s="16"/>
      <c r="G1250" s="6"/>
    </row>
    <row r="1251" spans="1:7">
      <c r="A1251" s="15">
        <v>45916</v>
      </c>
      <c r="B1251" s="16">
        <v>200</v>
      </c>
      <c r="C1251" s="16"/>
      <c r="D1251" s="16"/>
      <c r="E1251" s="56"/>
      <c r="F1251" s="16"/>
      <c r="G1251" s="6"/>
    </row>
    <row r="1252" spans="1:7">
      <c r="A1252" s="15">
        <v>45917</v>
      </c>
      <c r="B1252" s="16">
        <v>200</v>
      </c>
      <c r="C1252" s="16"/>
      <c r="D1252" s="16"/>
      <c r="E1252" s="56"/>
      <c r="F1252" s="16"/>
      <c r="G1252" s="6"/>
    </row>
    <row r="1253" spans="1:7">
      <c r="A1253" s="15">
        <v>45918</v>
      </c>
      <c r="B1253" s="16">
        <v>200</v>
      </c>
      <c r="C1253" s="16"/>
      <c r="D1253" s="16"/>
      <c r="E1253" s="56"/>
      <c r="F1253" s="16"/>
      <c r="G1253" s="6"/>
    </row>
    <row r="1254" spans="1:7">
      <c r="A1254" s="15">
        <v>45919</v>
      </c>
      <c r="B1254" s="16">
        <v>200</v>
      </c>
      <c r="C1254" s="16"/>
      <c r="D1254" s="16"/>
      <c r="E1254" s="56"/>
      <c r="F1254" s="16"/>
      <c r="G1254" s="6"/>
    </row>
    <row r="1255" spans="1:7">
      <c r="A1255" s="15">
        <v>45920</v>
      </c>
      <c r="B1255" s="16">
        <v>200</v>
      </c>
      <c r="C1255" s="16"/>
      <c r="D1255" s="16"/>
      <c r="E1255" s="56"/>
      <c r="F1255" s="16"/>
      <c r="G1255" s="6"/>
    </row>
    <row r="1256" spans="1:7">
      <c r="A1256" s="15">
        <v>45921</v>
      </c>
      <c r="B1256" s="16">
        <v>200</v>
      </c>
      <c r="C1256" s="16"/>
      <c r="D1256" s="16"/>
      <c r="E1256" s="56"/>
      <c r="F1256" s="16"/>
      <c r="G1256" s="6"/>
    </row>
    <row r="1257" spans="1:7">
      <c r="A1257" s="15">
        <v>45922</v>
      </c>
      <c r="B1257" s="16">
        <v>200</v>
      </c>
      <c r="C1257" s="16"/>
      <c r="D1257" s="16"/>
      <c r="E1257" s="56"/>
      <c r="F1257" s="16"/>
      <c r="G1257" s="6"/>
    </row>
    <row r="1258" spans="1:7">
      <c r="A1258" s="15">
        <v>45923</v>
      </c>
      <c r="B1258" s="16">
        <v>200</v>
      </c>
      <c r="C1258" s="16"/>
      <c r="D1258" s="16"/>
      <c r="E1258" s="56"/>
      <c r="F1258" s="16"/>
      <c r="G1258" s="6"/>
    </row>
    <row r="1259" spans="1:7">
      <c r="A1259" s="15">
        <v>45924</v>
      </c>
      <c r="B1259" s="16">
        <v>200</v>
      </c>
      <c r="C1259" s="16"/>
      <c r="D1259" s="16"/>
      <c r="E1259" s="56"/>
      <c r="F1259" s="16"/>
      <c r="G1259" s="6"/>
    </row>
    <row r="1260" spans="1:7">
      <c r="A1260" s="15">
        <v>45925</v>
      </c>
      <c r="B1260" s="16">
        <v>200</v>
      </c>
      <c r="C1260" s="16"/>
      <c r="D1260" s="16"/>
      <c r="E1260" s="56"/>
      <c r="F1260" s="16"/>
      <c r="G1260" s="6"/>
    </row>
    <row r="1261" spans="1:7">
      <c r="A1261" s="15">
        <v>45926</v>
      </c>
      <c r="B1261" s="16">
        <v>200</v>
      </c>
      <c r="C1261" s="16"/>
      <c r="D1261" s="16"/>
      <c r="E1261" s="56"/>
      <c r="F1261" s="16"/>
      <c r="G1261" s="6"/>
    </row>
    <row r="1262" spans="1:7">
      <c r="A1262" s="15">
        <v>45927</v>
      </c>
      <c r="B1262" s="16">
        <v>200</v>
      </c>
      <c r="C1262" s="16"/>
      <c r="D1262" s="16"/>
      <c r="E1262" s="56"/>
      <c r="F1262" s="16"/>
      <c r="G1262" s="6"/>
    </row>
    <row r="1263" spans="1:7">
      <c r="A1263" s="15">
        <v>45928</v>
      </c>
      <c r="B1263" s="16">
        <v>200</v>
      </c>
      <c r="C1263" s="16"/>
      <c r="D1263" s="16"/>
      <c r="E1263" s="56"/>
      <c r="F1263" s="16"/>
      <c r="G1263" s="6"/>
    </row>
    <row r="1264" spans="1:7">
      <c r="A1264" s="15">
        <v>45929</v>
      </c>
      <c r="B1264" s="16">
        <v>200</v>
      </c>
      <c r="C1264" s="16"/>
      <c r="D1264" s="16"/>
      <c r="E1264" s="56"/>
      <c r="F1264" s="16"/>
      <c r="G1264" s="6"/>
    </row>
    <row r="1265" spans="1:7">
      <c r="A1265" s="15">
        <v>45930</v>
      </c>
      <c r="B1265" s="16">
        <v>200</v>
      </c>
      <c r="C1265" s="16"/>
      <c r="D1265" s="16"/>
      <c r="E1265" s="56"/>
      <c r="F1265" s="16"/>
      <c r="G1265" s="6"/>
    </row>
    <row r="1266" spans="1:7">
      <c r="A1266" s="15">
        <v>45931</v>
      </c>
      <c r="B1266" s="16">
        <v>200</v>
      </c>
      <c r="C1266" s="16"/>
      <c r="D1266" s="16"/>
      <c r="E1266" s="56"/>
      <c r="F1266" s="16"/>
      <c r="G1266" s="6"/>
    </row>
    <row r="1267" spans="1:7">
      <c r="A1267" s="15">
        <v>45932</v>
      </c>
      <c r="B1267" s="16">
        <v>200</v>
      </c>
      <c r="C1267" s="16"/>
      <c r="D1267" s="16"/>
      <c r="E1267" s="56"/>
      <c r="F1267" s="16"/>
      <c r="G1267" s="6"/>
    </row>
    <row r="1268" spans="1:7">
      <c r="A1268" s="15">
        <v>45933</v>
      </c>
      <c r="B1268" s="16">
        <v>200</v>
      </c>
      <c r="C1268" s="16"/>
      <c r="D1268" s="16"/>
      <c r="E1268" s="56"/>
      <c r="F1268" s="16"/>
      <c r="G1268" s="6"/>
    </row>
    <row r="1269" spans="1:7">
      <c r="A1269" s="15">
        <v>45934</v>
      </c>
      <c r="B1269" s="16">
        <v>200</v>
      </c>
      <c r="C1269" s="16"/>
      <c r="D1269" s="16"/>
      <c r="E1269" s="56"/>
      <c r="F1269" s="16"/>
      <c r="G1269" s="6"/>
    </row>
    <row r="1270" spans="1:7">
      <c r="A1270" s="15">
        <v>45935</v>
      </c>
      <c r="B1270" s="16">
        <v>200</v>
      </c>
      <c r="C1270" s="16"/>
      <c r="D1270" s="16"/>
      <c r="E1270" s="56"/>
      <c r="F1270" s="16"/>
      <c r="G1270" s="6"/>
    </row>
    <row r="1271" spans="1:7">
      <c r="A1271" s="15">
        <v>45936</v>
      </c>
      <c r="B1271" s="16">
        <v>200</v>
      </c>
      <c r="C1271" s="16"/>
      <c r="D1271" s="16"/>
      <c r="E1271" s="56"/>
      <c r="F1271" s="16"/>
      <c r="G1271" s="6"/>
    </row>
    <row r="1272" spans="1:7">
      <c r="A1272" s="15">
        <v>45937</v>
      </c>
      <c r="B1272" s="16">
        <v>200</v>
      </c>
      <c r="C1272" s="16"/>
      <c r="D1272" s="16"/>
      <c r="E1272" s="56"/>
      <c r="F1272" s="16"/>
      <c r="G1272" s="6"/>
    </row>
    <row r="1273" spans="1:7">
      <c r="A1273" s="15">
        <v>45938</v>
      </c>
      <c r="B1273" s="16">
        <v>200</v>
      </c>
      <c r="C1273" s="16"/>
      <c r="D1273" s="16"/>
      <c r="E1273" s="56"/>
      <c r="F1273" s="16"/>
      <c r="G1273" s="6"/>
    </row>
    <row r="1274" spans="1:7">
      <c r="A1274" s="15">
        <v>45939</v>
      </c>
      <c r="B1274" s="16">
        <v>200</v>
      </c>
      <c r="C1274" s="16"/>
      <c r="D1274" s="16"/>
      <c r="E1274" s="56"/>
      <c r="F1274" s="16"/>
      <c r="G1274" s="6"/>
    </row>
    <row r="1275" spans="1:7">
      <c r="A1275" s="15">
        <v>45940</v>
      </c>
      <c r="B1275" s="16">
        <v>200</v>
      </c>
      <c r="C1275" s="16"/>
      <c r="D1275" s="16"/>
      <c r="E1275" s="56"/>
      <c r="F1275" s="16"/>
      <c r="G1275" s="6"/>
    </row>
    <row r="1276" spans="1:7">
      <c r="A1276" s="15">
        <v>45941</v>
      </c>
      <c r="B1276" s="16">
        <v>200</v>
      </c>
      <c r="C1276" s="16"/>
      <c r="D1276" s="16"/>
      <c r="E1276" s="56"/>
      <c r="F1276" s="16"/>
      <c r="G1276" s="6"/>
    </row>
    <row r="1277" spans="1:7">
      <c r="A1277" s="15">
        <v>45942</v>
      </c>
      <c r="B1277" s="16">
        <v>200</v>
      </c>
      <c r="C1277" s="16"/>
      <c r="D1277" s="16"/>
      <c r="E1277" s="56"/>
      <c r="F1277" s="16"/>
      <c r="G1277" s="6"/>
    </row>
    <row r="1278" spans="1:7">
      <c r="A1278" s="15">
        <v>45943</v>
      </c>
      <c r="B1278" s="16">
        <v>200</v>
      </c>
      <c r="C1278" s="16"/>
      <c r="D1278" s="16"/>
      <c r="E1278" s="56"/>
      <c r="F1278" s="16"/>
      <c r="G1278" s="6"/>
    </row>
    <row r="1279" spans="1:7">
      <c r="A1279" s="15">
        <v>45944</v>
      </c>
      <c r="B1279" s="16">
        <v>200</v>
      </c>
      <c r="C1279" s="16"/>
      <c r="D1279" s="16"/>
      <c r="E1279" s="56"/>
      <c r="F1279" s="16"/>
      <c r="G1279" s="6"/>
    </row>
    <row r="1280" spans="1:7">
      <c r="A1280" s="15">
        <v>45945</v>
      </c>
      <c r="B1280" s="16">
        <v>200</v>
      </c>
      <c r="C1280" s="16"/>
      <c r="D1280" s="16"/>
      <c r="E1280" s="56"/>
      <c r="F1280" s="16"/>
      <c r="G1280" s="6"/>
    </row>
    <row r="1281" spans="1:7">
      <c r="A1281" s="15">
        <v>45946</v>
      </c>
      <c r="B1281" s="16">
        <v>200</v>
      </c>
      <c r="C1281" s="16"/>
      <c r="D1281" s="16"/>
      <c r="E1281" s="56"/>
      <c r="F1281" s="16"/>
      <c r="G1281" s="6"/>
    </row>
    <row r="1282" spans="1:7">
      <c r="A1282" s="15">
        <v>45947</v>
      </c>
      <c r="B1282" s="16">
        <v>200</v>
      </c>
      <c r="C1282" s="16"/>
      <c r="D1282" s="16"/>
      <c r="E1282" s="56"/>
      <c r="F1282" s="16"/>
      <c r="G1282" s="6"/>
    </row>
    <row r="1283" spans="1:7">
      <c r="A1283" s="15">
        <v>45948</v>
      </c>
      <c r="B1283" s="16">
        <v>200</v>
      </c>
      <c r="C1283" s="16"/>
      <c r="D1283" s="16"/>
      <c r="E1283" s="56"/>
      <c r="F1283" s="16"/>
      <c r="G1283" s="6"/>
    </row>
    <row r="1284" spans="1:7">
      <c r="A1284" s="15">
        <v>45949</v>
      </c>
      <c r="B1284" s="16">
        <v>200</v>
      </c>
      <c r="C1284" s="16"/>
      <c r="D1284" s="16"/>
      <c r="E1284" s="56"/>
      <c r="F1284" s="16"/>
      <c r="G1284" s="6"/>
    </row>
    <row r="1285" spans="1:7">
      <c r="A1285" s="15">
        <v>45950</v>
      </c>
      <c r="B1285" s="16">
        <v>200</v>
      </c>
      <c r="C1285" s="16"/>
      <c r="D1285" s="16"/>
      <c r="E1285" s="56"/>
      <c r="F1285" s="16"/>
      <c r="G1285" s="6"/>
    </row>
    <row r="1286" spans="1:7">
      <c r="A1286" s="15">
        <v>45951</v>
      </c>
      <c r="B1286" s="16">
        <v>200</v>
      </c>
      <c r="C1286" s="16"/>
      <c r="D1286" s="16"/>
      <c r="E1286" s="56"/>
      <c r="F1286" s="16"/>
      <c r="G1286" s="6"/>
    </row>
    <row r="1287" spans="1:7">
      <c r="A1287" s="15">
        <v>45952</v>
      </c>
      <c r="B1287" s="16">
        <v>200</v>
      </c>
      <c r="C1287" s="16"/>
      <c r="D1287" s="16"/>
      <c r="E1287" s="56"/>
      <c r="F1287" s="16"/>
      <c r="G1287" s="6"/>
    </row>
    <row r="1288" spans="1:7">
      <c r="A1288" s="15">
        <v>45953</v>
      </c>
      <c r="B1288" s="16">
        <v>200</v>
      </c>
      <c r="C1288" s="16"/>
      <c r="D1288" s="16"/>
      <c r="E1288" s="56"/>
      <c r="F1288" s="16"/>
      <c r="G1288" s="6"/>
    </row>
    <row r="1289" spans="1:7">
      <c r="A1289" s="15">
        <v>45954</v>
      </c>
      <c r="B1289" s="16">
        <v>200</v>
      </c>
      <c r="C1289" s="16"/>
      <c r="D1289" s="16"/>
      <c r="E1289" s="56"/>
      <c r="F1289" s="16"/>
      <c r="G1289" s="6"/>
    </row>
    <row r="1290" spans="1:7">
      <c r="A1290" s="15">
        <v>45955</v>
      </c>
      <c r="B1290" s="16">
        <v>200</v>
      </c>
      <c r="C1290" s="16"/>
      <c r="D1290" s="16"/>
      <c r="E1290" s="56"/>
      <c r="F1290" s="16"/>
      <c r="G1290" s="6"/>
    </row>
    <row r="1291" spans="1:7">
      <c r="A1291" s="15">
        <v>45956</v>
      </c>
      <c r="B1291" s="16">
        <v>200</v>
      </c>
      <c r="C1291" s="16"/>
      <c r="D1291" s="16"/>
      <c r="E1291" s="56"/>
      <c r="F1291" s="16"/>
      <c r="G1291" s="6"/>
    </row>
    <row r="1292" spans="1:7">
      <c r="A1292" s="15">
        <v>45957</v>
      </c>
      <c r="B1292" s="16">
        <v>200</v>
      </c>
      <c r="C1292" s="16"/>
      <c r="D1292" s="16"/>
      <c r="E1292" s="56"/>
      <c r="F1292" s="16"/>
      <c r="G1292" s="6"/>
    </row>
    <row r="1293" spans="1:7">
      <c r="A1293" s="15">
        <v>45958</v>
      </c>
      <c r="B1293" s="16">
        <v>200</v>
      </c>
      <c r="C1293" s="16"/>
      <c r="D1293" s="16"/>
      <c r="E1293" s="56"/>
      <c r="F1293" s="16"/>
      <c r="G1293" s="6"/>
    </row>
    <row r="1294" spans="1:7">
      <c r="A1294" s="15">
        <v>45959</v>
      </c>
      <c r="B1294" s="16">
        <v>200</v>
      </c>
      <c r="C1294" s="16"/>
      <c r="D1294" s="16"/>
      <c r="E1294" s="56"/>
      <c r="F1294" s="16"/>
      <c r="G1294" s="6"/>
    </row>
    <row r="1295" spans="1:7">
      <c r="A1295" s="15">
        <v>45960</v>
      </c>
      <c r="B1295" s="16">
        <v>200</v>
      </c>
      <c r="C1295" s="16"/>
      <c r="D1295" s="16"/>
      <c r="E1295" s="56"/>
      <c r="F1295" s="16"/>
      <c r="G1295" s="6"/>
    </row>
    <row r="1296" spans="1:7">
      <c r="A1296" s="15">
        <v>45961</v>
      </c>
      <c r="B1296" s="16">
        <v>200</v>
      </c>
      <c r="C1296" s="16"/>
      <c r="D1296" s="16"/>
      <c r="E1296" s="56"/>
      <c r="F1296" s="16"/>
      <c r="G1296" s="6"/>
    </row>
    <row r="1297" spans="1:7">
      <c r="A1297" s="15">
        <v>45962</v>
      </c>
      <c r="B1297" s="16">
        <v>200</v>
      </c>
      <c r="C1297" s="16"/>
      <c r="D1297" s="16"/>
      <c r="E1297" s="56"/>
      <c r="F1297" s="16"/>
      <c r="G1297" s="6"/>
    </row>
    <row r="1298" spans="1:7">
      <c r="A1298" s="15">
        <v>45963</v>
      </c>
      <c r="B1298" s="16">
        <v>200</v>
      </c>
      <c r="C1298" s="16"/>
      <c r="D1298" s="16"/>
      <c r="E1298" s="56"/>
      <c r="F1298" s="16"/>
      <c r="G1298" s="6"/>
    </row>
    <row r="1299" spans="1:7">
      <c r="A1299" s="15">
        <v>45964</v>
      </c>
      <c r="B1299" s="16">
        <v>200</v>
      </c>
      <c r="C1299" s="16"/>
      <c r="D1299" s="16"/>
      <c r="E1299" s="56"/>
      <c r="F1299" s="16"/>
      <c r="G1299" s="6"/>
    </row>
    <row r="1300" spans="1:7">
      <c r="A1300" s="15">
        <v>45965</v>
      </c>
      <c r="B1300" s="16">
        <v>200</v>
      </c>
      <c r="C1300" s="16"/>
      <c r="D1300" s="16"/>
      <c r="E1300" s="56"/>
      <c r="F1300" s="16"/>
      <c r="G1300" s="6"/>
    </row>
    <row r="1301" spans="1:7">
      <c r="A1301" s="15">
        <v>45966</v>
      </c>
      <c r="B1301" s="16">
        <v>200</v>
      </c>
      <c r="C1301" s="16"/>
      <c r="D1301" s="16"/>
      <c r="E1301" s="56"/>
      <c r="F1301" s="16"/>
      <c r="G1301" s="6"/>
    </row>
    <row r="1302" spans="1:7">
      <c r="A1302" s="15">
        <v>45967</v>
      </c>
      <c r="B1302" s="16">
        <v>200</v>
      </c>
      <c r="C1302" s="16"/>
      <c r="D1302" s="16"/>
      <c r="E1302" s="56"/>
      <c r="F1302" s="16"/>
      <c r="G1302" s="6"/>
    </row>
    <row r="1303" spans="1:7">
      <c r="A1303" s="15">
        <v>45968</v>
      </c>
      <c r="B1303" s="16">
        <v>200</v>
      </c>
      <c r="C1303" s="16"/>
      <c r="D1303" s="16"/>
      <c r="E1303" s="56"/>
      <c r="F1303" s="16"/>
      <c r="G1303" s="6"/>
    </row>
    <row r="1304" spans="1:7">
      <c r="A1304" s="15">
        <v>45969</v>
      </c>
      <c r="B1304" s="16">
        <v>200</v>
      </c>
      <c r="C1304" s="16"/>
      <c r="D1304" s="16"/>
      <c r="E1304" s="56"/>
      <c r="F1304" s="16"/>
      <c r="G1304" s="6"/>
    </row>
    <row r="1305" spans="1:7">
      <c r="A1305" s="15">
        <v>45970</v>
      </c>
      <c r="B1305" s="16">
        <v>200</v>
      </c>
      <c r="C1305" s="16"/>
      <c r="D1305" s="16"/>
      <c r="E1305" s="56"/>
      <c r="F1305" s="16"/>
      <c r="G1305" s="6"/>
    </row>
    <row r="1306" spans="1:7">
      <c r="A1306" s="15">
        <v>45971</v>
      </c>
      <c r="B1306" s="16">
        <v>200</v>
      </c>
      <c r="C1306" s="16"/>
      <c r="D1306" s="16"/>
      <c r="E1306" s="56"/>
      <c r="F1306" s="16"/>
      <c r="G1306" s="6"/>
    </row>
    <row r="1307" spans="1:7">
      <c r="A1307" s="15">
        <v>45972</v>
      </c>
      <c r="B1307" s="16">
        <v>200</v>
      </c>
      <c r="C1307" s="16"/>
      <c r="D1307" s="16"/>
      <c r="E1307" s="56"/>
      <c r="F1307" s="16"/>
      <c r="G1307" s="6"/>
    </row>
    <row r="1308" spans="1:7">
      <c r="A1308" s="15">
        <v>45973</v>
      </c>
      <c r="B1308" s="16">
        <v>200</v>
      </c>
      <c r="C1308" s="16"/>
      <c r="D1308" s="16"/>
      <c r="E1308" s="56"/>
      <c r="F1308" s="16"/>
      <c r="G1308" s="6"/>
    </row>
    <row r="1309" spans="1:7">
      <c r="A1309" s="15">
        <v>45974</v>
      </c>
      <c r="B1309" s="16">
        <v>200</v>
      </c>
      <c r="C1309" s="16"/>
      <c r="D1309" s="16"/>
      <c r="E1309" s="56"/>
      <c r="F1309" s="16"/>
      <c r="G1309" s="6"/>
    </row>
    <row r="1310" spans="1:7">
      <c r="A1310" s="15">
        <v>45975</v>
      </c>
      <c r="B1310" s="16">
        <v>200</v>
      </c>
      <c r="C1310" s="16"/>
      <c r="D1310" s="16"/>
      <c r="E1310" s="56"/>
      <c r="F1310" s="16"/>
      <c r="G1310" s="6"/>
    </row>
    <row r="1311" spans="1:7">
      <c r="A1311" s="15">
        <v>45976</v>
      </c>
      <c r="B1311" s="16">
        <v>200</v>
      </c>
      <c r="C1311" s="16"/>
      <c r="D1311" s="16"/>
      <c r="E1311" s="56"/>
      <c r="F1311" s="16"/>
      <c r="G1311" s="6"/>
    </row>
    <row r="1312" spans="1:7">
      <c r="A1312" s="15">
        <v>45977</v>
      </c>
      <c r="B1312" s="16">
        <v>200</v>
      </c>
      <c r="C1312" s="16"/>
      <c r="D1312" s="16"/>
      <c r="E1312" s="56"/>
      <c r="F1312" s="16"/>
      <c r="G1312" s="6"/>
    </row>
    <row r="1313" spans="1:7">
      <c r="A1313" s="15">
        <v>45978</v>
      </c>
      <c r="B1313" s="16">
        <v>200</v>
      </c>
      <c r="C1313" s="16"/>
      <c r="D1313" s="16"/>
      <c r="E1313" s="56"/>
      <c r="F1313" s="16"/>
      <c r="G1313" s="6"/>
    </row>
    <row r="1314" spans="1:7">
      <c r="A1314" s="15">
        <v>45979</v>
      </c>
      <c r="B1314" s="16">
        <v>200</v>
      </c>
      <c r="C1314" s="16"/>
      <c r="D1314" s="16"/>
      <c r="E1314" s="56"/>
      <c r="F1314" s="16"/>
      <c r="G1314" s="6"/>
    </row>
    <row r="1315" spans="1:7">
      <c r="A1315" s="15">
        <v>45980</v>
      </c>
      <c r="B1315" s="16">
        <v>200</v>
      </c>
      <c r="C1315" s="16"/>
      <c r="D1315" s="16"/>
      <c r="E1315" s="56"/>
      <c r="F1315" s="16"/>
      <c r="G1315" s="6"/>
    </row>
    <row r="1316" spans="1:7">
      <c r="A1316" s="15">
        <v>45981</v>
      </c>
      <c r="B1316" s="16">
        <v>200</v>
      </c>
      <c r="C1316" s="16"/>
      <c r="D1316" s="16"/>
      <c r="E1316" s="56"/>
      <c r="F1316" s="16"/>
      <c r="G1316" s="6"/>
    </row>
    <row r="1317" spans="1:7">
      <c r="A1317" s="15">
        <v>45982</v>
      </c>
      <c r="B1317" s="16">
        <v>200</v>
      </c>
      <c r="C1317" s="16"/>
      <c r="D1317" s="16"/>
      <c r="E1317" s="56"/>
      <c r="F1317" s="16"/>
      <c r="G1317" s="6"/>
    </row>
    <row r="1318" spans="1:7">
      <c r="A1318" s="15">
        <v>45983</v>
      </c>
      <c r="B1318" s="16">
        <v>200</v>
      </c>
      <c r="C1318" s="16"/>
      <c r="D1318" s="16"/>
      <c r="E1318" s="56"/>
      <c r="F1318" s="16"/>
      <c r="G1318" s="6"/>
    </row>
    <row r="1319" spans="1:7">
      <c r="A1319" s="15">
        <v>45984</v>
      </c>
      <c r="B1319" s="16">
        <v>200</v>
      </c>
      <c r="C1319" s="16"/>
      <c r="D1319" s="16"/>
      <c r="E1319" s="56"/>
      <c r="F1319" s="16"/>
      <c r="G1319" s="6"/>
    </row>
    <row r="1320" spans="1:7">
      <c r="A1320" s="15">
        <v>45985</v>
      </c>
      <c r="B1320" s="16">
        <v>200</v>
      </c>
      <c r="C1320" s="16"/>
      <c r="D1320" s="16"/>
      <c r="E1320" s="56"/>
      <c r="F1320" s="16"/>
      <c r="G1320" s="6"/>
    </row>
    <row r="1321" spans="1:7">
      <c r="A1321" s="15">
        <v>45986</v>
      </c>
      <c r="B1321" s="16">
        <v>200</v>
      </c>
      <c r="C1321" s="16"/>
      <c r="D1321" s="16"/>
      <c r="E1321" s="56"/>
      <c r="F1321" s="16"/>
      <c r="G1321" s="6"/>
    </row>
    <row r="1322" spans="1:7">
      <c r="A1322" s="15">
        <v>45987</v>
      </c>
      <c r="B1322" s="16">
        <v>200</v>
      </c>
      <c r="C1322" s="16"/>
      <c r="D1322" s="16"/>
      <c r="E1322" s="56"/>
      <c r="F1322" s="16"/>
      <c r="G1322" s="6"/>
    </row>
    <row r="1323" spans="1:7">
      <c r="A1323" s="15">
        <v>45988</v>
      </c>
      <c r="B1323" s="16">
        <v>200</v>
      </c>
      <c r="C1323" s="16"/>
      <c r="D1323" s="16"/>
      <c r="E1323" s="56"/>
      <c r="F1323" s="16"/>
      <c r="G1323" s="6"/>
    </row>
    <row r="1324" spans="1:7">
      <c r="A1324" s="15">
        <v>45989</v>
      </c>
      <c r="B1324" s="16">
        <v>200</v>
      </c>
      <c r="C1324" s="16"/>
      <c r="D1324" s="16"/>
      <c r="E1324" s="56"/>
      <c r="F1324" s="16"/>
      <c r="G1324" s="6"/>
    </row>
    <row r="1325" spans="1:7">
      <c r="A1325" s="15">
        <v>45990</v>
      </c>
      <c r="B1325" s="16">
        <v>200</v>
      </c>
      <c r="C1325" s="16"/>
      <c r="D1325" s="16"/>
      <c r="E1325" s="56"/>
      <c r="F1325" s="16"/>
      <c r="G1325" s="6"/>
    </row>
    <row r="1326" spans="1:7">
      <c r="A1326" s="15">
        <v>45991</v>
      </c>
      <c r="B1326" s="16">
        <v>200</v>
      </c>
      <c r="C1326" s="16"/>
      <c r="D1326" s="16"/>
      <c r="E1326" s="56"/>
      <c r="F1326" s="16"/>
      <c r="G1326" s="6"/>
    </row>
    <row r="1327" spans="1:7">
      <c r="A1327" s="15">
        <v>45992</v>
      </c>
      <c r="B1327" s="16">
        <v>200</v>
      </c>
      <c r="C1327" s="16"/>
      <c r="D1327" s="16"/>
      <c r="E1327" s="56"/>
      <c r="F1327" s="16"/>
      <c r="G1327" s="6"/>
    </row>
    <row r="1328" spans="1:7">
      <c r="A1328" s="15">
        <v>45993</v>
      </c>
      <c r="B1328" s="16">
        <v>200</v>
      </c>
      <c r="C1328" s="16"/>
      <c r="D1328" s="16"/>
      <c r="E1328" s="56"/>
      <c r="F1328" s="16"/>
      <c r="G1328" s="6"/>
    </row>
    <row r="1329" spans="1:7">
      <c r="A1329" s="15">
        <v>45994</v>
      </c>
      <c r="B1329" s="16">
        <v>200</v>
      </c>
      <c r="C1329" s="16"/>
      <c r="D1329" s="16"/>
      <c r="E1329" s="56"/>
      <c r="F1329" s="16"/>
      <c r="G1329" s="6"/>
    </row>
    <row r="1330" spans="1:7">
      <c r="A1330" s="15">
        <v>45995</v>
      </c>
      <c r="B1330" s="16">
        <v>200</v>
      </c>
      <c r="C1330" s="16"/>
      <c r="D1330" s="16"/>
      <c r="E1330" s="56"/>
      <c r="F1330" s="16"/>
      <c r="G1330" s="6"/>
    </row>
    <row r="1331" spans="1:7">
      <c r="A1331" s="15">
        <v>45996</v>
      </c>
      <c r="B1331" s="16">
        <v>200</v>
      </c>
      <c r="C1331" s="16"/>
      <c r="D1331" s="16"/>
      <c r="E1331" s="56"/>
      <c r="F1331" s="16"/>
      <c r="G1331" s="6"/>
    </row>
    <row r="1332" spans="1:7">
      <c r="A1332" s="15">
        <v>45997</v>
      </c>
      <c r="B1332" s="16">
        <v>200</v>
      </c>
      <c r="C1332" s="16"/>
      <c r="D1332" s="16"/>
      <c r="E1332" s="56"/>
      <c r="F1332" s="16"/>
      <c r="G1332" s="6"/>
    </row>
    <row r="1333" spans="1:7">
      <c r="A1333" s="15">
        <v>45998</v>
      </c>
      <c r="B1333" s="16">
        <v>200</v>
      </c>
      <c r="C1333" s="16"/>
      <c r="D1333" s="16"/>
      <c r="E1333" s="56"/>
      <c r="F1333" s="16"/>
      <c r="G1333" s="6"/>
    </row>
    <row r="1334" spans="1:7">
      <c r="A1334" s="15">
        <v>45999</v>
      </c>
      <c r="B1334" s="16">
        <v>200</v>
      </c>
      <c r="C1334" s="16"/>
      <c r="D1334" s="16"/>
      <c r="E1334" s="56"/>
      <c r="F1334" s="16"/>
      <c r="G1334" s="6"/>
    </row>
    <row r="1335" spans="1:7">
      <c r="A1335" s="15">
        <v>46000</v>
      </c>
      <c r="B1335" s="16">
        <v>200</v>
      </c>
      <c r="C1335" s="16"/>
      <c r="D1335" s="16"/>
      <c r="E1335" s="56"/>
      <c r="F1335" s="16"/>
      <c r="G1335" s="6"/>
    </row>
    <row r="1336" spans="1:7">
      <c r="A1336" s="15">
        <v>46001</v>
      </c>
      <c r="B1336" s="16">
        <v>200</v>
      </c>
      <c r="C1336" s="16"/>
      <c r="D1336" s="16"/>
      <c r="E1336" s="56"/>
      <c r="F1336" s="16"/>
      <c r="G1336" s="6"/>
    </row>
    <row r="1337" spans="1:7">
      <c r="A1337" s="15">
        <v>46002</v>
      </c>
      <c r="B1337" s="16">
        <v>200</v>
      </c>
      <c r="C1337" s="16"/>
      <c r="D1337" s="16"/>
      <c r="E1337" s="56"/>
      <c r="F1337" s="16"/>
      <c r="G1337" s="6"/>
    </row>
    <row r="1338" spans="1:7">
      <c r="A1338" s="15">
        <v>46003</v>
      </c>
      <c r="B1338" s="16">
        <v>200</v>
      </c>
      <c r="C1338" s="16"/>
      <c r="D1338" s="16"/>
      <c r="E1338" s="56"/>
      <c r="F1338" s="16"/>
      <c r="G1338" s="6"/>
    </row>
    <row r="1339" spans="1:7">
      <c r="A1339" s="15">
        <v>46004</v>
      </c>
      <c r="B1339" s="16">
        <v>200</v>
      </c>
      <c r="C1339" s="16"/>
      <c r="D1339" s="16"/>
      <c r="E1339" s="56"/>
      <c r="F1339" s="16"/>
      <c r="G1339" s="6"/>
    </row>
    <row r="1340" spans="1:7">
      <c r="A1340" s="15">
        <v>46005</v>
      </c>
      <c r="B1340" s="16">
        <v>200</v>
      </c>
      <c r="C1340" s="16"/>
      <c r="D1340" s="16"/>
      <c r="E1340" s="56"/>
      <c r="F1340" s="16"/>
      <c r="G1340" s="6"/>
    </row>
    <row r="1341" spans="1:7">
      <c r="A1341" s="15">
        <v>46006</v>
      </c>
      <c r="B1341" s="16">
        <v>200</v>
      </c>
      <c r="C1341" s="16"/>
      <c r="D1341" s="16"/>
      <c r="E1341" s="56"/>
      <c r="F1341" s="16"/>
      <c r="G1341" s="6"/>
    </row>
    <row r="1342" spans="1:7">
      <c r="A1342" s="15">
        <v>46007</v>
      </c>
      <c r="B1342" s="16">
        <v>200</v>
      </c>
      <c r="C1342" s="16"/>
      <c r="D1342" s="16"/>
      <c r="E1342" s="56"/>
      <c r="F1342" s="16"/>
      <c r="G1342" s="6"/>
    </row>
    <row r="1343" spans="1:7">
      <c r="A1343" s="15">
        <v>46008</v>
      </c>
      <c r="B1343" s="16">
        <v>200</v>
      </c>
      <c r="C1343" s="16"/>
      <c r="D1343" s="16"/>
      <c r="E1343" s="56"/>
      <c r="F1343" s="16"/>
      <c r="G1343" s="6"/>
    </row>
    <row r="1344" spans="1:7">
      <c r="A1344" s="15">
        <v>46009</v>
      </c>
      <c r="B1344" s="16">
        <v>200</v>
      </c>
      <c r="C1344" s="16"/>
      <c r="D1344" s="16"/>
      <c r="E1344" s="56"/>
      <c r="F1344" s="16"/>
      <c r="G1344" s="6"/>
    </row>
    <row r="1345" spans="1:7">
      <c r="A1345" s="15">
        <v>46010</v>
      </c>
      <c r="B1345" s="16">
        <v>200</v>
      </c>
      <c r="C1345" s="16"/>
      <c r="D1345" s="16"/>
      <c r="E1345" s="56"/>
      <c r="F1345" s="16"/>
      <c r="G1345" s="6"/>
    </row>
    <row r="1346" spans="1:7">
      <c r="A1346" s="15">
        <v>46011</v>
      </c>
      <c r="B1346" s="16">
        <v>200</v>
      </c>
      <c r="C1346" s="16"/>
      <c r="D1346" s="16"/>
      <c r="E1346" s="56"/>
      <c r="F1346" s="16"/>
      <c r="G1346" s="6"/>
    </row>
    <row r="1347" spans="1:7">
      <c r="A1347" s="15">
        <v>46012</v>
      </c>
      <c r="B1347" s="16">
        <v>200</v>
      </c>
      <c r="C1347" s="16"/>
      <c r="D1347" s="16"/>
      <c r="E1347" s="56"/>
      <c r="F1347" s="16"/>
      <c r="G1347" s="6"/>
    </row>
    <row r="1348" spans="1:7">
      <c r="A1348" s="15">
        <v>46013</v>
      </c>
      <c r="B1348" s="16">
        <v>200</v>
      </c>
      <c r="C1348" s="16"/>
      <c r="D1348" s="16"/>
      <c r="E1348" s="56"/>
      <c r="F1348" s="16"/>
      <c r="G1348" s="6"/>
    </row>
    <row r="1349" spans="1:7">
      <c r="A1349" s="15">
        <v>46014</v>
      </c>
      <c r="B1349" s="16">
        <v>200</v>
      </c>
      <c r="C1349" s="16"/>
      <c r="D1349" s="16"/>
      <c r="E1349" s="56"/>
      <c r="F1349" s="16"/>
      <c r="G1349" s="6"/>
    </row>
    <row r="1350" spans="1:7">
      <c r="A1350" s="15">
        <v>46015</v>
      </c>
      <c r="B1350" s="16">
        <v>200</v>
      </c>
      <c r="C1350" s="16"/>
      <c r="D1350" s="16"/>
      <c r="E1350" s="56"/>
      <c r="F1350" s="16"/>
      <c r="G1350" s="6"/>
    </row>
    <row r="1351" spans="1:7">
      <c r="A1351" s="15">
        <v>46016</v>
      </c>
      <c r="B1351" s="16">
        <v>200</v>
      </c>
      <c r="C1351" s="16"/>
      <c r="D1351" s="16"/>
      <c r="E1351" s="56"/>
      <c r="F1351" s="16"/>
      <c r="G1351" s="6"/>
    </row>
    <row r="1352" spans="1:7">
      <c r="A1352" s="15">
        <v>46017</v>
      </c>
      <c r="B1352" s="16">
        <v>200</v>
      </c>
      <c r="C1352" s="16"/>
      <c r="D1352" s="16"/>
      <c r="E1352" s="56"/>
      <c r="F1352" s="16"/>
      <c r="G1352" s="6"/>
    </row>
    <row r="1353" spans="1:7">
      <c r="A1353" s="15">
        <v>46018</v>
      </c>
      <c r="B1353" s="16">
        <v>200</v>
      </c>
      <c r="C1353" s="16"/>
      <c r="D1353" s="16"/>
      <c r="E1353" s="56"/>
      <c r="F1353" s="16"/>
      <c r="G1353" s="6"/>
    </row>
    <row r="1354" spans="1:7">
      <c r="A1354" s="15">
        <v>46019</v>
      </c>
      <c r="B1354" s="16">
        <v>200</v>
      </c>
      <c r="C1354" s="16"/>
      <c r="D1354" s="16"/>
      <c r="E1354" s="56"/>
      <c r="F1354" s="16"/>
      <c r="G1354" s="6"/>
    </row>
    <row r="1355" spans="1:7">
      <c r="A1355" s="15">
        <v>46020</v>
      </c>
      <c r="B1355" s="16">
        <v>200</v>
      </c>
      <c r="C1355" s="16"/>
      <c r="D1355" s="16"/>
      <c r="E1355" s="56"/>
      <c r="F1355" s="16"/>
      <c r="G1355" s="6"/>
    </row>
    <row r="1356" spans="1:7">
      <c r="A1356" s="15">
        <v>46021</v>
      </c>
      <c r="B1356" s="16">
        <v>200</v>
      </c>
      <c r="C1356" s="16"/>
      <c r="D1356" s="16"/>
      <c r="E1356" s="56"/>
      <c r="F1356" s="16"/>
      <c r="G1356" s="6"/>
    </row>
    <row r="1357" spans="1:7">
      <c r="A1357" s="15">
        <v>46022</v>
      </c>
      <c r="B1357" s="16">
        <v>200</v>
      </c>
      <c r="C1357" s="16"/>
      <c r="D1357" s="16"/>
      <c r="E1357" s="56"/>
      <c r="F1357" s="16"/>
      <c r="G1357" s="6"/>
    </row>
    <row r="1358" spans="1:7" ht="15.75" customHeight="1">
      <c r="A1358" s="62"/>
      <c r="B1358" s="17"/>
      <c r="C1358" s="17"/>
      <c r="D1358" s="17"/>
      <c r="G1358" s="38"/>
    </row>
    <row r="1359" spans="1:7">
      <c r="C1359" s="38">
        <f>SUM(C3:C626)</f>
        <v>396554.45000000036</v>
      </c>
      <c r="E1359" s="38">
        <f>SUM(E3:E626)</f>
        <v>229.52744648000021</v>
      </c>
      <c r="F1359" s="38">
        <f>SUM(F3:F626)</f>
        <v>152.63700000000017</v>
      </c>
      <c r="G1359" s="38">
        <f>SUM(G3:G626)</f>
        <v>39383.037504332897</v>
      </c>
    </row>
  </sheetData>
  <sheetProtection algorithmName="SHA-512" hashValue="CMzCH0oHyt1UsM2AASD/bW6Rple4oN4MPd6I6fYJzBk9Fn2Y+fteSulZycdAIyIR3ny9Y6v25dcovoiTxXm8Cw==" saltValue="zfJbm4VsjM4uf4c4uuiwdQ==" spinCount="100000" sheet="1" objects="1" scenarios="1"/>
  <mergeCells count="3">
    <mergeCell ref="N19:N20"/>
    <mergeCell ref="A1:G1"/>
    <mergeCell ref="K1:L2"/>
  </mergeCells>
  <pageMargins left="0.7" right="0.7" top="0.75" bottom="0.75" header="0.3" footer="0.3"/>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BE698-EBD0-453F-90A5-DD904737A4CA}">
  <dimension ref="A1:N32"/>
  <sheetViews>
    <sheetView topLeftCell="C7" workbookViewId="0">
      <selection activeCell="K18" sqref="K18"/>
    </sheetView>
  </sheetViews>
  <sheetFormatPr defaultRowHeight="15"/>
  <cols>
    <col min="1" max="1" width="12.5703125" bestFit="1" customWidth="1"/>
    <col min="2" max="2" width="18.85546875" bestFit="1" customWidth="1"/>
    <col min="4" max="4" width="12.5703125" bestFit="1" customWidth="1"/>
    <col min="5" max="5" width="21.28515625" bestFit="1" customWidth="1"/>
    <col min="7" max="7" width="12.5703125" bestFit="1" customWidth="1"/>
    <col min="8" max="8" width="27.7109375" bestFit="1" customWidth="1"/>
    <col min="10" max="10" width="12.5703125" bestFit="1" customWidth="1"/>
    <col min="11" max="11" width="18.85546875" bestFit="1" customWidth="1"/>
  </cols>
  <sheetData>
    <row r="1" spans="1:14">
      <c r="A1" s="19" t="s">
        <v>129</v>
      </c>
      <c r="B1" t="s">
        <v>130</v>
      </c>
      <c r="D1" s="19" t="s">
        <v>129</v>
      </c>
      <c r="E1" t="s">
        <v>131</v>
      </c>
      <c r="G1" s="19" t="s">
        <v>129</v>
      </c>
      <c r="H1" t="s">
        <v>132</v>
      </c>
      <c r="J1" s="19" t="s">
        <v>129</v>
      </c>
      <c r="K1" t="s">
        <v>133</v>
      </c>
    </row>
    <row r="2" spans="1:14">
      <c r="A2" s="63" t="s">
        <v>134</v>
      </c>
      <c r="B2" s="4">
        <v>17211.760000000002</v>
      </c>
      <c r="D2" s="20" t="s">
        <v>135</v>
      </c>
      <c r="G2" s="20" t="s">
        <v>135</v>
      </c>
      <c r="J2" s="20" t="s">
        <v>135</v>
      </c>
      <c r="K2" s="4"/>
    </row>
    <row r="3" spans="1:14">
      <c r="A3" s="63" t="s">
        <v>136</v>
      </c>
      <c r="B3" s="4">
        <v>16079.460000000001</v>
      </c>
      <c r="D3" s="42" t="s">
        <v>134</v>
      </c>
      <c r="E3" s="57">
        <v>11.15322048</v>
      </c>
      <c r="G3" s="42" t="s">
        <v>134</v>
      </c>
      <c r="H3">
        <v>6.910000000000001</v>
      </c>
      <c r="J3" s="42" t="s">
        <v>134</v>
      </c>
      <c r="K3" s="4">
        <v>1506.6294102325585</v>
      </c>
      <c r="M3" s="42" t="s">
        <v>137</v>
      </c>
    </row>
    <row r="4" spans="1:14">
      <c r="A4" s="63" t="s">
        <v>138</v>
      </c>
      <c r="B4" s="4">
        <v>21618.32</v>
      </c>
      <c r="D4" s="42" t="s">
        <v>136</v>
      </c>
      <c r="E4" s="57">
        <v>10.419490080000001</v>
      </c>
      <c r="G4" s="42" t="s">
        <v>136</v>
      </c>
      <c r="H4">
        <v>6.4200000000000008</v>
      </c>
      <c r="J4" s="42" t="s">
        <v>136</v>
      </c>
      <c r="K4" s="4">
        <v>1551.1069786046507</v>
      </c>
      <c r="M4" s="42" t="s">
        <v>108</v>
      </c>
    </row>
    <row r="5" spans="1:14">
      <c r="A5" s="63" t="s">
        <v>137</v>
      </c>
      <c r="B5" s="4">
        <v>23071.170000000002</v>
      </c>
      <c r="D5" s="42" t="s">
        <v>138</v>
      </c>
      <c r="E5" s="57">
        <v>14.008671359999999</v>
      </c>
      <c r="G5" s="42" t="s">
        <v>138</v>
      </c>
      <c r="H5">
        <v>8.67</v>
      </c>
      <c r="J5" s="42" t="s">
        <v>138</v>
      </c>
      <c r="K5" s="4">
        <v>2085.4137525581391</v>
      </c>
      <c r="M5" s="42" t="s">
        <v>139</v>
      </c>
      <c r="N5" s="45" t="s">
        <v>140</v>
      </c>
    </row>
    <row r="6" spans="1:14">
      <c r="A6" s="63" t="s">
        <v>108</v>
      </c>
      <c r="B6" s="4">
        <v>31328.42</v>
      </c>
      <c r="D6" s="42" t="s">
        <v>137</v>
      </c>
      <c r="E6" s="57">
        <v>12.105391680000002</v>
      </c>
      <c r="G6" s="42" t="s">
        <v>137</v>
      </c>
      <c r="H6">
        <v>7.47</v>
      </c>
      <c r="J6" s="42" t="s">
        <v>137</v>
      </c>
      <c r="K6" s="4">
        <v>1890.7071702325579</v>
      </c>
      <c r="M6" s="42" t="s">
        <v>141</v>
      </c>
      <c r="N6" s="46" t="s">
        <v>142</v>
      </c>
    </row>
    <row r="7" spans="1:14">
      <c r="A7" s="63" t="s">
        <v>139</v>
      </c>
      <c r="B7" s="4">
        <v>39975.750000000007</v>
      </c>
      <c r="D7" s="42" t="s">
        <v>108</v>
      </c>
      <c r="E7" s="57">
        <v>14.879382479999999</v>
      </c>
      <c r="G7" s="42" t="s">
        <v>108</v>
      </c>
      <c r="H7">
        <v>9.1799999999999979</v>
      </c>
      <c r="J7" s="42" t="s">
        <v>108</v>
      </c>
      <c r="K7" s="4">
        <v>2323.9690120930231</v>
      </c>
      <c r="M7" s="42" t="s">
        <v>143</v>
      </c>
      <c r="N7" s="45" t="s">
        <v>144</v>
      </c>
    </row>
    <row r="8" spans="1:14">
      <c r="A8" s="63" t="s">
        <v>141</v>
      </c>
      <c r="B8" s="4">
        <v>48493.39999999998</v>
      </c>
      <c r="D8" s="42" t="s">
        <v>139</v>
      </c>
      <c r="E8" s="57">
        <v>12.751104239999995</v>
      </c>
      <c r="G8" s="42" t="s">
        <v>139</v>
      </c>
      <c r="H8">
        <v>7.89</v>
      </c>
      <c r="J8" s="42" t="s">
        <v>139</v>
      </c>
      <c r="K8" s="4">
        <v>1991.5592037209306</v>
      </c>
      <c r="M8" s="42" t="s">
        <v>145</v>
      </c>
      <c r="N8" s="46" t="s">
        <v>146</v>
      </c>
    </row>
    <row r="9" spans="1:14">
      <c r="A9" s="63" t="s">
        <v>143</v>
      </c>
      <c r="B9" s="4">
        <v>43782.07999999998</v>
      </c>
      <c r="D9" s="42" t="s">
        <v>141</v>
      </c>
      <c r="E9" s="57">
        <v>16.591502160000001</v>
      </c>
      <c r="G9" s="42" t="s">
        <v>141</v>
      </c>
      <c r="H9">
        <v>10.25</v>
      </c>
      <c r="J9" s="42" t="s">
        <v>141</v>
      </c>
      <c r="K9" s="4">
        <v>2591.3801823255812</v>
      </c>
      <c r="M9" s="42" t="s">
        <v>147</v>
      </c>
      <c r="N9" s="45" t="s">
        <v>148</v>
      </c>
    </row>
    <row r="10" spans="1:14">
      <c r="A10" s="63" t="s">
        <v>145</v>
      </c>
      <c r="B10" s="4">
        <v>46339.150000000009</v>
      </c>
      <c r="D10" s="42" t="s">
        <v>143</v>
      </c>
      <c r="E10" s="57">
        <v>11.750981039999999</v>
      </c>
      <c r="G10" s="42" t="s">
        <v>143</v>
      </c>
      <c r="H10">
        <v>7.26</v>
      </c>
      <c r="J10" s="42" t="s">
        <v>143</v>
      </c>
      <c r="K10" s="4">
        <v>1835.3527665116276</v>
      </c>
      <c r="M10" s="42" t="s">
        <v>149</v>
      </c>
      <c r="N10" s="46" t="s">
        <v>150</v>
      </c>
    </row>
    <row r="11" spans="1:14">
      <c r="A11" s="63" t="s">
        <v>147</v>
      </c>
      <c r="B11" s="4">
        <v>43410.19999999999</v>
      </c>
      <c r="D11" s="42" t="s">
        <v>145</v>
      </c>
      <c r="E11" s="57">
        <v>15.35169024</v>
      </c>
      <c r="G11" s="42" t="s">
        <v>145</v>
      </c>
      <c r="H11">
        <v>9.52</v>
      </c>
      <c r="J11" s="42" t="s">
        <v>145</v>
      </c>
      <c r="K11" s="4">
        <v>2399.9412390697667</v>
      </c>
      <c r="M11" s="42" t="s">
        <v>151</v>
      </c>
      <c r="N11" s="45" t="s">
        <v>152</v>
      </c>
    </row>
    <row r="12" spans="1:14">
      <c r="A12" s="63" t="s">
        <v>149</v>
      </c>
      <c r="B12" s="4">
        <v>35878.080000000002</v>
      </c>
      <c r="D12" s="42" t="s">
        <v>147</v>
      </c>
      <c r="E12" s="57">
        <v>13.245502320000003</v>
      </c>
      <c r="G12" s="42" t="s">
        <v>147</v>
      </c>
      <c r="H12">
        <v>8.1800000000000015</v>
      </c>
      <c r="J12" s="42" t="s">
        <v>147</v>
      </c>
      <c r="K12" s="4">
        <v>2070.6793032558139</v>
      </c>
    </row>
    <row r="13" spans="1:14">
      <c r="A13" s="63" t="s">
        <v>151</v>
      </c>
      <c r="B13" s="4">
        <v>29298.11</v>
      </c>
      <c r="D13" s="42" t="s">
        <v>149</v>
      </c>
      <c r="E13" s="57">
        <v>11.391321600000001</v>
      </c>
      <c r="G13" s="42" t="s">
        <v>149</v>
      </c>
      <c r="H13">
        <v>7.0370000000000017</v>
      </c>
      <c r="J13" s="42" t="s">
        <v>149</v>
      </c>
      <c r="K13" s="4">
        <v>1780.8138418604653</v>
      </c>
      <c r="M13" s="42" t="s">
        <v>134</v>
      </c>
      <c r="N13" s="45" t="s">
        <v>153</v>
      </c>
    </row>
    <row r="14" spans="1:14">
      <c r="A14" s="63" t="s">
        <v>154</v>
      </c>
      <c r="B14" s="43">
        <v>396485.89999999997</v>
      </c>
      <c r="D14" s="42" t="s">
        <v>151</v>
      </c>
      <c r="E14" s="57">
        <v>10.0647684</v>
      </c>
      <c r="G14" s="42" t="s">
        <v>151</v>
      </c>
      <c r="H14">
        <v>0</v>
      </c>
      <c r="J14" s="42" t="s">
        <v>151</v>
      </c>
      <c r="K14" s="4">
        <v>1571.9879441860469</v>
      </c>
      <c r="M14" s="42" t="s">
        <v>136</v>
      </c>
      <c r="N14" s="45" t="s">
        <v>155</v>
      </c>
    </row>
    <row r="15" spans="1:14">
      <c r="D15" s="20" t="s">
        <v>154</v>
      </c>
      <c r="E15" s="57">
        <v>153.71302607999999</v>
      </c>
      <c r="G15" s="20" t="s">
        <v>154</v>
      </c>
      <c r="H15">
        <v>88.787000000000006</v>
      </c>
      <c r="J15" s="20" t="s">
        <v>154</v>
      </c>
      <c r="K15" s="4">
        <v>23599.540804651158</v>
      </c>
      <c r="M15" s="42" t="s">
        <v>138</v>
      </c>
      <c r="N15" s="45" t="s">
        <v>156</v>
      </c>
    </row>
    <row r="16" spans="1:14">
      <c r="M16" s="42" t="s">
        <v>137</v>
      </c>
      <c r="N16" s="45" t="s">
        <v>157</v>
      </c>
    </row>
    <row r="17" spans="1:14">
      <c r="M17" s="42" t="s">
        <v>108</v>
      </c>
      <c r="N17" s="45" t="s">
        <v>158</v>
      </c>
    </row>
    <row r="18" spans="1:14">
      <c r="A18" s="19" t="s">
        <v>129</v>
      </c>
      <c r="B18" t="s">
        <v>130</v>
      </c>
      <c r="D18" s="19" t="s">
        <v>129</v>
      </c>
      <c r="E18" t="s">
        <v>131</v>
      </c>
      <c r="G18" s="19" t="s">
        <v>129</v>
      </c>
      <c r="H18" t="s">
        <v>132</v>
      </c>
      <c r="J18" s="19" t="s">
        <v>129</v>
      </c>
      <c r="K18" t="s">
        <v>133</v>
      </c>
      <c r="M18" s="42" t="s">
        <v>139</v>
      </c>
      <c r="N18" s="45" t="s">
        <v>159</v>
      </c>
    </row>
    <row r="19" spans="1:14">
      <c r="A19" s="20" t="s">
        <v>135</v>
      </c>
      <c r="B19" s="43"/>
      <c r="D19" s="20" t="s">
        <v>135</v>
      </c>
      <c r="E19" s="43"/>
      <c r="G19" s="20" t="s">
        <v>135</v>
      </c>
      <c r="H19" s="43"/>
      <c r="J19" s="20" t="s">
        <v>135</v>
      </c>
      <c r="K19" s="66"/>
      <c r="M19" s="42" t="s">
        <v>141</v>
      </c>
      <c r="N19" s="45" t="s">
        <v>160</v>
      </c>
    </row>
    <row r="20" spans="1:14">
      <c r="A20" s="64" t="s">
        <v>134</v>
      </c>
      <c r="B20" s="43">
        <v>17211.760000000002</v>
      </c>
      <c r="D20" s="64" t="s">
        <v>134</v>
      </c>
      <c r="E20" s="43">
        <v>11.15322048</v>
      </c>
      <c r="G20" s="64" t="s">
        <v>134</v>
      </c>
      <c r="H20" s="43">
        <v>6.910000000000001</v>
      </c>
      <c r="J20" s="64" t="s">
        <v>134</v>
      </c>
      <c r="K20" s="66">
        <v>1506.6294102325585</v>
      </c>
      <c r="M20" s="42" t="s">
        <v>143</v>
      </c>
      <c r="N20" s="45" t="s">
        <v>161</v>
      </c>
    </row>
    <row r="21" spans="1:14">
      <c r="A21" s="64" t="s">
        <v>136</v>
      </c>
      <c r="B21" s="43">
        <v>16079.460000000001</v>
      </c>
      <c r="D21" s="64" t="s">
        <v>136</v>
      </c>
      <c r="E21" s="43">
        <v>10.419490080000001</v>
      </c>
      <c r="G21" s="64" t="s">
        <v>136</v>
      </c>
      <c r="H21" s="43">
        <v>6.4200000000000008</v>
      </c>
      <c r="J21" s="64" t="s">
        <v>136</v>
      </c>
      <c r="K21" s="66">
        <v>1551.1069786046507</v>
      </c>
      <c r="M21" s="42" t="s">
        <v>145</v>
      </c>
    </row>
    <row r="22" spans="1:14">
      <c r="A22" s="64" t="s">
        <v>138</v>
      </c>
      <c r="B22" s="43">
        <v>21618.32</v>
      </c>
      <c r="D22" s="64" t="s">
        <v>138</v>
      </c>
      <c r="E22" s="43">
        <v>14.008671359999999</v>
      </c>
      <c r="G22" s="64" t="s">
        <v>138</v>
      </c>
      <c r="H22" s="43">
        <v>8.67</v>
      </c>
      <c r="J22" s="64" t="s">
        <v>138</v>
      </c>
      <c r="K22" s="66">
        <v>2085.4137525581391</v>
      </c>
      <c r="M22" s="42" t="s">
        <v>147</v>
      </c>
    </row>
    <row r="23" spans="1:14">
      <c r="A23" s="64" t="s">
        <v>137</v>
      </c>
      <c r="B23" s="43">
        <v>18681.160000000003</v>
      </c>
      <c r="D23" s="64" t="s">
        <v>137</v>
      </c>
      <c r="E23" s="43">
        <v>12.105391680000002</v>
      </c>
      <c r="G23" s="64" t="s">
        <v>137</v>
      </c>
      <c r="H23" s="43">
        <v>7.47</v>
      </c>
      <c r="J23" s="64" t="s">
        <v>137</v>
      </c>
      <c r="K23" s="66">
        <v>1890.7071702325579</v>
      </c>
      <c r="M23" s="42" t="s">
        <v>149</v>
      </c>
    </row>
    <row r="24" spans="1:14">
      <c r="A24" s="64" t="s">
        <v>108</v>
      </c>
      <c r="B24" s="43">
        <v>22962.010000000002</v>
      </c>
      <c r="D24" s="64" t="s">
        <v>108</v>
      </c>
      <c r="E24" s="43">
        <v>14.879382479999999</v>
      </c>
      <c r="G24" s="64" t="s">
        <v>108</v>
      </c>
      <c r="H24" s="43">
        <v>9.1799999999999979</v>
      </c>
      <c r="J24" s="64" t="s">
        <v>108</v>
      </c>
      <c r="K24" s="66">
        <v>2323.9690120930231</v>
      </c>
      <c r="M24" s="42" t="s">
        <v>151</v>
      </c>
    </row>
    <row r="25" spans="1:14">
      <c r="A25" s="64" t="s">
        <v>139</v>
      </c>
      <c r="B25" s="43">
        <v>19677.629999999997</v>
      </c>
      <c r="D25" s="64" t="s">
        <v>139</v>
      </c>
      <c r="E25" s="43">
        <v>12.751104239999995</v>
      </c>
      <c r="G25" s="64" t="s">
        <v>139</v>
      </c>
      <c r="H25" s="43">
        <v>7.89</v>
      </c>
      <c r="J25" s="64" t="s">
        <v>139</v>
      </c>
      <c r="K25" s="66">
        <v>1991.5592037209306</v>
      </c>
    </row>
    <row r="26" spans="1:14">
      <c r="A26" s="64" t="s">
        <v>141</v>
      </c>
      <c r="B26" s="43">
        <v>25604.169999999991</v>
      </c>
      <c r="D26" s="64" t="s">
        <v>141</v>
      </c>
      <c r="E26" s="43">
        <v>16.591502160000001</v>
      </c>
      <c r="G26" s="64" t="s">
        <v>141</v>
      </c>
      <c r="H26" s="43">
        <v>10.25</v>
      </c>
      <c r="J26" s="64" t="s">
        <v>141</v>
      </c>
      <c r="K26" s="66">
        <v>2591.3801823255812</v>
      </c>
    </row>
    <row r="27" spans="1:14">
      <c r="A27" s="64" t="s">
        <v>143</v>
      </c>
      <c r="B27" s="43">
        <v>18134.23</v>
      </c>
      <c r="D27" s="64" t="s">
        <v>143</v>
      </c>
      <c r="E27" s="43">
        <v>11.750981039999999</v>
      </c>
      <c r="G27" s="64" t="s">
        <v>143</v>
      </c>
      <c r="H27" s="43">
        <v>7.26</v>
      </c>
      <c r="J27" s="64" t="s">
        <v>143</v>
      </c>
      <c r="K27" s="66">
        <v>1835.3527665116276</v>
      </c>
    </row>
    <row r="28" spans="1:14">
      <c r="A28" s="64" t="s">
        <v>145</v>
      </c>
      <c r="B28" s="43">
        <v>23690.880000000001</v>
      </c>
      <c r="D28" s="64" t="s">
        <v>145</v>
      </c>
      <c r="E28" s="43">
        <v>15.35169024</v>
      </c>
      <c r="G28" s="64" t="s">
        <v>145</v>
      </c>
      <c r="H28" s="43">
        <v>9.52</v>
      </c>
      <c r="J28" s="64" t="s">
        <v>145</v>
      </c>
      <c r="K28" s="66">
        <v>2399.9412390697667</v>
      </c>
    </row>
    <row r="29" spans="1:14">
      <c r="A29" s="64" t="s">
        <v>147</v>
      </c>
      <c r="B29" s="43">
        <v>20440.589999999997</v>
      </c>
      <c r="D29" s="64" t="s">
        <v>147</v>
      </c>
      <c r="E29" s="43">
        <v>13.245502320000003</v>
      </c>
      <c r="G29" s="64" t="s">
        <v>147</v>
      </c>
      <c r="H29" s="43">
        <v>8.1800000000000015</v>
      </c>
      <c r="J29" s="64" t="s">
        <v>147</v>
      </c>
      <c r="K29" s="66">
        <v>2070.6793032558139</v>
      </c>
    </row>
    <row r="30" spans="1:14">
      <c r="A30" s="64" t="s">
        <v>149</v>
      </c>
      <c r="B30" s="43">
        <v>17579.199999999997</v>
      </c>
      <c r="D30" s="64" t="s">
        <v>149</v>
      </c>
      <c r="E30" s="43">
        <v>11.391321600000001</v>
      </c>
      <c r="G30" s="64" t="s">
        <v>149</v>
      </c>
      <c r="H30" s="43">
        <v>7.0370000000000017</v>
      </c>
      <c r="J30" s="64" t="s">
        <v>149</v>
      </c>
      <c r="K30" s="66">
        <v>1780.8138418604653</v>
      </c>
    </row>
    <row r="31" spans="1:14">
      <c r="A31" s="64" t="s">
        <v>151</v>
      </c>
      <c r="B31" s="43">
        <v>15532.049999999997</v>
      </c>
      <c r="D31" s="64" t="s">
        <v>151</v>
      </c>
      <c r="E31" s="43">
        <v>10.0647684</v>
      </c>
      <c r="G31" s="64" t="s">
        <v>151</v>
      </c>
      <c r="H31" s="43">
        <v>0</v>
      </c>
      <c r="J31" s="64" t="s">
        <v>151</v>
      </c>
      <c r="K31" s="66">
        <v>1571.9879441860469</v>
      </c>
    </row>
    <row r="32" spans="1:14">
      <c r="A32" s="20" t="s">
        <v>154</v>
      </c>
      <c r="B32" s="43">
        <v>237211.46000000002</v>
      </c>
      <c r="D32" s="20" t="s">
        <v>154</v>
      </c>
      <c r="E32" s="43">
        <v>153.71302607999999</v>
      </c>
      <c r="G32" s="20" t="s">
        <v>154</v>
      </c>
      <c r="H32" s="43">
        <v>88.787000000000006</v>
      </c>
      <c r="J32" s="20" t="s">
        <v>154</v>
      </c>
      <c r="K32" s="66">
        <v>23599.540804651158</v>
      </c>
    </row>
  </sheetData>
  <phoneticPr fontId="16" type="noConversion"/>
  <pageMargins left="0.7" right="0.7" top="0.75" bottom="0.75" header="0.3" footer="0.3"/>
  <drawing r:id="rId9"/>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53A6F-A995-4D13-BC4C-2A762765CB06}">
  <dimension ref="A1:B19"/>
  <sheetViews>
    <sheetView workbookViewId="0">
      <selection activeCell="B20" sqref="B20"/>
    </sheetView>
  </sheetViews>
  <sheetFormatPr defaultRowHeight="15"/>
  <cols>
    <col min="1" max="1" width="16" bestFit="1" customWidth="1"/>
    <col min="2" max="2" width="27.5703125" bestFit="1" customWidth="1"/>
  </cols>
  <sheetData>
    <row r="1" spans="1:2">
      <c r="A1" t="s">
        <v>162</v>
      </c>
      <c r="B1" s="65">
        <f>GETPIVOTDATA("PV Yield (kWh)",'Pivot F'!$A$18)</f>
        <v>237211.46000000002</v>
      </c>
    </row>
    <row r="2" spans="1:2">
      <c r="B2" t="str">
        <f>ROUND(B1, 0) &amp;" " &amp;"KWH"</f>
        <v>237211 KWH</v>
      </c>
    </row>
    <row r="4" spans="1:2">
      <c r="B4" t="str">
        <f>A1&amp;" " &amp;B2</f>
        <v>Total Generation 237211 KWH</v>
      </c>
    </row>
    <row r="7" spans="1:2">
      <c r="A7" t="s">
        <v>163</v>
      </c>
      <c r="B7" s="65">
        <f>GETPIVOTDATA("CO₂ Avoided (ton)",'Pivot F'!$D$18)</f>
        <v>153.71302607999999</v>
      </c>
    </row>
    <row r="9" spans="1:2">
      <c r="B9" t="str">
        <f>ROUND(B7,0)&amp;" "&amp;"Ton"</f>
        <v>154 Ton</v>
      </c>
    </row>
    <row r="12" spans="1:2">
      <c r="A12" t="s">
        <v>164</v>
      </c>
      <c r="B12">
        <f>GETPIVOTDATA("Standard Coal Saved (ton)",'Pivot F'!$G$18)</f>
        <v>88.787000000000006</v>
      </c>
    </row>
    <row r="14" spans="1:2">
      <c r="B14" t="str">
        <f>ROUND(B12,0)&amp; " " &amp; "Ton"</f>
        <v>89 Ton</v>
      </c>
    </row>
    <row r="17" spans="1:2">
      <c r="A17" t="s">
        <v>165</v>
      </c>
      <c r="B17" s="67">
        <f>GETPIVOTDATA("Revenue (USD)",'Pivot F'!$J$18)</f>
        <v>23599.540804651158</v>
      </c>
    </row>
    <row r="19" spans="1:2">
      <c r="B19" s="66">
        <f>B17</f>
        <v>23599.540804651158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24CAF-BCFC-4711-807F-4F73B2D8C4FD}">
  <dimension ref="A1"/>
  <sheetViews>
    <sheetView showGridLines="0" tabSelected="1" zoomScale="115" zoomScaleNormal="115" workbookViewId="0">
      <selection activeCell="J45" sqref="J45"/>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73335b-d827-4125-bdef-4b955e1b23f7">
      <Terms xmlns="http://schemas.microsoft.com/office/infopath/2007/PartnerControls"/>
    </lcf76f155ced4ddcb4097134ff3c332f>
    <TaxCatchAll xmlns="2ce1cc9f-63e1-4a91-9168-0f871dd20091"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B8BE94963099E4D9AA1C2EE21AEAE35" ma:contentTypeVersion="15" ma:contentTypeDescription="Create a new document." ma:contentTypeScope="" ma:versionID="f459c40a1f8d13ff6d9edad61bdf43c7">
  <xsd:schema xmlns:xsd="http://www.w3.org/2001/XMLSchema" xmlns:xs="http://www.w3.org/2001/XMLSchema" xmlns:p="http://schemas.microsoft.com/office/2006/metadata/properties" xmlns:ns2="b673335b-d827-4125-bdef-4b955e1b23f7" xmlns:ns3="2ce1cc9f-63e1-4a91-9168-0f871dd20091" targetNamespace="http://schemas.microsoft.com/office/2006/metadata/properties" ma:root="true" ma:fieldsID="916f5bd9c18711e4840d3325f881a3fe" ns2:_="" ns3:_="">
    <xsd:import namespace="b673335b-d827-4125-bdef-4b955e1b23f7"/>
    <xsd:import namespace="2ce1cc9f-63e1-4a91-9168-0f871dd2009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3335b-d827-4125-bdef-4b955e1b23f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a0f588a-2e7d-4e7e-ba78-906b7373d04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ce1cc9f-63e1-4a91-9168-0f871dd2009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6c47663c-8cc3-4beb-8b2e-f68135d81375}" ma:internalName="TaxCatchAll" ma:showField="CatchAllData" ma:web="2ce1cc9f-63e1-4a91-9168-0f871dd20091">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B10DAA4-49E9-417C-A541-1928D6B30379}">
  <ds:schemaRefs>
    <ds:schemaRef ds:uri="http://schemas.microsoft.com/sharepoint/v3/contenttype/forms"/>
  </ds:schemaRefs>
</ds:datastoreItem>
</file>

<file path=customXml/itemProps2.xml><?xml version="1.0" encoding="utf-8"?>
<ds:datastoreItem xmlns:ds="http://schemas.openxmlformats.org/officeDocument/2006/customXml" ds:itemID="{BF6595FD-1D68-4A86-8593-3AF4C93A4EED}">
  <ds:schemaRefs>
    <ds:schemaRef ds:uri="http://schemas.microsoft.com/office/2006/metadata/properties"/>
    <ds:schemaRef ds:uri="http://schemas.microsoft.com/office/infopath/2007/PartnerControls"/>
    <ds:schemaRef ds:uri="b673335b-d827-4125-bdef-4b955e1b23f7"/>
    <ds:schemaRef ds:uri="2ce1cc9f-63e1-4a91-9168-0f871dd20091"/>
  </ds:schemaRefs>
</ds:datastoreItem>
</file>

<file path=customXml/itemProps3.xml><?xml version="1.0" encoding="utf-8"?>
<ds:datastoreItem xmlns:ds="http://schemas.openxmlformats.org/officeDocument/2006/customXml" ds:itemID="{02E57F60-8900-4947-B104-1C8BFBFA37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3335b-d827-4125-bdef-4b955e1b23f7"/>
    <ds:schemaRef ds:uri="2ce1cc9f-63e1-4a91-9168-0f871dd200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2</vt:i4>
      </vt:variant>
    </vt:vector>
  </HeadingPairs>
  <TitlesOfParts>
    <vt:vector size="40" baseType="lpstr">
      <vt:lpstr>April- 2022</vt:lpstr>
      <vt:lpstr>May- 2022</vt:lpstr>
      <vt:lpstr>June- 2022</vt:lpstr>
      <vt:lpstr>July- 2022</vt:lpstr>
      <vt:lpstr>Aug- 2022</vt:lpstr>
      <vt:lpstr>Sept- 2022</vt:lpstr>
      <vt:lpstr>Oct- 2022</vt:lpstr>
      <vt:lpstr>Nov- 2022</vt:lpstr>
      <vt:lpstr>Dec- 2022</vt:lpstr>
      <vt:lpstr>Jan- 23</vt:lpstr>
      <vt:lpstr>Feb-23</vt:lpstr>
      <vt:lpstr>Mar- 23</vt:lpstr>
      <vt:lpstr>Apr- 23</vt:lpstr>
      <vt:lpstr>May- 23</vt:lpstr>
      <vt:lpstr>June-23</vt:lpstr>
      <vt:lpstr>Jun- 23</vt:lpstr>
      <vt:lpstr>Jul- 23</vt:lpstr>
      <vt:lpstr>Aug- 23</vt:lpstr>
      <vt:lpstr>Sep- 23</vt:lpstr>
      <vt:lpstr>Oct- 23</vt:lpstr>
      <vt:lpstr>Nov- 23</vt:lpstr>
      <vt:lpstr>Dec- 23</vt:lpstr>
      <vt:lpstr>Jan-24</vt:lpstr>
      <vt:lpstr>Feb-24</vt:lpstr>
      <vt:lpstr>Mar-24</vt:lpstr>
      <vt:lpstr>April-24</vt:lpstr>
      <vt:lpstr>May-24</vt:lpstr>
      <vt:lpstr>June-24</vt:lpstr>
      <vt:lpstr>July-24</vt:lpstr>
      <vt:lpstr>Aug-24</vt:lpstr>
      <vt:lpstr>Sept-24</vt:lpstr>
      <vt:lpstr>Oct-24</vt:lpstr>
      <vt:lpstr>Nov-24</vt:lpstr>
      <vt:lpstr>Dec-24</vt:lpstr>
      <vt:lpstr>Summury</vt:lpstr>
      <vt:lpstr>Pivot F</vt:lpstr>
      <vt:lpstr>Sheet16</vt:lpstr>
      <vt:lpstr>Dashboard Update</vt:lpstr>
      <vt:lpstr>Raihan</vt:lpstr>
      <vt:lpstr>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2006-09-13T11:21:51Z</dcterms:created>
  <dcterms:modified xsi:type="dcterms:W3CDTF">2024-08-09T02:05:51Z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(3)AJlCobVfEsb1yjerQElI6Ql18vWeDNUxUHG+uisCrqtceWBlfOEJDjmNFPexoeigEwLlc8Dx
n2swDE5xNqdC3Ab54N3UQ8Whj6KnAxcnsm+W+uGGSbswDeg+9TnsZ00g3S51Q3eE/7RS/Wjv
NZ9KTIxvkEo9RYucjtHdOBFbNbJNH/u5Qr4W6irK4mn3dj9HW4BsgStlp39TC6fU4Am0YyVu
BhQOasSQD42plA7QPs</vt:lpwstr>
  </property>
  <property fmtid="{D5CDD505-2E9C-101B-9397-08002B2CF9AE}" pid="3" name="_2015_ms_pID_7253431">
    <vt:lpwstr>eGy1n1f/+vdp1DAzvVysKtovqmRyfkbVtTvZN18dqnZjmmATuWkyek
fm2bmP07BxMby1nCkp6fNGc74/du3LscdEWj49BkV8lQkALu6ULCsrFh76BIGS2ZXY7hUJLq
L/FygpQe2Wzafl37t3Eq8K+5Z/U5dV3v5dd4aWkJieQA8jsONcfT4/H4PhFsJgtqIcBB6629
gb7EnEKM69YeZNVOoA+CdSe5d9hvOjmtAM2m</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1596012338</vt:lpwstr>
  </property>
  <property fmtid="{D5CDD505-2E9C-101B-9397-08002B2CF9AE}" pid="8" name="_2015_ms_pID_7253432">
    <vt:lpwstr>TA==</vt:lpwstr>
  </property>
  <property fmtid="{D5CDD505-2E9C-101B-9397-08002B2CF9AE}" pid="9" name="ContentTypeId">
    <vt:lpwstr>0x010100FB8BE94963099E4D9AA1C2EE21AEAE35</vt:lpwstr>
  </property>
  <property fmtid="{D5CDD505-2E9C-101B-9397-08002B2CF9AE}" pid="10" name="MediaServiceImageTags">
    <vt:lpwstr/>
  </property>
</Properties>
</file>