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pivotTables/pivotTable1.xml" ContentType="application/vnd.openxmlformats-officedocument.spreadsheetml.pivotTable+xml"/>
  <Override PartName="/xl/charts/chart2.xml" ContentType="application/vnd.openxmlformats-officedocument.drawingml.chart+xml"/>
  <Override PartName="/xl/pivotCache/pivotCacheRecords1.xml" ContentType="application/vnd.openxmlformats-officedocument.spreadsheetml.pivotCacheRecord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car inventory" sheetId="2" r:id="rId5"/>
    <sheet name="Table 1 Pivot - Table 1 Pivot" sheetId="3" r:id="rId6"/>
  </sheets>
  <pivotCaches>
    <pivotCache cacheId="0" r:id="rId7"/>
  </pivotCaches>
</workbook>
</file>

<file path=xl/sharedStrings.xml><?xml version="1.0" encoding="utf-8"?>
<sst xmlns="http://schemas.openxmlformats.org/spreadsheetml/2006/main" uniqueCount="207">
  <si>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</si>
  <si>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</si>
  <si>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</si>
  <si>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</si>
  <si>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1 - car inventory</t>
  </si>
  <si>
    <t>Table 1</t>
  </si>
  <si>
    <t xml:space="preserve"> </t>
  </si>
  <si>
    <t>car inventory</t>
  </si>
  <si>
    <t>Car ID</t>
  </si>
  <si>
    <t>Make</t>
  </si>
  <si>
    <t>Make (Full Name)</t>
  </si>
  <si>
    <t>Model</t>
  </si>
  <si>
    <t>Model (Full Name)</t>
  </si>
  <si>
    <t>Manufacture Year</t>
  </si>
  <si>
    <t>Age</t>
  </si>
  <si>
    <t>Miles</t>
  </si>
  <si>
    <t>Miles / Year</t>
  </si>
  <si>
    <t>Color</t>
  </si>
  <si>
    <t>Driver</t>
  </si>
  <si>
    <t>Warantee Miles</t>
  </si>
  <si>
    <t>Covered?</t>
  </si>
  <si>
    <t>New Car ID</t>
  </si>
  <si>
    <t>FD06MTG001</t>
  </si>
  <si>
    <t>FD</t>
  </si>
  <si>
    <t>Ford</t>
  </si>
  <si>
    <t>MTG</t>
  </si>
  <si>
    <t>Mustang</t>
  </si>
  <si>
    <t>06</t>
  </si>
  <si>
    <t>Black</t>
  </si>
  <si>
    <t>Smith</t>
  </si>
  <si>
    <t>Y</t>
  </si>
  <si>
    <t>FD06MTGBla001</t>
  </si>
  <si>
    <t>FD06MTG002</t>
  </si>
  <si>
    <t>White</t>
  </si>
  <si>
    <t>McCall</t>
  </si>
  <si>
    <t>FD06MTGWhi002</t>
  </si>
  <si>
    <t>FD08MTG003</t>
  </si>
  <si>
    <t>08</t>
  </si>
  <si>
    <t>Green</t>
  </si>
  <si>
    <t>Lyon</t>
  </si>
  <si>
    <t>FD08MTGGre003</t>
  </si>
  <si>
    <t>FD08MTG004</t>
  </si>
  <si>
    <t>Jones</t>
  </si>
  <si>
    <t>FD08MTGBla004</t>
  </si>
  <si>
    <t>FD08MTG005</t>
  </si>
  <si>
    <t>FD08MTGWhi005</t>
  </si>
  <si>
    <t>FDO6FCS006</t>
  </si>
  <si>
    <t>FCS</t>
  </si>
  <si>
    <t>Focus</t>
  </si>
  <si>
    <t>Ewenty</t>
  </si>
  <si>
    <t>FD6FCSGre006</t>
  </si>
  <si>
    <t>FD06FCS007</t>
  </si>
  <si>
    <t>FD06FCSGre007</t>
  </si>
  <si>
    <t>FD09FCS008</t>
  </si>
  <si>
    <t>09</t>
  </si>
  <si>
    <t>Howard</t>
  </si>
  <si>
    <t>FD09FCSBla008</t>
  </si>
  <si>
    <t>FD13FCS009</t>
  </si>
  <si>
    <t>13</t>
  </si>
  <si>
    <t>FD13FCSBla009</t>
  </si>
  <si>
    <t>FD13FCS010</t>
  </si>
  <si>
    <t>Praulty</t>
  </si>
  <si>
    <t>FD13FCSWhi010</t>
  </si>
  <si>
    <t>FD12FCS011</t>
  </si>
  <si>
    <t>12</t>
  </si>
  <si>
    <t>Yousef</t>
  </si>
  <si>
    <t>FD12FCSWhi011</t>
  </si>
  <si>
    <t>FD13FCS012</t>
  </si>
  <si>
    <t>Vizzini</t>
  </si>
  <si>
    <t>FD13FCSBla012</t>
  </si>
  <si>
    <t>FD13FCS013</t>
  </si>
  <si>
    <t>Rodriguez</t>
  </si>
  <si>
    <t>FD13FCSBla013</t>
  </si>
  <si>
    <t>GMO9CMR014</t>
  </si>
  <si>
    <t>GM</t>
  </si>
  <si>
    <t>CMR</t>
  </si>
  <si>
    <t>Camero</t>
  </si>
  <si>
    <t>Santos</t>
  </si>
  <si>
    <t>GM9CMRWhi014</t>
  </si>
  <si>
    <t>GM12CMR015</t>
  </si>
  <si>
    <t>Bard</t>
  </si>
  <si>
    <t>GM12CMRBla015</t>
  </si>
  <si>
    <t>GM14CMR016</t>
  </si>
  <si>
    <t>14</t>
  </si>
  <si>
    <t>Torrens</t>
  </si>
  <si>
    <t>GM14CMRWhi016</t>
  </si>
  <si>
    <t>GM10SLV017</t>
  </si>
  <si>
    <t>SLV</t>
  </si>
  <si>
    <t>Silverado</t>
  </si>
  <si>
    <t>10</t>
  </si>
  <si>
    <t>Hulinski</t>
  </si>
  <si>
    <t>GM10SLVBla017</t>
  </si>
  <si>
    <t>GM98SLV018</t>
  </si>
  <si>
    <t>98</t>
  </si>
  <si>
    <t>GM98SLVBla018</t>
  </si>
  <si>
    <t>GM00SLV019</t>
  </si>
  <si>
    <t>00</t>
  </si>
  <si>
    <t>Blue</t>
  </si>
  <si>
    <t>GM00SLVBlu019</t>
  </si>
  <si>
    <t>TY96CAM020</t>
  </si>
  <si>
    <t>TY</t>
  </si>
  <si>
    <t>Toyota</t>
  </si>
  <si>
    <t>CAM</t>
  </si>
  <si>
    <t>Camrey</t>
  </si>
  <si>
    <t>96</t>
  </si>
  <si>
    <t>Chan</t>
  </si>
  <si>
    <t>Not Covered</t>
  </si>
  <si>
    <t>TY96CAMGre020</t>
  </si>
  <si>
    <t>TY98CAM021</t>
  </si>
  <si>
    <t>Swartz</t>
  </si>
  <si>
    <t>TY98CAMBla021</t>
  </si>
  <si>
    <t>TY00CAM022</t>
  </si>
  <si>
    <t>TY00CAMGre022</t>
  </si>
  <si>
    <t>TY02CAM023</t>
  </si>
  <si>
    <t>02</t>
  </si>
  <si>
    <t>TY02CAMBla023</t>
  </si>
  <si>
    <t>TY09CAM024</t>
  </si>
  <si>
    <t>TY09CAMWhi024</t>
  </si>
  <si>
    <t>TY02COR025</t>
  </si>
  <si>
    <t>COR</t>
  </si>
  <si>
    <t>Corola</t>
  </si>
  <si>
    <t>Red</t>
  </si>
  <si>
    <t>Gaul</t>
  </si>
  <si>
    <t>TY02CORRed025</t>
  </si>
  <si>
    <t>TY03COR026</t>
  </si>
  <si>
    <t>03</t>
  </si>
  <si>
    <t>TY03CORBla026</t>
  </si>
  <si>
    <t>TY14COR027</t>
  </si>
  <si>
    <t>TY14CORBlu027</t>
  </si>
  <si>
    <t>TY12COR028</t>
  </si>
  <si>
    <t>TY12CORBla028</t>
  </si>
  <si>
    <t>TY12CAM029</t>
  </si>
  <si>
    <t>TY12CAMBlu029</t>
  </si>
  <si>
    <t>HO99CIV030</t>
  </si>
  <si>
    <t>HO</t>
  </si>
  <si>
    <t>Honda</t>
  </si>
  <si>
    <t>CIV</t>
  </si>
  <si>
    <t>Civic</t>
  </si>
  <si>
    <t>99</t>
  </si>
  <si>
    <t>HO99CIVWhi030</t>
  </si>
  <si>
    <t>HO01CIV031</t>
  </si>
  <si>
    <t>01</t>
  </si>
  <si>
    <t>HO01CIVBlu031</t>
  </si>
  <si>
    <t>HO10CIV032</t>
  </si>
  <si>
    <t>HO10CIVBlu032</t>
  </si>
  <si>
    <t>HO10CIV033</t>
  </si>
  <si>
    <t>HO10CIVBla033</t>
  </si>
  <si>
    <t>HO11CIV034</t>
  </si>
  <si>
    <t>11</t>
  </si>
  <si>
    <t>HO11CIVBla034</t>
  </si>
  <si>
    <t>HO12CIV035</t>
  </si>
  <si>
    <t>HO12CIVBla035</t>
  </si>
  <si>
    <t>HO13CIV036</t>
  </si>
  <si>
    <t>HO13CIVBla036</t>
  </si>
  <si>
    <t>HOO5ODY037</t>
  </si>
  <si>
    <t>ODY</t>
  </si>
  <si>
    <t>Odyssey</t>
  </si>
  <si>
    <t>HO5ODYWhi037</t>
  </si>
  <si>
    <t>HO07ODY038</t>
  </si>
  <si>
    <t>07</t>
  </si>
  <si>
    <t>HO07ODYBla038</t>
  </si>
  <si>
    <t>HO08ODY039</t>
  </si>
  <si>
    <t>HO08ODYWhi039</t>
  </si>
  <si>
    <t>HO010ODY040</t>
  </si>
  <si>
    <t>HO01ODYBla040</t>
  </si>
  <si>
    <t>HO14ODY041</t>
  </si>
  <si>
    <t>HO14ODYBla041</t>
  </si>
  <si>
    <t>CR04PTC042</t>
  </si>
  <si>
    <t>CR</t>
  </si>
  <si>
    <t>Chrysler</t>
  </si>
  <si>
    <t>PTC</t>
  </si>
  <si>
    <t>PT Cruiser</t>
  </si>
  <si>
    <t>04</t>
  </si>
  <si>
    <t>CR04PTCBlu042</t>
  </si>
  <si>
    <t>CR07PTC043</t>
  </si>
  <si>
    <t>CR07PTCGre043</t>
  </si>
  <si>
    <t>CR11PTC044</t>
  </si>
  <si>
    <t>CR11PTCBla044</t>
  </si>
  <si>
    <t>CR99CAR045</t>
  </si>
  <si>
    <t>CAR</t>
  </si>
  <si>
    <t>Caravan</t>
  </si>
  <si>
    <t>CR99CARGre045</t>
  </si>
  <si>
    <t>CR00CAR046</t>
  </si>
  <si>
    <t>CR00CARBla046</t>
  </si>
  <si>
    <t>CR04CAR047</t>
  </si>
  <si>
    <t>CR04CARWhi047</t>
  </si>
  <si>
    <t>CR04CAR048</t>
  </si>
  <si>
    <t>CR04CARRed048</t>
  </si>
  <si>
    <t>HY11ELA049</t>
  </si>
  <si>
    <t>HY</t>
  </si>
  <si>
    <t>Hundai</t>
  </si>
  <si>
    <t>ELA</t>
  </si>
  <si>
    <t>Elantra</t>
  </si>
  <si>
    <t>HY11ELABla049</t>
  </si>
  <si>
    <t>HY12ELA050</t>
  </si>
  <si>
    <t>HY12ELABlu050</t>
  </si>
  <si>
    <t>HY13ELA051</t>
  </si>
  <si>
    <t>HY13ELABla051</t>
  </si>
  <si>
    <t>HY13ELA052</t>
  </si>
  <si>
    <t>HY13ELABlu052</t>
  </si>
  <si>
    <t>General Motors</t>
  </si>
  <si>
    <t>Table 1 Pivot</t>
  </si>
  <si>
    <t>Table 1 Pivot - Table 1 Pivot</t>
  </si>
  <si>
    <t>Column K</t>
  </si>
  <si>
    <t>Column H (Sum)</t>
  </si>
  <si>
    <t>(blank)</t>
  </si>
  <si>
    <t>Grand Total</t>
  </si>
</sst>
</file>

<file path=xl/styles.xml><?xml version="1.0" encoding="utf-8"?>
<styleSheet xmlns="http://schemas.openxmlformats.org/spreadsheetml/2006/main">
  <numFmts count="2">
    <numFmt numFmtId="0" formatCode="General"/>
    <numFmt numFmtId="59" formatCode="0.0"/>
  </numFmts>
  <fonts count="8">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sz val="18"/>
      <color indexed="8"/>
      <name val="Helvetica Neue"/>
    </font>
    <font>
      <sz val="16"/>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21"/>
        <bgColor auto="1"/>
      </patternFill>
    </fill>
    <fill>
      <patternFill patternType="solid">
        <fgColor indexed="22"/>
        <bgColor auto="1"/>
      </patternFill>
    </fill>
  </fills>
  <borders count="14">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right style="thin">
        <color indexed="8"/>
      </right>
      <top/>
      <bottom/>
      <diagonal/>
    </border>
    <border>
      <left style="thin">
        <color indexed="8"/>
      </left>
      <right/>
      <top/>
      <bottom/>
      <diagonal/>
    </border>
    <border>
      <left style="thin">
        <color indexed="8"/>
      </left>
      <right style="thin">
        <color indexed="13"/>
      </right>
      <top/>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1" fillId="4" borderId="1" applyNumberFormat="1" applyFont="1" applyFill="1" applyBorder="1" applyAlignment="1" applyProtection="0">
      <alignment horizontal="center" vertical="center"/>
    </xf>
    <xf numFmtId="0" fontId="1" fillId="4" borderId="2" applyNumberFormat="0" applyFont="1" applyFill="1" applyBorder="1" applyAlignment="1" applyProtection="0">
      <alignment horizontal="center" vertical="center"/>
    </xf>
    <xf numFmtId="0" fontId="1" fillId="4" borderId="3" applyNumberFormat="0" applyFont="1" applyFill="1" applyBorder="1" applyAlignment="1" applyProtection="0">
      <alignment horizontal="center" vertical="center"/>
    </xf>
    <xf numFmtId="49" fontId="5" fillId="5" borderId="4" applyNumberFormat="1" applyFont="1" applyFill="1" applyBorder="1" applyAlignment="1" applyProtection="0">
      <alignment vertical="top"/>
    </xf>
    <xf numFmtId="49" fontId="5" fillId="6"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0" fontId="0" fillId="4" borderId="7" applyNumberFormat="1" applyFont="1" applyFill="1" applyBorder="1" applyAlignment="1" applyProtection="0">
      <alignment vertical="top"/>
    </xf>
    <xf numFmtId="59" fontId="0" fillId="4" borderId="7" applyNumberFormat="1" applyFont="1" applyFill="1" applyBorder="1" applyAlignment="1" applyProtection="0">
      <alignment vertical="top"/>
    </xf>
    <xf numFmtId="49" fontId="5" fillId="6" borderId="8" applyNumberFormat="1" applyFont="1" applyFill="1" applyBorder="1" applyAlignment="1" applyProtection="0">
      <alignment vertical="top"/>
    </xf>
    <xf numFmtId="49" fontId="0" fillId="4" borderId="9" applyNumberFormat="1" applyFont="1" applyFill="1" applyBorder="1" applyAlignment="1" applyProtection="0">
      <alignment vertical="top"/>
    </xf>
    <xf numFmtId="49" fontId="0" fillId="4" borderId="10" applyNumberFormat="1" applyFont="1" applyFill="1" applyBorder="1" applyAlignment="1" applyProtection="0">
      <alignment vertical="top"/>
    </xf>
    <xf numFmtId="0" fontId="0" fillId="4" borderId="10" applyNumberFormat="1" applyFont="1" applyFill="1" applyBorder="1" applyAlignment="1" applyProtection="0">
      <alignment vertical="top"/>
    </xf>
    <xf numFmtId="59" fontId="0" fillId="4" borderId="10" applyNumberFormat="1" applyFont="1" applyFill="1" applyBorder="1" applyAlignment="1" applyProtection="0">
      <alignment vertical="top"/>
    </xf>
    <xf numFmtId="0" fontId="0" fillId="4" borderId="10" applyNumberFormat="1" applyFont="1" applyFill="1" applyBorder="1" applyAlignment="1" applyProtection="0">
      <alignment horizontal="left" vertical="top"/>
    </xf>
    <xf numFmtId="0" fontId="5" fillId="6" borderId="8" applyNumberFormat="0" applyFont="1" applyFill="1" applyBorder="1" applyAlignment="1" applyProtection="0">
      <alignment vertical="top"/>
    </xf>
    <xf numFmtId="0" fontId="0" fillId="4" borderId="9" applyNumberFormat="0" applyFont="1" applyFill="1" applyBorder="1" applyAlignment="1" applyProtection="0">
      <alignment vertical="top"/>
    </xf>
    <xf numFmtId="0" fontId="0" fillId="4" borderId="10" applyNumberFormat="0" applyFont="1" applyFill="1" applyBorder="1" applyAlignment="1" applyProtection="0">
      <alignment vertical="top"/>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5" fillId="7" borderId="11" applyNumberFormat="1" applyFont="1" applyFill="1" applyBorder="1" applyAlignment="1" applyProtection="0">
      <alignment vertical="top" wrapText="1"/>
    </xf>
    <xf numFmtId="49" fontId="5" fillId="7" borderId="12" applyNumberFormat="1" applyFont="1" applyFill="1" applyBorder="1" applyAlignment="1" applyProtection="0">
      <alignment vertical="top" wrapText="1"/>
    </xf>
    <xf numFmtId="49" fontId="5" fillId="8" borderId="11" applyNumberFormat="1" applyFont="1" applyFill="1" applyBorder="1" applyAlignment="1" applyProtection="0">
      <alignment vertical="top" wrapText="1"/>
    </xf>
    <xf numFmtId="59" fontId="5" fillId="8" borderId="13" applyNumberFormat="1" applyFont="1" applyFill="1" applyBorder="1" applyAlignment="1" applyProtection="0">
      <alignment vertical="top" wrapText="1"/>
    </xf>
    <xf numFmtId="0" fontId="5" fillId="8" borderId="13" applyNumberFormat="1" applyFont="1" applyFill="1" applyBorder="1" applyAlignment="1" applyProtection="0">
      <alignment vertical="top" wrapText="1"/>
    </xf>
    <xf numFmtId="49" fontId="5" fillId="4" borderId="11" applyNumberFormat="1" applyFont="1" applyFill="1" applyBorder="1" applyAlignment="1" applyProtection="0">
      <alignment vertical="top" wrapText="1"/>
    </xf>
    <xf numFmtId="59" fontId="5" fillId="4" borderId="12" applyNumberFormat="1" applyFont="1" applyFill="1" applyBorder="1" applyAlignment="1" applyProtection="0">
      <alignment vertical="top" wrapText="1"/>
    </xf>
  </cellXfs>
  <cellStyles count="1">
    <cellStyle name="Normal" xfId="0" builtinId="0"/>
  </cellStyles>
  <dxfs count="8">
    <dxf>
      <font>
        <color rgb="ff000000"/>
      </font>
      <border>
        <left>
          <color indexed="23"/>
        </left>
        <right>
          <color indexed="23"/>
        </right>
        <top>
          <color indexed="23"/>
        </top>
        <bottom>
          <color indexed="23"/>
        </bottom>
        <diagonal/>
        <vertical>
          <color indexed="23"/>
        </vertical>
        <horizontal>
          <color indexed="23"/>
        </horizontal>
      </border>
    </dxf>
    <dxf>
      <font>
        <b val="1"/>
        <color rgb="ff000000"/>
      </font>
      <fill>
        <patternFill patternType="solid">
          <fgColor indexed="23"/>
          <bgColor indexed="21"/>
        </patternFill>
      </fill>
      <border>
        <left>
          <color indexed="23"/>
        </left>
        <right>
          <color indexed="23"/>
        </right>
        <top>
          <color indexed="23"/>
        </top>
        <bottom>
          <color indexed="23"/>
        </bottom>
        <diagonal/>
        <vertical>
          <color indexed="23"/>
        </vertical>
        <horizontal>
          <color indexed="23"/>
        </horizontal>
      </border>
    </dxf>
    <dxf>
      <font>
        <b val="1"/>
        <color rgb="ff000000"/>
      </font>
      <fill>
        <patternFill patternType="solid">
          <fgColor indexed="23"/>
          <bgColor indexed="21"/>
        </patternFill>
      </fill>
      <border>
        <left style="thin">
          <color indexed="8"/>
        </left>
        <right style="thin">
          <color indexed="8"/>
        </right>
        <top/>
        <bottom style="medium">
          <color indexed="8"/>
        </bottom>
        <diagonal/>
        <vertical style="thin">
          <color indexed="8"/>
        </vertical>
        <horizontal>
          <color indexed="8"/>
        </horizontal>
      </border>
    </dxf>
    <dxf>
      <font>
        <b val="1"/>
        <color rgb="ff000000"/>
      </font>
      <fill>
        <patternFill patternType="solid">
          <fgColor indexed="23"/>
          <bgColor indexed="22"/>
        </patternFill>
      </fill>
      <border>
        <left>
          <color indexed="23"/>
        </left>
        <right>
          <color indexed="23"/>
        </right>
        <top>
          <color indexed="23"/>
        </top>
        <bottom>
          <color indexed="23"/>
        </bottom>
        <diagonal/>
        <vertical>
          <color indexed="23"/>
        </vertical>
        <horizontal>
          <color indexed="23"/>
        </horizontal>
      </border>
    </dxf>
    <dxf>
      <font>
        <b val="1"/>
        <color rgb="ff000000"/>
      </font>
      <fill>
        <patternFill patternType="solid">
          <fgColor indexed="23"/>
          <bgColor indexed="22"/>
        </patternFill>
      </fill>
      <border>
        <left>
          <color indexed="23"/>
        </left>
        <right>
          <color indexed="23"/>
        </right>
        <top style="thin">
          <color indexed="8"/>
        </top>
        <bottom style="thin">
          <color indexed="8"/>
        </bottom>
        <diagonal/>
        <vertical>
          <color indexed="23"/>
        </vertical>
        <horizontal>
          <color indexed="8"/>
        </horizontal>
      </border>
    </dxf>
    <dxf>
      <font>
        <color rgb="ff000000"/>
      </font>
      <fill>
        <patternFill patternType="solid">
          <fgColor indexed="23"/>
          <bgColor indexed="22"/>
        </patternFill>
      </fill>
      <border>
        <left style="thin">
          <color indexed="8"/>
        </left>
        <right style="thin">
          <color indexed="8"/>
        </right>
        <top/>
        <bottom/>
        <diagonal/>
        <vertical style="thin">
          <color indexed="8"/>
        </vertical>
        <horizontal>
          <color indexed="8"/>
        </horizontal>
      </border>
    </dxf>
    <dxf>
      <font>
        <color rgb="ff000000"/>
      </font>
      <fill>
        <patternFill patternType="solid">
          <fgColor indexed="23"/>
          <bgColor indexed="22"/>
        </patternFill>
      </fill>
      <border>
        <left/>
        <right/>
        <top style="thin">
          <color indexed="8"/>
        </top>
        <bottom style="thin">
          <color indexed="8"/>
        </bottom>
        <diagonal/>
      </border>
    </dxf>
    <dxf>
      <font>
        <b val="1"/>
        <color rgb="ff000000"/>
      </font>
      <border>
        <left>
          <color indexed="23"/>
        </left>
        <right>
          <color indexed="23"/>
        </right>
        <top>
          <color indexed="23"/>
        </top>
        <bottom style="thin">
          <color indexed="8"/>
        </bottom>
        <diagonal/>
        <vertical>
          <color indexed="23"/>
        </vertical>
        <horizontal>
          <color indexed="23"/>
        </horizontal>
      </border>
    </dxf>
  </dxfs>
  <tableStyles count="1">
    <tableStyle name="PivotStyleCustom01">
      <tableStyleElement type="wholeTable" dxfId="0"/>
      <tableStyleElement type="headerRow" dxfId="1"/>
      <tableStyleElement type="firstColumnSubheading" dxfId="2"/>
      <tableStyleElement type="secondColumnSubheading" dxfId="2"/>
      <tableStyleElement type="thirdColumnSubheading" dxfId="2"/>
      <tableStyleElement type="firstColumn" dxfId="3"/>
      <tableStyleElement type="lastColumn" dxfId="3"/>
      <tableStyleElement type="firstRowSubheading" dxfId="4"/>
      <tableStyleElement type="secondRowSubheading" dxfId="4"/>
      <tableStyleElement type="thirdRowSubheading" dxfId="4"/>
      <tableStyleElement type="firstSubtotalColumn" dxfId="5"/>
      <tableStyleElement type="secondSubtotalColumn" dxfId="5"/>
      <tableStyleElement type="thirdSubtotalColumn" dxfId="5"/>
      <tableStyleElement type="firstSubtotalRow" dxfId="6"/>
      <tableStyleElement type="secondSubtotalRow" dxfId="6"/>
      <tableStyleElement type="thirdSubtotalRow" dxfId="6"/>
      <tableStyleElement type="totalRow" dxfId="7"/>
    </tableStyle>
  </tableStyles>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bdc0bf"/>
      <rgbColor rgb="ff3f3f3f"/>
      <rgbColor rgb="ffdbdbdb"/>
      <rgbColor rgb="ff878787"/>
      <rgbColor rgb="ff009ef9"/>
      <rgbColor rgb="ff33b4ff"/>
      <rgbColor rgb="ffbdc0bf"/>
      <rgbColor rgb="ffdbdbdb"/>
      <rgbColor rgb="00000000"/>
      <rgbColor rgb="fff9f9f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136601"/>
          <c:y val="0.0736321"/>
          <c:w val="0.84642"/>
          <c:h val="0.800896"/>
        </c:manualLayout>
      </c:layout>
      <c:scatterChart>
        <c:scatterStyle val="lineMarker"/>
        <c:varyColors val="0"/>
        <c:ser>
          <c:idx val="0"/>
          <c:order val="0"/>
          <c:tx>
            <c:v>Untitled 2</c:v>
          </c:tx>
          <c:spPr>
            <a:solidFill>
              <a:schemeClr val="accent1"/>
            </a:solidFill>
            <a:ln w="47625" cap="flat">
              <a:noFill/>
              <a:prstDash val="solid"/>
              <a:round/>
            </a:ln>
            <a:effectLst/>
          </c:spPr>
          <c:marker>
            <c:symbol val="circle"/>
            <c:size val="9"/>
            <c:spPr>
              <a:solidFill>
                <a:schemeClr val="accent1"/>
              </a:solidFill>
              <a:ln w="9525" cap="flat">
                <a:solidFill>
                  <a:srgbClr val="009EF9"/>
                </a:solidFill>
                <a:prstDash val="solid"/>
                <a:round/>
              </a:ln>
              <a:effectLst/>
            </c:spPr>
          </c:marker>
          <c:dLbls>
            <c:numFmt formatCode="#,##0" sourceLinked="1"/>
            <c:txPr>
              <a:bodyPr/>
              <a:lstStyle/>
              <a:p>
                <a:pPr>
                  <a:defRPr b="0" i="0" strike="noStrike" sz="1800" u="none">
                    <a:solidFill>
                      <a:srgbClr val="000000"/>
                    </a:solidFill>
                    <a:latin typeface="Helvetica Neue"/>
                  </a:defRPr>
                </a:pPr>
              </a:p>
            </c:txPr>
            <c:dLblPos val="t"/>
            <c:showLegendKey val="0"/>
            <c:showVal val="0"/>
            <c:showCatName val="0"/>
            <c:showSerName val="0"/>
            <c:showPercent val="0"/>
            <c:showBubbleSize val="0"/>
            <c:showLeaderLines val="0"/>
          </c:dLbls>
          <c:trendline>
            <c:spPr>
              <a:noFill/>
              <a:ln w="25400" cap="flat">
                <a:solidFill>
                  <a:srgbClr val="33B4FF"/>
                </a:solidFill>
                <a:prstDash val="solid"/>
                <a:miter lim="400000"/>
              </a:ln>
              <a:effectLst>
                <a:outerShdw sx="100000" sy="100000" kx="0" ky="0" algn="tl" rotWithShape="1" blurRad="12700" dist="25400" dir="7320000">
                  <a:srgbClr val="000000">
                    <a:alpha val="25000"/>
                  </a:srgbClr>
                </a:outerShdw>
              </a:effectLst>
            </c:spPr>
            <c:trendlineType val="linear"/>
            <c:forward val="0"/>
            <c:backward val="0"/>
            <c:dispRSqr val="0"/>
            <c:dispEq val="0"/>
          </c:trendline>
          <c:xVal>
            <c:numRef>
              <c:f>'Sheet 1 - car inventory'!$G$3:$G$55</c:f>
              <c:numCache>
                <c:ptCount val="52"/>
                <c:pt idx="1">
                  <c:v>8.000000</c:v>
                </c:pt>
                <c:pt idx="2">
                  <c:v>8.000000</c:v>
                </c:pt>
                <c:pt idx="3">
                  <c:v>6.000000</c:v>
                </c:pt>
                <c:pt idx="4">
                  <c:v>6.000000</c:v>
                </c:pt>
                <c:pt idx="5">
                  <c:v>6.000000</c:v>
                </c:pt>
                <c:pt idx="6">
                  <c:v>8.000000</c:v>
                </c:pt>
                <c:pt idx="7">
                  <c:v>8.000000</c:v>
                </c:pt>
                <c:pt idx="8">
                  <c:v>5.000000</c:v>
                </c:pt>
                <c:pt idx="9">
                  <c:v>1.000000</c:v>
                </c:pt>
                <c:pt idx="10">
                  <c:v>1.000000</c:v>
                </c:pt>
                <c:pt idx="11">
                  <c:v>2.000000</c:v>
                </c:pt>
                <c:pt idx="12">
                  <c:v>1.000000</c:v>
                </c:pt>
                <c:pt idx="13">
                  <c:v>1.000000</c:v>
                </c:pt>
                <c:pt idx="14">
                  <c:v>5.000000</c:v>
                </c:pt>
                <c:pt idx="15">
                  <c:v>2.000000</c:v>
                </c:pt>
                <c:pt idx="16">
                  <c:v>0.000000</c:v>
                </c:pt>
                <c:pt idx="17">
                  <c:v>4.000000</c:v>
                </c:pt>
                <c:pt idx="18">
                  <c:v>16.000000</c:v>
                </c:pt>
                <c:pt idx="19">
                  <c:v>14.000000</c:v>
                </c:pt>
                <c:pt idx="20">
                  <c:v>18.000000</c:v>
                </c:pt>
                <c:pt idx="21">
                  <c:v>16.000000</c:v>
                </c:pt>
                <c:pt idx="22">
                  <c:v>14.000000</c:v>
                </c:pt>
                <c:pt idx="23">
                  <c:v>12.000000</c:v>
                </c:pt>
                <c:pt idx="24">
                  <c:v>5.000000</c:v>
                </c:pt>
                <c:pt idx="25">
                  <c:v>12.000000</c:v>
                </c:pt>
                <c:pt idx="26">
                  <c:v>11.000000</c:v>
                </c:pt>
                <c:pt idx="27">
                  <c:v>0.000000</c:v>
                </c:pt>
                <c:pt idx="28">
                  <c:v>2.000000</c:v>
                </c:pt>
                <c:pt idx="29">
                  <c:v>2.000000</c:v>
                </c:pt>
                <c:pt idx="30">
                  <c:v>15.000000</c:v>
                </c:pt>
                <c:pt idx="31">
                  <c:v>13.000000</c:v>
                </c:pt>
                <c:pt idx="32">
                  <c:v>4.000000</c:v>
                </c:pt>
                <c:pt idx="33">
                  <c:v>4.000000</c:v>
                </c:pt>
                <c:pt idx="34">
                  <c:v>3.000000</c:v>
                </c:pt>
                <c:pt idx="35">
                  <c:v>2.000000</c:v>
                </c:pt>
                <c:pt idx="36">
                  <c:v>1.000000</c:v>
                </c:pt>
                <c:pt idx="37">
                  <c:v>9.000000</c:v>
                </c:pt>
                <c:pt idx="38">
                  <c:v>7.000000</c:v>
                </c:pt>
                <c:pt idx="39">
                  <c:v>6.000000</c:v>
                </c:pt>
                <c:pt idx="40">
                  <c:v>13.000000</c:v>
                </c:pt>
                <c:pt idx="41">
                  <c:v>0.000000</c:v>
                </c:pt>
                <c:pt idx="42">
                  <c:v>10.000000</c:v>
                </c:pt>
                <c:pt idx="43">
                  <c:v>7.000000</c:v>
                </c:pt>
                <c:pt idx="44">
                  <c:v>3.000000</c:v>
                </c:pt>
                <c:pt idx="45">
                  <c:v>15.000000</c:v>
                </c:pt>
                <c:pt idx="46">
                  <c:v>14.000000</c:v>
                </c:pt>
                <c:pt idx="47">
                  <c:v>10.000000</c:v>
                </c:pt>
                <c:pt idx="48">
                  <c:v>10.000000</c:v>
                </c:pt>
                <c:pt idx="49">
                  <c:v>3.000000</c:v>
                </c:pt>
                <c:pt idx="50">
                  <c:v>2.000000</c:v>
                </c:pt>
                <c:pt idx="51">
                  <c:v>1.000000</c:v>
                </c:pt>
                <c:pt idx="52">
                  <c:v>1.000000</c:v>
                </c:pt>
              </c:numCache>
            </c:numRef>
          </c:xVal>
          <c:yVal>
            <c:numRef>
              <c:f>'Sheet 1 - car inventory'!$H$3:$H$55</c:f>
              <c:numCache>
                <c:ptCount val="52"/>
                <c:pt idx="1">
                  <c:v>40326.800000</c:v>
                </c:pt>
                <c:pt idx="2">
                  <c:v>44974.800000</c:v>
                </c:pt>
                <c:pt idx="3">
                  <c:v>44946.500000</c:v>
                </c:pt>
                <c:pt idx="4">
                  <c:v>37558.800000</c:v>
                </c:pt>
                <c:pt idx="5">
                  <c:v>36438.500000</c:v>
                </c:pt>
                <c:pt idx="6">
                  <c:v>46311.400000</c:v>
                </c:pt>
                <c:pt idx="7">
                  <c:v>52229.500000</c:v>
                </c:pt>
                <c:pt idx="8">
                  <c:v>35137.000000</c:v>
                </c:pt>
                <c:pt idx="9">
                  <c:v>27637.100000</c:v>
                </c:pt>
                <c:pt idx="10">
                  <c:v>27534.800000</c:v>
                </c:pt>
                <c:pt idx="11">
                  <c:v>19341.700000</c:v>
                </c:pt>
                <c:pt idx="12">
                  <c:v>22521.600000</c:v>
                </c:pt>
                <c:pt idx="13">
                  <c:v>13682.900000</c:v>
                </c:pt>
                <c:pt idx="14">
                  <c:v>28464.800000</c:v>
                </c:pt>
                <c:pt idx="15">
                  <c:v>19421.100000</c:v>
                </c:pt>
                <c:pt idx="16">
                  <c:v>14289.600000</c:v>
                </c:pt>
                <c:pt idx="17">
                  <c:v>31144.400000</c:v>
                </c:pt>
                <c:pt idx="18">
                  <c:v>83162.700000</c:v>
                </c:pt>
                <c:pt idx="19">
                  <c:v>80685.800000</c:v>
                </c:pt>
                <c:pt idx="20">
                  <c:v>114660.600000</c:v>
                </c:pt>
                <c:pt idx="21">
                  <c:v>93382.600000</c:v>
                </c:pt>
                <c:pt idx="22">
                  <c:v>85928.000000</c:v>
                </c:pt>
                <c:pt idx="23">
                  <c:v>67829.100000</c:v>
                </c:pt>
                <c:pt idx="24">
                  <c:v>48114.200000</c:v>
                </c:pt>
                <c:pt idx="25">
                  <c:v>64467.400000</c:v>
                </c:pt>
                <c:pt idx="26">
                  <c:v>73444.400000</c:v>
                </c:pt>
                <c:pt idx="27">
                  <c:v>17556.300000</c:v>
                </c:pt>
                <c:pt idx="28">
                  <c:v>29601.900000</c:v>
                </c:pt>
                <c:pt idx="29">
                  <c:v>22128.200000</c:v>
                </c:pt>
                <c:pt idx="30">
                  <c:v>82374.000000</c:v>
                </c:pt>
                <c:pt idx="31">
                  <c:v>69891.900000</c:v>
                </c:pt>
                <c:pt idx="32">
                  <c:v>22573.000000</c:v>
                </c:pt>
                <c:pt idx="33">
                  <c:v>33477.200000</c:v>
                </c:pt>
                <c:pt idx="34">
                  <c:v>30555.300000</c:v>
                </c:pt>
                <c:pt idx="35">
                  <c:v>24513.200000</c:v>
                </c:pt>
                <c:pt idx="36">
                  <c:v>13867.600000</c:v>
                </c:pt>
                <c:pt idx="37">
                  <c:v>60389.500000</c:v>
                </c:pt>
                <c:pt idx="38">
                  <c:v>50854.100000</c:v>
                </c:pt>
                <c:pt idx="39">
                  <c:v>42504.600000</c:v>
                </c:pt>
                <c:pt idx="40">
                  <c:v>68658.900000</c:v>
                </c:pt>
                <c:pt idx="41">
                  <c:v>3708.100000</c:v>
                </c:pt>
                <c:pt idx="42">
                  <c:v>64542.000000</c:v>
                </c:pt>
                <c:pt idx="43">
                  <c:v>42074.200000</c:v>
                </c:pt>
                <c:pt idx="44">
                  <c:v>27394.200000</c:v>
                </c:pt>
                <c:pt idx="45">
                  <c:v>79420.600000</c:v>
                </c:pt>
                <c:pt idx="46">
                  <c:v>77243.100000</c:v>
                </c:pt>
                <c:pt idx="47">
                  <c:v>72527.200000</c:v>
                </c:pt>
                <c:pt idx="48">
                  <c:v>52699.400000</c:v>
                </c:pt>
                <c:pt idx="49">
                  <c:v>29102.300000</c:v>
                </c:pt>
                <c:pt idx="50">
                  <c:v>22282.000000</c:v>
                </c:pt>
                <c:pt idx="51">
                  <c:v>20223.900000</c:v>
                </c:pt>
                <c:pt idx="52">
                  <c:v>22188.500000</c:v>
                </c:pt>
              </c:numCache>
            </c:numRef>
          </c:yVal>
          <c:smooth val="0"/>
        </c:ser>
        <c:axId val="2094734552"/>
        <c:axId val="2094734553"/>
      </c:scatterChart>
      <c:valAx>
        <c:axId val="2094734552"/>
        <c:scaling>
          <c:orientation val="minMax"/>
        </c:scaling>
        <c:delete val="0"/>
        <c:axPos val="b"/>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800" u="none">
                <a:solidFill>
                  <a:srgbClr val="000000"/>
                </a:solidFill>
                <a:latin typeface="Helvetica Neue"/>
              </a:defRPr>
            </a:pPr>
          </a:p>
        </c:txPr>
        <c:crossAx val="2094734553"/>
        <c:crosses val="autoZero"/>
        <c:crossBetween val="between"/>
        <c:majorUnit val="4.5"/>
        <c:minorUnit val="2.25"/>
      </c:val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800" u="none">
                <a:solidFill>
                  <a:srgbClr val="000000"/>
                </a:solidFill>
                <a:latin typeface="Helvetica Neue"/>
              </a:defRPr>
            </a:pPr>
          </a:p>
        </c:txPr>
        <c:crossAx val="2094734552"/>
        <c:crosses val="autoZero"/>
        <c:crossBetween val="between"/>
        <c:majorUnit val="30000"/>
        <c:minorUnit val="15000"/>
      </c:valAx>
      <c:spPr>
        <a:solidFill>
          <a:srgbClr val="FFFFFF"/>
        </a:solidFill>
        <a:ln w="12700" cap="flat">
          <a:noFill/>
          <a:miter lim="400000"/>
        </a:ln>
        <a:effectLst/>
      </c:spPr>
    </c:plotArea>
    <c:plotVisOnly val="1"/>
    <c:dispBlanksAs val="gap"/>
  </c:chart>
  <c:spPr>
    <a:solidFill>
      <a:srgbClr val="FFFFFF"/>
    </a:solidFill>
    <a:ln w="12700" cap="flat">
      <a:solidFill>
        <a:srgbClr val="888888"/>
      </a:solidFill>
      <a:prstDash val="solid"/>
      <a:round/>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pivotSource>
    <c:name>[Tutorial 1-Assignment 7.xlsx]Table 1 Pivot - Table 1 Pivot!Table 1 Pivot</c:name>
    <c:fmtId val="0"/>
  </c:pivotSource>
  <c:chart>
    <c:title>
      <c:tx>
        <c:rich>
          <a:bodyPr rot="0"/>
          <a:lstStyle/>
          <a:p>
            <a:pPr>
              <a:defRPr b="0" i="0" strike="noStrike" sz="1620" u="none">
                <a:solidFill>
                  <a:srgbClr val="000000"/>
                </a:solidFill>
                <a:latin typeface="Helvetica Neue"/>
              </a:defRPr>
            </a:pPr>
            <a:r>
              <a:rPr b="0" i="0" strike="noStrike" sz="1620" u="none">
                <a:solidFill>
                  <a:srgbClr val="000000"/>
                </a:solidFill>
                <a:latin typeface="Helvetica Neue"/>
              </a:rPr>
              <a:t>Grand Total H (Sum)</a:t>
            </a:r>
          </a:p>
        </c:rich>
      </c:tx>
      <c:layout>
        <c:manualLayout>
          <c:xMode val="edge"/>
          <c:yMode val="edge"/>
          <c:x val="0.394894"/>
          <c:y val="0.136359"/>
          <c:w val="0.201073"/>
          <c:h val="0.0509698"/>
        </c:manualLayout>
      </c:layout>
      <c:overlay val="1"/>
      <c:spPr>
        <a:noFill/>
        <a:effectLst/>
      </c:spPr>
    </c:title>
    <c:autoTitleDeleted val="1"/>
    <c:plotArea>
      <c:layout>
        <c:manualLayout>
          <c:layoutTarget val="inner"/>
          <c:xMode val="edge"/>
          <c:yMode val="edge"/>
          <c:x val="0.116888"/>
          <c:y val="0.187328"/>
          <c:w val="0.873973"/>
          <c:h val="0.718885"/>
        </c:manualLayout>
      </c:layout>
      <c:barChart>
        <c:barDir val="col"/>
        <c:grouping val="clustered"/>
        <c:varyColors val="0"/>
        <c:ser>
          <c:idx val="0"/>
          <c:order val="0"/>
          <c:tx>
            <c:strRef>
              <c:f>'Table 1 Pivot - Table 1 Pivot'!$B$2</c:f>
              <c:strCache>
                <c:ptCount val="1"/>
                <c:pt idx="0">
                  <c:v>Grand Total H (Sum)</c:v>
                </c:pt>
              </c:strCache>
            </c:strRef>
          </c:tx>
          <c:spPr>
            <a:solidFill>
              <a:schemeClr val="accent1"/>
            </a:solidFill>
            <a:ln w="9525" cap="flat">
              <a:solidFill>
                <a:srgbClr val="F9F9F9"/>
              </a:solidFill>
              <a:prstDash val="solid"/>
              <a:round/>
            </a:ln>
            <a:effectLst/>
          </c:spPr>
          <c:invertIfNegative val="0"/>
          <c:dLbls>
            <c:numFmt formatCode="#,##0" sourceLinked="1"/>
            <c:txPr>
              <a:bodyPr/>
              <a:lstStyle/>
              <a:p>
                <a:pPr>
                  <a:defRPr b="0" i="0" strike="noStrike" sz="1620" u="none">
                    <a:solidFill>
                      <a:srgbClr val="000000"/>
                    </a:solidFill>
                    <a:latin typeface="Helvetica Neue"/>
                  </a:defRPr>
                </a:pPr>
              </a:p>
            </c:txPr>
            <c:dLblPos val="outEnd"/>
            <c:showLegendKey val="0"/>
            <c:showVal val="0"/>
            <c:showCatName val="0"/>
            <c:showSerName val="0"/>
            <c:showPercent val="0"/>
            <c:showBubbleSize val="0"/>
            <c:showLeaderLines val="0"/>
          </c:dLbls>
          <c:cat>
            <c:strRef>
              <c:f>'Table 1 Pivot - Table 1 Pivot'!$A$3:$A$22</c:f>
              <c:strCache>
                <c:ptCount val="20"/>
                <c:pt idx="0">
                  <c:v>Bard</c:v>
                </c:pt>
                <c:pt idx="1">
                  <c:v>car inventory</c:v>
                </c:pt>
                <c:pt idx="2">
                  <c:v>Chan</c:v>
                </c:pt>
                <c:pt idx="3">
                  <c:v>Driver</c:v>
                </c:pt>
                <c:pt idx="4">
                  <c:v>Ewenty</c:v>
                </c:pt>
                <c:pt idx="5">
                  <c:v>Gaul</c:v>
                </c:pt>
                <c:pt idx="6">
                  <c:v>Howard</c:v>
                </c:pt>
                <c:pt idx="7">
                  <c:v>Hulinski</c:v>
                </c:pt>
                <c:pt idx="8">
                  <c:v>Jones</c:v>
                </c:pt>
                <c:pt idx="9">
                  <c:v>Lyon</c:v>
                </c:pt>
                <c:pt idx="10">
                  <c:v>McCall</c:v>
                </c:pt>
                <c:pt idx="11">
                  <c:v>Praulty</c:v>
                </c:pt>
                <c:pt idx="12">
                  <c:v>Rodriguez</c:v>
                </c:pt>
                <c:pt idx="13">
                  <c:v>Santos</c:v>
                </c:pt>
                <c:pt idx="14">
                  <c:v>Smith</c:v>
                </c:pt>
                <c:pt idx="15">
                  <c:v>Swartz</c:v>
                </c:pt>
                <c:pt idx="16">
                  <c:v>Torrens</c:v>
                </c:pt>
                <c:pt idx="17">
                  <c:v>Vizzini</c:v>
                </c:pt>
                <c:pt idx="18">
                  <c:v>Yousef</c:v>
                </c:pt>
                <c:pt idx="19">
                  <c:v>(blank)</c:v>
                </c:pt>
              </c:strCache>
            </c:strRef>
          </c:cat>
          <c:val>
            <c:numRef>
              <c:f>'Table 1 Pivot - Table 1 Pivot'!$B$3:$B$22</c:f>
              <c:numCache>
                <c:ptCount val="20"/>
                <c:pt idx="0">
                  <c:v>144647.700000</c:v>
                </c:pt>
                <c:pt idx="1">
                  <c:v>0.000000</c:v>
                </c:pt>
                <c:pt idx="2">
                  <c:v>150656.400000</c:v>
                </c:pt>
                <c:pt idx="3">
                  <c:v>0.000000</c:v>
                </c:pt>
                <c:pt idx="4">
                  <c:v>154427.900000</c:v>
                </c:pt>
                <c:pt idx="5">
                  <c:v>179986.000000</c:v>
                </c:pt>
                <c:pt idx="6">
                  <c:v>143640.700000</c:v>
                </c:pt>
                <c:pt idx="7">
                  <c:v>135078.200000</c:v>
                </c:pt>
                <c:pt idx="8">
                  <c:v>184693.800000</c:v>
                </c:pt>
                <c:pt idx="9">
                  <c:v>127731.300000</c:v>
                </c:pt>
                <c:pt idx="10">
                  <c:v>70964.900000</c:v>
                </c:pt>
                <c:pt idx="11">
                  <c:v>65315.000000</c:v>
                </c:pt>
                <c:pt idx="12">
                  <c:v>138561.500000</c:v>
                </c:pt>
                <c:pt idx="13">
                  <c:v>141229.400000</c:v>
                </c:pt>
                <c:pt idx="14">
                  <c:v>305432.400000</c:v>
                </c:pt>
                <c:pt idx="15">
                  <c:v>177713.900000</c:v>
                </c:pt>
                <c:pt idx="16">
                  <c:v>65964.900000</c:v>
                </c:pt>
                <c:pt idx="17">
                  <c:v>130601.600000</c:v>
                </c:pt>
                <c:pt idx="18">
                  <c:v>19341.700000</c:v>
                </c:pt>
                <c:pt idx="19">
                  <c:v>0.000000</c:v>
                </c:pt>
              </c:numCache>
            </c:numRef>
          </c:val>
        </c:ser>
        <c:gapWidth val="100"/>
        <c:overlap val="0"/>
        <c:axId val="2094734552"/>
        <c:axId val="2094734553"/>
      </c:barChart>
      <c:catAx>
        <c:axId val="2094734552"/>
        <c:scaling>
          <c:orientation val="minMax"/>
        </c:scaling>
        <c:delete val="0"/>
        <c:axPos val="b"/>
        <c:numFmt formatCode="General" sourceLinked="1"/>
        <c:majorTickMark val="out"/>
        <c:minorTickMark val="none"/>
        <c:tickLblPos val="low"/>
        <c:spPr>
          <a:ln w="12700" cap="flat">
            <a:solidFill>
              <a:srgbClr val="888888"/>
            </a:solidFill>
            <a:prstDash val="solid"/>
            <a:round/>
          </a:ln>
        </c:spPr>
        <c:txPr>
          <a:bodyPr rot="0"/>
          <a:lstStyle/>
          <a:p>
            <a:pPr>
              <a:defRPr b="0" i="0" strike="noStrike" sz="1620" u="none">
                <a:solidFill>
                  <a:srgbClr val="000000"/>
                </a:solidFill>
                <a:latin typeface="Helvetica Neue"/>
              </a:defRPr>
            </a:pPr>
          </a:p>
        </c:txPr>
        <c:crossAx val="2094734553"/>
        <c:crosses val="autoZero"/>
        <c:auto val="1"/>
        <c:lblAlgn val="ctr"/>
        <c:noMultiLvlLbl val="0"/>
      </c:cat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620" u="none">
                <a:solidFill>
                  <a:srgbClr val="000000"/>
                </a:solidFill>
                <a:latin typeface="Helvetica Neue"/>
              </a:defRPr>
            </a:pPr>
          </a:p>
        </c:txPr>
        <c:crossAx val="2094734552"/>
        <c:crosses val="autoZero"/>
        <c:crossBetween val="between"/>
        <c:majorUnit val="100000"/>
        <c:minorUnit val="50000"/>
      </c:valAx>
      <c:spPr>
        <a:solidFill>
          <a:srgbClr val="FFFFFF"/>
        </a:solidFill>
        <a:ln w="12700" cap="flat">
          <a:noFill/>
          <a:miter lim="400000"/>
        </a:ln>
        <a:effectLst/>
      </c:spPr>
    </c:plotArea>
    <c:legend>
      <c:legendPos val="t"/>
      <c:layout>
        <c:manualLayout>
          <c:xMode val="edge"/>
          <c:yMode val="edge"/>
          <c:x val="0.0943592"/>
          <c:y val="0"/>
          <c:w val="0.905641"/>
          <c:h val="0.0759698"/>
        </c:manualLayout>
      </c:layout>
      <c:overlay val="1"/>
      <c:spPr>
        <a:noFill/>
        <a:ln w="12700" cap="flat">
          <a:noFill/>
          <a:miter lim="400000"/>
        </a:ln>
        <a:effectLst/>
      </c:spPr>
      <c:txPr>
        <a:bodyPr rot="0"/>
        <a:lstStyle/>
        <a:p>
          <a:pPr>
            <a:defRPr b="0" i="0" strike="noStrike" sz="1620" u="none">
              <a:solidFill>
                <a:srgbClr val="000000"/>
              </a:solidFill>
              <a:latin typeface="Helvetica Neue"/>
            </a:defRPr>
          </a:pPr>
        </a:p>
      </c:txPr>
    </c:legend>
    <c:plotVisOnly val="1"/>
    <c:dispBlanksAs val="gap"/>
  </c:chart>
  <c:spPr>
    <a:solidFill>
      <a:srgbClr val="FFFFFF"/>
    </a:solidFill>
    <a:ln w="12700" cap="flat">
      <a:solidFill>
        <a:srgbClr val="888888"/>
      </a:solidFill>
      <a:prstDash val="solid"/>
      <a:round/>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_rels/drawing2.xml.rels><?xml version="1.0" encoding="UTF-8"?>
<Relationships xmlns="http://schemas.openxmlformats.org/package/2006/relationships"><Relationship Id="rId1" Type="http://schemas.openxmlformats.org/officeDocument/2006/relationships/chart" Target="../charts/char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15</xdr:col>
      <xdr:colOff>2323</xdr:colOff>
      <xdr:row>1</xdr:row>
      <xdr:rowOff>0</xdr:rowOff>
    </xdr:from>
    <xdr:to>
      <xdr:col>27</xdr:col>
      <xdr:colOff>241876</xdr:colOff>
      <xdr:row>15</xdr:row>
      <xdr:rowOff>41123</xdr:rowOff>
    </xdr:to>
    <xdr:graphicFrame>
      <xdr:nvGraphicFramePr>
        <xdr:cNvPr id="2" name="Scatter Chart"/>
        <xdr:cNvGraphicFramePr/>
      </xdr:nvGraphicFramePr>
      <xdr:xfrm>
        <a:off x="12207023" y="0"/>
        <a:ext cx="7859554" cy="3707614"/>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443216</xdr:colOff>
      <xdr:row>27</xdr:row>
      <xdr:rowOff>22841</xdr:rowOff>
    </xdr:from>
    <xdr:to>
      <xdr:col>9</xdr:col>
      <xdr:colOff>642160</xdr:colOff>
      <xdr:row>51</xdr:row>
      <xdr:rowOff>158110</xdr:rowOff>
    </xdr:to>
    <xdr:graphicFrame>
      <xdr:nvGraphicFramePr>
        <xdr:cNvPr id="4" name="2D Column Chart"/>
        <xdr:cNvGraphicFramePr/>
      </xdr:nvGraphicFramePr>
      <xdr:xfrm>
        <a:off x="443216" y="5186026"/>
        <a:ext cx="9342945" cy="4371990"/>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r="http://schemas.openxmlformats.org/officeDocument/2006/relationships" xmlns:mc="http://schemas.openxmlformats.org/markup-compatibility/2006" xmlns="http://schemas.openxmlformats.org/spreadsheetml/2006/main" r:id="rId1" refreshedDate="0" recordCount="65" createdVersion="7">
  <cacheSource type="worksheet">
    <worksheetSource ref="A1:N68" sheet="Sheet 1 - car inventory"/>
  </cacheSource>
  <cacheFields count="14">
    <cacheField name=" " numFmtId="0">
      <sharedItems containsNonDate="0" containsBlank="1" count="55">
        <s v="car inventory"/>
        <s v="Car ID"/>
        <s v="FD06MTG001"/>
        <s v="FD06MTG002"/>
        <s v="FD08MTG003"/>
        <s v="FD08MTG004"/>
        <s v="FD08MTG005"/>
        <s v="FDO6FCS006"/>
        <s v="FD06FCS007"/>
        <s v="FD09FCS008"/>
        <s v="FD13FCS009"/>
        <s v="FD13FCS010"/>
        <s v="FD12FCS011"/>
        <s v="FD13FCS012"/>
        <s v="FD13FCS013"/>
        <s v="GMO9CMR014"/>
        <s v="GM12CMR015"/>
        <s v="GM14CMR016"/>
        <s v="GM10SLV017"/>
        <s v="GM98SLV018"/>
        <s v="GM00SLV019"/>
        <s v="TY96CAM020"/>
        <s v="TY98CAM021"/>
        <s v="TY00CAM022"/>
        <s v="TY02CAM023"/>
        <s v="TY09CAM024"/>
        <s v="TY02COR025"/>
        <s v="TY03COR026"/>
        <s v="TY14COR027"/>
        <s v="TY12COR028"/>
        <s v="TY12CAM029"/>
        <s v="HO99CIV030"/>
        <s v="HO01CIV031"/>
        <s v="HO10CIV032"/>
        <s v="HO10CIV033"/>
        <s v="HO11CIV034"/>
        <s v="HO12CIV035"/>
        <s v="HO13CIV036"/>
        <s v="HOO5ODY037"/>
        <s v="HO07ODY038"/>
        <s v="HO08ODY039"/>
        <s v="HO010ODY040"/>
        <s v="HO14ODY041"/>
        <s v="CR04PTC042"/>
        <s v="CR07PTC043"/>
        <s v="CR11PTC044"/>
        <s v="CR99CAR045"/>
        <s v="CR00CAR046"/>
        <s v="CR04CAR047"/>
        <s v="CR04CAR048"/>
        <s v="HY11ELA049"/>
        <s v="HY12ELA050"/>
        <s v="HY13ELA051"/>
        <s v="HY13ELA052"/>
        <m/>
      </sharedItems>
    </cacheField>
    <cacheField name=" 2" numFmtId="0">
      <sharedItems containsNonDate="0" containsBlank="1" count="8">
        <m/>
        <s v="Make"/>
        <s v="FD"/>
        <s v="GM"/>
        <s v="TY"/>
        <s v="HO"/>
        <s v="CR"/>
        <s v="HY"/>
      </sharedItems>
    </cacheField>
    <cacheField name=" 3" numFmtId="0">
      <sharedItems containsNonDate="0" containsBlank="1" count="8">
        <m/>
        <s v="Make (Full Name)"/>
        <s v="Ford"/>
        <s v="Toyota"/>
        <s v="Honda"/>
        <s v="Chrysler"/>
        <s v="Hundai"/>
        <s v="General Motors"/>
      </sharedItems>
    </cacheField>
    <cacheField name=" 4" numFmtId="0">
      <sharedItems containsNonDate="0" containsBlank="1" count="13">
        <m/>
        <s v="Model"/>
        <s v="MTG"/>
        <s v="FCS"/>
        <s v="CMR"/>
        <s v="SLV"/>
        <s v="CAM"/>
        <s v="COR"/>
        <s v="CIV"/>
        <s v="ODY"/>
        <s v="PTC"/>
        <s v="CAR"/>
        <s v="ELA"/>
      </sharedItems>
    </cacheField>
    <cacheField name=" 5" numFmtId="0">
      <sharedItems containsNonDate="0" containsBlank="1" count="13">
        <m/>
        <s v="Model (Full Name)"/>
        <s v="Mustang"/>
        <s v="Focus"/>
        <s v="Camero"/>
        <s v="Silverado"/>
        <s v="Camrey"/>
        <s v="Corola"/>
        <s v="Civic"/>
        <s v="Odyssey"/>
        <s v="PT Cruiser"/>
        <s v="Caravan"/>
        <s v="Elantra"/>
      </sharedItems>
    </cacheField>
    <cacheField name=" 6" numFmtId="0">
      <sharedItems containsNonDate="0" containsBlank="1" containsMixedTypes="1" containsNumber="1" containsInteger="1" minValue="5" maxValue="9" count="22">
        <m/>
        <s v="Manufacture Year"/>
        <s v="06"/>
        <s v="08"/>
        <n v="6"/>
        <s v="09"/>
        <s v="13"/>
        <s v="12"/>
        <n v="9"/>
        <s v="14"/>
        <s v="10"/>
        <s v="98"/>
        <s v="00"/>
        <s v="96"/>
        <s v="02"/>
        <s v="03"/>
        <s v="99"/>
        <s v="01"/>
        <s v="11"/>
        <n v="5"/>
        <s v="07"/>
        <s v="04"/>
      </sharedItems>
    </cacheField>
    <cacheField name=" 7" numFmtId="0">
      <sharedItems containsNonDate="0" containsBlank="1" containsMixedTypes="1" containsNumber="1" containsInteger="1" minValue="0" maxValue="18" count="20">
        <m/>
        <s v="Age"/>
        <n v="8"/>
        <n v="6"/>
        <n v="5"/>
        <n v="1"/>
        <n v="2"/>
        <n v="0"/>
        <n v="4"/>
        <n v="16"/>
        <n v="14"/>
        <n v="18"/>
        <n v="12"/>
        <n v="11"/>
        <n v="15"/>
        <n v="13"/>
        <n v="3"/>
        <n v="9"/>
        <n v="7"/>
        <n v="10"/>
      </sharedItems>
    </cacheField>
    <cacheField name=" 8" numFmtId="0">
      <sharedItems containsNonDate="0" containsBlank="1" containsMixedTypes="1" containsNumber="1" minValue="3708.1" maxValue="114660.6" count="54">
        <m/>
        <s v="Miles"/>
        <n v="40326.8"/>
        <n v="44974.8"/>
        <n v="44946.5"/>
        <n v="37558.8"/>
        <n v="36438.5"/>
        <n v="46311.4"/>
        <n v="52229.5"/>
        <n v="35137"/>
        <n v="27637.1"/>
        <n v="27534.8"/>
        <n v="19341.7"/>
        <n v="22521.6"/>
        <n v="13682.9"/>
        <n v="28464.8"/>
        <n v="19421.1"/>
        <n v="14289.6"/>
        <n v="31144.4"/>
        <n v="83162.7"/>
        <n v="80685.8"/>
        <n v="114660.6"/>
        <n v="93382.60000000001"/>
        <n v="85928"/>
        <n v="67829.10000000001"/>
        <n v="48114.2"/>
        <n v="64467.4"/>
        <n v="73444.39999999999"/>
        <n v="17556.3"/>
        <n v="29601.9"/>
        <n v="22128.2"/>
        <n v="82374"/>
        <n v="69891.89999999999"/>
        <n v="22573"/>
        <n v="33477.2"/>
        <n v="30555.3"/>
        <n v="24513.2"/>
        <n v="13867.6"/>
        <n v="60389.5"/>
        <n v="50854.1"/>
        <n v="42504.6"/>
        <n v="68658.89999999999"/>
        <n v="3708.1"/>
        <n v="64542"/>
        <n v="42074.2"/>
        <n v="27394.2"/>
        <n v="79420.60000000001"/>
        <n v="77243.10000000001"/>
        <n v="72527.2"/>
        <n v="52699.4"/>
        <n v="29102.3"/>
        <n v="22282"/>
        <n v="20223.9"/>
        <n v="22188.5"/>
      </sharedItems>
    </cacheField>
    <cacheField name=" 9" numFmtId="0">
      <sharedItems containsNonDate="0" containsBlank="1" containsMixedTypes="1" containsNumber="1" minValue="4744.32941176471" maxValue="35112.6" count="54">
        <m/>
        <s v="Miles / Year"/>
        <n v="4744.32941176471"/>
        <n v="5291.15294117647"/>
        <n v="6914.84615384615"/>
        <n v="5778.27692307692"/>
        <n v="5605.92307692308"/>
        <n v="5448.4"/>
        <n v="6144.64705882353"/>
        <n v="6388.54545454545"/>
        <n v="18424.7333333333"/>
        <n v="18356.5333333333"/>
        <n v="7736.68"/>
        <n v="15014.4"/>
        <n v="9121.933333333331"/>
        <n v="5175.41818181818"/>
        <n v="7768.44"/>
        <n v="28579.2"/>
        <n v="6920.97777777778"/>
        <n v="5040.16363636364"/>
        <n v="5564.53793103448"/>
        <n v="6197.87027027027"/>
        <n v="5659.55151515152"/>
        <n v="5926.06896551724"/>
        <n v="5426.328"/>
        <n v="8748.03636363636"/>
        <n v="5157.392"/>
        <n v="6386.46956521739"/>
        <n v="35112.6"/>
        <n v="11840.76"/>
        <n v="8851.280000000001"/>
        <n v="5314.45161290323"/>
        <n v="5177.17777777778"/>
        <n v="5016.22222222222"/>
        <n v="7439.37777777778"/>
        <n v="8730.085714285709"/>
        <n v="9805.280000000001"/>
        <n v="9245.066666666669"/>
        <n v="6356.78947368421"/>
        <n v="6780.54666666667"/>
        <n v="6539.16923076923"/>
        <n v="5085.84444444444"/>
        <n v="7416.2"/>
        <n v="6146.85714285714"/>
        <n v="5609.89333333333"/>
        <n v="7826.91428571429"/>
        <n v="5123.90967741935"/>
        <n v="5327.11034482759"/>
        <n v="6907.35238095238"/>
        <n v="5018.99047619048"/>
        <n v="8314.94285714286"/>
        <n v="8912.799999999999"/>
        <n v="13482.6"/>
        <n v="14792.3333333333"/>
      </sharedItems>
    </cacheField>
    <cacheField name=" 10" numFmtId="0">
      <sharedItems containsNonDate="0" containsBlank="1" count="7">
        <m/>
        <s v="Color"/>
        <s v="Black"/>
        <s v="White"/>
        <s v="Green"/>
        <s v="Blue"/>
        <s v="Red"/>
      </sharedItems>
    </cacheField>
    <cacheField name=" 11" numFmtId="0">
      <sharedItems containsNonDate="0" containsBlank="1" count="19">
        <m/>
        <s v="Driver"/>
        <s v="Smith"/>
        <s v="McCall"/>
        <s v="Lyon"/>
        <s v="Jones"/>
        <s v="Ewenty"/>
        <s v="Howard"/>
        <s v="Praulty"/>
        <s v="Yousef"/>
        <s v="Vizzini"/>
        <s v="Rodriguez"/>
        <s v="Santos"/>
        <s v="Bard"/>
        <s v="Torrens"/>
        <s v="Hulinski"/>
        <s v="Chan"/>
        <s v="Swartz"/>
        <s v="Gaul"/>
      </sharedItems>
    </cacheField>
    <cacheField name=" 12" numFmtId="0">
      <sharedItems containsNonDate="0" containsBlank="1" containsMixedTypes="1" containsNumber="1" containsInteger="1" minValue="50000" maxValue="100000" count="5">
        <m/>
        <s v="Warantee Miles"/>
        <n v="50000"/>
        <n v="75000"/>
        <n v="100000"/>
      </sharedItems>
    </cacheField>
    <cacheField name=" 13" numFmtId="0">
      <sharedItems containsNonDate="0" containsBlank="1" count="4">
        <m/>
        <s v="Covered?"/>
        <s v="Y"/>
        <s v="Not Covered"/>
      </sharedItems>
    </cacheField>
    <cacheField name=" 14" numFmtId="0">
      <sharedItems containsNonDate="0" containsBlank="1" count="54">
        <m/>
        <s v="New Car ID"/>
        <s v="FD06MTGBla001"/>
        <s v="FD06MTGWhi002"/>
        <s v="FD08MTGGre003"/>
        <s v="FD08MTGBla004"/>
        <s v="FD08MTGWhi005"/>
        <s v="FD6FCSGre006"/>
        <s v="FD06FCSGre007"/>
        <s v="FD09FCSBla008"/>
        <s v="FD13FCSBla009"/>
        <s v="FD13FCSWhi010"/>
        <s v="FD12FCSWhi011"/>
        <s v="FD13FCSBla012"/>
        <s v="FD13FCSBla013"/>
        <s v="GM9CMRWhi014"/>
        <s v="GM12CMRBla015"/>
        <s v="GM14CMRWhi016"/>
        <s v="GM10SLVBla017"/>
        <s v="GM98SLVBla018"/>
        <s v="GM00SLVBlu019"/>
        <s v="TY96CAMGre020"/>
        <s v="TY98CAMBla021"/>
        <s v="TY00CAMGre022"/>
        <s v="TY02CAMBla023"/>
        <s v="TY09CAMWhi024"/>
        <s v="TY02CORRed025"/>
        <s v="TY03CORBla026"/>
        <s v="TY14CORBlu027"/>
        <s v="TY12CORBla028"/>
        <s v="TY12CAMBlu029"/>
        <s v="HO99CIVWhi030"/>
        <s v="HO01CIVBlu031"/>
        <s v="HO10CIVBlu032"/>
        <s v="HO10CIVBla033"/>
        <s v="HO11CIVBla034"/>
        <s v="HO12CIVBla035"/>
        <s v="HO13CIVBla036"/>
        <s v="HO5ODYWhi037"/>
        <s v="HO07ODYBla038"/>
        <s v="HO08ODYWhi039"/>
        <s v="HO01ODYBla040"/>
        <s v="HO14ODYBla041"/>
        <s v="CR04PTCBlu042"/>
        <s v="CR07PTCGre043"/>
        <s v="CR11PTCBla044"/>
        <s v="CR99CARGre045"/>
        <s v="CR00CARBla046"/>
        <s v="CR04CARWhi047"/>
        <s v="CR04CARRed048"/>
        <s v="HY11ELABla049"/>
        <s v="HY12ELABlu050"/>
        <s v="HY13ELABla051"/>
        <s v="HY13ELABlu052"/>
      </sharedItems>
    </cacheField>
  </cacheFields>
  <extLst>
    <ext xmlns:x14="http://schemas.microsoft.com/office/spreadsheetml/2009/9/main">
      <x14:pivotCacheDefinition/>
    </ext>
  </extLst>
</pivotCacheDefinition>
</file>

<file path=xl/pivotCache/pivotCacheRecords1.xml><?xml version="1.0" encoding="utf-8"?>
<pivotCacheRecords xmlns:r="http://schemas.openxmlformats.org/officeDocument/2006/relationships" xmlns="http://schemas.openxmlformats.org/spreadsheetml/2006/main" count="65">
  <r>
    <x v="0"/>
    <x v="0"/>
    <x v="0"/>
    <x v="0"/>
    <x v="0"/>
    <x v="0"/>
    <x v="0"/>
    <x v="0"/>
    <x v="0"/>
    <x v="0"/>
    <x v="0"/>
    <x v="0"/>
    <x v="0"/>
    <x v="0"/>
  </r>
  <r>
    <x v="1"/>
    <x v="1"/>
    <x v="1"/>
    <x v="1"/>
    <x v="1"/>
    <x v="1"/>
    <x v="1"/>
    <x v="1"/>
    <x v="1"/>
    <x v="1"/>
    <x v="1"/>
    <x v="1"/>
    <x v="1"/>
    <x v="1"/>
  </r>
  <r>
    <x v="2"/>
    <x v="2"/>
    <x v="2"/>
    <x v="2"/>
    <x v="2"/>
    <x v="2"/>
    <x v="2"/>
    <x v="2"/>
    <x v="2"/>
    <x v="2"/>
    <x v="2"/>
    <x v="2"/>
    <x v="2"/>
    <x v="2"/>
  </r>
  <r>
    <x v="3"/>
    <x v="2"/>
    <x v="2"/>
    <x v="2"/>
    <x v="2"/>
    <x v="2"/>
    <x v="2"/>
    <x v="3"/>
    <x v="3"/>
    <x v="3"/>
    <x v="3"/>
    <x v="2"/>
    <x v="2"/>
    <x v="3"/>
  </r>
  <r>
    <x v="4"/>
    <x v="2"/>
    <x v="2"/>
    <x v="2"/>
    <x v="2"/>
    <x v="3"/>
    <x v="3"/>
    <x v="4"/>
    <x v="4"/>
    <x v="4"/>
    <x v="4"/>
    <x v="2"/>
    <x v="2"/>
    <x v="4"/>
  </r>
  <r>
    <x v="5"/>
    <x v="2"/>
    <x v="2"/>
    <x v="2"/>
    <x v="2"/>
    <x v="3"/>
    <x v="3"/>
    <x v="5"/>
    <x v="5"/>
    <x v="2"/>
    <x v="5"/>
    <x v="2"/>
    <x v="2"/>
    <x v="5"/>
  </r>
  <r>
    <x v="6"/>
    <x v="2"/>
    <x v="2"/>
    <x v="2"/>
    <x v="2"/>
    <x v="3"/>
    <x v="3"/>
    <x v="6"/>
    <x v="6"/>
    <x v="3"/>
    <x v="2"/>
    <x v="2"/>
    <x v="2"/>
    <x v="6"/>
  </r>
  <r>
    <x v="7"/>
    <x v="2"/>
    <x v="2"/>
    <x v="3"/>
    <x v="3"/>
    <x v="4"/>
    <x v="2"/>
    <x v="7"/>
    <x v="7"/>
    <x v="4"/>
    <x v="6"/>
    <x v="3"/>
    <x v="2"/>
    <x v="7"/>
  </r>
  <r>
    <x v="8"/>
    <x v="2"/>
    <x v="2"/>
    <x v="3"/>
    <x v="3"/>
    <x v="2"/>
    <x v="2"/>
    <x v="8"/>
    <x v="8"/>
    <x v="4"/>
    <x v="4"/>
    <x v="3"/>
    <x v="2"/>
    <x v="8"/>
  </r>
  <r>
    <x v="9"/>
    <x v="2"/>
    <x v="2"/>
    <x v="3"/>
    <x v="3"/>
    <x v="5"/>
    <x v="4"/>
    <x v="9"/>
    <x v="9"/>
    <x v="2"/>
    <x v="7"/>
    <x v="3"/>
    <x v="2"/>
    <x v="9"/>
  </r>
  <r>
    <x v="10"/>
    <x v="2"/>
    <x v="2"/>
    <x v="3"/>
    <x v="3"/>
    <x v="6"/>
    <x v="5"/>
    <x v="10"/>
    <x v="10"/>
    <x v="2"/>
    <x v="2"/>
    <x v="3"/>
    <x v="2"/>
    <x v="10"/>
  </r>
  <r>
    <x v="11"/>
    <x v="2"/>
    <x v="2"/>
    <x v="3"/>
    <x v="3"/>
    <x v="6"/>
    <x v="5"/>
    <x v="11"/>
    <x v="11"/>
    <x v="3"/>
    <x v="8"/>
    <x v="3"/>
    <x v="2"/>
    <x v="11"/>
  </r>
  <r>
    <x v="12"/>
    <x v="2"/>
    <x v="2"/>
    <x v="3"/>
    <x v="3"/>
    <x v="7"/>
    <x v="6"/>
    <x v="12"/>
    <x v="12"/>
    <x v="3"/>
    <x v="9"/>
    <x v="3"/>
    <x v="2"/>
    <x v="12"/>
  </r>
  <r>
    <x v="13"/>
    <x v="2"/>
    <x v="2"/>
    <x v="3"/>
    <x v="3"/>
    <x v="6"/>
    <x v="5"/>
    <x v="13"/>
    <x v="13"/>
    <x v="2"/>
    <x v="10"/>
    <x v="3"/>
    <x v="2"/>
    <x v="13"/>
  </r>
  <r>
    <x v="14"/>
    <x v="2"/>
    <x v="2"/>
    <x v="3"/>
    <x v="3"/>
    <x v="6"/>
    <x v="5"/>
    <x v="14"/>
    <x v="14"/>
    <x v="2"/>
    <x v="11"/>
    <x v="3"/>
    <x v="2"/>
    <x v="14"/>
  </r>
  <r>
    <x v="15"/>
    <x v="3"/>
    <x v="2"/>
    <x v="4"/>
    <x v="4"/>
    <x v="8"/>
    <x v="4"/>
    <x v="15"/>
    <x v="15"/>
    <x v="3"/>
    <x v="12"/>
    <x v="4"/>
    <x v="2"/>
    <x v="15"/>
  </r>
  <r>
    <x v="16"/>
    <x v="3"/>
    <x v="2"/>
    <x v="4"/>
    <x v="4"/>
    <x v="7"/>
    <x v="6"/>
    <x v="16"/>
    <x v="16"/>
    <x v="2"/>
    <x v="13"/>
    <x v="4"/>
    <x v="2"/>
    <x v="16"/>
  </r>
  <r>
    <x v="17"/>
    <x v="3"/>
    <x v="2"/>
    <x v="4"/>
    <x v="4"/>
    <x v="9"/>
    <x v="7"/>
    <x v="17"/>
    <x v="17"/>
    <x v="3"/>
    <x v="14"/>
    <x v="4"/>
    <x v="2"/>
    <x v="17"/>
  </r>
  <r>
    <x v="18"/>
    <x v="3"/>
    <x v="2"/>
    <x v="5"/>
    <x v="5"/>
    <x v="10"/>
    <x v="8"/>
    <x v="18"/>
    <x v="18"/>
    <x v="2"/>
    <x v="15"/>
    <x v="4"/>
    <x v="2"/>
    <x v="18"/>
  </r>
  <r>
    <x v="19"/>
    <x v="3"/>
    <x v="2"/>
    <x v="5"/>
    <x v="5"/>
    <x v="11"/>
    <x v="9"/>
    <x v="19"/>
    <x v="19"/>
    <x v="2"/>
    <x v="12"/>
    <x v="4"/>
    <x v="2"/>
    <x v="19"/>
  </r>
  <r>
    <x v="20"/>
    <x v="3"/>
    <x v="2"/>
    <x v="5"/>
    <x v="5"/>
    <x v="12"/>
    <x v="10"/>
    <x v="20"/>
    <x v="20"/>
    <x v="5"/>
    <x v="10"/>
    <x v="4"/>
    <x v="2"/>
    <x v="20"/>
  </r>
  <r>
    <x v="21"/>
    <x v="4"/>
    <x v="3"/>
    <x v="6"/>
    <x v="6"/>
    <x v="13"/>
    <x v="11"/>
    <x v="21"/>
    <x v="21"/>
    <x v="4"/>
    <x v="16"/>
    <x v="4"/>
    <x v="3"/>
    <x v="21"/>
  </r>
  <r>
    <x v="22"/>
    <x v="4"/>
    <x v="3"/>
    <x v="6"/>
    <x v="6"/>
    <x v="11"/>
    <x v="9"/>
    <x v="22"/>
    <x v="22"/>
    <x v="2"/>
    <x v="17"/>
    <x v="4"/>
    <x v="2"/>
    <x v="22"/>
  </r>
  <r>
    <x v="23"/>
    <x v="4"/>
    <x v="3"/>
    <x v="6"/>
    <x v="6"/>
    <x v="12"/>
    <x v="10"/>
    <x v="23"/>
    <x v="23"/>
    <x v="4"/>
    <x v="6"/>
    <x v="4"/>
    <x v="2"/>
    <x v="23"/>
  </r>
  <r>
    <x v="24"/>
    <x v="4"/>
    <x v="3"/>
    <x v="6"/>
    <x v="6"/>
    <x v="14"/>
    <x v="12"/>
    <x v="24"/>
    <x v="24"/>
    <x v="2"/>
    <x v="2"/>
    <x v="4"/>
    <x v="2"/>
    <x v="24"/>
  </r>
  <r>
    <x v="25"/>
    <x v="4"/>
    <x v="3"/>
    <x v="6"/>
    <x v="6"/>
    <x v="5"/>
    <x v="4"/>
    <x v="25"/>
    <x v="25"/>
    <x v="3"/>
    <x v="7"/>
    <x v="4"/>
    <x v="2"/>
    <x v="25"/>
  </r>
  <r>
    <x v="26"/>
    <x v="4"/>
    <x v="3"/>
    <x v="7"/>
    <x v="7"/>
    <x v="14"/>
    <x v="12"/>
    <x v="26"/>
    <x v="26"/>
    <x v="6"/>
    <x v="18"/>
    <x v="4"/>
    <x v="2"/>
    <x v="26"/>
  </r>
  <r>
    <x v="27"/>
    <x v="4"/>
    <x v="3"/>
    <x v="7"/>
    <x v="7"/>
    <x v="15"/>
    <x v="13"/>
    <x v="27"/>
    <x v="27"/>
    <x v="2"/>
    <x v="18"/>
    <x v="4"/>
    <x v="2"/>
    <x v="27"/>
  </r>
  <r>
    <x v="28"/>
    <x v="4"/>
    <x v="3"/>
    <x v="7"/>
    <x v="7"/>
    <x v="9"/>
    <x v="7"/>
    <x v="28"/>
    <x v="28"/>
    <x v="5"/>
    <x v="8"/>
    <x v="4"/>
    <x v="2"/>
    <x v="28"/>
  </r>
  <r>
    <x v="29"/>
    <x v="4"/>
    <x v="3"/>
    <x v="7"/>
    <x v="7"/>
    <x v="7"/>
    <x v="6"/>
    <x v="29"/>
    <x v="29"/>
    <x v="2"/>
    <x v="12"/>
    <x v="4"/>
    <x v="2"/>
    <x v="29"/>
  </r>
  <r>
    <x v="30"/>
    <x v="4"/>
    <x v="3"/>
    <x v="6"/>
    <x v="6"/>
    <x v="7"/>
    <x v="6"/>
    <x v="30"/>
    <x v="30"/>
    <x v="5"/>
    <x v="16"/>
    <x v="4"/>
    <x v="2"/>
    <x v="30"/>
  </r>
  <r>
    <x v="31"/>
    <x v="5"/>
    <x v="4"/>
    <x v="8"/>
    <x v="8"/>
    <x v="16"/>
    <x v="14"/>
    <x v="31"/>
    <x v="31"/>
    <x v="3"/>
    <x v="11"/>
    <x v="3"/>
    <x v="3"/>
    <x v="31"/>
  </r>
  <r>
    <x v="32"/>
    <x v="5"/>
    <x v="4"/>
    <x v="8"/>
    <x v="8"/>
    <x v="17"/>
    <x v="15"/>
    <x v="32"/>
    <x v="32"/>
    <x v="5"/>
    <x v="5"/>
    <x v="3"/>
    <x v="2"/>
    <x v="32"/>
  </r>
  <r>
    <x v="33"/>
    <x v="5"/>
    <x v="4"/>
    <x v="8"/>
    <x v="8"/>
    <x v="10"/>
    <x v="8"/>
    <x v="33"/>
    <x v="33"/>
    <x v="5"/>
    <x v="14"/>
    <x v="3"/>
    <x v="2"/>
    <x v="33"/>
  </r>
  <r>
    <x v="34"/>
    <x v="5"/>
    <x v="4"/>
    <x v="8"/>
    <x v="8"/>
    <x v="10"/>
    <x v="8"/>
    <x v="34"/>
    <x v="34"/>
    <x v="2"/>
    <x v="17"/>
    <x v="3"/>
    <x v="2"/>
    <x v="34"/>
  </r>
  <r>
    <x v="35"/>
    <x v="5"/>
    <x v="4"/>
    <x v="8"/>
    <x v="8"/>
    <x v="18"/>
    <x v="16"/>
    <x v="35"/>
    <x v="35"/>
    <x v="2"/>
    <x v="4"/>
    <x v="3"/>
    <x v="2"/>
    <x v="35"/>
  </r>
  <r>
    <x v="36"/>
    <x v="5"/>
    <x v="4"/>
    <x v="8"/>
    <x v="8"/>
    <x v="7"/>
    <x v="6"/>
    <x v="36"/>
    <x v="36"/>
    <x v="2"/>
    <x v="15"/>
    <x v="3"/>
    <x v="2"/>
    <x v="36"/>
  </r>
  <r>
    <x v="37"/>
    <x v="5"/>
    <x v="4"/>
    <x v="8"/>
    <x v="8"/>
    <x v="6"/>
    <x v="5"/>
    <x v="37"/>
    <x v="37"/>
    <x v="2"/>
    <x v="16"/>
    <x v="3"/>
    <x v="2"/>
    <x v="37"/>
  </r>
  <r>
    <x v="38"/>
    <x v="5"/>
    <x v="4"/>
    <x v="9"/>
    <x v="9"/>
    <x v="19"/>
    <x v="17"/>
    <x v="38"/>
    <x v="38"/>
    <x v="3"/>
    <x v="7"/>
    <x v="4"/>
    <x v="2"/>
    <x v="38"/>
  </r>
  <r>
    <x v="39"/>
    <x v="5"/>
    <x v="4"/>
    <x v="9"/>
    <x v="9"/>
    <x v="20"/>
    <x v="18"/>
    <x v="39"/>
    <x v="39"/>
    <x v="2"/>
    <x v="17"/>
    <x v="4"/>
    <x v="2"/>
    <x v="39"/>
  </r>
  <r>
    <x v="40"/>
    <x v="5"/>
    <x v="4"/>
    <x v="9"/>
    <x v="9"/>
    <x v="3"/>
    <x v="3"/>
    <x v="40"/>
    <x v="40"/>
    <x v="3"/>
    <x v="11"/>
    <x v="4"/>
    <x v="2"/>
    <x v="40"/>
  </r>
  <r>
    <x v="41"/>
    <x v="5"/>
    <x v="4"/>
    <x v="9"/>
    <x v="9"/>
    <x v="17"/>
    <x v="15"/>
    <x v="41"/>
    <x v="41"/>
    <x v="2"/>
    <x v="2"/>
    <x v="4"/>
    <x v="2"/>
    <x v="41"/>
  </r>
  <r>
    <x v="42"/>
    <x v="5"/>
    <x v="4"/>
    <x v="9"/>
    <x v="9"/>
    <x v="9"/>
    <x v="7"/>
    <x v="42"/>
    <x v="42"/>
    <x v="2"/>
    <x v="3"/>
    <x v="4"/>
    <x v="2"/>
    <x v="42"/>
  </r>
  <r>
    <x v="43"/>
    <x v="6"/>
    <x v="5"/>
    <x v="10"/>
    <x v="10"/>
    <x v="21"/>
    <x v="19"/>
    <x v="43"/>
    <x v="43"/>
    <x v="5"/>
    <x v="2"/>
    <x v="3"/>
    <x v="2"/>
    <x v="43"/>
  </r>
  <r>
    <x v="44"/>
    <x v="6"/>
    <x v="5"/>
    <x v="10"/>
    <x v="10"/>
    <x v="20"/>
    <x v="18"/>
    <x v="44"/>
    <x v="44"/>
    <x v="4"/>
    <x v="18"/>
    <x v="3"/>
    <x v="2"/>
    <x v="44"/>
  </r>
  <r>
    <x v="45"/>
    <x v="6"/>
    <x v="5"/>
    <x v="10"/>
    <x v="10"/>
    <x v="18"/>
    <x v="16"/>
    <x v="45"/>
    <x v="45"/>
    <x v="2"/>
    <x v="10"/>
    <x v="3"/>
    <x v="2"/>
    <x v="45"/>
  </r>
  <r>
    <x v="46"/>
    <x v="6"/>
    <x v="5"/>
    <x v="11"/>
    <x v="11"/>
    <x v="16"/>
    <x v="14"/>
    <x v="46"/>
    <x v="46"/>
    <x v="4"/>
    <x v="15"/>
    <x v="3"/>
    <x v="3"/>
    <x v="46"/>
  </r>
  <r>
    <x v="47"/>
    <x v="6"/>
    <x v="5"/>
    <x v="11"/>
    <x v="11"/>
    <x v="12"/>
    <x v="10"/>
    <x v="47"/>
    <x v="47"/>
    <x v="2"/>
    <x v="5"/>
    <x v="3"/>
    <x v="3"/>
    <x v="47"/>
  </r>
  <r>
    <x v="48"/>
    <x v="6"/>
    <x v="5"/>
    <x v="11"/>
    <x v="11"/>
    <x v="21"/>
    <x v="19"/>
    <x v="48"/>
    <x v="48"/>
    <x v="3"/>
    <x v="13"/>
    <x v="3"/>
    <x v="2"/>
    <x v="48"/>
  </r>
  <r>
    <x v="49"/>
    <x v="6"/>
    <x v="5"/>
    <x v="11"/>
    <x v="11"/>
    <x v="21"/>
    <x v="19"/>
    <x v="49"/>
    <x v="49"/>
    <x v="6"/>
    <x v="13"/>
    <x v="3"/>
    <x v="2"/>
    <x v="49"/>
  </r>
  <r>
    <x v="50"/>
    <x v="7"/>
    <x v="6"/>
    <x v="12"/>
    <x v="12"/>
    <x v="18"/>
    <x v="16"/>
    <x v="50"/>
    <x v="50"/>
    <x v="2"/>
    <x v="14"/>
    <x v="4"/>
    <x v="2"/>
    <x v="50"/>
  </r>
  <r>
    <x v="51"/>
    <x v="7"/>
    <x v="6"/>
    <x v="12"/>
    <x v="12"/>
    <x v="7"/>
    <x v="6"/>
    <x v="51"/>
    <x v="51"/>
    <x v="5"/>
    <x v="3"/>
    <x v="4"/>
    <x v="2"/>
    <x v="51"/>
  </r>
  <r>
    <x v="52"/>
    <x v="7"/>
    <x v="6"/>
    <x v="12"/>
    <x v="12"/>
    <x v="6"/>
    <x v="5"/>
    <x v="52"/>
    <x v="52"/>
    <x v="2"/>
    <x v="8"/>
    <x v="4"/>
    <x v="2"/>
    <x v="52"/>
  </r>
  <r>
    <x v="53"/>
    <x v="7"/>
    <x v="6"/>
    <x v="12"/>
    <x v="12"/>
    <x v="6"/>
    <x v="5"/>
    <x v="53"/>
    <x v="53"/>
    <x v="5"/>
    <x v="6"/>
    <x v="4"/>
    <x v="2"/>
    <x v="53"/>
  </r>
  <r>
    <x v="54"/>
    <x v="6"/>
    <x v="5"/>
    <x v="6"/>
    <x v="6"/>
    <x v="0"/>
    <x v="0"/>
    <x v="0"/>
    <x v="0"/>
    <x v="0"/>
    <x v="0"/>
    <x v="0"/>
    <x v="0"/>
    <x v="0"/>
  </r>
  <r>
    <x v="54"/>
    <x v="4"/>
    <x v="3"/>
    <x v="11"/>
    <x v="11"/>
    <x v="0"/>
    <x v="0"/>
    <x v="0"/>
    <x v="0"/>
    <x v="0"/>
    <x v="0"/>
    <x v="0"/>
    <x v="0"/>
    <x v="0"/>
  </r>
  <r>
    <x v="54"/>
    <x v="0"/>
    <x v="0"/>
    <x v="8"/>
    <x v="8"/>
    <x v="0"/>
    <x v="0"/>
    <x v="0"/>
    <x v="0"/>
    <x v="0"/>
    <x v="0"/>
    <x v="0"/>
    <x v="0"/>
    <x v="0"/>
  </r>
  <r>
    <x v="54"/>
    <x v="5"/>
    <x v="4"/>
    <x v="4"/>
    <x v="4"/>
    <x v="0"/>
    <x v="0"/>
    <x v="0"/>
    <x v="0"/>
    <x v="0"/>
    <x v="0"/>
    <x v="0"/>
    <x v="0"/>
    <x v="0"/>
  </r>
  <r>
    <x v="54"/>
    <x v="7"/>
    <x v="6"/>
    <x v="7"/>
    <x v="7"/>
    <x v="0"/>
    <x v="0"/>
    <x v="0"/>
    <x v="0"/>
    <x v="0"/>
    <x v="0"/>
    <x v="0"/>
    <x v="0"/>
    <x v="0"/>
  </r>
  <r>
    <x v="54"/>
    <x v="2"/>
    <x v="2"/>
    <x v="12"/>
    <x v="12"/>
    <x v="0"/>
    <x v="0"/>
    <x v="0"/>
    <x v="0"/>
    <x v="0"/>
    <x v="0"/>
    <x v="0"/>
    <x v="0"/>
    <x v="0"/>
  </r>
  <r>
    <x v="54"/>
    <x v="3"/>
    <x v="7"/>
    <x v="3"/>
    <x v="3"/>
    <x v="0"/>
    <x v="0"/>
    <x v="0"/>
    <x v="0"/>
    <x v="0"/>
    <x v="0"/>
    <x v="0"/>
    <x v="0"/>
    <x v="0"/>
  </r>
  <r>
    <x v="54"/>
    <x v="0"/>
    <x v="0"/>
    <x v="2"/>
    <x v="2"/>
    <x v="0"/>
    <x v="0"/>
    <x v="0"/>
    <x v="0"/>
    <x v="0"/>
    <x v="0"/>
    <x v="0"/>
    <x v="0"/>
    <x v="0"/>
  </r>
  <r>
    <x v="54"/>
    <x v="0"/>
    <x v="0"/>
    <x v="9"/>
    <x v="9"/>
    <x v="0"/>
    <x v="0"/>
    <x v="0"/>
    <x v="0"/>
    <x v="0"/>
    <x v="0"/>
    <x v="0"/>
    <x v="0"/>
    <x v="0"/>
  </r>
  <r>
    <x v="54"/>
    <x v="0"/>
    <x v="0"/>
    <x v="10"/>
    <x v="10"/>
    <x v="0"/>
    <x v="0"/>
    <x v="0"/>
    <x v="0"/>
    <x v="0"/>
    <x v="0"/>
    <x v="0"/>
    <x v="0"/>
    <x v="0"/>
  </r>
  <r>
    <x v="54"/>
    <x v="0"/>
    <x v="0"/>
    <x v="5"/>
    <x v="5"/>
    <x v="0"/>
    <x v="0"/>
    <x v="0"/>
    <x v="0"/>
    <x v="0"/>
    <x v="0"/>
    <x v="0"/>
    <x v="0"/>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e 1 Pivot" cacheId="0" dataPosition="0" autoFormatId="0" applyNumberFormats="0" applyBorderFormats="0" applyFontFormats="0" applyPatternFormats="0" applyAlignmentFormats="0" applyWidthHeightFormats="1" dataCaption="" missingCaption="" pivotTableStyle="PivotStyleCustom01" updatedVersion="7" useAutoFormatting="1" createdVersion="7" indent="0" showEmptyCol="1" showEmptyRow="1" compact="0" compactData="0" multipleFieldFilters="0">
  <location ref="A2:B23" firstHeaderRow="1" firstDataRow="1" firstDataCol="1"/>
  <pivotFields count="14">
    <pivotField name="A" compact="0" outline="0" showAll="0">
      <items count="56">
        <item x="47"/>
        <item x="48"/>
        <item x="49"/>
        <item x="43"/>
        <item x="44"/>
        <item x="45"/>
        <item x="46"/>
        <item x="1"/>
        <item x="8"/>
        <item x="2"/>
        <item x="3"/>
        <item x="4"/>
        <item x="5"/>
        <item x="6"/>
        <item x="9"/>
        <item x="12"/>
        <item x="10"/>
        <item x="11"/>
        <item x="13"/>
        <item x="14"/>
        <item x="7"/>
        <item x="20"/>
        <item x="18"/>
        <item x="16"/>
        <item x="17"/>
        <item x="19"/>
        <item x="15"/>
        <item x="41"/>
        <item x="32"/>
        <item x="39"/>
        <item x="40"/>
        <item x="33"/>
        <item x="34"/>
        <item x="35"/>
        <item x="36"/>
        <item x="37"/>
        <item x="42"/>
        <item x="31"/>
        <item x="38"/>
        <item x="50"/>
        <item x="51"/>
        <item x="52"/>
        <item x="53"/>
        <item x="23"/>
        <item x="24"/>
        <item x="26"/>
        <item x="27"/>
        <item x="25"/>
        <item x="30"/>
        <item x="29"/>
        <item x="28"/>
        <item x="21"/>
        <item x="22"/>
        <item x="0"/>
        <item x="54"/>
        <item t="default" sd="0"/>
      </items>
    </pivotField>
    <pivotField name="B" compact="0" outline="0" showAll="0">
      <items count="9">
        <item x="0"/>
        <item x="6"/>
        <item x="2"/>
        <item x="3"/>
        <item x="5"/>
        <item x="7"/>
        <item x="1"/>
        <item x="4"/>
        <item t="default" sd="0"/>
      </items>
    </pivotField>
    <pivotField name="C" compact="0" outline="0" showAll="0">
      <items count="9">
        <item x="0"/>
        <item x="5"/>
        <item x="2"/>
        <item x="7"/>
        <item x="4"/>
        <item x="6"/>
        <item x="1"/>
        <item x="3"/>
        <item t="default" sd="0"/>
      </items>
    </pivotField>
    <pivotField name="D" compact="0" outline="0" showAll="0">
      <items count="14">
        <item x="0"/>
        <item x="6"/>
        <item x="11"/>
        <item x="8"/>
        <item x="4"/>
        <item x="7"/>
        <item x="12"/>
        <item x="3"/>
        <item x="2"/>
        <item x="1"/>
        <item x="9"/>
        <item x="10"/>
        <item x="5"/>
        <item t="default" sd="0"/>
      </items>
    </pivotField>
    <pivotField name="E" compact="0" outline="0" showAll="0">
      <items count="14">
        <item x="0"/>
        <item x="4"/>
        <item x="6"/>
        <item x="11"/>
        <item x="8"/>
        <item x="7"/>
        <item x="12"/>
        <item x="3"/>
        <item x="1"/>
        <item x="2"/>
        <item x="9"/>
        <item x="10"/>
        <item x="5"/>
        <item t="default" sd="0"/>
      </items>
    </pivotField>
    <pivotField name="F" compact="0" outline="0" showAll="0">
      <items count="23">
        <item x="0"/>
        <item x="12"/>
        <item x="17"/>
        <item x="14"/>
        <item x="15"/>
        <item x="21"/>
        <item x="2"/>
        <item x="20"/>
        <item x="3"/>
        <item x="5"/>
        <item x="10"/>
        <item x="18"/>
        <item x="7"/>
        <item x="6"/>
        <item x="9"/>
        <item x="13"/>
        <item x="11"/>
        <item x="16"/>
        <item x="1"/>
        <item x="19"/>
        <item x="4"/>
        <item x="8"/>
        <item t="default" sd="0"/>
      </items>
    </pivotField>
    <pivotField name="G" compact="0" outline="0" showAll="0">
      <items count="21">
        <item x="0"/>
        <item x="1"/>
        <item x="7"/>
        <item x="5"/>
        <item x="6"/>
        <item x="16"/>
        <item x="8"/>
        <item x="4"/>
        <item x="3"/>
        <item x="18"/>
        <item x="2"/>
        <item x="17"/>
        <item x="19"/>
        <item x="13"/>
        <item x="12"/>
        <item x="15"/>
        <item x="10"/>
        <item x="14"/>
        <item x="9"/>
        <item x="11"/>
        <item t="default" sd="0"/>
      </items>
    </pivotField>
    <pivotField name="H" axis="axisValues" dataField="1" compact="0" outline="0" showAll="0"/>
    <pivotField name="I" compact="0" outline="0" showAll="0">
      <items count="55">
        <item x="0"/>
        <item x="1"/>
        <item x="2"/>
        <item x="33"/>
        <item x="49"/>
        <item x="19"/>
        <item x="41"/>
        <item x="46"/>
        <item x="26"/>
        <item x="15"/>
        <item x="32"/>
        <item x="3"/>
        <item x="31"/>
        <item x="47"/>
        <item x="24"/>
        <item x="7"/>
        <item x="20"/>
        <item x="6"/>
        <item x="44"/>
        <item x="22"/>
        <item x="5"/>
        <item x="23"/>
        <item x="8"/>
        <item x="43"/>
        <item x="21"/>
        <item x="38"/>
        <item x="27"/>
        <item x="9"/>
        <item x="40"/>
        <item x="39"/>
        <item x="48"/>
        <item x="4"/>
        <item x="18"/>
        <item x="42"/>
        <item x="34"/>
        <item x="12"/>
        <item x="16"/>
        <item x="45"/>
        <item x="50"/>
        <item x="35"/>
        <item x="25"/>
        <item x="30"/>
        <item x="51"/>
        <item x="14"/>
        <item x="37"/>
        <item x="36"/>
        <item x="29"/>
        <item x="52"/>
        <item x="53"/>
        <item x="13"/>
        <item x="11"/>
        <item x="10"/>
        <item x="17"/>
        <item x="28"/>
        <item t="default" sd="0"/>
      </items>
    </pivotField>
    <pivotField name="J" compact="0" outline="0" showAll="0">
      <items count="8">
        <item x="0"/>
        <item x="2"/>
        <item x="5"/>
        <item x="1"/>
        <item x="4"/>
        <item x="6"/>
        <item x="3"/>
        <item t="default" sd="0"/>
      </items>
    </pivotField>
    <pivotField name="K" axis="axisRow" compact="0" numFmtId="49" outline="0" showAll="0" sortType="ascending">
      <items count="20">
        <item x="0"/>
        <item x="13"/>
        <item x="16"/>
        <item x="1"/>
        <item x="6"/>
        <item x="18"/>
        <item x="7"/>
        <item x="15"/>
        <item x="5"/>
        <item x="4"/>
        <item x="3"/>
        <item x="8"/>
        <item x="11"/>
        <item x="12"/>
        <item x="2"/>
        <item x="17"/>
        <item x="14"/>
        <item x="10"/>
        <item x="9"/>
        <item t="default" sd="0"/>
      </items>
    </pivotField>
    <pivotField name="L" compact="0" outline="0" showAll="0">
      <items count="6">
        <item x="0"/>
        <item x="1"/>
        <item x="2"/>
        <item x="3"/>
        <item x="4"/>
        <item t="default" sd="0"/>
      </items>
    </pivotField>
    <pivotField name="M" compact="0" outline="0" showAll="0">
      <items count="5">
        <item x="0"/>
        <item x="1"/>
        <item x="3"/>
        <item x="2"/>
        <item t="default" sd="0"/>
      </items>
    </pivotField>
    <pivotField name="N" compact="0" outline="0" showAll="0">
      <items count="55">
        <item x="0"/>
        <item x="47"/>
        <item x="49"/>
        <item x="48"/>
        <item x="43"/>
        <item x="44"/>
        <item x="45"/>
        <item x="46"/>
        <item x="8"/>
        <item x="2"/>
        <item x="3"/>
        <item x="5"/>
        <item x="4"/>
        <item x="6"/>
        <item x="9"/>
        <item x="12"/>
        <item x="10"/>
        <item x="13"/>
        <item x="14"/>
        <item x="11"/>
        <item x="7"/>
        <item x="20"/>
        <item x="18"/>
        <item x="16"/>
        <item x="17"/>
        <item x="19"/>
        <item x="15"/>
        <item x="32"/>
        <item x="41"/>
        <item x="39"/>
        <item x="40"/>
        <item x="34"/>
        <item x="33"/>
        <item x="35"/>
        <item x="36"/>
        <item x="37"/>
        <item x="42"/>
        <item x="38"/>
        <item x="31"/>
        <item x="50"/>
        <item x="51"/>
        <item x="52"/>
        <item x="53"/>
        <item x="1"/>
        <item x="23"/>
        <item x="24"/>
        <item x="26"/>
        <item x="27"/>
        <item x="25"/>
        <item x="30"/>
        <item x="29"/>
        <item x="28"/>
        <item x="21"/>
        <item x="22"/>
        <item t="default" sd="0"/>
      </items>
    </pivotField>
  </pivotFields>
  <rowFields count="1">
    <field x="10"/>
  </rowFields>
  <rowItems count="21">
    <i>
      <x v="1"/>
    </i>
    <i/>
    <i>
      <x v="2"/>
    </i>
    <i>
      <x v="3"/>
    </i>
    <i>
      <x v="4"/>
    </i>
    <i>
      <x v="5"/>
    </i>
    <i>
      <x v="6"/>
    </i>
    <i>
      <x v="7"/>
    </i>
    <i>
      <x v="8"/>
    </i>
    <i>
      <x v="9"/>
    </i>
    <i>
      <x v="10"/>
    </i>
    <i>
      <x v="11"/>
    </i>
    <i>
      <x v="12"/>
    </i>
    <i>
      <x v="13"/>
    </i>
    <i>
      <x v="14"/>
    </i>
    <i>
      <x v="15"/>
    </i>
    <i>
      <x v="16"/>
    </i>
    <i>
      <x v="17"/>
    </i>
    <i>
      <x v="18"/>
    </i>
    <i>
      <x/>
    </i>
    <i t="grand">
      <x/>
    </i>
  </rowItems>
  <colItems count="1">
    <i/>
  </colItems>
  <dataFields count="1">
    <dataField name="Sum of  8" fld="7" numFmtId="59"/>
  </dataFields>
  <pivotTableStyleInfo name="PivotStyleCustom01" showRowHeaders="1" showColHeaders="1" showRowStripes="1" showColStripes="0" showLastColumn="1"/>
</pivotTableDefinition>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pivotTable" Target="../pivotTables/pivotTable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201</v>
      </c>
      <c r="C11" s="3"/>
      <c r="D11" s="3"/>
    </row>
    <row r="12">
      <c r="B12" s="4"/>
      <c r="C12" t="s" s="4">
        <v>201</v>
      </c>
      <c r="D12" t="s" s="5">
        <v>202</v>
      </c>
    </row>
  </sheetData>
  <mergeCells count="1">
    <mergeCell ref="B3:D3"/>
  </mergeCells>
  <hyperlinks>
    <hyperlink ref="D10" location="'Sheet 1 - car inventory'!R2C1" tooltip="" display="Sheet 1 - car inventory"/>
    <hyperlink ref="D12" location="'Table 1 Pivot - Table 1 Pivot'!R2C1" tooltip="" display="Table 1 Pivot - Table 1 Pivot"/>
  </hyperlinks>
</worksheet>
</file>

<file path=xl/worksheets/sheet2.xml><?xml version="1.0" encoding="utf-8"?>
<worksheet xmlns:r="http://schemas.openxmlformats.org/officeDocument/2006/relationships" xmlns="http://schemas.openxmlformats.org/spreadsheetml/2006/main">
  <sheetPr>
    <pageSetUpPr fitToPage="1"/>
  </sheetPr>
  <dimension ref="A2:N68"/>
  <sheetViews>
    <sheetView workbookViewId="0" showGridLines="0" defaultGridColor="1"/>
  </sheetViews>
  <sheetFormatPr defaultColWidth="8.33333" defaultRowHeight="19.9" customHeight="1" outlineLevelRow="0" outlineLevelCol="0"/>
  <cols>
    <col min="1" max="1" width="13.1719" style="6" customWidth="1"/>
    <col min="2" max="2" width="5.85156" style="6" customWidth="1"/>
    <col min="3" max="3" width="15.3516" style="6" customWidth="1"/>
    <col min="4" max="4" width="6.35156" style="6" customWidth="1"/>
    <col min="5" max="5" width="15.8516" style="6" customWidth="1"/>
    <col min="6" max="6" width="15.5" style="6" customWidth="1"/>
    <col min="7" max="7" width="4.67188" style="6" customWidth="1"/>
    <col min="8" max="8" width="8.5" style="6" customWidth="1"/>
    <col min="9" max="9" width="10.6719" style="6" customWidth="1"/>
    <col min="10" max="10" width="6" style="6" customWidth="1"/>
    <col min="11" max="11" width="9" style="6" customWidth="1"/>
    <col min="12" max="12" width="13.6719" style="6" customWidth="1"/>
    <col min="13" max="13" width="11.8828" style="6" customWidth="1"/>
    <col min="14" max="14" width="15.4922" style="6" customWidth="1"/>
    <col min="15" max="16384" width="8.35156" style="6" customWidth="1"/>
  </cols>
  <sheetData>
    <row r="1" ht="0" customHeight="1">
      <c r="A1" t="s">
        <v>6</v>
      </c>
      <c r="B1" t="s">
        <v>6</v>
      </c>
      <c r="C1" t="s">
        <v>6</v>
      </c>
      <c r="D1" t="s">
        <v>6</v>
      </c>
      <c r="E1" t="s">
        <v>6</v>
      </c>
      <c r="F1" t="s">
        <v>6</v>
      </c>
      <c r="G1" t="s">
        <v>6</v>
      </c>
      <c r="H1" t="s">
        <v>6</v>
      </c>
      <c r="I1" t="s">
        <v>6</v>
      </c>
      <c r="J1" t="s">
        <v>6</v>
      </c>
      <c r="K1" t="s">
        <v>6</v>
      </c>
      <c r="L1" t="s">
        <v>6</v>
      </c>
      <c r="M1" t="s">
        <v>6</v>
      </c>
      <c r="N1" t="s">
        <v>6</v>
      </c>
    </row>
    <row r="2" ht="27.65" customHeight="1">
      <c r="A2" t="s" s="7">
        <v>7</v>
      </c>
      <c r="B2" s="8"/>
      <c r="C2" s="8"/>
      <c r="D2" s="8"/>
      <c r="E2" s="8"/>
      <c r="F2" s="8"/>
      <c r="G2" s="8"/>
      <c r="H2" s="8"/>
      <c r="I2" s="8"/>
      <c r="J2" s="8"/>
      <c r="K2" s="8"/>
      <c r="L2" s="8"/>
      <c r="M2" s="8"/>
      <c r="N2" s="9"/>
    </row>
    <row r="3" ht="20.25" customHeight="1">
      <c r="A3" t="s" s="10">
        <v>8</v>
      </c>
      <c r="B3" t="s" s="10">
        <v>9</v>
      </c>
      <c r="C3" t="s" s="10">
        <v>10</v>
      </c>
      <c r="D3" t="s" s="10">
        <v>11</v>
      </c>
      <c r="E3" t="s" s="10">
        <v>12</v>
      </c>
      <c r="F3" t="s" s="10">
        <v>13</v>
      </c>
      <c r="G3" t="s" s="10">
        <v>14</v>
      </c>
      <c r="H3" t="s" s="10">
        <v>15</v>
      </c>
      <c r="I3" t="s" s="10">
        <v>16</v>
      </c>
      <c r="J3" t="s" s="10">
        <v>17</v>
      </c>
      <c r="K3" t="s" s="10">
        <v>18</v>
      </c>
      <c r="L3" t="s" s="10">
        <v>19</v>
      </c>
      <c r="M3" t="s" s="10">
        <v>20</v>
      </c>
      <c r="N3" t="s" s="10">
        <v>21</v>
      </c>
    </row>
    <row r="4" ht="20.25" customHeight="1">
      <c r="A4" t="s" s="11">
        <v>22</v>
      </c>
      <c r="B4" t="s" s="12">
        <f>LEFT(A4,2)</f>
        <v>23</v>
      </c>
      <c r="C4" t="s" s="13">
        <f>VLOOKUP(B4,B$58:C$63,2)</f>
        <v>24</v>
      </c>
      <c r="D4" t="s" s="13">
        <f>MID(A4,5,3)</f>
        <v>25</v>
      </c>
      <c r="E4" t="s" s="13">
        <f>VLOOKUP(D4,D$58:E$68,2)</f>
        <v>26</v>
      </c>
      <c r="F4" t="s" s="13">
        <f>MID(A4,3,2)</f>
        <v>27</v>
      </c>
      <c r="G4" s="14">
        <f>IF(14-F4&lt;0,100-F4+14,14-F4)</f>
        <v>8</v>
      </c>
      <c r="H4" s="15">
        <v>40326.8</v>
      </c>
      <c r="I4" s="15">
        <f>H4/(G4+0.5)</f>
        <v>4744.329411764710</v>
      </c>
      <c r="J4" t="s" s="13">
        <v>28</v>
      </c>
      <c r="K4" t="s" s="13">
        <v>29</v>
      </c>
      <c r="L4" s="14">
        <v>50000</v>
      </c>
      <c r="M4" t="s" s="13">
        <f>IF(H4&lt;L4,"Y","Not Covered")</f>
        <v>30</v>
      </c>
      <c r="N4" t="s" s="13">
        <f>CONCATENATE(B4,F4,D4,LEFT(J4,3),RIGHT(A4,3))</f>
        <v>31</v>
      </c>
    </row>
    <row r="5" ht="20.05" customHeight="1">
      <c r="A5" t="s" s="16">
        <v>32</v>
      </c>
      <c r="B5" t="s" s="17">
        <f>LEFT(A5,2)</f>
        <v>23</v>
      </c>
      <c r="C5" t="s" s="18">
        <f>VLOOKUP(B5,B$58:C$63,2)</f>
        <v>24</v>
      </c>
      <c r="D5" t="s" s="18">
        <f>MID(A5,5,3)</f>
        <v>25</v>
      </c>
      <c r="E5" t="s" s="18">
        <f>VLOOKUP(D5,D$58:E$68,2)</f>
        <v>26</v>
      </c>
      <c r="F5" t="s" s="18">
        <f>MID(A5,3,2)</f>
        <v>27</v>
      </c>
      <c r="G5" s="19">
        <f>IF(14-F5&lt;0,100-F5+14,14-F5)</f>
        <v>8</v>
      </c>
      <c r="H5" s="20">
        <v>44974.8</v>
      </c>
      <c r="I5" s="20">
        <f>H5/(G5+0.5)</f>
        <v>5291.152941176470</v>
      </c>
      <c r="J5" t="s" s="18">
        <v>33</v>
      </c>
      <c r="K5" t="s" s="18">
        <v>34</v>
      </c>
      <c r="L5" s="19">
        <v>50000</v>
      </c>
      <c r="M5" t="s" s="18">
        <f>IF(H5&lt;L5,"Y","Not Covered")</f>
        <v>30</v>
      </c>
      <c r="N5" t="s" s="18">
        <f>CONCATENATE(B5,F5,D5,LEFT(J5,3),RIGHT(A5,3))</f>
        <v>35</v>
      </c>
    </row>
    <row r="6" ht="20.05" customHeight="1">
      <c r="A6" t="s" s="16">
        <v>36</v>
      </c>
      <c r="B6" t="s" s="17">
        <f>LEFT(A6,2)</f>
        <v>23</v>
      </c>
      <c r="C6" t="s" s="18">
        <f>VLOOKUP(B6,B$58:C$63,2)</f>
        <v>24</v>
      </c>
      <c r="D6" t="s" s="18">
        <f>MID(A6,5,3)</f>
        <v>25</v>
      </c>
      <c r="E6" t="s" s="18">
        <f>VLOOKUP(D6,D$58:E$68,2)</f>
        <v>26</v>
      </c>
      <c r="F6" t="s" s="18">
        <f>MID(A6,3,2)</f>
        <v>37</v>
      </c>
      <c r="G6" s="19">
        <f>IF(14-F6&lt;0,100-F6+14,14-F6)</f>
        <v>6</v>
      </c>
      <c r="H6" s="20">
        <v>44946.5</v>
      </c>
      <c r="I6" s="20">
        <f>H6/(G6+0.5)</f>
        <v>6914.846153846150</v>
      </c>
      <c r="J6" t="s" s="18">
        <v>38</v>
      </c>
      <c r="K6" t="s" s="18">
        <v>39</v>
      </c>
      <c r="L6" s="19">
        <v>50000</v>
      </c>
      <c r="M6" t="s" s="18">
        <f>IF(H6&lt;L6,"Y","Not Covered")</f>
        <v>30</v>
      </c>
      <c r="N6" t="s" s="18">
        <f>CONCATENATE(B6,F6,D6,LEFT(J6,3),RIGHT(A6,3))</f>
        <v>40</v>
      </c>
    </row>
    <row r="7" ht="20.05" customHeight="1">
      <c r="A7" t="s" s="16">
        <v>41</v>
      </c>
      <c r="B7" t="s" s="17">
        <f>LEFT(A7,2)</f>
        <v>23</v>
      </c>
      <c r="C7" t="s" s="18">
        <f>VLOOKUP(B7,B$58:C$63,2)</f>
        <v>24</v>
      </c>
      <c r="D7" t="s" s="18">
        <f>MID(A7,5,3)</f>
        <v>25</v>
      </c>
      <c r="E7" t="s" s="18">
        <f>VLOOKUP(D7,D$58:E$68,2)</f>
        <v>26</v>
      </c>
      <c r="F7" t="s" s="18">
        <f>MID(A7,3,2)</f>
        <v>37</v>
      </c>
      <c r="G7" s="19">
        <f>IF(14-F7&lt;0,100-F7+14,14-F7)</f>
        <v>6</v>
      </c>
      <c r="H7" s="20">
        <v>37558.8</v>
      </c>
      <c r="I7" s="20">
        <f>H7/(G7+0.5)</f>
        <v>5778.276923076920</v>
      </c>
      <c r="J7" t="s" s="18">
        <v>28</v>
      </c>
      <c r="K7" t="s" s="18">
        <v>42</v>
      </c>
      <c r="L7" s="19">
        <v>50000</v>
      </c>
      <c r="M7" t="s" s="18">
        <f>IF(H7&lt;L7,"Y","Not Covered")</f>
        <v>30</v>
      </c>
      <c r="N7" t="s" s="18">
        <f>CONCATENATE(B7,F7,D7,LEFT(J7,3),RIGHT(A7,3))</f>
        <v>43</v>
      </c>
    </row>
    <row r="8" ht="20.05" customHeight="1">
      <c r="A8" t="s" s="16">
        <v>44</v>
      </c>
      <c r="B8" t="s" s="17">
        <f>LEFT(A8,2)</f>
        <v>23</v>
      </c>
      <c r="C8" t="s" s="18">
        <f>VLOOKUP(B8,B$58:C$63,2)</f>
        <v>24</v>
      </c>
      <c r="D8" t="s" s="18">
        <f>MID(A8,5,3)</f>
        <v>25</v>
      </c>
      <c r="E8" t="s" s="18">
        <f>VLOOKUP(D8,D$58:E$68,2)</f>
        <v>26</v>
      </c>
      <c r="F8" t="s" s="18">
        <f>MID(A8,3,2)</f>
        <v>37</v>
      </c>
      <c r="G8" s="19">
        <f>IF(14-F8&lt;0,100-F8+14,14-F8)</f>
        <v>6</v>
      </c>
      <c r="H8" s="20">
        <v>36438.5</v>
      </c>
      <c r="I8" s="20">
        <f>H8/(G8+0.5)</f>
        <v>5605.923076923080</v>
      </c>
      <c r="J8" t="s" s="18">
        <v>33</v>
      </c>
      <c r="K8" t="s" s="18">
        <v>29</v>
      </c>
      <c r="L8" s="19">
        <v>50000</v>
      </c>
      <c r="M8" t="s" s="18">
        <f>IF(H8&lt;L8,"Y","Not Covered")</f>
        <v>30</v>
      </c>
      <c r="N8" t="s" s="18">
        <f>CONCATENATE(B8,F8,D8,LEFT(J8,3),RIGHT(A8,3))</f>
        <v>45</v>
      </c>
    </row>
    <row r="9" ht="20.05" customHeight="1">
      <c r="A9" t="s" s="16">
        <v>46</v>
      </c>
      <c r="B9" t="s" s="17">
        <f>LEFT(A9,2)</f>
        <v>23</v>
      </c>
      <c r="C9" t="s" s="18">
        <f>VLOOKUP(B9,B$58:C$63,2)</f>
        <v>24</v>
      </c>
      <c r="D9" t="s" s="18">
        <f>MID(A9,5,3)</f>
        <v>47</v>
      </c>
      <c r="E9" t="s" s="18">
        <f>VLOOKUP(D9,D$58:E$68,2)</f>
        <v>48</v>
      </c>
      <c r="F9" s="21">
        <v>6</v>
      </c>
      <c r="G9" s="19">
        <f>IF(14-F9&lt;0,100-F9+14,14-F9)</f>
        <v>8</v>
      </c>
      <c r="H9" s="20">
        <v>46311.4</v>
      </c>
      <c r="I9" s="20">
        <f>H9/(G9+0.5)</f>
        <v>5448.4</v>
      </c>
      <c r="J9" t="s" s="18">
        <v>38</v>
      </c>
      <c r="K9" t="s" s="18">
        <v>49</v>
      </c>
      <c r="L9" s="19">
        <v>75000</v>
      </c>
      <c r="M9" t="s" s="18">
        <f>IF(H9&lt;L9,"Y","Not Covered")</f>
        <v>30</v>
      </c>
      <c r="N9" t="s" s="18">
        <f>CONCATENATE(B9,F9,D9,LEFT(J9,3),RIGHT(A9,3))</f>
        <v>50</v>
      </c>
    </row>
    <row r="10" ht="20.05" customHeight="1">
      <c r="A10" t="s" s="16">
        <v>51</v>
      </c>
      <c r="B10" t="s" s="17">
        <f>LEFT(A10,2)</f>
        <v>23</v>
      </c>
      <c r="C10" t="s" s="18">
        <f>VLOOKUP(B10,B$58:C$63,2)</f>
        <v>24</v>
      </c>
      <c r="D10" t="s" s="18">
        <f>MID(A10,5,3)</f>
        <v>47</v>
      </c>
      <c r="E10" t="s" s="18">
        <f>VLOOKUP(D10,D$58:E$68,2)</f>
        <v>48</v>
      </c>
      <c r="F10" t="s" s="18">
        <f>MID(A10,3,2)</f>
        <v>27</v>
      </c>
      <c r="G10" s="19">
        <f>IF(14-F10&lt;0,100-F10+14,14-F10)</f>
        <v>8</v>
      </c>
      <c r="H10" s="20">
        <v>52229.5</v>
      </c>
      <c r="I10" s="20">
        <f>H10/(G10+0.5)</f>
        <v>6144.647058823530</v>
      </c>
      <c r="J10" t="s" s="18">
        <v>38</v>
      </c>
      <c r="K10" t="s" s="18">
        <v>39</v>
      </c>
      <c r="L10" s="19">
        <v>75000</v>
      </c>
      <c r="M10" t="s" s="18">
        <f>IF(H10&lt;L10,"Y","Not Covered")</f>
        <v>30</v>
      </c>
      <c r="N10" t="s" s="18">
        <f>CONCATENATE(B10,F10,D10,LEFT(J10,3),RIGHT(A10,3))</f>
        <v>52</v>
      </c>
    </row>
    <row r="11" ht="20.05" customHeight="1">
      <c r="A11" t="s" s="16">
        <v>53</v>
      </c>
      <c r="B11" t="s" s="17">
        <f>LEFT(A11,2)</f>
        <v>23</v>
      </c>
      <c r="C11" t="s" s="18">
        <f>VLOOKUP(B11,B$58:C$63,2)</f>
        <v>24</v>
      </c>
      <c r="D11" t="s" s="18">
        <f>MID(A11,5,3)</f>
        <v>47</v>
      </c>
      <c r="E11" t="s" s="18">
        <f>VLOOKUP(D11,D$58:E$68,2)</f>
        <v>48</v>
      </c>
      <c r="F11" t="s" s="18">
        <f>MID(A11,3,2)</f>
        <v>54</v>
      </c>
      <c r="G11" s="19">
        <f>IF(14-F11&lt;0,100-F11+14,14-F11)</f>
        <v>5</v>
      </c>
      <c r="H11" s="19">
        <v>35137</v>
      </c>
      <c r="I11" s="19">
        <f>H11/(G11+0.5)</f>
        <v>6388.545454545450</v>
      </c>
      <c r="J11" t="s" s="18">
        <v>28</v>
      </c>
      <c r="K11" t="s" s="18">
        <v>55</v>
      </c>
      <c r="L11" s="19">
        <v>75000</v>
      </c>
      <c r="M11" t="s" s="18">
        <f>IF(H11&lt;L11,"Y","Not Covered")</f>
        <v>30</v>
      </c>
      <c r="N11" t="s" s="18">
        <f>CONCATENATE(B11,F11,D11,LEFT(J11,3),RIGHT(A11,3))</f>
        <v>56</v>
      </c>
    </row>
    <row r="12" ht="20.05" customHeight="1">
      <c r="A12" t="s" s="16">
        <v>57</v>
      </c>
      <c r="B12" t="s" s="17">
        <f>LEFT(A12,2)</f>
        <v>23</v>
      </c>
      <c r="C12" t="s" s="18">
        <f>VLOOKUP(B12,B$58:C$63,2)</f>
        <v>24</v>
      </c>
      <c r="D12" t="s" s="18">
        <f>MID(A12,5,3)</f>
        <v>47</v>
      </c>
      <c r="E12" t="s" s="18">
        <f>VLOOKUP(D12,D$58:E$68,2)</f>
        <v>48</v>
      </c>
      <c r="F12" t="s" s="18">
        <f>MID(A12,3,2)</f>
        <v>58</v>
      </c>
      <c r="G12" s="19">
        <f>IF(14-F12&lt;0,100-F12+14,14-F12)</f>
        <v>1</v>
      </c>
      <c r="H12" s="20">
        <v>27637.1</v>
      </c>
      <c r="I12" s="20">
        <f>H12/(G12+0.5)</f>
        <v>18424.7333333333</v>
      </c>
      <c r="J12" t="s" s="18">
        <v>28</v>
      </c>
      <c r="K12" t="s" s="18">
        <v>29</v>
      </c>
      <c r="L12" s="19">
        <v>75000</v>
      </c>
      <c r="M12" t="s" s="18">
        <f>IF(H12&lt;L12,"Y","Not Covered")</f>
        <v>30</v>
      </c>
      <c r="N12" t="s" s="18">
        <f>CONCATENATE(B12,F12,D12,LEFT(J12,3),RIGHT(A12,3))</f>
        <v>59</v>
      </c>
    </row>
    <row r="13" ht="20.05" customHeight="1">
      <c r="A13" t="s" s="16">
        <v>60</v>
      </c>
      <c r="B13" t="s" s="17">
        <f>LEFT(A13,2)</f>
        <v>23</v>
      </c>
      <c r="C13" t="s" s="18">
        <f>VLOOKUP(B13,B$58:C$63,2)</f>
        <v>24</v>
      </c>
      <c r="D13" t="s" s="18">
        <f>MID(A13,5,3)</f>
        <v>47</v>
      </c>
      <c r="E13" t="s" s="18">
        <f>VLOOKUP(D13,D$58:E$68,2)</f>
        <v>48</v>
      </c>
      <c r="F13" t="s" s="18">
        <f>MID(A13,3,2)</f>
        <v>58</v>
      </c>
      <c r="G13" s="19">
        <f>IF(14-F13&lt;0,100-F13+14,14-F13)</f>
        <v>1</v>
      </c>
      <c r="H13" s="20">
        <v>27534.8</v>
      </c>
      <c r="I13" s="20">
        <f>H13/(G13+0.5)</f>
        <v>18356.5333333333</v>
      </c>
      <c r="J13" t="s" s="18">
        <v>33</v>
      </c>
      <c r="K13" t="s" s="18">
        <v>61</v>
      </c>
      <c r="L13" s="19">
        <v>75000</v>
      </c>
      <c r="M13" t="s" s="18">
        <f>IF(H13&lt;L13,"Y","Not Covered")</f>
        <v>30</v>
      </c>
      <c r="N13" t="s" s="18">
        <f>CONCATENATE(B13,F13,D13,LEFT(J13,3),RIGHT(A13,3))</f>
        <v>62</v>
      </c>
    </row>
    <row r="14" ht="20.05" customHeight="1">
      <c r="A14" t="s" s="16">
        <v>63</v>
      </c>
      <c r="B14" t="s" s="17">
        <f>LEFT(A14,2)</f>
        <v>23</v>
      </c>
      <c r="C14" t="s" s="18">
        <f>VLOOKUP(B14,B$58:C$63,2)</f>
        <v>24</v>
      </c>
      <c r="D14" t="s" s="18">
        <f>MID(A14,5,3)</f>
        <v>47</v>
      </c>
      <c r="E14" t="s" s="18">
        <f>VLOOKUP(D14,D$58:E$68,2)</f>
        <v>48</v>
      </c>
      <c r="F14" t="s" s="18">
        <f>MID(A14,3,2)</f>
        <v>64</v>
      </c>
      <c r="G14" s="19">
        <f>IF(14-F14&lt;0,100-F14+14,14-F14)</f>
        <v>2</v>
      </c>
      <c r="H14" s="20">
        <v>19341.7</v>
      </c>
      <c r="I14" s="20">
        <f>H14/(G14+0.5)</f>
        <v>7736.68</v>
      </c>
      <c r="J14" t="s" s="18">
        <v>33</v>
      </c>
      <c r="K14" t="s" s="18">
        <v>65</v>
      </c>
      <c r="L14" s="19">
        <v>75000</v>
      </c>
      <c r="M14" t="s" s="18">
        <f>IF(H14&lt;L14,"Y","Not Covered")</f>
        <v>30</v>
      </c>
      <c r="N14" t="s" s="18">
        <f>CONCATENATE(B14,F14,D14,LEFT(J14,3),RIGHT(A14,3))</f>
        <v>66</v>
      </c>
    </row>
    <row r="15" ht="20.05" customHeight="1">
      <c r="A15" t="s" s="16">
        <v>67</v>
      </c>
      <c r="B15" t="s" s="17">
        <f>LEFT(A15,2)</f>
        <v>23</v>
      </c>
      <c r="C15" t="s" s="18">
        <f>VLOOKUP(B15,B$58:C$63,2)</f>
        <v>24</v>
      </c>
      <c r="D15" t="s" s="18">
        <f>MID(A15,5,3)</f>
        <v>47</v>
      </c>
      <c r="E15" t="s" s="18">
        <f>VLOOKUP(D15,D$58:E$68,2)</f>
        <v>48</v>
      </c>
      <c r="F15" t="s" s="18">
        <f>MID(A15,3,2)</f>
        <v>58</v>
      </c>
      <c r="G15" s="19">
        <f>IF(14-F15&lt;0,100-F15+14,14-F15)</f>
        <v>1</v>
      </c>
      <c r="H15" s="20">
        <v>22521.6</v>
      </c>
      <c r="I15" s="20">
        <f>H15/(G15+0.5)</f>
        <v>15014.4</v>
      </c>
      <c r="J15" t="s" s="18">
        <v>28</v>
      </c>
      <c r="K15" t="s" s="18">
        <v>68</v>
      </c>
      <c r="L15" s="19">
        <v>75000</v>
      </c>
      <c r="M15" t="s" s="18">
        <f>IF(H15&lt;L15,"Y","Not Covered")</f>
        <v>30</v>
      </c>
      <c r="N15" t="s" s="18">
        <f>CONCATENATE(B15,F15,D15,LEFT(J15,3),RIGHT(A15,3))</f>
        <v>69</v>
      </c>
    </row>
    <row r="16" ht="20.05" customHeight="1">
      <c r="A16" t="s" s="16">
        <v>70</v>
      </c>
      <c r="B16" t="s" s="17">
        <f>LEFT(A16,2)</f>
        <v>23</v>
      </c>
      <c r="C16" t="s" s="18">
        <f>VLOOKUP(B16,B$58:C$63,2)</f>
        <v>24</v>
      </c>
      <c r="D16" t="s" s="18">
        <f>MID(A16,5,3)</f>
        <v>47</v>
      </c>
      <c r="E16" t="s" s="18">
        <f>VLOOKUP(D16,D$58:E$68,2)</f>
        <v>48</v>
      </c>
      <c r="F16" t="s" s="18">
        <f>MID(A16,3,2)</f>
        <v>58</v>
      </c>
      <c r="G16" s="19">
        <f>IF(14-F16&lt;0,100-F16+14,14-F16)</f>
        <v>1</v>
      </c>
      <c r="H16" s="20">
        <v>13682.9</v>
      </c>
      <c r="I16" s="20">
        <f>H16/(G16+0.5)</f>
        <v>9121.933333333331</v>
      </c>
      <c r="J16" t="s" s="18">
        <v>28</v>
      </c>
      <c r="K16" t="s" s="18">
        <v>71</v>
      </c>
      <c r="L16" s="19">
        <v>75000</v>
      </c>
      <c r="M16" t="s" s="18">
        <f>IF(H16&lt;L16,"Y","Not Covered")</f>
        <v>30</v>
      </c>
      <c r="N16" t="s" s="18">
        <f>CONCATENATE(B16,F16,D16,LEFT(J16,3),RIGHT(A16,3))</f>
        <v>72</v>
      </c>
    </row>
    <row r="17" ht="20.05" customHeight="1">
      <c r="A17" t="s" s="16">
        <v>73</v>
      </c>
      <c r="B17" t="s" s="17">
        <f>LEFT(A17,2)</f>
        <v>74</v>
      </c>
      <c r="C17" t="s" s="18">
        <f>VLOOKUP(B17,B$58:C$63,2)</f>
        <v>24</v>
      </c>
      <c r="D17" t="s" s="18">
        <f>MID(A17,5,3)</f>
        <v>75</v>
      </c>
      <c r="E17" t="s" s="18">
        <f>VLOOKUP(D17,D$58:E$68,2)</f>
        <v>76</v>
      </c>
      <c r="F17" s="21">
        <v>9</v>
      </c>
      <c r="G17" s="19">
        <f>IF(14-F17&lt;0,100-F17+14,14-F17)</f>
        <v>5</v>
      </c>
      <c r="H17" s="20">
        <v>28464.8</v>
      </c>
      <c r="I17" s="20">
        <f>H17/(G17+0.5)</f>
        <v>5175.418181818180</v>
      </c>
      <c r="J17" t="s" s="18">
        <v>33</v>
      </c>
      <c r="K17" t="s" s="18">
        <v>77</v>
      </c>
      <c r="L17" s="19">
        <v>100000</v>
      </c>
      <c r="M17" t="s" s="18">
        <f>IF(H17&lt;L17,"Y","Not Covered")</f>
        <v>30</v>
      </c>
      <c r="N17" t="s" s="18">
        <f>CONCATENATE(B17,F17,D17,LEFT(J17,3),RIGHT(A17,3))</f>
        <v>78</v>
      </c>
    </row>
    <row r="18" ht="20.05" customHeight="1">
      <c r="A18" t="s" s="16">
        <v>79</v>
      </c>
      <c r="B18" t="s" s="17">
        <f>LEFT(A18,2)</f>
        <v>74</v>
      </c>
      <c r="C18" t="s" s="18">
        <f>VLOOKUP(B18,B$58:C$63,2)</f>
        <v>24</v>
      </c>
      <c r="D18" t="s" s="18">
        <f>MID(A18,5,3)</f>
        <v>75</v>
      </c>
      <c r="E18" t="s" s="18">
        <f>VLOOKUP(D18,D$58:E$68,2)</f>
        <v>76</v>
      </c>
      <c r="F18" t="s" s="18">
        <f>MID(A18,3,2)</f>
        <v>64</v>
      </c>
      <c r="G18" s="19">
        <f>IF(14-F18&lt;0,100-F18+14,14-F18)</f>
        <v>2</v>
      </c>
      <c r="H18" s="20">
        <v>19421.1</v>
      </c>
      <c r="I18" s="20">
        <f>H18/(G18+0.5)</f>
        <v>7768.44</v>
      </c>
      <c r="J18" t="s" s="18">
        <v>28</v>
      </c>
      <c r="K18" t="s" s="18">
        <v>80</v>
      </c>
      <c r="L18" s="19">
        <v>100000</v>
      </c>
      <c r="M18" t="s" s="18">
        <f>IF(H18&lt;L18,"Y","Not Covered")</f>
        <v>30</v>
      </c>
      <c r="N18" t="s" s="18">
        <f>CONCATENATE(B18,F18,D18,LEFT(J18,3),RIGHT(A18,3))</f>
        <v>81</v>
      </c>
    </row>
    <row r="19" ht="20.05" customHeight="1">
      <c r="A19" t="s" s="16">
        <v>82</v>
      </c>
      <c r="B19" t="s" s="17">
        <f>LEFT(A19,2)</f>
        <v>74</v>
      </c>
      <c r="C19" t="s" s="18">
        <f>VLOOKUP(B19,B$58:C$63,2)</f>
        <v>24</v>
      </c>
      <c r="D19" t="s" s="18">
        <f>MID(A19,5,3)</f>
        <v>75</v>
      </c>
      <c r="E19" t="s" s="18">
        <f>VLOOKUP(D19,D$58:E$68,2)</f>
        <v>76</v>
      </c>
      <c r="F19" t="s" s="18">
        <f>MID(A19,3,2)</f>
        <v>83</v>
      </c>
      <c r="G19" s="19">
        <f>IF(14-F19&lt;0,100-F19+14,14-F19)</f>
        <v>0</v>
      </c>
      <c r="H19" s="20">
        <v>14289.6</v>
      </c>
      <c r="I19" s="20">
        <f>H19/(G19+0.5)</f>
        <v>28579.2</v>
      </c>
      <c r="J19" t="s" s="18">
        <v>33</v>
      </c>
      <c r="K19" t="s" s="18">
        <v>84</v>
      </c>
      <c r="L19" s="19">
        <v>100000</v>
      </c>
      <c r="M19" t="s" s="18">
        <f>IF(H19&lt;L19,"Y","Not Covered")</f>
        <v>30</v>
      </c>
      <c r="N19" t="s" s="18">
        <f>CONCATENATE(B19,F19,D19,LEFT(J19,3),RIGHT(A19,3))</f>
        <v>85</v>
      </c>
    </row>
    <row r="20" ht="20.05" customHeight="1">
      <c r="A20" t="s" s="16">
        <v>86</v>
      </c>
      <c r="B20" t="s" s="17">
        <f>LEFT(A20,2)</f>
        <v>74</v>
      </c>
      <c r="C20" t="s" s="18">
        <f>VLOOKUP(B20,B$58:C$63,2)</f>
        <v>24</v>
      </c>
      <c r="D20" t="s" s="18">
        <f>MID(A20,5,3)</f>
        <v>87</v>
      </c>
      <c r="E20" t="s" s="18">
        <f>VLOOKUP(D20,D$58:E$68,2)</f>
        <v>88</v>
      </c>
      <c r="F20" t="s" s="18">
        <f>MID(A20,3,2)</f>
        <v>89</v>
      </c>
      <c r="G20" s="19">
        <f>IF(14-F20&lt;0,100-F20+14,14-F20)</f>
        <v>4</v>
      </c>
      <c r="H20" s="20">
        <v>31144.4</v>
      </c>
      <c r="I20" s="20">
        <f>H20/(G20+0.5)</f>
        <v>6920.977777777780</v>
      </c>
      <c r="J20" t="s" s="18">
        <v>28</v>
      </c>
      <c r="K20" t="s" s="18">
        <v>90</v>
      </c>
      <c r="L20" s="19">
        <v>100000</v>
      </c>
      <c r="M20" t="s" s="18">
        <f>IF(H20&lt;L20,"Y","Not Covered")</f>
        <v>30</v>
      </c>
      <c r="N20" t="s" s="18">
        <f>CONCATENATE(B20,F20,D20,LEFT(J20,3),RIGHT(A20,3))</f>
        <v>91</v>
      </c>
    </row>
    <row r="21" ht="20.05" customHeight="1">
      <c r="A21" t="s" s="16">
        <v>92</v>
      </c>
      <c r="B21" t="s" s="17">
        <f>LEFT(A21,2)</f>
        <v>74</v>
      </c>
      <c r="C21" t="s" s="18">
        <f>VLOOKUP(B21,B$58:C$63,2)</f>
        <v>24</v>
      </c>
      <c r="D21" t="s" s="18">
        <f>MID(A21,5,3)</f>
        <v>87</v>
      </c>
      <c r="E21" t="s" s="18">
        <f>VLOOKUP(D21,D$58:E$68,2)</f>
        <v>88</v>
      </c>
      <c r="F21" t="s" s="18">
        <f>MID(A21,3,2)</f>
        <v>93</v>
      </c>
      <c r="G21" s="19">
        <f>IF(14-F21&lt;0,100-F21+14,14-F21)</f>
        <v>16</v>
      </c>
      <c r="H21" s="20">
        <v>83162.7</v>
      </c>
      <c r="I21" s="20">
        <f>H21/(G21+0.5)</f>
        <v>5040.163636363640</v>
      </c>
      <c r="J21" t="s" s="18">
        <v>28</v>
      </c>
      <c r="K21" t="s" s="18">
        <v>77</v>
      </c>
      <c r="L21" s="19">
        <v>100000</v>
      </c>
      <c r="M21" t="s" s="18">
        <f>IF(H21&lt;L21,"Y","Not Covered")</f>
        <v>30</v>
      </c>
      <c r="N21" t="s" s="18">
        <f>CONCATENATE(B21,F21,D21,LEFT(J21,3),RIGHT(A21,3))</f>
        <v>94</v>
      </c>
    </row>
    <row r="22" ht="20.05" customHeight="1">
      <c r="A22" t="s" s="16">
        <v>95</v>
      </c>
      <c r="B22" t="s" s="17">
        <f>LEFT(A22,2)</f>
        <v>74</v>
      </c>
      <c r="C22" t="s" s="18">
        <f>VLOOKUP(B22,B$58:C$63,2)</f>
        <v>24</v>
      </c>
      <c r="D22" t="s" s="18">
        <f>MID(A22,5,3)</f>
        <v>87</v>
      </c>
      <c r="E22" t="s" s="18">
        <f>VLOOKUP(D22,D$58:E$68,2)</f>
        <v>88</v>
      </c>
      <c r="F22" t="s" s="18">
        <f>MID(A22,3,2)</f>
        <v>96</v>
      </c>
      <c r="G22" s="19">
        <f>IF(14-F22&lt;0,100-F22+14,14-F22)</f>
        <v>14</v>
      </c>
      <c r="H22" s="20">
        <v>80685.8</v>
      </c>
      <c r="I22" s="20">
        <f>H22/(G22+0.5)</f>
        <v>5564.537931034480</v>
      </c>
      <c r="J22" t="s" s="18">
        <v>97</v>
      </c>
      <c r="K22" t="s" s="18">
        <v>68</v>
      </c>
      <c r="L22" s="19">
        <v>100000</v>
      </c>
      <c r="M22" t="s" s="18">
        <f>IF(H22&lt;L22,"Y","Not Covered")</f>
        <v>30</v>
      </c>
      <c r="N22" t="s" s="18">
        <f>CONCATENATE(B22,F22,D22,LEFT(J22,3),RIGHT(A22,3))</f>
        <v>98</v>
      </c>
    </row>
    <row r="23" ht="20.05" customHeight="1">
      <c r="A23" t="s" s="16">
        <v>99</v>
      </c>
      <c r="B23" t="s" s="17">
        <f>LEFT(A23,2)</f>
        <v>100</v>
      </c>
      <c r="C23" t="s" s="18">
        <f>VLOOKUP(B23,B$58:C$63,2)</f>
        <v>101</v>
      </c>
      <c r="D23" t="s" s="18">
        <f>MID(A23,5,3)</f>
        <v>102</v>
      </c>
      <c r="E23" t="s" s="18">
        <f>VLOOKUP(D23,D$58:E$68,2)</f>
        <v>103</v>
      </c>
      <c r="F23" t="s" s="18">
        <f>MID(A23,3,2)</f>
        <v>104</v>
      </c>
      <c r="G23" s="19">
        <f>IF(14-F23&lt;0,100-F23+14,14-F23)</f>
        <v>18</v>
      </c>
      <c r="H23" s="20">
        <v>114660.6</v>
      </c>
      <c r="I23" s="20">
        <f>H23/(G23+0.5)</f>
        <v>6197.870270270270</v>
      </c>
      <c r="J23" t="s" s="18">
        <v>38</v>
      </c>
      <c r="K23" t="s" s="18">
        <v>105</v>
      </c>
      <c r="L23" s="19">
        <v>100000</v>
      </c>
      <c r="M23" t="s" s="18">
        <f>IF(H23&lt;L23,"Y","Not Covered")</f>
        <v>106</v>
      </c>
      <c r="N23" t="s" s="18">
        <f>CONCATENATE(B23,F23,D23,LEFT(J23,3),RIGHT(A23,3))</f>
        <v>107</v>
      </c>
    </row>
    <row r="24" ht="20.05" customHeight="1">
      <c r="A24" t="s" s="16">
        <v>108</v>
      </c>
      <c r="B24" t="s" s="17">
        <f>LEFT(A24,2)</f>
        <v>100</v>
      </c>
      <c r="C24" t="s" s="18">
        <f>VLOOKUP(B24,B$58:C$63,2)</f>
        <v>101</v>
      </c>
      <c r="D24" t="s" s="18">
        <f>MID(A24,5,3)</f>
        <v>102</v>
      </c>
      <c r="E24" t="s" s="18">
        <f>VLOOKUP(D24,D$58:E$68,2)</f>
        <v>103</v>
      </c>
      <c r="F24" t="s" s="18">
        <f>MID(A24,3,2)</f>
        <v>93</v>
      </c>
      <c r="G24" s="19">
        <f>IF(14-F24&lt;0,100-F24+14,14-F24)</f>
        <v>16</v>
      </c>
      <c r="H24" s="20">
        <v>93382.600000000006</v>
      </c>
      <c r="I24" s="20">
        <f>H24/(G24+0.5)</f>
        <v>5659.551515151520</v>
      </c>
      <c r="J24" t="s" s="18">
        <v>28</v>
      </c>
      <c r="K24" t="s" s="18">
        <v>109</v>
      </c>
      <c r="L24" s="19">
        <v>100000</v>
      </c>
      <c r="M24" t="s" s="18">
        <f>IF(H24&lt;L24,"Y","Not Covered")</f>
        <v>30</v>
      </c>
      <c r="N24" t="s" s="18">
        <f>CONCATENATE(B24,F24,D24,LEFT(J24,3),RIGHT(A24,3))</f>
        <v>110</v>
      </c>
    </row>
    <row r="25" ht="20.05" customHeight="1">
      <c r="A25" t="s" s="16">
        <v>111</v>
      </c>
      <c r="B25" t="s" s="17">
        <f>LEFT(A25,2)</f>
        <v>100</v>
      </c>
      <c r="C25" t="s" s="18">
        <f>VLOOKUP(B25,B$58:C$63,2)</f>
        <v>101</v>
      </c>
      <c r="D25" t="s" s="18">
        <f>MID(A25,5,3)</f>
        <v>102</v>
      </c>
      <c r="E25" t="s" s="18">
        <f>VLOOKUP(D25,D$58:E$68,2)</f>
        <v>103</v>
      </c>
      <c r="F25" t="s" s="18">
        <f>MID(A25,3,2)</f>
        <v>96</v>
      </c>
      <c r="G25" s="19">
        <f>IF(14-F25&lt;0,100-F25+14,14-F25)</f>
        <v>14</v>
      </c>
      <c r="H25" s="19">
        <v>85928</v>
      </c>
      <c r="I25" s="19">
        <f>H25/(G25+0.5)</f>
        <v>5926.068965517240</v>
      </c>
      <c r="J25" t="s" s="18">
        <v>38</v>
      </c>
      <c r="K25" t="s" s="18">
        <v>49</v>
      </c>
      <c r="L25" s="19">
        <v>100000</v>
      </c>
      <c r="M25" t="s" s="18">
        <f>IF(H25&lt;L25,"Y","Not Covered")</f>
        <v>30</v>
      </c>
      <c r="N25" t="s" s="18">
        <f>CONCATENATE(B25,F25,D25,LEFT(J25,3),RIGHT(A25,3))</f>
        <v>112</v>
      </c>
    </row>
    <row r="26" ht="20.05" customHeight="1">
      <c r="A26" t="s" s="16">
        <v>113</v>
      </c>
      <c r="B26" t="s" s="17">
        <f>LEFT(A26,2)</f>
        <v>100</v>
      </c>
      <c r="C26" t="s" s="18">
        <f>VLOOKUP(B26,B$58:C$63,2)</f>
        <v>101</v>
      </c>
      <c r="D26" t="s" s="18">
        <f>MID(A26,5,3)</f>
        <v>102</v>
      </c>
      <c r="E26" t="s" s="18">
        <f>VLOOKUP(D26,D$58:E$68,2)</f>
        <v>103</v>
      </c>
      <c r="F26" t="s" s="18">
        <f>MID(A26,3,2)</f>
        <v>114</v>
      </c>
      <c r="G26" s="19">
        <f>IF(14-F26&lt;0,100-F26+14,14-F26)</f>
        <v>12</v>
      </c>
      <c r="H26" s="20">
        <v>67829.100000000006</v>
      </c>
      <c r="I26" s="20">
        <f>H26/(G26+0.5)</f>
        <v>5426.328</v>
      </c>
      <c r="J26" t="s" s="18">
        <v>28</v>
      </c>
      <c r="K26" t="s" s="18">
        <v>29</v>
      </c>
      <c r="L26" s="19">
        <v>100000</v>
      </c>
      <c r="M26" t="s" s="18">
        <f>IF(H26&lt;L26,"Y","Not Covered")</f>
        <v>30</v>
      </c>
      <c r="N26" t="s" s="18">
        <f>CONCATENATE(B26,F26,D26,LEFT(J26,3),RIGHT(A26,3))</f>
        <v>115</v>
      </c>
    </row>
    <row r="27" ht="20.05" customHeight="1">
      <c r="A27" t="s" s="16">
        <v>116</v>
      </c>
      <c r="B27" t="s" s="17">
        <f>LEFT(A27,2)</f>
        <v>100</v>
      </c>
      <c r="C27" t="s" s="18">
        <f>VLOOKUP(B27,B$58:C$63,2)</f>
        <v>101</v>
      </c>
      <c r="D27" t="s" s="18">
        <f>MID(A27,5,3)</f>
        <v>102</v>
      </c>
      <c r="E27" t="s" s="18">
        <f>VLOOKUP(D27,D$58:E$68,2)</f>
        <v>103</v>
      </c>
      <c r="F27" t="s" s="18">
        <f>MID(A27,3,2)</f>
        <v>54</v>
      </c>
      <c r="G27" s="19">
        <f>IF(14-F27&lt;0,100-F27+14,14-F27)</f>
        <v>5</v>
      </c>
      <c r="H27" s="20">
        <v>48114.2</v>
      </c>
      <c r="I27" s="20">
        <f>H27/(G27+0.5)</f>
        <v>8748.036363636360</v>
      </c>
      <c r="J27" t="s" s="18">
        <v>33</v>
      </c>
      <c r="K27" t="s" s="18">
        <v>55</v>
      </c>
      <c r="L27" s="19">
        <v>100000</v>
      </c>
      <c r="M27" t="s" s="18">
        <f>IF(H27&lt;L27,"Y","Not Covered")</f>
        <v>30</v>
      </c>
      <c r="N27" t="s" s="18">
        <f>CONCATENATE(B27,F27,D27,LEFT(J27,3),RIGHT(A27,3))</f>
        <v>117</v>
      </c>
    </row>
    <row r="28" ht="20.05" customHeight="1">
      <c r="A28" t="s" s="16">
        <v>118</v>
      </c>
      <c r="B28" t="s" s="17">
        <f>LEFT(A28,2)</f>
        <v>100</v>
      </c>
      <c r="C28" t="s" s="18">
        <f>VLOOKUP(B28,B$58:C$63,2)</f>
        <v>101</v>
      </c>
      <c r="D28" t="s" s="18">
        <f>MID(A28,5,3)</f>
        <v>119</v>
      </c>
      <c r="E28" t="s" s="18">
        <f>VLOOKUP(D28,D$58:E$68,2)</f>
        <v>120</v>
      </c>
      <c r="F28" t="s" s="18">
        <f>MID(A28,3,2)</f>
        <v>114</v>
      </c>
      <c r="G28" s="19">
        <f>IF(14-F28&lt;0,100-F28+14,14-F28)</f>
        <v>12</v>
      </c>
      <c r="H28" s="20">
        <v>64467.4</v>
      </c>
      <c r="I28" s="20">
        <f>H28/(G28+0.5)</f>
        <v>5157.392</v>
      </c>
      <c r="J28" t="s" s="18">
        <v>121</v>
      </c>
      <c r="K28" t="s" s="18">
        <v>122</v>
      </c>
      <c r="L28" s="19">
        <v>100000</v>
      </c>
      <c r="M28" t="s" s="18">
        <f>IF(H28&lt;L28,"Y","Not Covered")</f>
        <v>30</v>
      </c>
      <c r="N28" t="s" s="18">
        <f>CONCATENATE(B28,F28,D28,LEFT(J28,3),RIGHT(A28,3))</f>
        <v>123</v>
      </c>
    </row>
    <row r="29" ht="20.05" customHeight="1">
      <c r="A29" t="s" s="16">
        <v>124</v>
      </c>
      <c r="B29" t="s" s="17">
        <f>LEFT(A29,2)</f>
        <v>100</v>
      </c>
      <c r="C29" t="s" s="18">
        <f>VLOOKUP(B29,B$58:C$63,2)</f>
        <v>101</v>
      </c>
      <c r="D29" t="s" s="18">
        <f>MID(A29,5,3)</f>
        <v>119</v>
      </c>
      <c r="E29" t="s" s="18">
        <f>VLOOKUP(D29,D$58:E$68,2)</f>
        <v>120</v>
      </c>
      <c r="F29" t="s" s="18">
        <f>MID(A29,3,2)</f>
        <v>125</v>
      </c>
      <c r="G29" s="19">
        <f>IF(14-F29&lt;0,100-F29+14,14-F29)</f>
        <v>11</v>
      </c>
      <c r="H29" s="20">
        <v>73444.399999999994</v>
      </c>
      <c r="I29" s="20">
        <f>H29/(G29+0.5)</f>
        <v>6386.469565217390</v>
      </c>
      <c r="J29" t="s" s="18">
        <v>28</v>
      </c>
      <c r="K29" t="s" s="18">
        <v>122</v>
      </c>
      <c r="L29" s="19">
        <v>100000</v>
      </c>
      <c r="M29" t="s" s="18">
        <f>IF(H29&lt;L29,"Y","Not Covered")</f>
        <v>30</v>
      </c>
      <c r="N29" t="s" s="18">
        <f>CONCATENATE(B29,F29,D29,LEFT(J29,3),RIGHT(A29,3))</f>
        <v>126</v>
      </c>
    </row>
    <row r="30" ht="20.05" customHeight="1">
      <c r="A30" t="s" s="16">
        <v>127</v>
      </c>
      <c r="B30" t="s" s="17">
        <f>LEFT(A30,2)</f>
        <v>100</v>
      </c>
      <c r="C30" t="s" s="18">
        <f>VLOOKUP(B30,B$58:C$63,2)</f>
        <v>101</v>
      </c>
      <c r="D30" t="s" s="18">
        <f>MID(A30,5,3)</f>
        <v>119</v>
      </c>
      <c r="E30" t="s" s="18">
        <f>VLOOKUP(D30,D$58:E$68,2)</f>
        <v>120</v>
      </c>
      <c r="F30" t="s" s="18">
        <f>MID(A30,3,2)</f>
        <v>83</v>
      </c>
      <c r="G30" s="19">
        <f>IF(14-F30&lt;0,100-F30+14,14-F30)</f>
        <v>0</v>
      </c>
      <c r="H30" s="20">
        <v>17556.3</v>
      </c>
      <c r="I30" s="20">
        <f>H30/(G30+0.5)</f>
        <v>35112.6</v>
      </c>
      <c r="J30" t="s" s="18">
        <v>97</v>
      </c>
      <c r="K30" t="s" s="18">
        <v>61</v>
      </c>
      <c r="L30" s="19">
        <v>100000</v>
      </c>
      <c r="M30" t="s" s="18">
        <f>IF(H30&lt;L30,"Y","Not Covered")</f>
        <v>30</v>
      </c>
      <c r="N30" t="s" s="18">
        <f>CONCATENATE(B30,F30,D30,LEFT(J30,3),RIGHT(A30,3))</f>
        <v>128</v>
      </c>
    </row>
    <row r="31" ht="20.05" customHeight="1">
      <c r="A31" t="s" s="16">
        <v>129</v>
      </c>
      <c r="B31" t="s" s="17">
        <f>LEFT(A31,2)</f>
        <v>100</v>
      </c>
      <c r="C31" t="s" s="18">
        <f>VLOOKUP(B31,B$58:C$63,2)</f>
        <v>101</v>
      </c>
      <c r="D31" t="s" s="18">
        <f>MID(A31,5,3)</f>
        <v>119</v>
      </c>
      <c r="E31" t="s" s="18">
        <f>VLOOKUP(D31,D$58:E$68,2)</f>
        <v>120</v>
      </c>
      <c r="F31" t="s" s="18">
        <f>MID(A31,3,2)</f>
        <v>64</v>
      </c>
      <c r="G31" s="19">
        <f>IF(14-F31&lt;0,100-F31+14,14-F31)</f>
        <v>2</v>
      </c>
      <c r="H31" s="20">
        <v>29601.9</v>
      </c>
      <c r="I31" s="20">
        <f>H31/(G31+0.5)</f>
        <v>11840.76</v>
      </c>
      <c r="J31" t="s" s="18">
        <v>28</v>
      </c>
      <c r="K31" t="s" s="18">
        <v>77</v>
      </c>
      <c r="L31" s="19">
        <v>100000</v>
      </c>
      <c r="M31" t="s" s="18">
        <f>IF(H31&lt;L31,"Y","Not Covered")</f>
        <v>30</v>
      </c>
      <c r="N31" t="s" s="18">
        <f>CONCATENATE(B31,F31,D31,LEFT(J31,3),RIGHT(A31,3))</f>
        <v>130</v>
      </c>
    </row>
    <row r="32" ht="20.05" customHeight="1">
      <c r="A32" t="s" s="16">
        <v>131</v>
      </c>
      <c r="B32" t="s" s="17">
        <f>LEFT(A32,2)</f>
        <v>100</v>
      </c>
      <c r="C32" t="s" s="18">
        <f>VLOOKUP(B32,B$58:C$63,2)</f>
        <v>101</v>
      </c>
      <c r="D32" t="s" s="18">
        <f>MID(A32,5,3)</f>
        <v>102</v>
      </c>
      <c r="E32" t="s" s="18">
        <f>VLOOKUP(D32,D$58:E$68,2)</f>
        <v>103</v>
      </c>
      <c r="F32" t="s" s="18">
        <f>MID(A32,3,2)</f>
        <v>64</v>
      </c>
      <c r="G32" s="19">
        <f>IF(14-F32&lt;0,100-F32+14,14-F32)</f>
        <v>2</v>
      </c>
      <c r="H32" s="20">
        <v>22128.2</v>
      </c>
      <c r="I32" s="20">
        <f>H32/(G32+0.5)</f>
        <v>8851.280000000001</v>
      </c>
      <c r="J32" t="s" s="18">
        <v>97</v>
      </c>
      <c r="K32" t="s" s="18">
        <v>105</v>
      </c>
      <c r="L32" s="19">
        <v>100000</v>
      </c>
      <c r="M32" t="s" s="18">
        <f>IF(H32&lt;L32,"Y","Not Covered")</f>
        <v>30</v>
      </c>
      <c r="N32" t="s" s="18">
        <f>CONCATENATE(B32,F32,D32,LEFT(J32,3),RIGHT(A32,3))</f>
        <v>132</v>
      </c>
    </row>
    <row r="33" ht="20.05" customHeight="1">
      <c r="A33" t="s" s="16">
        <v>133</v>
      </c>
      <c r="B33" t="s" s="17">
        <f>LEFT(A33,2)</f>
        <v>134</v>
      </c>
      <c r="C33" t="s" s="18">
        <f>VLOOKUP(B33,B$58:C$63,2)</f>
        <v>135</v>
      </c>
      <c r="D33" t="s" s="18">
        <f>MID(A33,5,3)</f>
        <v>136</v>
      </c>
      <c r="E33" t="s" s="18">
        <f>VLOOKUP(D33,D$58:E$68,2)</f>
        <v>137</v>
      </c>
      <c r="F33" t="s" s="18">
        <f>MID(A33,3,2)</f>
        <v>138</v>
      </c>
      <c r="G33" s="19">
        <f>IF(14-F33&lt;0,100-F33+14,14-F33)</f>
        <v>15</v>
      </c>
      <c r="H33" s="19">
        <v>82374</v>
      </c>
      <c r="I33" s="19">
        <f>H33/(G33+0.5)</f>
        <v>5314.451612903230</v>
      </c>
      <c r="J33" t="s" s="18">
        <v>33</v>
      </c>
      <c r="K33" t="s" s="18">
        <v>71</v>
      </c>
      <c r="L33" s="19">
        <v>75000</v>
      </c>
      <c r="M33" t="s" s="18">
        <f>IF(H33&lt;L33,"Y","Not Covered")</f>
        <v>106</v>
      </c>
      <c r="N33" t="s" s="18">
        <f>CONCATENATE(B33,F33,D33,LEFT(J33,3),RIGHT(A33,3))</f>
        <v>139</v>
      </c>
    </row>
    <row r="34" ht="20.05" customHeight="1">
      <c r="A34" t="s" s="16">
        <v>140</v>
      </c>
      <c r="B34" t="s" s="17">
        <f>LEFT(A34,2)</f>
        <v>134</v>
      </c>
      <c r="C34" t="s" s="18">
        <f>VLOOKUP(B34,B$58:C$63,2)</f>
        <v>135</v>
      </c>
      <c r="D34" t="s" s="18">
        <f>MID(A34,5,3)</f>
        <v>136</v>
      </c>
      <c r="E34" t="s" s="18">
        <f>VLOOKUP(D34,D$58:E$68,2)</f>
        <v>137</v>
      </c>
      <c r="F34" t="s" s="18">
        <f>MID(A34,3,2)</f>
        <v>141</v>
      </c>
      <c r="G34" s="19">
        <f>IF(14-F34&lt;0,100-F34+14,14-F34)</f>
        <v>13</v>
      </c>
      <c r="H34" s="20">
        <v>69891.899999999994</v>
      </c>
      <c r="I34" s="20">
        <f>H34/(G34+0.5)</f>
        <v>5177.177777777780</v>
      </c>
      <c r="J34" t="s" s="18">
        <v>97</v>
      </c>
      <c r="K34" t="s" s="18">
        <v>42</v>
      </c>
      <c r="L34" s="19">
        <v>75000</v>
      </c>
      <c r="M34" t="s" s="18">
        <f>IF(H34&lt;L34,"Y","Not Covered")</f>
        <v>30</v>
      </c>
      <c r="N34" t="s" s="18">
        <f>CONCATENATE(B34,F34,D34,LEFT(J34,3),RIGHT(A34,3))</f>
        <v>142</v>
      </c>
    </row>
    <row r="35" ht="20.05" customHeight="1">
      <c r="A35" t="s" s="16">
        <v>143</v>
      </c>
      <c r="B35" t="s" s="17">
        <f>LEFT(A35,2)</f>
        <v>134</v>
      </c>
      <c r="C35" t="s" s="18">
        <f>VLOOKUP(B35,B$58:C$63,2)</f>
        <v>135</v>
      </c>
      <c r="D35" t="s" s="18">
        <f>MID(A35,5,3)</f>
        <v>136</v>
      </c>
      <c r="E35" t="s" s="18">
        <f>VLOOKUP(D35,D$58:E$68,2)</f>
        <v>137</v>
      </c>
      <c r="F35" t="s" s="18">
        <f>MID(A35,3,2)</f>
        <v>89</v>
      </c>
      <c r="G35" s="19">
        <f>IF(14-F35&lt;0,100-F35+14,14-F35)</f>
        <v>4</v>
      </c>
      <c r="H35" s="19">
        <v>22573</v>
      </c>
      <c r="I35" s="19">
        <f>H35/(G35+0.5)</f>
        <v>5016.222222222220</v>
      </c>
      <c r="J35" t="s" s="18">
        <v>97</v>
      </c>
      <c r="K35" t="s" s="18">
        <v>84</v>
      </c>
      <c r="L35" s="19">
        <v>75000</v>
      </c>
      <c r="M35" t="s" s="18">
        <f>IF(H35&lt;L35,"Y","Not Covered")</f>
        <v>30</v>
      </c>
      <c r="N35" t="s" s="18">
        <f>CONCATENATE(B35,F35,D35,LEFT(J35,3),RIGHT(A35,3))</f>
        <v>144</v>
      </c>
    </row>
    <row r="36" ht="20.05" customHeight="1">
      <c r="A36" t="s" s="16">
        <v>145</v>
      </c>
      <c r="B36" t="s" s="17">
        <f>LEFT(A36,2)</f>
        <v>134</v>
      </c>
      <c r="C36" t="s" s="18">
        <f>VLOOKUP(B36,B$58:C$63,2)</f>
        <v>135</v>
      </c>
      <c r="D36" t="s" s="18">
        <f>MID(A36,5,3)</f>
        <v>136</v>
      </c>
      <c r="E36" t="s" s="18">
        <f>VLOOKUP(D36,D$58:E$68,2)</f>
        <v>137</v>
      </c>
      <c r="F36" t="s" s="18">
        <f>MID(A36,3,2)</f>
        <v>89</v>
      </c>
      <c r="G36" s="19">
        <f>IF(14-F36&lt;0,100-F36+14,14-F36)</f>
        <v>4</v>
      </c>
      <c r="H36" s="20">
        <v>33477.2</v>
      </c>
      <c r="I36" s="20">
        <f>H36/(G36+0.5)</f>
        <v>7439.377777777780</v>
      </c>
      <c r="J36" t="s" s="18">
        <v>28</v>
      </c>
      <c r="K36" t="s" s="18">
        <v>109</v>
      </c>
      <c r="L36" s="19">
        <v>75000</v>
      </c>
      <c r="M36" t="s" s="18">
        <f>IF(H36&lt;L36,"Y","Not Covered")</f>
        <v>30</v>
      </c>
      <c r="N36" t="s" s="18">
        <f>CONCATENATE(B36,F36,D36,LEFT(J36,3),RIGHT(A36,3))</f>
        <v>146</v>
      </c>
    </row>
    <row r="37" ht="20.05" customHeight="1">
      <c r="A37" t="s" s="16">
        <v>147</v>
      </c>
      <c r="B37" t="s" s="17">
        <f>LEFT(A37,2)</f>
        <v>134</v>
      </c>
      <c r="C37" t="s" s="18">
        <f>VLOOKUP(B37,B$58:C$63,2)</f>
        <v>135</v>
      </c>
      <c r="D37" t="s" s="18">
        <f>MID(A37,5,3)</f>
        <v>136</v>
      </c>
      <c r="E37" t="s" s="18">
        <f>VLOOKUP(D37,D$58:E$68,2)</f>
        <v>137</v>
      </c>
      <c r="F37" t="s" s="18">
        <f>MID(A37,3,2)</f>
        <v>148</v>
      </c>
      <c r="G37" s="19">
        <f>IF(14-F37&lt;0,100-F37+14,14-F37)</f>
        <v>3</v>
      </c>
      <c r="H37" s="20">
        <v>30555.3</v>
      </c>
      <c r="I37" s="20">
        <f>H37/(G37+0.5)</f>
        <v>8730.085714285709</v>
      </c>
      <c r="J37" t="s" s="18">
        <v>28</v>
      </c>
      <c r="K37" t="s" s="18">
        <v>39</v>
      </c>
      <c r="L37" s="19">
        <v>75000</v>
      </c>
      <c r="M37" t="s" s="18">
        <f>IF(H37&lt;L37,"Y","Not Covered")</f>
        <v>30</v>
      </c>
      <c r="N37" t="s" s="18">
        <f>CONCATENATE(B37,F37,D37,LEFT(J37,3),RIGHT(A37,3))</f>
        <v>149</v>
      </c>
    </row>
    <row r="38" ht="20.05" customHeight="1">
      <c r="A38" t="s" s="16">
        <v>150</v>
      </c>
      <c r="B38" t="s" s="17">
        <f>LEFT(A38,2)</f>
        <v>134</v>
      </c>
      <c r="C38" t="s" s="18">
        <f>VLOOKUP(B38,B$58:C$63,2)</f>
        <v>135</v>
      </c>
      <c r="D38" t="s" s="18">
        <f>MID(A38,5,3)</f>
        <v>136</v>
      </c>
      <c r="E38" t="s" s="18">
        <f>VLOOKUP(D38,D$58:E$68,2)</f>
        <v>137</v>
      </c>
      <c r="F38" t="s" s="18">
        <f>MID(A38,3,2)</f>
        <v>64</v>
      </c>
      <c r="G38" s="19">
        <f>IF(14-F38&lt;0,100-F38+14,14-F38)</f>
        <v>2</v>
      </c>
      <c r="H38" s="20">
        <v>24513.2</v>
      </c>
      <c r="I38" s="20">
        <f>H38/(G38+0.5)</f>
        <v>9805.280000000001</v>
      </c>
      <c r="J38" t="s" s="18">
        <v>28</v>
      </c>
      <c r="K38" t="s" s="18">
        <v>90</v>
      </c>
      <c r="L38" s="19">
        <v>75000</v>
      </c>
      <c r="M38" t="s" s="18">
        <f>IF(H38&lt;L38,"Y","Not Covered")</f>
        <v>30</v>
      </c>
      <c r="N38" t="s" s="18">
        <f>CONCATENATE(B38,F38,D38,LEFT(J38,3),RIGHT(A38,3))</f>
        <v>151</v>
      </c>
    </row>
    <row r="39" ht="20.05" customHeight="1">
      <c r="A39" t="s" s="16">
        <v>152</v>
      </c>
      <c r="B39" t="s" s="17">
        <f>LEFT(A39,2)</f>
        <v>134</v>
      </c>
      <c r="C39" t="s" s="18">
        <f>VLOOKUP(B39,B$58:C$63,2)</f>
        <v>135</v>
      </c>
      <c r="D39" t="s" s="18">
        <f>MID(A39,5,3)</f>
        <v>136</v>
      </c>
      <c r="E39" t="s" s="18">
        <f>VLOOKUP(D39,D$58:E$68,2)</f>
        <v>137</v>
      </c>
      <c r="F39" t="s" s="18">
        <f>MID(A39,3,2)</f>
        <v>58</v>
      </c>
      <c r="G39" s="19">
        <f>IF(14-F39&lt;0,100-F39+14,14-F39)</f>
        <v>1</v>
      </c>
      <c r="H39" s="20">
        <v>13867.6</v>
      </c>
      <c r="I39" s="20">
        <f>H39/(G39+0.5)</f>
        <v>9245.066666666669</v>
      </c>
      <c r="J39" t="s" s="18">
        <v>28</v>
      </c>
      <c r="K39" t="s" s="18">
        <v>105</v>
      </c>
      <c r="L39" s="19">
        <v>75000</v>
      </c>
      <c r="M39" t="s" s="18">
        <f>IF(H39&lt;L39,"Y","Not Covered")</f>
        <v>30</v>
      </c>
      <c r="N39" t="s" s="18">
        <f>CONCATENATE(B39,F39,D39,LEFT(J39,3),RIGHT(A39,3))</f>
        <v>153</v>
      </c>
    </row>
    <row r="40" ht="20.05" customHeight="1">
      <c r="A40" t="s" s="16">
        <v>154</v>
      </c>
      <c r="B40" t="s" s="17">
        <f>LEFT(A40,2)</f>
        <v>134</v>
      </c>
      <c r="C40" t="s" s="18">
        <f>VLOOKUP(B40,B$58:C$63,2)</f>
        <v>135</v>
      </c>
      <c r="D40" t="s" s="18">
        <f>MID(A40,5,3)</f>
        <v>155</v>
      </c>
      <c r="E40" t="s" s="18">
        <f>VLOOKUP(D40,D$58:E$68,2)</f>
        <v>156</v>
      </c>
      <c r="F40" s="21">
        <v>5</v>
      </c>
      <c r="G40" s="19">
        <f>IF(14-F40&lt;0,100-F40+14,14-F40)</f>
        <v>9</v>
      </c>
      <c r="H40" s="20">
        <v>60389.5</v>
      </c>
      <c r="I40" s="20">
        <f>H40/(G40+0.5)</f>
        <v>6356.789473684210</v>
      </c>
      <c r="J40" t="s" s="18">
        <v>33</v>
      </c>
      <c r="K40" t="s" s="18">
        <v>55</v>
      </c>
      <c r="L40" s="19">
        <v>100000</v>
      </c>
      <c r="M40" t="s" s="18">
        <f>IF(H40&lt;L40,"Y","Not Covered")</f>
        <v>30</v>
      </c>
      <c r="N40" t="s" s="18">
        <f>CONCATENATE(B40,F40,D40,LEFT(J40,3),RIGHT(A40,3))</f>
        <v>157</v>
      </c>
    </row>
    <row r="41" ht="20.05" customHeight="1">
      <c r="A41" t="s" s="16">
        <v>158</v>
      </c>
      <c r="B41" t="s" s="17">
        <f>LEFT(A41,2)</f>
        <v>134</v>
      </c>
      <c r="C41" t="s" s="18">
        <f>VLOOKUP(B41,B$58:C$63,2)</f>
        <v>135</v>
      </c>
      <c r="D41" t="s" s="18">
        <f>MID(A41,5,3)</f>
        <v>155</v>
      </c>
      <c r="E41" t="s" s="18">
        <f>VLOOKUP(D41,D$58:E$68,2)</f>
        <v>156</v>
      </c>
      <c r="F41" t="s" s="18">
        <f>MID(A41,3,2)</f>
        <v>159</v>
      </c>
      <c r="G41" s="19">
        <f>IF(14-F41&lt;0,100-F41+14,14-F41)</f>
        <v>7</v>
      </c>
      <c r="H41" s="20">
        <v>50854.1</v>
      </c>
      <c r="I41" s="20">
        <f>H41/(G41+0.5)</f>
        <v>6780.546666666670</v>
      </c>
      <c r="J41" t="s" s="18">
        <v>28</v>
      </c>
      <c r="K41" t="s" s="18">
        <v>109</v>
      </c>
      <c r="L41" s="19">
        <v>100000</v>
      </c>
      <c r="M41" t="s" s="18">
        <f>IF(H41&lt;L41,"Y","Not Covered")</f>
        <v>30</v>
      </c>
      <c r="N41" t="s" s="18">
        <f>CONCATENATE(B41,F41,D41,LEFT(J41,3),RIGHT(A41,3))</f>
        <v>160</v>
      </c>
    </row>
    <row r="42" ht="20.05" customHeight="1">
      <c r="A42" t="s" s="16">
        <v>161</v>
      </c>
      <c r="B42" t="s" s="17">
        <f>LEFT(A42,2)</f>
        <v>134</v>
      </c>
      <c r="C42" t="s" s="18">
        <f>VLOOKUP(B42,B$58:C$63,2)</f>
        <v>135</v>
      </c>
      <c r="D42" t="s" s="18">
        <f>MID(A42,5,3)</f>
        <v>155</v>
      </c>
      <c r="E42" t="s" s="18">
        <f>VLOOKUP(D42,D$58:E$68,2)</f>
        <v>156</v>
      </c>
      <c r="F42" t="s" s="18">
        <f>MID(A42,3,2)</f>
        <v>37</v>
      </c>
      <c r="G42" s="19">
        <f>IF(14-F42&lt;0,100-F42+14,14-F42)</f>
        <v>6</v>
      </c>
      <c r="H42" s="20">
        <v>42504.6</v>
      </c>
      <c r="I42" s="20">
        <f>H42/(G42+0.5)</f>
        <v>6539.169230769230</v>
      </c>
      <c r="J42" t="s" s="18">
        <v>33</v>
      </c>
      <c r="K42" t="s" s="18">
        <v>71</v>
      </c>
      <c r="L42" s="19">
        <v>100000</v>
      </c>
      <c r="M42" t="s" s="18">
        <f>IF(H42&lt;L42,"Y","Not Covered")</f>
        <v>30</v>
      </c>
      <c r="N42" t="s" s="18">
        <f>CONCATENATE(B42,F42,D42,LEFT(J42,3),RIGHT(A42,3))</f>
        <v>162</v>
      </c>
    </row>
    <row r="43" ht="20.05" customHeight="1">
      <c r="A43" t="s" s="16">
        <v>163</v>
      </c>
      <c r="B43" t="s" s="17">
        <f>LEFT(A43,2)</f>
        <v>134</v>
      </c>
      <c r="C43" t="s" s="18">
        <f>VLOOKUP(B43,B$58:C$63,2)</f>
        <v>135</v>
      </c>
      <c r="D43" t="s" s="18">
        <v>155</v>
      </c>
      <c r="E43" t="s" s="18">
        <f>VLOOKUP(D43,D$58:E$68,2)</f>
        <v>156</v>
      </c>
      <c r="F43" t="s" s="18">
        <f>MID(A43,3,2)</f>
        <v>141</v>
      </c>
      <c r="G43" s="19">
        <f>IF(14-F43&lt;0,100-F43+14,14-F43)</f>
        <v>13</v>
      </c>
      <c r="H43" s="20">
        <v>68658.899999999994</v>
      </c>
      <c r="I43" s="20">
        <f>H43/(G43+0.5)</f>
        <v>5085.844444444440</v>
      </c>
      <c r="J43" t="s" s="18">
        <v>28</v>
      </c>
      <c r="K43" t="s" s="18">
        <v>29</v>
      </c>
      <c r="L43" s="19">
        <v>100000</v>
      </c>
      <c r="M43" t="s" s="18">
        <f>IF(H43&lt;L43,"Y","Not Covered")</f>
        <v>30</v>
      </c>
      <c r="N43" t="s" s="18">
        <f>CONCATENATE(B43,F43,D43,LEFT(J43,3),RIGHT(A43,3))</f>
        <v>164</v>
      </c>
    </row>
    <row r="44" ht="20.05" customHeight="1">
      <c r="A44" t="s" s="16">
        <v>165</v>
      </c>
      <c r="B44" t="s" s="17">
        <f>LEFT(A44,2)</f>
        <v>134</v>
      </c>
      <c r="C44" t="s" s="18">
        <f>VLOOKUP(B44,B$58:C$63,2)</f>
        <v>135</v>
      </c>
      <c r="D44" t="s" s="18">
        <f>MID(A44,5,3)</f>
        <v>155</v>
      </c>
      <c r="E44" t="s" s="18">
        <f>VLOOKUP(D44,D$58:E$68,2)</f>
        <v>156</v>
      </c>
      <c r="F44" t="s" s="18">
        <f>MID(A44,3,2)</f>
        <v>83</v>
      </c>
      <c r="G44" s="19">
        <f>IF(14-F44&lt;0,100-F44+14,14-F44)</f>
        <v>0</v>
      </c>
      <c r="H44" s="20">
        <v>3708.1</v>
      </c>
      <c r="I44" s="20">
        <f>H44/(G44+0.5)</f>
        <v>7416.2</v>
      </c>
      <c r="J44" t="s" s="18">
        <v>28</v>
      </c>
      <c r="K44" t="s" s="18">
        <v>34</v>
      </c>
      <c r="L44" s="19">
        <v>100000</v>
      </c>
      <c r="M44" t="s" s="18">
        <f>IF(H44&lt;L44,"Y","Not Covered")</f>
        <v>30</v>
      </c>
      <c r="N44" t="s" s="18">
        <f>CONCATENATE(B44,F44,D44,LEFT(J44,3),RIGHT(A44,3))</f>
        <v>166</v>
      </c>
    </row>
    <row r="45" ht="20.05" customHeight="1">
      <c r="A45" t="s" s="16">
        <v>167</v>
      </c>
      <c r="B45" t="s" s="17">
        <f>LEFT(A45,2)</f>
        <v>168</v>
      </c>
      <c r="C45" t="s" s="18">
        <f>VLOOKUP(B45,B$58:C$63,2)</f>
        <v>169</v>
      </c>
      <c r="D45" t="s" s="18">
        <f>MID(A45,5,3)</f>
        <v>170</v>
      </c>
      <c r="E45" t="s" s="18">
        <f>VLOOKUP(D45,D$58:E$68,2)</f>
        <v>171</v>
      </c>
      <c r="F45" t="s" s="18">
        <f>MID(A45,3,2)</f>
        <v>172</v>
      </c>
      <c r="G45" s="19">
        <f>IF(14-F45&lt;0,100-F45+14,14-F45)</f>
        <v>10</v>
      </c>
      <c r="H45" s="19">
        <v>64542</v>
      </c>
      <c r="I45" s="19">
        <f>H45/(G45+0.5)</f>
        <v>6146.857142857140</v>
      </c>
      <c r="J45" t="s" s="18">
        <v>97</v>
      </c>
      <c r="K45" t="s" s="18">
        <v>29</v>
      </c>
      <c r="L45" s="19">
        <v>75000</v>
      </c>
      <c r="M45" t="s" s="18">
        <f>IF(H45&lt;L45,"Y","Not Covered")</f>
        <v>30</v>
      </c>
      <c r="N45" t="s" s="18">
        <f>CONCATENATE(B45,F45,D45,LEFT(J45,3),RIGHT(A45,3))</f>
        <v>173</v>
      </c>
    </row>
    <row r="46" ht="20.05" customHeight="1">
      <c r="A46" t="s" s="16">
        <v>174</v>
      </c>
      <c r="B46" t="s" s="17">
        <f>LEFT(A46,2)</f>
        <v>168</v>
      </c>
      <c r="C46" t="s" s="18">
        <f>VLOOKUP(B46,B$58:C$63,2)</f>
        <v>169</v>
      </c>
      <c r="D46" t="s" s="18">
        <f>MID(A46,5,3)</f>
        <v>170</v>
      </c>
      <c r="E46" t="s" s="18">
        <f>VLOOKUP(D46,D$58:E$68,2)</f>
        <v>171</v>
      </c>
      <c r="F46" t="s" s="18">
        <f>MID(A46,3,2)</f>
        <v>159</v>
      </c>
      <c r="G46" s="19">
        <f>IF(14-F46&lt;0,100-F46+14,14-F46)</f>
        <v>7</v>
      </c>
      <c r="H46" s="20">
        <v>42074.2</v>
      </c>
      <c r="I46" s="20">
        <f>H46/(G46+0.5)</f>
        <v>5609.893333333330</v>
      </c>
      <c r="J46" t="s" s="18">
        <v>38</v>
      </c>
      <c r="K46" t="s" s="18">
        <v>122</v>
      </c>
      <c r="L46" s="19">
        <v>75000</v>
      </c>
      <c r="M46" t="s" s="18">
        <f>IF(H46&lt;L46,"Y","Not Covered")</f>
        <v>30</v>
      </c>
      <c r="N46" t="s" s="18">
        <f>CONCATENATE(B46,F46,D46,LEFT(J46,3),RIGHT(A46,3))</f>
        <v>175</v>
      </c>
    </row>
    <row r="47" ht="20.05" customHeight="1">
      <c r="A47" t="s" s="16">
        <v>176</v>
      </c>
      <c r="B47" t="s" s="17">
        <f>LEFT(A47,2)</f>
        <v>168</v>
      </c>
      <c r="C47" t="s" s="18">
        <f>VLOOKUP(B47,B$58:C$63,2)</f>
        <v>169</v>
      </c>
      <c r="D47" t="s" s="18">
        <f>MID(A47,5,3)</f>
        <v>170</v>
      </c>
      <c r="E47" t="s" s="18">
        <f>VLOOKUP(D47,D$58:E$68,2)</f>
        <v>171</v>
      </c>
      <c r="F47" t="s" s="18">
        <f>MID(A47,3,2)</f>
        <v>148</v>
      </c>
      <c r="G47" s="19">
        <f>IF(14-F47&lt;0,100-F47+14,14-F47)</f>
        <v>3</v>
      </c>
      <c r="H47" s="20">
        <v>27394.2</v>
      </c>
      <c r="I47" s="20">
        <f>H47/(G47+0.5)</f>
        <v>7826.914285714290</v>
      </c>
      <c r="J47" t="s" s="18">
        <v>28</v>
      </c>
      <c r="K47" t="s" s="18">
        <v>68</v>
      </c>
      <c r="L47" s="19">
        <v>75000</v>
      </c>
      <c r="M47" t="s" s="18">
        <f>IF(H47&lt;L47,"Y","Not Covered")</f>
        <v>30</v>
      </c>
      <c r="N47" t="s" s="18">
        <f>CONCATENATE(B47,F47,D47,LEFT(J47,3),RIGHT(A47,3))</f>
        <v>177</v>
      </c>
    </row>
    <row r="48" ht="20.05" customHeight="1">
      <c r="A48" t="s" s="16">
        <v>178</v>
      </c>
      <c r="B48" t="s" s="17">
        <f>LEFT(A48,2)</f>
        <v>168</v>
      </c>
      <c r="C48" t="s" s="18">
        <f>VLOOKUP(B48,B$58:C$63,2)</f>
        <v>169</v>
      </c>
      <c r="D48" t="s" s="18">
        <f>MID(A48,5,3)</f>
        <v>179</v>
      </c>
      <c r="E48" t="s" s="18">
        <f>VLOOKUP(D48,D$58:E$68,2)</f>
        <v>180</v>
      </c>
      <c r="F48" t="s" s="18">
        <f>MID(A48,3,2)</f>
        <v>138</v>
      </c>
      <c r="G48" s="19">
        <f>IF(14-F48&lt;0,100-F48+14,14-F48)</f>
        <v>15</v>
      </c>
      <c r="H48" s="20">
        <v>79420.600000000006</v>
      </c>
      <c r="I48" s="20">
        <f>H48/(G48+0.5)</f>
        <v>5123.909677419350</v>
      </c>
      <c r="J48" t="s" s="18">
        <v>38</v>
      </c>
      <c r="K48" t="s" s="18">
        <v>90</v>
      </c>
      <c r="L48" s="19">
        <v>75000</v>
      </c>
      <c r="M48" t="s" s="18">
        <f>IF(H48&lt;L48,"Y","Not Covered")</f>
        <v>106</v>
      </c>
      <c r="N48" t="s" s="18">
        <f>CONCATENATE(B48,F48,D48,LEFT(J48,3),RIGHT(A48,3))</f>
        <v>181</v>
      </c>
    </row>
    <row r="49" ht="20.05" customHeight="1">
      <c r="A49" t="s" s="16">
        <v>182</v>
      </c>
      <c r="B49" t="s" s="17">
        <f>LEFT(A49,2)</f>
        <v>168</v>
      </c>
      <c r="C49" t="s" s="18">
        <f>VLOOKUP(B49,B$58:C$63,2)</f>
        <v>169</v>
      </c>
      <c r="D49" t="s" s="18">
        <f>MID(A49,5,3)</f>
        <v>179</v>
      </c>
      <c r="E49" t="s" s="18">
        <f>VLOOKUP(D49,D$58:E$68,2)</f>
        <v>180</v>
      </c>
      <c r="F49" t="s" s="18">
        <f>MID(A49,3,2)</f>
        <v>96</v>
      </c>
      <c r="G49" s="19">
        <f>IF(14-F49&lt;0,100-F49+14,14-F49)</f>
        <v>14</v>
      </c>
      <c r="H49" s="20">
        <v>77243.100000000006</v>
      </c>
      <c r="I49" s="20">
        <f>H49/(G49+0.5)</f>
        <v>5327.110344827590</v>
      </c>
      <c r="J49" t="s" s="18">
        <v>28</v>
      </c>
      <c r="K49" t="s" s="18">
        <v>42</v>
      </c>
      <c r="L49" s="19">
        <v>75000</v>
      </c>
      <c r="M49" t="s" s="18">
        <f>IF(H49&lt;L49,"Y","Not Covered")</f>
        <v>106</v>
      </c>
      <c r="N49" t="s" s="18">
        <f>CONCATENATE(B49,F49,D49,LEFT(J49,3),RIGHT(A49,3))</f>
        <v>183</v>
      </c>
    </row>
    <row r="50" ht="20.05" customHeight="1">
      <c r="A50" t="s" s="16">
        <v>184</v>
      </c>
      <c r="B50" t="s" s="17">
        <f>LEFT(A50,2)</f>
        <v>168</v>
      </c>
      <c r="C50" t="s" s="18">
        <f>VLOOKUP(B50,B$58:C$63,2)</f>
        <v>169</v>
      </c>
      <c r="D50" t="s" s="18">
        <f>MID(A50,5,3)</f>
        <v>179</v>
      </c>
      <c r="E50" t="s" s="18">
        <f>VLOOKUP(D50,D$58:E$68,2)</f>
        <v>180</v>
      </c>
      <c r="F50" t="s" s="18">
        <f>MID(A50,3,2)</f>
        <v>172</v>
      </c>
      <c r="G50" s="19">
        <f>IF(14-F50&lt;0,100-F50+14,14-F50)</f>
        <v>10</v>
      </c>
      <c r="H50" s="20">
        <v>72527.2</v>
      </c>
      <c r="I50" s="20">
        <f>H50/(G50+0.5)</f>
        <v>6907.352380952380</v>
      </c>
      <c r="J50" t="s" s="18">
        <v>33</v>
      </c>
      <c r="K50" t="s" s="18">
        <v>80</v>
      </c>
      <c r="L50" s="19">
        <v>75000</v>
      </c>
      <c r="M50" t="s" s="18">
        <f>IF(H50&lt;L50,"Y","Not Covered")</f>
        <v>30</v>
      </c>
      <c r="N50" t="s" s="18">
        <f>CONCATENATE(B50,F50,D50,LEFT(J50,3),RIGHT(A50,3))</f>
        <v>185</v>
      </c>
    </row>
    <row r="51" ht="20.05" customHeight="1">
      <c r="A51" t="s" s="16">
        <v>186</v>
      </c>
      <c r="B51" t="s" s="17">
        <f>LEFT(A51,2)</f>
        <v>168</v>
      </c>
      <c r="C51" t="s" s="18">
        <f>VLOOKUP(B51,B$58:C$63,2)</f>
        <v>169</v>
      </c>
      <c r="D51" t="s" s="18">
        <f>MID(A51,5,3)</f>
        <v>179</v>
      </c>
      <c r="E51" t="s" s="18">
        <f>VLOOKUP(D51,D$58:E$68,2)</f>
        <v>180</v>
      </c>
      <c r="F51" t="s" s="18">
        <f>MID(A51,3,2)</f>
        <v>172</v>
      </c>
      <c r="G51" s="19">
        <f>IF(14-F51&lt;0,100-F51+14,14-F51)</f>
        <v>10</v>
      </c>
      <c r="H51" s="20">
        <v>52699.4</v>
      </c>
      <c r="I51" s="20">
        <f>H51/(G51+0.5)</f>
        <v>5018.990476190480</v>
      </c>
      <c r="J51" t="s" s="18">
        <v>121</v>
      </c>
      <c r="K51" t="s" s="18">
        <v>80</v>
      </c>
      <c r="L51" s="19">
        <v>75000</v>
      </c>
      <c r="M51" t="s" s="18">
        <f>IF(H51&lt;L51,"Y","Not Covered")</f>
        <v>30</v>
      </c>
      <c r="N51" t="s" s="18">
        <f>CONCATENATE(B51,F51,D51,LEFT(J51,3),RIGHT(A51,3))</f>
        <v>187</v>
      </c>
    </row>
    <row r="52" ht="20.05" customHeight="1">
      <c r="A52" t="s" s="16">
        <v>188</v>
      </c>
      <c r="B52" t="s" s="17">
        <f>LEFT(A52,2)</f>
        <v>189</v>
      </c>
      <c r="C52" t="s" s="18">
        <f>VLOOKUP(B52,B$58:C$63,2)</f>
        <v>190</v>
      </c>
      <c r="D52" t="s" s="18">
        <f>MID(A52,5,3)</f>
        <v>191</v>
      </c>
      <c r="E52" t="s" s="18">
        <f>VLOOKUP(D52,D$58:E$68,2)</f>
        <v>192</v>
      </c>
      <c r="F52" t="s" s="18">
        <f>MID(A52,3,2)</f>
        <v>148</v>
      </c>
      <c r="G52" s="19">
        <f>IF(14-F52&lt;0,100-F52+14,14-F52)</f>
        <v>3</v>
      </c>
      <c r="H52" s="20">
        <v>29102.3</v>
      </c>
      <c r="I52" s="20">
        <f>H52/(G52+0.5)</f>
        <v>8314.942857142860</v>
      </c>
      <c r="J52" t="s" s="18">
        <v>28</v>
      </c>
      <c r="K52" t="s" s="18">
        <v>84</v>
      </c>
      <c r="L52" s="19">
        <v>100000</v>
      </c>
      <c r="M52" t="s" s="18">
        <f>IF(H52&lt;L52,"Y","Not Covered")</f>
        <v>30</v>
      </c>
      <c r="N52" t="s" s="18">
        <f>CONCATENATE(B52,F52,D52,LEFT(J52,3),RIGHT(A52,3))</f>
        <v>193</v>
      </c>
    </row>
    <row r="53" ht="20.05" customHeight="1">
      <c r="A53" t="s" s="16">
        <v>194</v>
      </c>
      <c r="B53" t="s" s="17">
        <f>LEFT(A53,2)</f>
        <v>189</v>
      </c>
      <c r="C53" t="s" s="18">
        <f>VLOOKUP(B53,B$58:C$63,2)</f>
        <v>190</v>
      </c>
      <c r="D53" t="s" s="18">
        <f>MID(A53,5,3)</f>
        <v>191</v>
      </c>
      <c r="E53" t="s" s="18">
        <f>VLOOKUP(D53,D$58:E$68,2)</f>
        <v>192</v>
      </c>
      <c r="F53" t="s" s="18">
        <f>MID(A53,3,2)</f>
        <v>64</v>
      </c>
      <c r="G53" s="19">
        <f>IF(14-F53&lt;0,100-F53+14,14-F53)</f>
        <v>2</v>
      </c>
      <c r="H53" s="19">
        <v>22282</v>
      </c>
      <c r="I53" s="19">
        <f>H53/(G53+0.5)</f>
        <v>8912.799999999999</v>
      </c>
      <c r="J53" t="s" s="18">
        <v>97</v>
      </c>
      <c r="K53" t="s" s="18">
        <v>34</v>
      </c>
      <c r="L53" s="19">
        <v>100000</v>
      </c>
      <c r="M53" t="s" s="18">
        <f>IF(H53&lt;L53,"Y","Not Covered")</f>
        <v>30</v>
      </c>
      <c r="N53" t="s" s="18">
        <f>CONCATENATE(B53,F53,D53,LEFT(J53,3),RIGHT(A53,3))</f>
        <v>195</v>
      </c>
    </row>
    <row r="54" ht="20.05" customHeight="1">
      <c r="A54" t="s" s="16">
        <v>196</v>
      </c>
      <c r="B54" t="s" s="17">
        <f>LEFT(A54,2)</f>
        <v>189</v>
      </c>
      <c r="C54" t="s" s="18">
        <f>VLOOKUP(B54,B$58:C$63,2)</f>
        <v>190</v>
      </c>
      <c r="D54" t="s" s="18">
        <f>MID(A54,5,3)</f>
        <v>191</v>
      </c>
      <c r="E54" t="s" s="18">
        <f>VLOOKUP(D54,D$58:E$68,2)</f>
        <v>192</v>
      </c>
      <c r="F54" t="s" s="18">
        <f>MID(A54,3,2)</f>
        <v>58</v>
      </c>
      <c r="G54" s="19">
        <f>IF(14-F54&lt;0,100-F54+14,14-F54)</f>
        <v>1</v>
      </c>
      <c r="H54" s="20">
        <v>20223.9</v>
      </c>
      <c r="I54" s="20">
        <f>H54/(G54+0.5)</f>
        <v>13482.6</v>
      </c>
      <c r="J54" t="s" s="18">
        <v>28</v>
      </c>
      <c r="K54" t="s" s="18">
        <v>61</v>
      </c>
      <c r="L54" s="19">
        <v>100000</v>
      </c>
      <c r="M54" t="s" s="18">
        <f>IF(H54&lt;L54,"Y","Not Covered")</f>
        <v>30</v>
      </c>
      <c r="N54" t="s" s="18">
        <f>CONCATENATE(B54,F54,D54,LEFT(J54,3),RIGHT(A54,3))</f>
        <v>197</v>
      </c>
    </row>
    <row r="55" ht="20.05" customHeight="1">
      <c r="A55" t="s" s="16">
        <v>198</v>
      </c>
      <c r="B55" t="s" s="17">
        <f>LEFT(A55,2)</f>
        <v>189</v>
      </c>
      <c r="C55" t="s" s="18">
        <f>VLOOKUP(B55,B$58:C$63,2)</f>
        <v>190</v>
      </c>
      <c r="D55" t="s" s="18">
        <f>MID(A55,5,3)</f>
        <v>191</v>
      </c>
      <c r="E55" t="s" s="18">
        <f>VLOOKUP(D55,D$58:E$68,2)</f>
        <v>192</v>
      </c>
      <c r="F55" t="s" s="18">
        <f>MID(A55,3,2)</f>
        <v>58</v>
      </c>
      <c r="G55" s="19">
        <f>IF(14-F55&lt;0,100-F55+14,14-F55)</f>
        <v>1</v>
      </c>
      <c r="H55" s="20">
        <v>22188.5</v>
      </c>
      <c r="I55" s="20">
        <f>H55/(G55+0.5)</f>
        <v>14792.3333333333</v>
      </c>
      <c r="J55" t="s" s="18">
        <v>97</v>
      </c>
      <c r="K55" t="s" s="18">
        <v>49</v>
      </c>
      <c r="L55" s="19">
        <v>100000</v>
      </c>
      <c r="M55" t="s" s="18">
        <f>IF(H55&lt;L55,"Y","Not Covered")</f>
        <v>30</v>
      </c>
      <c r="N55" t="s" s="18">
        <f>CONCATENATE(B55,F55,D55,LEFT(J55,3),RIGHT(A55,3))</f>
        <v>199</v>
      </c>
    </row>
    <row r="56" ht="20.05" customHeight="1">
      <c r="A56" s="22"/>
      <c r="B56" s="23"/>
      <c r="C56" s="24"/>
      <c r="D56" s="24"/>
      <c r="E56" s="24"/>
      <c r="F56" s="24"/>
      <c r="G56" s="24"/>
      <c r="H56" s="24"/>
      <c r="I56" s="24"/>
      <c r="J56" s="24"/>
      <c r="K56" s="24"/>
      <c r="L56" s="24"/>
      <c r="M56" s="24"/>
      <c r="N56" s="24"/>
    </row>
    <row r="57" ht="20.05" customHeight="1">
      <c r="A57" s="22"/>
      <c r="B57" s="23"/>
      <c r="C57" s="24"/>
      <c r="D57" s="24"/>
      <c r="E57" s="24"/>
      <c r="F57" s="24"/>
      <c r="G57" s="24"/>
      <c r="H57" s="24"/>
      <c r="I57" s="24"/>
      <c r="J57" s="24"/>
      <c r="K57" s="24"/>
      <c r="L57" s="24"/>
      <c r="M57" s="24"/>
      <c r="N57" s="24"/>
    </row>
    <row r="58" ht="20.05" customHeight="1">
      <c r="A58" s="22"/>
      <c r="B58" t="s" s="17">
        <v>168</v>
      </c>
      <c r="C58" t="s" s="18">
        <v>169</v>
      </c>
      <c r="D58" t="s" s="18">
        <v>102</v>
      </c>
      <c r="E58" t="s" s="18">
        <v>103</v>
      </c>
      <c r="F58" s="24"/>
      <c r="G58" s="24"/>
      <c r="H58" s="24"/>
      <c r="I58" s="24"/>
      <c r="J58" s="24"/>
      <c r="K58" s="24"/>
      <c r="L58" s="24"/>
      <c r="M58" s="24"/>
      <c r="N58" s="24"/>
    </row>
    <row r="59" ht="20.05" customHeight="1">
      <c r="A59" s="22"/>
      <c r="B59" t="s" s="17">
        <v>100</v>
      </c>
      <c r="C59" t="s" s="18">
        <v>101</v>
      </c>
      <c r="D59" t="s" s="18">
        <v>179</v>
      </c>
      <c r="E59" t="s" s="18">
        <v>180</v>
      </c>
      <c r="F59" s="24"/>
      <c r="G59" s="24"/>
      <c r="H59" s="24"/>
      <c r="I59" s="24"/>
      <c r="J59" s="24"/>
      <c r="K59" s="24"/>
      <c r="L59" s="24"/>
      <c r="M59" s="24"/>
      <c r="N59" s="24"/>
    </row>
    <row r="60" ht="20.05" customHeight="1">
      <c r="A60" s="22"/>
      <c r="B60" s="23"/>
      <c r="C60" s="24"/>
      <c r="D60" t="s" s="18">
        <v>136</v>
      </c>
      <c r="E60" t="s" s="18">
        <v>137</v>
      </c>
      <c r="F60" s="24"/>
      <c r="G60" s="24"/>
      <c r="H60" s="24"/>
      <c r="I60" s="24"/>
      <c r="J60" s="24"/>
      <c r="K60" s="24"/>
      <c r="L60" s="24"/>
      <c r="M60" s="24"/>
      <c r="N60" s="24"/>
    </row>
    <row r="61" ht="20.05" customHeight="1">
      <c r="A61" s="22"/>
      <c r="B61" t="s" s="17">
        <v>134</v>
      </c>
      <c r="C61" t="s" s="18">
        <v>135</v>
      </c>
      <c r="D61" t="s" s="18">
        <v>75</v>
      </c>
      <c r="E61" t="s" s="18">
        <v>76</v>
      </c>
      <c r="F61" s="24"/>
      <c r="G61" s="24"/>
      <c r="H61" s="24"/>
      <c r="I61" s="24"/>
      <c r="J61" s="24"/>
      <c r="K61" s="24"/>
      <c r="L61" s="24"/>
      <c r="M61" s="24"/>
      <c r="N61" s="24"/>
    </row>
    <row r="62" ht="20.05" customHeight="1">
      <c r="A62" s="22"/>
      <c r="B62" t="s" s="17">
        <v>189</v>
      </c>
      <c r="C62" t="s" s="18">
        <v>190</v>
      </c>
      <c r="D62" t="s" s="18">
        <v>119</v>
      </c>
      <c r="E62" t="s" s="18">
        <v>120</v>
      </c>
      <c r="F62" s="24"/>
      <c r="G62" s="24"/>
      <c r="H62" s="24"/>
      <c r="I62" s="24"/>
      <c r="J62" s="24"/>
      <c r="K62" s="24"/>
      <c r="L62" s="24"/>
      <c r="M62" s="24"/>
      <c r="N62" s="24"/>
    </row>
    <row r="63" ht="20.05" customHeight="1">
      <c r="A63" s="22"/>
      <c r="B63" t="s" s="17">
        <v>23</v>
      </c>
      <c r="C63" t="s" s="18">
        <v>24</v>
      </c>
      <c r="D63" t="s" s="18">
        <v>191</v>
      </c>
      <c r="E63" t="s" s="18">
        <v>192</v>
      </c>
      <c r="F63" s="24"/>
      <c r="G63" s="24"/>
      <c r="H63" s="24"/>
      <c r="I63" s="24"/>
      <c r="J63" s="24"/>
      <c r="K63" s="24"/>
      <c r="L63" s="24"/>
      <c r="M63" s="24"/>
      <c r="N63" s="24"/>
    </row>
    <row r="64" ht="20.05" customHeight="1">
      <c r="A64" s="22"/>
      <c r="B64" t="s" s="17">
        <v>74</v>
      </c>
      <c r="C64" t="s" s="18">
        <v>200</v>
      </c>
      <c r="D64" t="s" s="18">
        <v>47</v>
      </c>
      <c r="E64" t="s" s="18">
        <v>48</v>
      </c>
      <c r="F64" s="24"/>
      <c r="G64" s="24"/>
      <c r="H64" s="24"/>
      <c r="I64" s="24"/>
      <c r="J64" s="24"/>
      <c r="K64" s="24"/>
      <c r="L64" s="24"/>
      <c r="M64" s="24"/>
      <c r="N64" s="24"/>
    </row>
    <row r="65" ht="20.05" customHeight="1">
      <c r="A65" s="22"/>
      <c r="B65" s="23"/>
      <c r="C65" s="24"/>
      <c r="D65" t="s" s="18">
        <v>25</v>
      </c>
      <c r="E65" t="s" s="18">
        <v>26</v>
      </c>
      <c r="F65" s="24"/>
      <c r="G65" s="24"/>
      <c r="H65" s="24"/>
      <c r="I65" s="24"/>
      <c r="J65" s="24"/>
      <c r="K65" s="24"/>
      <c r="L65" s="24"/>
      <c r="M65" s="24"/>
      <c r="N65" s="24"/>
    </row>
    <row r="66" ht="20.05" customHeight="1">
      <c r="A66" s="22"/>
      <c r="B66" s="23"/>
      <c r="C66" s="24"/>
      <c r="D66" t="s" s="18">
        <v>155</v>
      </c>
      <c r="E66" t="s" s="18">
        <v>156</v>
      </c>
      <c r="F66" s="24"/>
      <c r="G66" s="24"/>
      <c r="H66" s="24"/>
      <c r="I66" s="24"/>
      <c r="J66" s="24"/>
      <c r="K66" s="24"/>
      <c r="L66" s="24"/>
      <c r="M66" s="24"/>
      <c r="N66" s="24"/>
    </row>
    <row r="67" ht="20.05" customHeight="1">
      <c r="A67" s="22"/>
      <c r="B67" s="23"/>
      <c r="C67" s="24"/>
      <c r="D67" t="s" s="18">
        <v>170</v>
      </c>
      <c r="E67" t="s" s="18">
        <v>171</v>
      </c>
      <c r="F67" s="24"/>
      <c r="G67" s="24"/>
      <c r="H67" s="24"/>
      <c r="I67" s="24"/>
      <c r="J67" s="24"/>
      <c r="K67" s="24"/>
      <c r="L67" s="24"/>
      <c r="M67" s="24"/>
      <c r="N67" s="24"/>
    </row>
    <row r="68" ht="20.05" customHeight="1">
      <c r="A68" s="22"/>
      <c r="B68" s="23"/>
      <c r="C68" s="24"/>
      <c r="D68" t="s" s="18">
        <v>87</v>
      </c>
      <c r="E68" t="s" s="18">
        <v>88</v>
      </c>
      <c r="F68" s="24"/>
      <c r="G68" s="24"/>
      <c r="H68" s="24"/>
      <c r="I68" s="24"/>
      <c r="J68" s="24"/>
      <c r="K68" s="24"/>
      <c r="L68" s="24"/>
      <c r="M68" s="24"/>
      <c r="N68" s="24"/>
    </row>
  </sheetData>
  <mergeCells count="1">
    <mergeCell ref="A2:N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B23"/>
  <sheetViews>
    <sheetView workbookViewId="0" showGridLines="0" defaultGridColor="1"/>
  </sheetViews>
  <sheetFormatPr defaultColWidth="13.3333" defaultRowHeight="13.9" customHeight="1" outlineLevelRow="0" outlineLevelCol="0"/>
  <cols>
    <col min="1" max="2" width="13.3516" style="25" customWidth="1"/>
    <col min="3" max="16384" width="13.3516" style="25" customWidth="1"/>
  </cols>
  <sheetData>
    <row r="1" ht="15.55" customHeight="1">
      <c r="A1" t="s" s="26">
        <v>201</v>
      </c>
      <c r="B1" s="26"/>
    </row>
    <row r="2" ht="26.7" customHeight="1">
      <c r="A2" t="s" s="27">
        <v>203</v>
      </c>
      <c r="B2" t="s" s="28">
        <v>204</v>
      </c>
    </row>
    <row r="3" ht="14.7" customHeight="1">
      <c r="A3" t="s" s="29">
        <v>80</v>
      </c>
      <c r="B3" s="30">
        <v>144647.7</v>
      </c>
    </row>
    <row r="4" ht="14.7" customHeight="1">
      <c r="A4" t="s" s="29">
        <v>7</v>
      </c>
      <c r="B4" s="31">
        <v>0</v>
      </c>
    </row>
    <row r="5" ht="14.7" customHeight="1">
      <c r="A5" t="s" s="29">
        <v>105</v>
      </c>
      <c r="B5" s="30">
        <v>150656.4</v>
      </c>
    </row>
    <row r="6" ht="14.7" customHeight="1">
      <c r="A6" t="s" s="29">
        <v>18</v>
      </c>
      <c r="B6" s="31">
        <v>0</v>
      </c>
    </row>
    <row r="7" ht="14.7" customHeight="1">
      <c r="A7" t="s" s="29">
        <v>49</v>
      </c>
      <c r="B7" s="30">
        <v>154427.9</v>
      </c>
    </row>
    <row r="8" ht="14.7" customHeight="1">
      <c r="A8" t="s" s="29">
        <v>122</v>
      </c>
      <c r="B8" s="30">
        <v>179986</v>
      </c>
    </row>
    <row r="9" ht="14.7" customHeight="1">
      <c r="A9" t="s" s="29">
        <v>55</v>
      </c>
      <c r="B9" s="30">
        <v>143640.7</v>
      </c>
    </row>
    <row r="10" ht="14.7" customHeight="1">
      <c r="A10" t="s" s="29">
        <v>90</v>
      </c>
      <c r="B10" s="30">
        <v>135078.2</v>
      </c>
    </row>
    <row r="11" ht="14.7" customHeight="1">
      <c r="A11" t="s" s="29">
        <v>42</v>
      </c>
      <c r="B11" s="30">
        <v>184693.8</v>
      </c>
    </row>
    <row r="12" ht="14.7" customHeight="1">
      <c r="A12" t="s" s="29">
        <v>39</v>
      </c>
      <c r="B12" s="30">
        <v>127731.3</v>
      </c>
    </row>
    <row r="13" ht="14.7" customHeight="1">
      <c r="A13" t="s" s="29">
        <v>34</v>
      </c>
      <c r="B13" s="30">
        <v>70964.899999999994</v>
      </c>
    </row>
    <row r="14" ht="14.7" customHeight="1">
      <c r="A14" t="s" s="29">
        <v>61</v>
      </c>
      <c r="B14" s="30">
        <v>65315</v>
      </c>
    </row>
    <row r="15" ht="14.7" customHeight="1">
      <c r="A15" t="s" s="29">
        <v>71</v>
      </c>
      <c r="B15" s="30">
        <v>138561.5</v>
      </c>
    </row>
    <row r="16" ht="14.7" customHeight="1">
      <c r="A16" t="s" s="29">
        <v>77</v>
      </c>
      <c r="B16" s="30">
        <v>141229.4</v>
      </c>
    </row>
    <row r="17" ht="14.7" customHeight="1">
      <c r="A17" t="s" s="29">
        <v>29</v>
      </c>
      <c r="B17" s="30">
        <v>305432.4</v>
      </c>
    </row>
    <row r="18" ht="14.7" customHeight="1">
      <c r="A18" t="s" s="29">
        <v>109</v>
      </c>
      <c r="B18" s="30">
        <v>177713.9</v>
      </c>
    </row>
    <row r="19" ht="14.7" customHeight="1">
      <c r="A19" t="s" s="29">
        <v>84</v>
      </c>
      <c r="B19" s="30">
        <v>65964.899999999994</v>
      </c>
    </row>
    <row r="20" ht="14.7" customHeight="1">
      <c r="A20" t="s" s="29">
        <v>68</v>
      </c>
      <c r="B20" s="30">
        <v>130601.6</v>
      </c>
    </row>
    <row r="21" ht="14.7" customHeight="1">
      <c r="A21" t="s" s="29">
        <v>65</v>
      </c>
      <c r="B21" s="30">
        <v>19341.7</v>
      </c>
    </row>
    <row r="22" ht="14.7" customHeight="1">
      <c r="A22" t="s" s="29">
        <v>205</v>
      </c>
      <c r="B22" s="31">
        <v>0</v>
      </c>
    </row>
    <row r="23" ht="14.7" customHeight="1">
      <c r="A23" t="s" s="32">
        <v>206</v>
      </c>
      <c r="B23" s="33">
        <v>2335987.3</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