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CLASS STUFF\"/>
    </mc:Choice>
  </mc:AlternateContent>
  <xr:revisionPtr revIDLastSave="0" documentId="13_ncr:1_{1C8EF10C-4408-4317-A47E-66274CAB94C6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Pivot Table(category)" sheetId="5" r:id="rId1"/>
    <sheet name="Pivot Table(sub-category)" sheetId="7" r:id="rId2"/>
    <sheet name="Pivot Table by YEARS" sheetId="8" r:id="rId3"/>
    <sheet name="RANGES&amp;SUCCESS" sheetId="9" r:id="rId4"/>
    <sheet name="Sheet9" sheetId="12" r:id="rId5"/>
    <sheet name="Crowdfunding" sheetId="1" r:id="rId6"/>
  </sheets>
  <calcPr calcId="191029"/>
  <pivotCaches>
    <pivotCache cacheId="10" r:id="rId7"/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2" l="1"/>
  <c r="H9" i="12"/>
  <c r="H8" i="12"/>
  <c r="H7" i="12"/>
  <c r="H6" i="12"/>
  <c r="H5" i="12"/>
  <c r="H4" i="1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3" i="9"/>
  <c r="D13" i="9"/>
  <c r="E12" i="9"/>
  <c r="D12" i="9"/>
  <c r="H12" i="9" s="1"/>
  <c r="E11" i="9"/>
  <c r="D11" i="9"/>
  <c r="E10" i="9"/>
  <c r="D10" i="9"/>
  <c r="H10" i="9" s="1"/>
  <c r="E9" i="9"/>
  <c r="D9" i="9"/>
  <c r="E8" i="9"/>
  <c r="D8" i="9"/>
  <c r="H8" i="9" s="1"/>
  <c r="E7" i="9"/>
  <c r="D7" i="9"/>
  <c r="E6" i="9"/>
  <c r="D6" i="9"/>
  <c r="E5" i="9"/>
  <c r="D5" i="9"/>
  <c r="E4" i="9"/>
  <c r="E3" i="9"/>
  <c r="D4" i="9"/>
  <c r="H4" i="9" s="1"/>
  <c r="D3" i="9"/>
  <c r="E2" i="9"/>
  <c r="D2" i="9"/>
  <c r="C13" i="9"/>
  <c r="G13" i="9" s="1"/>
  <c r="C12" i="9"/>
  <c r="G12" i="9" s="1"/>
  <c r="C11" i="9"/>
  <c r="C10" i="9"/>
  <c r="G10" i="9" s="1"/>
  <c r="C9" i="9"/>
  <c r="G9" i="9" s="1"/>
  <c r="C8" i="9"/>
  <c r="G8" i="9" s="1"/>
  <c r="C7" i="9"/>
  <c r="C6" i="9"/>
  <c r="C5" i="9"/>
  <c r="G5" i="9" s="1"/>
  <c r="C4" i="9"/>
  <c r="C3" i="9"/>
  <c r="C2" i="9"/>
  <c r="B13" i="9"/>
  <c r="F13" i="9" s="1"/>
  <c r="B12" i="9"/>
  <c r="F12" i="9" s="1"/>
  <c r="B11" i="9"/>
  <c r="B10" i="9"/>
  <c r="F10" i="9" s="1"/>
  <c r="B9" i="9"/>
  <c r="F9" i="9" s="1"/>
  <c r="B8" i="9"/>
  <c r="F8" i="9" s="1"/>
  <c r="B7" i="9"/>
  <c r="B6" i="9"/>
  <c r="F6" i="9" s="1"/>
  <c r="B5" i="9"/>
  <c r="F5" i="9" s="1"/>
  <c r="B4" i="9"/>
  <c r="F4" i="9" s="1"/>
  <c r="B3" i="9"/>
  <c r="F3" i="9" s="1"/>
  <c r="B2" i="9"/>
  <c r="F2" i="9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2" i="9" l="1"/>
  <c r="G6" i="9"/>
  <c r="H2" i="9"/>
  <c r="H6" i="9"/>
  <c r="F7" i="9"/>
  <c r="F11" i="9"/>
  <c r="G3" i="9"/>
  <c r="G7" i="9"/>
  <c r="G11" i="9"/>
  <c r="G4" i="9"/>
  <c r="H3" i="9"/>
  <c r="H5" i="9"/>
  <c r="H7" i="9"/>
  <c r="H9" i="9"/>
  <c r="H11" i="9"/>
  <c r="H13" i="9"/>
</calcChain>
</file>

<file path=xl/sharedStrings.xml><?xml version="1.0" encoding="utf-8"?>
<sst xmlns="http://schemas.openxmlformats.org/spreadsheetml/2006/main" count="8145" uniqueCount="2115">
  <si>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</si>
  <si>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</si>
  <si>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</si>
  <si>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</si>
  <si>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</si>
  <si>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</si>
  <si>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</si>
  <si>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</si>
  <si>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</si>
  <si>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</si>
  <si>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</si>
  <si>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</si>
  <si>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</si>
  <si>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</si>
  <si>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</si>
  <si>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</si>
  <si>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</si>
  <si>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</si>
  <si>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</si>
  <si>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</si>
  <si>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</si>
  <si>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</si>
  <si>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</si>
  <si>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</si>
  <si>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</si>
  <si>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</si>
  <si>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</si>
  <si>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</si>
  <si>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</si>
  <si>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</si>
  <si>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</si>
  <si>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</si>
  <si>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</si>
  <si>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</si>
  <si>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</si>
  <si>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</si>
  <si>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</si>
  <si>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</si>
  <si>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</si>
  <si>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</si>
  <si>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</si>
  <si>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</si>
  <si>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</si>
  <si>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</si>
  <si>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</si>
  <si>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</si>
  <si>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</si>
  <si>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</si>
  <si>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</si>
  <si>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</si>
  <si>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</si>
  <si>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</si>
  <si>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</si>
  <si>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</si>
  <si>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</si>
  <si>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</si>
  <si>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</si>
  <si>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</si>
  <si>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</si>
  <si>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</si>
  <si>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</si>
  <si>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</si>
  <si>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</si>
  <si>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</si>
  <si>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</si>
  <si>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</si>
  <si>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</si>
  <si>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</si>
  <si>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</si>
  <si>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</si>
  <si>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</si>
  <si>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</si>
  <si>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</si>
  <si>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</si>
  <si>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</si>
  <si>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</si>
  <si>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</si>
  <si>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</si>
  <si>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</si>
  <si>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</si>
  <si>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</si>
  <si>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</si>
  <si>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</si>
  <si>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</si>
  <si>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</si>
  <si>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</si>
  <si>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</si>
  <si>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</si>
  <si>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</si>
  <si>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</si>
  <si>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</si>
  <si>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</si>
  <si>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</si>
  <si>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</si>
  <si>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</si>
  <si>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</si>
  <si>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</si>
  <si>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</si>
  <si>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</si>
  <si>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</si>
  <si>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</si>
  <si>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</si>
  <si>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</si>
  <si>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</si>
  <si>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</si>
  <si>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</si>
  <si>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</si>
  <si>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</si>
  <si>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</si>
  <si>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</si>
  <si>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</si>
  <si>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</si>
  <si>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</si>
  <si>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</si>
  <si>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</si>
  <si>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</si>
  <si>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</si>
  <si>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</si>
  <si>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</si>
  <si>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</si>
  <si>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</si>
  <si>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</si>
  <si>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</si>
  <si>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</si>
  <si>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</si>
  <si>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</si>
  <si>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</si>
  <si>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</si>
  <si>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</si>
  <si>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</si>
  <si>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</si>
  <si>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</si>
  <si>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</si>
  <si>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</si>
  <si>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</si>
  <si>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</si>
  <si>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</si>
  <si>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</si>
  <si>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</si>
  <si>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</si>
  <si>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</si>
  <si>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</si>
  <si>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</si>
  <si>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</si>
  <si>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</si>
  <si>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</si>
  <si>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</si>
  <si>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</si>
  <si>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</si>
  <si>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</si>
  <si>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</si>
  <si>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</si>
  <si>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</si>
  <si>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</si>
  <si>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</si>
  <si>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</si>
  <si>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</si>
  <si>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</si>
  <si>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</si>
  <si>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</si>
  <si>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</si>
  <si>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</si>
  <si>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</si>
  <si>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</si>
  <si>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</si>
  <si>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</si>
  <si>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</si>
  <si>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</si>
  <si>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</si>
  <si>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</si>
  <si>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</si>
  <si>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</si>
  <si>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</si>
  <si>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</si>
  <si>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</si>
  <si>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</si>
  <si>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</si>
  <si>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</si>
  <si>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</si>
  <si>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</si>
  <si>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</si>
  <si>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</si>
  <si>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</si>
  <si>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</si>
  <si>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</si>
  <si>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</si>
  <si>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</si>
  <si>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</si>
  <si>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</si>
  <si>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</si>
  <si>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</si>
  <si>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</si>
  <si>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</si>
  <si>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</si>
  <si>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</si>
  <si>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</si>
  <si>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</si>
  <si>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</si>
  <si>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</si>
  <si>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</si>
  <si>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</si>
  <si>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</si>
  <si>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</si>
  <si>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</si>
  <si>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</si>
  <si>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</si>
  <si>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</si>
  <si>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</si>
  <si>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</si>
  <si>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</si>
  <si>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</si>
  <si>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</si>
  <si>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</si>
  <si>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</si>
  <si>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</si>
  <si>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</si>
  <si>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</si>
  <si>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</si>
  <si>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</si>
  <si>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</si>
  <si>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</si>
  <si>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</si>
  <si>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</si>
  <si>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</si>
  <si>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</si>
  <si>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</si>
  <si>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</si>
  <si>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</si>
  <si>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</si>
  <si>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</si>
  <si>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</si>
  <si>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</si>
  <si>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</si>
  <si>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</si>
  <si>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</si>
  <si>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</si>
  <si>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</si>
  <si>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</si>
  <si>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</si>
  <si>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</si>
  <si>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</si>
  <si>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</si>
  <si>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</si>
  <si>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</si>
  <si>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</si>
  <si>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</si>
  <si>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</si>
  <si>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</si>
  <si>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</si>
  <si>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</si>
  <si>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</si>
  <si>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</si>
  <si>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</si>
  <si>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</si>
  <si>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</si>
  <si>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</si>
  <si>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</si>
  <si>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</si>
  <si>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</si>
  <si>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</si>
  <si>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</si>
  <si>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</si>
  <si>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</si>
  <si>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</si>
  <si>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</si>
  <si>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</si>
  <si>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</si>
  <si>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</si>
  <si>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</si>
  <si>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</si>
  <si>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</si>
  <si>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</si>
  <si>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</si>
  <si>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</si>
  <si>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</si>
  <si>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</si>
  <si>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</si>
  <si>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</si>
  <si>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</si>
  <si>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</si>
  <si>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</si>
  <si>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</si>
  <si>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</si>
  <si>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</si>
  <si>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</si>
  <si>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</si>
  <si>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</si>
  <si>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</si>
  <si>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</si>
  <si>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</si>
  <si>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</si>
  <si>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</si>
  <si>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</si>
  <si>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</si>
  <si>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</si>
  <si>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</si>
  <si>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</si>
  <si>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</si>
  <si>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</si>
  <si>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</si>
  <si>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</si>
  <si>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</si>
  <si>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</si>
  <si>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</si>
  <si>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</si>
  <si>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</si>
  <si>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</si>
  <si>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</si>
  <si>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</si>
  <si>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</si>
  <si>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</si>
  <si>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</si>
  <si>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</si>
  <si>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</si>
  <si>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</si>
  <si>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</si>
  <si>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</si>
  <si>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</si>
  <si>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</si>
  <si>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</si>
  <si>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</si>
  <si>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</si>
  <si>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</si>
  <si>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</si>
  <si>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</si>
  <si>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</si>
  <si>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</si>
  <si>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</si>
  <si>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</si>
  <si>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</si>
  <si>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</si>
  <si>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</si>
  <si>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</si>
  <si>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</si>
  <si>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</si>
  <si>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</si>
  <si>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</si>
  <si>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</si>
  <si>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</si>
  <si>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</si>
  <si>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</si>
  <si>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</si>
  <si>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</si>
  <si>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</si>
  <si>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</si>
  <si>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</si>
  <si>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</si>
  <si>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</si>
  <si>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</si>
  <si>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</si>
  <si>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</si>
  <si>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</si>
  <si>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</si>
  <si>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</si>
  <si>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</si>
  <si>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</si>
  <si>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</si>
  <si>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</si>
  <si>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</si>
  <si>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</si>
  <si>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</si>
  <si>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</si>
  <si>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</si>
  <si>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</si>
  <si>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</si>
  <si>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</si>
  <si>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</si>
  <si>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</si>
  <si>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</si>
  <si>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</si>
  <si>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</si>
  <si>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</si>
  <si>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</si>
  <si>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</si>
  <si>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</si>
  <si>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</si>
  <si>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</si>
  <si>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</si>
  <si>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</si>
  <si>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</si>
  <si>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</si>
  <si>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</si>
  <si>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</si>
  <si>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</si>
  <si>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</si>
  <si>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</si>
  <si>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</si>
  <si>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</si>
  <si>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</si>
  <si>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</si>
  <si>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</si>
  <si>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</si>
  <si>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</si>
  <si>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</si>
  <si>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</si>
  <si>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</si>
  <si>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</si>
  <si>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</si>
  <si>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</si>
  <si>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</si>
  <si>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</si>
  <si>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</si>
  <si>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</si>
  <si>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</si>
  <si>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</si>
  <si>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</si>
  <si>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</si>
  <si>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</si>
  <si>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</si>
  <si>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</si>
  <si>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</si>
  <si>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</si>
  <si>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</si>
  <si>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</si>
  <si>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</si>
  <si>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</si>
  <si>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</si>
  <si>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</si>
  <si>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</si>
  <si>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</si>
  <si>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</si>
  <si>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</si>
  <si>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</si>
  <si>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</si>
  <si>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</si>
  <si>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</si>
  <si>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</si>
  <si>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</si>
  <si>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</si>
  <si>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</si>
  <si>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</si>
  <si>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</si>
  <si>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</si>
  <si>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</si>
  <si>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</si>
  <si>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</si>
  <si>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</si>
  <si>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</si>
  <si>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</si>
  <si>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</si>
  <si>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</si>
  <si>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</si>
  <si>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</si>
  <si>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</si>
  <si>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</si>
  <si>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</si>
  <si>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</si>
  <si>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</si>
  <si>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</si>
  <si>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</si>
  <si>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</si>
  <si>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</si>
  <si>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</si>
  <si>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</si>
  <si>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</si>
  <si>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</si>
  <si>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</si>
  <si>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</si>
  <si>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</si>
  <si>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</si>
  <si>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</si>
  <si>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</si>
  <si>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</si>
  <si>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</si>
  <si>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</si>
  <si>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</si>
  <si>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</si>
  <si>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</si>
  <si>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</si>
  <si>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</si>
  <si>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</si>
  <si>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</si>
  <si>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</si>
  <si>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</si>
  <si>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</si>
  <si>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</si>
  <si>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</si>
  <si>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</si>
  <si>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</si>
  <si>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</si>
  <si>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</si>
  <si>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</si>
  <si>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</si>
  <si>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</si>
  <si>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</si>
  <si>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</si>
  <si>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</si>
  <si>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</si>
  <si>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</si>
  <si>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</si>
  <si>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</si>
  <si>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</si>
  <si>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</si>
  <si>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</si>
  <si>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</si>
  <si>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</si>
  <si>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</si>
  <si>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</si>
  <si>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</si>
  <si>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</si>
  <si>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</si>
  <si>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</si>
  <si>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</si>
  <si>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</si>
  <si>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</si>
  <si>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</si>
  <si>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</si>
  <si>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</si>
  <si>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</si>
  <si>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</si>
  <si>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</si>
  <si>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</si>
  <si>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</si>
  <si>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</si>
  <si>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</si>
  <si>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</si>
  <si>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</si>
  <si>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</si>
  <si>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</si>
  <si>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</si>
  <si>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</si>
  <si>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</si>
  <si>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</si>
  <si>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</si>
  <si>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</si>
  <si>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</si>
  <si>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</si>
  <si>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</si>
  <si>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</si>
  <si>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</si>
  <si>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</si>
  <si>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</si>
  <si>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</si>
  <si>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</si>
  <si>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</si>
  <si>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</si>
  <si>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</si>
  <si>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</si>
  <si>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</si>
  <si>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</si>
  <si>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</si>
  <si>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</si>
  <si>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</si>
  <si>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</si>
  <si>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</si>
  <si>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</si>
  <si>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</si>
  <si>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</si>
  <si>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</si>
  <si>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</si>
  <si>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</si>
  <si>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</si>
  <si>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</si>
  <si>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</si>
  <si>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</si>
  <si>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</si>
  <si>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</si>
  <si>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</si>
  <si>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</si>
  <si>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</si>
  <si>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</si>
  <si>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</si>
  <si>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</si>
  <si>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</si>
  <si>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</si>
  <si>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</si>
  <si>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</si>
  <si>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</si>
  <si>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</si>
  <si>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</si>
  <si>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</si>
  <si>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</si>
  <si>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</si>
  <si>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</si>
  <si>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</si>
  <si>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</si>
  <si>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</si>
  <si>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</si>
  <si>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</si>
  <si>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</si>
  <si>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</si>
  <si>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</si>
  <si>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</si>
  <si>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</si>
  <si>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</si>
  <si>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</si>
  <si>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</si>
  <si>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</si>
  <si>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</si>
  <si>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</si>
  <si>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</si>
  <si>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</si>
  <si>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</si>
  <si>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</si>
  <si>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</si>
  <si>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</si>
  <si>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</si>
  <si>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</si>
  <si>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</si>
  <si>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</si>
  <si>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</si>
  <si>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</si>
  <si>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</si>
  <si>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</si>
  <si>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</si>
  <si>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</si>
  <si>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</si>
  <si>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</si>
  <si>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</si>
  <si>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</si>
  <si>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</si>
  <si>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</si>
  <si>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</si>
  <si>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</si>
  <si>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</si>
  <si>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</si>
  <si>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</si>
  <si>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</si>
  <si>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</si>
  <si>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</si>
  <si>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</si>
  <si>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</si>
  <si>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</si>
  <si>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</si>
  <si>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</si>
  <si>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</si>
  <si>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</si>
  <si>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</si>
  <si>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</si>
  <si>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</si>
  <si>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</si>
  <si>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</si>
  <si>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</si>
  <si>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</si>
  <si>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</si>
  <si>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</si>
  <si>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</si>
  <si>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</si>
  <si>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</si>
  <si>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</si>
  <si>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</si>
  <si>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</si>
  <si>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</si>
  <si>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</si>
  <si>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</si>
  <si>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</si>
  <si>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</si>
  <si>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</si>
  <si>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</si>
  <si>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</si>
  <si>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</si>
  <si>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</si>
  <si>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</si>
  <si>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</si>
  <si>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</si>
  <si>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</si>
  <si>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</si>
  <si>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</si>
  <si>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</si>
  <si>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</si>
  <si>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</si>
  <si>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</si>
  <si>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</si>
  <si>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</si>
  <si>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</si>
  <si>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</si>
  <si>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</si>
  <si>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</si>
  <si>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</si>
  <si>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</si>
  <si>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</si>
  <si>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</si>
  <si>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</si>
  <si>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</si>
  <si>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</si>
  <si>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</si>
  <si>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</si>
  <si>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</si>
  <si>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</si>
  <si>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</si>
  <si>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</si>
  <si>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</si>
  <si>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</si>
  <si>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</si>
  <si>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</si>
  <si>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</si>
  <si>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</si>
  <si>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</si>
  <si>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</si>
  <si>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</si>
  <si>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</si>
  <si>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</si>
  <si>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</si>
  <si>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</si>
  <si>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</si>
  <si>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</si>
  <si>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</si>
  <si>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</si>
  <si>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</si>
  <si>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</si>
  <si>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</si>
  <si>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</si>
  <si>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</si>
  <si>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</si>
  <si>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</si>
  <si>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</si>
  <si>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</si>
  <si>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</si>
  <si>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</si>
  <si>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</si>
  <si>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</si>
  <si>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</si>
  <si>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</si>
  <si>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</si>
  <si>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</si>
  <si>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</si>
  <si>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</si>
  <si>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</si>
  <si>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</si>
  <si>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</si>
  <si>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</si>
  <si>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</si>
  <si>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</si>
  <si>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</si>
  <si>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</si>
  <si>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</si>
  <si>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</si>
  <si>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</si>
  <si>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</si>
  <si>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</si>
  <si>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</si>
  <si>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</si>
  <si>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</si>
  <si>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</si>
  <si>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</si>
  <si>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</si>
  <si>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</si>
  <si>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</si>
  <si>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</si>
  <si>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</si>
  <si>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</si>
  <si>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</si>
  <si>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</si>
  <si>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</si>
  <si>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</si>
  <si>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</si>
  <si>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</si>
  <si>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</si>
  <si>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</si>
  <si>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</si>
  <si>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</si>
  <si>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</si>
  <si>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</si>
  <si>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</si>
  <si>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</si>
  <si>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</si>
  <si>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</si>
  <si>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</si>
  <si>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</si>
  <si>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</si>
  <si>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</si>
  <si>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</si>
  <si>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</si>
  <si>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</si>
  <si>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</si>
  <si>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</si>
  <si>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</si>
  <si>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</si>
  <si>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</si>
  <si>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</si>
  <si>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</si>
  <si>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</si>
  <si>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</si>
  <si>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</si>
  <si>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</si>
  <si>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</si>
  <si>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</si>
  <si>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</si>
  <si>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</si>
  <si>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</si>
  <si>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</si>
  <si>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</si>
  <si>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</si>
  <si>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</si>
  <si>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</si>
  <si>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</si>
  <si>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</si>
  <si>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</si>
  <si>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</si>
  <si>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</si>
  <si>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</si>
  <si>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</si>
  <si>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</si>
  <si>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</si>
  <si>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</si>
  <si>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</si>
  <si>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</si>
  <si>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</si>
  <si>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</si>
  <si>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</si>
  <si>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</si>
  <si>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</si>
  <si>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</si>
  <si>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</si>
  <si>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</si>
  <si>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</si>
  <si>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</si>
  <si>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</si>
  <si>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</si>
  <si>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</si>
  <si>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</si>
  <si>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</si>
  <si>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</si>
  <si>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</si>
  <si>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</si>
  <si>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</si>
  <si>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</si>
  <si>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</si>
  <si>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</si>
  <si>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</si>
  <si>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</si>
  <si>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</si>
  <si>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</si>
  <si>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</si>
  <si>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</si>
  <si>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</si>
  <si>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</si>
  <si>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</si>
  <si>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</si>
  <si>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</si>
  <si>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</si>
  <si>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</si>
  <si>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</si>
  <si>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</si>
  <si>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</si>
  <si>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</si>
  <si>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</si>
  <si>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</si>
  <si>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</si>
  <si>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</si>
  <si>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</si>
  <si>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</si>
  <si>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</si>
  <si>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</si>
  <si>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</si>
  <si>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</si>
  <si>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</si>
  <si>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</si>
  <si>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</si>
  <si>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</si>
  <si>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</si>
  <si>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</si>
  <si>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</si>
  <si>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</si>
  <si>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</si>
  <si>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</si>
  <si>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</si>
  <si>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</si>
  <si>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</si>
  <si>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</si>
  <si>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</si>
  <si>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</si>
  <si>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</si>
  <si>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</si>
  <si>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</si>
  <si>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</si>
  <si>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</si>
  <si>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</si>
  <si>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</si>
  <si>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</si>
  <si>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</si>
  <si>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</si>
  <si>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</si>
  <si>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</si>
  <si>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</si>
  <si>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</si>
  <si>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</si>
  <si>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</si>
  <si>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</si>
  <si>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</si>
  <si>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</si>
  <si>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</si>
  <si>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</si>
  <si>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</si>
  <si>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</si>
  <si>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</si>
  <si>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</si>
  <si>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</si>
  <si>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</si>
  <si>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</si>
  <si>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</si>
  <si>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</si>
  <si>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</si>
  <si>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</si>
  <si>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</si>
  <si>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</si>
  <si>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</si>
  <si>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</si>
  <si>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</si>
  <si>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</si>
  <si>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</si>
  <si>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</si>
  <si>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</si>
  <si>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</si>
  <si>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</si>
  <si>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</si>
  <si>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</si>
  <si>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</si>
  <si>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</si>
  <si>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</si>
  <si>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</si>
  <si>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</si>
  <si>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</si>
  <si>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</si>
  <si>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</si>
  <si>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</si>
  <si>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</si>
  <si>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</si>
  <si>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</si>
  <si>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</si>
  <si>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</si>
  <si>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</si>
  <si>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</si>
  <si>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</si>
  <si>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</si>
  <si>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</si>
  <si>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</si>
  <si>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</si>
  <si>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</si>
  <si>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</si>
  <si>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</si>
  <si>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</si>
  <si>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</si>
  <si>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</si>
  <si>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</si>
  <si>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</si>
  <si>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</si>
  <si>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</si>
  <si>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</si>
  <si>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</si>
  <si>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</si>
  <si>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</si>
  <si>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</si>
  <si>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</si>
  <si>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</si>
  <si>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</si>
  <si>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</si>
  <si>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</si>
  <si>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</si>
  <si>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</si>
  <si>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</si>
  <si>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</si>
  <si>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</si>
  <si>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</si>
  <si>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</si>
  <si>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</si>
  <si>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</si>
  <si>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</si>
  <si>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</si>
  <si>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</si>
  <si>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</si>
  <si>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</si>
  <si>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</si>
  <si>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</si>
  <si>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</si>
  <si>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</si>
  <si>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</si>
  <si>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</si>
  <si>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</si>
  <si>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</si>
  <si>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</si>
  <si>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</si>
  <si>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</si>
  <si>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</si>
  <si>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</si>
  <si>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</si>
  <si>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</si>
  <si>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</si>
  <si>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</si>
  <si>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</si>
  <si>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</si>
  <si>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</si>
  <si>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</si>
  <si>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</si>
  <si>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</si>
  <si>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</si>
  <si>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</si>
  <si>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</si>
  <si>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</si>
  <si>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</si>
  <si>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</si>
  <si>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</si>
  <si>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</si>
  <si>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</si>
  <si>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</si>
  <si>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</si>
  <si>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</si>
  <si>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</si>
  <si>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</si>
  <si>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</si>
  <si>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</si>
  <si>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</si>
  <si>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</si>
  <si>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</si>
  <si>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</si>
  <si>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</si>
  <si>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</si>
  <si>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</si>
  <si>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</si>
  <si>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</si>
  <si>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</si>
  <si>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</si>
  <si>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</si>
  <si>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</si>
  <si>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</si>
  <si>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</si>
  <si>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</si>
  <si>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</si>
  <si>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</si>
  <si>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</si>
  <si>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</si>
  <si>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</si>
  <si>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</si>
  <si>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</si>
  <si>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</si>
  <si>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</si>
  <si>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</si>
  <si>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</si>
  <si>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</si>
  <si>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</si>
  <si>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</si>
  <si>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</si>
  <si>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</si>
  <si>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</si>
  <si>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</si>
  <si>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</si>
  <si>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</si>
  <si>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</si>
  <si>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</si>
  <si>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</si>
  <si>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</si>
  <si>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</si>
  <si>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</si>
  <si>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</si>
  <si>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</si>
  <si>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</si>
  <si>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</si>
  <si>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</si>
  <si>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</si>
  <si>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</si>
  <si>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</si>
  <si>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</si>
  <si>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</si>
  <si>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</si>
  <si>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</si>
  <si>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</si>
  <si>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</si>
  <si>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</si>
  <si>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</si>
  <si>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</si>
  <si>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</si>
  <si>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</si>
  <si>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</si>
  <si>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</si>
  <si>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</si>
  <si>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</si>
  <si>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</si>
  <si>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</si>
  <si>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</si>
  <si>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</si>
  <si>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</si>
  <si>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</si>
  <si>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</si>
  <si>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</si>
  <si>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</si>
  <si>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</si>
  <si>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</si>
  <si>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</si>
  <si>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</si>
  <si>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</si>
  <si>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</si>
  <si>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</si>
  <si>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</si>
  <si>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</si>
  <si>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</si>
  <si>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</si>
  <si>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</si>
  <si>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</si>
  <si>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</si>
  <si>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</si>
  <si>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</si>
  <si>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</si>
  <si>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</si>
  <si>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</si>
  <si>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</si>
  <si>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</si>
  <si>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</si>
  <si>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</si>
  <si>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</si>
  <si>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</si>
  <si>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</si>
  <si>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</si>
  <si>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</si>
  <si>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</si>
  <si>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</si>
  <si>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</si>
  <si>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</si>
  <si>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</si>
  <si>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</si>
  <si>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</si>
  <si>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</si>
  <si>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</si>
  <si>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</si>
  <si>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</si>
  <si>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</si>
  <si>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</si>
  <si>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</si>
  <si>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</si>
  <si>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</si>
  <si>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</si>
  <si>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</si>
  <si>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</si>
  <si>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</si>
  <si>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</si>
  <si>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</si>
  <si>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</si>
  <si>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</si>
  <si>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</si>
  <si>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</si>
  <si>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</si>
  <si>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</si>
  <si>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</si>
  <si>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</si>
  <si>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</si>
  <si>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</si>
  <si>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</si>
  <si>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</si>
  <si>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</si>
  <si>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</si>
  <si>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</si>
  <si>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</si>
  <si>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</si>
  <si>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</si>
  <si>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</si>
  <si>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</si>
  <si>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</si>
  <si>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</si>
  <si>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</si>
  <si>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</si>
  <si>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</si>
  <si>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</si>
  <si>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</si>
  <si>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</si>
  <si>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</si>
  <si>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</si>
  <si>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</si>
  <si>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</si>
  <si>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</si>
  <si>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</si>
  <si>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</si>
  <si>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</si>
  <si>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</si>
  <si>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</si>
  <si>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</si>
  <si>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</si>
  <si>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</si>
  <si>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</si>
  <si>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</si>
  <si>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</si>
  <si>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</si>
  <si>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</si>
  <si>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</si>
  <si>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</si>
  <si>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</si>
  <si>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</si>
  <si>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</si>
  <si>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</si>
  <si>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</si>
  <si>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</si>
  <si>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</si>
  <si>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</si>
  <si>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</si>
  <si>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</si>
  <si>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</si>
  <si>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</si>
  <si>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</si>
  <si>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</si>
  <si>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</si>
  <si>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</si>
  <si>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</si>
  <si>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</si>
  <si>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</si>
  <si>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</si>
  <si>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</si>
  <si>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</si>
  <si>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</si>
  <si>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</si>
  <si>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</si>
  <si>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</si>
  <si>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</si>
  <si>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</si>
  <si>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</si>
  <si>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</si>
  <si>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</si>
  <si>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</si>
  <si>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</si>
  <si>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</si>
  <si>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</si>
  <si>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</si>
  <si>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</si>
  <si>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</si>
  <si>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</si>
  <si>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</si>
  <si>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</si>
  <si>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</si>
  <si>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</si>
  <si>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</si>
  <si>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</si>
  <si>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</si>
  <si>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</si>
  <si>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</si>
  <si>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</si>
  <si>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</si>
  <si>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</si>
  <si>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</si>
  <si>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</si>
  <si>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</si>
  <si>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</si>
  <si>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</si>
  <si>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</si>
  <si>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</si>
  <si>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</si>
  <si>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</si>
  <si>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</si>
  <si>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</si>
  <si>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</si>
  <si>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</si>
  <si>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</si>
  <si>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</si>
  <si>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</si>
  <si>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</si>
  <si>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</si>
  <si>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</si>
  <si>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</si>
  <si>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</si>
  <si>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</si>
  <si>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</si>
  <si>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</si>
  <si>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</si>
  <si>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</si>
  <si>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</si>
  <si>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</si>
  <si>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</si>
  <si>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</si>
  <si>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</si>
  <si>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</si>
  <si>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</si>
  <si>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</si>
  <si>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</si>
  <si>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</si>
  <si>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</si>
  <si>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</si>
  <si>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</si>
  <si>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</si>
  <si>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</si>
  <si>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</si>
  <si>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</si>
  <si>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</si>
  <si>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</si>
  <si>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</si>
  <si>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</si>
  <si>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</si>
  <si>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</si>
  <si>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</si>
  <si>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</si>
  <si>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</si>
  <si>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</si>
  <si>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</si>
  <si>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</si>
  <si>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</si>
  <si>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</si>
  <si>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</si>
  <si>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</si>
  <si>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</si>
  <si>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</si>
  <si>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</si>
  <si>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</si>
  <si>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</si>
  <si>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</si>
  <si>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</si>
  <si>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</si>
  <si>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</si>
  <si>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</si>
  <si>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</si>
  <si>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</si>
  <si>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</si>
  <si>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</si>
  <si>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</si>
  <si>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</si>
  <si>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</si>
  <si>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</si>
  <si>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</si>
  <si>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</si>
  <si>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</si>
  <si>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</si>
  <si>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</si>
  <si>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</si>
  <si>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</si>
  <si>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</si>
  <si>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</si>
  <si>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</si>
  <si>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</si>
  <si>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</si>
  <si>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</si>
  <si>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</si>
  <si>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</si>
  <si>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</si>
  <si>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</si>
  <si>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</si>
  <si>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</si>
  <si>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</si>
  <si>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</si>
  <si>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</si>
  <si>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</si>
  <si>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</si>
  <si>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</si>
  <si>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</si>
  <si>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</si>
  <si>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</si>
  <si>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</si>
  <si>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</si>
  <si>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</si>
  <si>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</si>
  <si>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</si>
  <si>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</si>
  <si>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</si>
  <si>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</si>
  <si>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</si>
  <si>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</si>
  <si>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</si>
  <si>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</si>
  <si>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</si>
  <si>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</si>
  <si>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</si>
  <si>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</si>
  <si>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</si>
  <si>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</si>
  <si>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</si>
  <si>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</si>
  <si>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</si>
  <si>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</si>
  <si>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</si>
  <si>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</si>
  <si>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</si>
  <si>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</si>
  <si>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</si>
  <si>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</si>
  <si>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</si>
  <si>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</si>
  <si>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</si>
  <si>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</si>
  <si>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</si>
  <si>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</si>
  <si>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</si>
  <si>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</si>
  <si>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</si>
  <si>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</si>
  <si>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</si>
  <si>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</si>
  <si>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</si>
  <si>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</si>
  <si>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</si>
  <si>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</si>
  <si>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</si>
  <si>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</si>
  <si>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</si>
  <si>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</si>
  <si>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</si>
  <si>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</si>
  <si>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</si>
  <si>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</si>
  <si>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</si>
  <si>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</si>
  <si>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</si>
  <si>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</si>
  <si>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</si>
  <si>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</si>
  <si>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</si>
  <si>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</si>
  <si>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</si>
  <si>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</si>
  <si>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</si>
  <si>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</si>
  <si>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</si>
  <si>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</si>
  <si>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</si>
  <si>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</si>
  <si>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</si>
  <si>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</si>
  <si>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</si>
  <si>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</si>
  <si>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</si>
  <si>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</si>
  <si>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</si>
  <si>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</si>
  <si>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</si>
  <si>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</si>
  <si>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</si>
  <si>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</si>
  <si>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</si>
  <si>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</si>
  <si>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</si>
  <si>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</si>
  <si>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</si>
  <si>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</si>
  <si>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</si>
  <si>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</si>
  <si>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</si>
  <si>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</si>
  <si>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</si>
  <si>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</si>
  <si>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</si>
  <si>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</si>
  <si>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</si>
  <si>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</si>
  <si>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</si>
  <si>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</si>
  <si>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</si>
  <si>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</si>
  <si>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</si>
  <si>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</si>
  <si>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</si>
  <si>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</si>
  <si>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</si>
  <si>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</si>
  <si>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</si>
  <si>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</si>
  <si>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</si>
  <si>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</si>
  <si>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</si>
  <si>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</si>
  <si>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</si>
  <si>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</si>
  <si>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</si>
  <si>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</si>
  <si>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</si>
  <si>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</si>
  <si>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</si>
  <si>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</si>
  <si>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</si>
  <si>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</si>
  <si>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</si>
  <si>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</si>
  <si>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</si>
  <si>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</si>
  <si>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</si>
  <si>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</si>
  <si>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</si>
  <si>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</si>
  <si>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</si>
  <si>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</si>
  <si>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</si>
  <si>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</si>
  <si>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</si>
  <si>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</si>
  <si>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</si>
  <si>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</si>
  <si>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</si>
  <si>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</si>
  <si>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</si>
  <si>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</si>
  <si>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</si>
  <si>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</si>
  <si>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</si>
  <si>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</si>
  <si>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</si>
  <si>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</si>
  <si>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</si>
  <si>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</si>
  <si>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</si>
  <si>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</si>
  <si>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</si>
  <si>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</si>
  <si>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</si>
  <si>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</si>
  <si>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</si>
  <si>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</si>
  <si>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</si>
  <si>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</si>
  <si>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</si>
  <si>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</si>
  <si>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</si>
  <si>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</si>
  <si>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</si>
  <si>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</si>
  <si>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</si>
  <si>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</si>
  <si>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</si>
  <si>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</si>
  <si>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</si>
  <si>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</si>
  <si>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</si>
  <si>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</si>
  <si>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</si>
  <si>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</si>
  <si>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</si>
  <si>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</si>
  <si>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</si>
  <si>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</si>
  <si>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</si>
  <si>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</si>
  <si>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</si>
  <si>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</si>
  <si>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</si>
  <si>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</si>
  <si>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</si>
  <si>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</si>
  <si>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</si>
  <si>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</si>
  <si>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</si>
  <si>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</si>
  <si>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</si>
  <si>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</si>
  <si>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</si>
  <si>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</si>
  <si>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</si>
  <si>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</si>
  <si>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</si>
  <si>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</si>
  <si>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</si>
  <si>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</si>
  <si>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</si>
  <si>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</si>
  <si>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</si>
  <si>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</si>
  <si>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</si>
  <si>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</si>
  <si>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</si>
  <si>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</si>
  <si>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</si>
  <si>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</si>
  <si>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</si>
  <si>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</si>
  <si>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</si>
  <si>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</si>
  <si>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</si>
  <si>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</si>
  <si>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</si>
  <si>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</si>
  <si>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</si>
  <si>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</si>
  <si>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</si>
  <si>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</si>
  <si>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</si>
  <si>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</si>
  <si>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</si>
  <si>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</si>
  <si>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</si>
  <si>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</si>
  <si>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</si>
  <si>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</si>
  <si>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</si>
  <si>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</si>
  <si>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</si>
  <si>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</si>
  <si>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</si>
  <si>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</si>
  <si>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</si>
  <si>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</si>
  <si>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</si>
  <si>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</si>
  <si>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</si>
  <si>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</si>
  <si>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</si>
  <si>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</si>
  <si>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</si>
  <si>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</si>
  <si>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</si>
  <si>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</si>
  <si>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</si>
  <si>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</si>
  <si>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</si>
  <si>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</si>
  <si>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</si>
  <si>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</si>
  <si>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</si>
  <si>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</si>
  <si>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</si>
  <si>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</si>
  <si>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</si>
  <si>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</si>
  <si>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</si>
  <si>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</si>
  <si>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</si>
  <si>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</si>
  <si>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</si>
  <si>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</si>
  <si>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</si>
  <si>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</si>
  <si>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</si>
  <si>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</si>
  <si>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</si>
  <si>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</si>
  <si>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</si>
  <si>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</si>
  <si>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</si>
  <si>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</si>
  <si>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</si>
  <si>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</si>
  <si>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</si>
  <si>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</si>
  <si>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</si>
  <si>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</si>
  <si>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</si>
  <si>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</si>
  <si>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</si>
  <si>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</si>
  <si>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</si>
  <si>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</si>
  <si>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</si>
  <si>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</si>
  <si>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</si>
  <si>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</si>
  <si>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</si>
  <si>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</si>
  <si>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</si>
  <si>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</si>
  <si>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</si>
  <si>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</si>
  <si>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</si>
  <si>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</si>
  <si>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</si>
  <si>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</si>
  <si>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</si>
  <si>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</si>
  <si>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</si>
  <si>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</si>
  <si>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</si>
  <si>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</si>
  <si>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</si>
  <si>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</si>
  <si>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</si>
  <si>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</si>
  <si>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</si>
  <si>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</si>
  <si>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</si>
  <si>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</si>
  <si>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</si>
  <si>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</si>
  <si>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</si>
  <si>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</si>
  <si>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</si>
  <si>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</si>
  <si>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</si>
  <si>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</si>
  <si>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</si>
  <si>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</si>
  <si>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</si>
  <si>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</si>
  <si>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</si>
  <si>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</si>
  <si>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</si>
  <si>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</si>
  <si>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</si>
  <si>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</si>
  <si>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</si>
  <si>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</si>
  <si>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</si>
  <si>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</si>
  <si>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</si>
  <si>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</si>
  <si>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</si>
  <si>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</si>
  <si>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</si>
  <si>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</si>
  <si>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</si>
  <si>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</si>
  <si>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</si>
  <si>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</si>
  <si>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</si>
  <si>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</si>
  <si>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</si>
  <si>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</si>
  <si>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</si>
  <si>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</si>
  <si>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</si>
  <si>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</si>
  <si>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</si>
  <si>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</si>
  <si>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</si>
  <si>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</si>
  <si>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</si>
  <si>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</si>
  <si>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</si>
  <si>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</si>
  <si>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</si>
  <si>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</si>
  <si>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</si>
  <si>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</si>
  <si>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</si>
  <si>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</si>
  <si>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</si>
  <si>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</si>
  <si>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</si>
  <si>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</si>
  <si>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</si>
  <si>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</si>
  <si>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</si>
  <si>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</si>
  <si>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</si>
  <si>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</si>
  <si>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</si>
  <si>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</si>
  <si>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</si>
  <si>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</si>
  <si>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</si>
  <si>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</si>
  <si>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</si>
  <si>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</si>
  <si>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</si>
  <si>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</si>
  <si>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</si>
  <si>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</si>
  <si>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</si>
  <si>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</si>
  <si>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</si>
  <si>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</si>
  <si>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</si>
  <si>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</si>
  <si>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</si>
  <si>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</si>
  <si>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</si>
  <si>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</si>
  <si>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</si>
  <si>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</si>
  <si>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</si>
  <si>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</si>
  <si>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</si>
  <si>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</si>
  <si>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</si>
  <si>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</si>
  <si>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</si>
  <si>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</si>
  <si>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</si>
  <si>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</si>
  <si>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</si>
  <si>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</si>
  <si>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</si>
  <si>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</si>
  <si>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</si>
  <si>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</si>
  <si>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</si>
  <si>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</si>
  <si>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</si>
  <si>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</si>
  <si>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</si>
  <si>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</si>
  <si>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</si>
  <si>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</si>
  <si>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</si>
  <si>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</si>
  <si>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</si>
  <si>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</si>
  <si>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</si>
  <si>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</si>
  <si>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</si>
  <si>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</si>
  <si>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</si>
  <si>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</si>
  <si>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</si>
  <si>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</si>
  <si>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</si>
  <si>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</si>
  <si>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</si>
  <si>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</si>
  <si>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</si>
  <si>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</si>
  <si>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</si>
  <si>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</si>
  <si>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</si>
  <si>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</si>
  <si>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</si>
  <si>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</si>
  <si>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</si>
  <si>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</si>
  <si>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</si>
  <si>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</si>
  <si>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</si>
  <si>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</si>
  <si>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</si>
  <si>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</si>
  <si>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</si>
  <si>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</si>
  <si>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</si>
  <si>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</si>
  <si>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</si>
  <si>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</si>
  <si>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</si>
  <si>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</si>
  <si>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</si>
  <si>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</si>
  <si>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</si>
  <si>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</si>
  <si>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</si>
  <si>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</si>
  <si>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</si>
  <si>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</si>
  <si>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</si>
  <si>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</si>
  <si>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</si>
  <si>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</si>
  <si>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</si>
  <si>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</si>
  <si>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</si>
  <si>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</si>
  <si>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</si>
  <si>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</si>
  <si>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</si>
  <si>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</si>
  <si>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</si>
  <si>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</si>
  <si>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</si>
  <si>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</si>
  <si>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</si>
  <si>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</si>
  <si>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</si>
  <si>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</si>
  <si>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</si>
  <si>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</si>
  <si>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</si>
  <si>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</si>
  <si>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</si>
  <si>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</si>
  <si>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</si>
  <si>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</si>
  <si>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</si>
  <si>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</si>
  <si>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</si>
  <si>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</si>
  <si>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</si>
  <si>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</si>
  <si>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</si>
  <si>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</si>
  <si>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</si>
  <si>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</si>
  <si>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</si>
  <si>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</si>
  <si>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</si>
  <si>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</si>
  <si>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</si>
  <si>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</si>
  <si>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</si>
  <si>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</si>
  <si>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</si>
  <si>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</si>
  <si>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</si>
  <si>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</si>
  <si>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</si>
  <si>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</si>
  <si>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</si>
  <si>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</si>
  <si>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</si>
  <si>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</si>
  <si>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</si>
  <si>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</si>
  <si>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</si>
  <si>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</si>
  <si>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</si>
  <si>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</si>
  <si>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</si>
  <si>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</si>
  <si>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</si>
  <si>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</si>
  <si>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</si>
  <si>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</si>
  <si>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</si>
  <si>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</si>
  <si>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</si>
  <si>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</si>
  <si>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</si>
  <si>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</si>
  <si>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</si>
  <si>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</si>
  <si>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</si>
  <si>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</si>
  <si>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</si>
  <si>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</si>
  <si>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</si>
  <si>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</si>
  <si>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</si>
  <si>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</si>
  <si>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</si>
  <si>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</si>
  <si>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</si>
  <si>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</si>
  <si>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</si>
  <si>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</si>
  <si>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</si>
  <si>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</si>
  <si>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</si>
  <si>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</si>
  <si>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</si>
  <si>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</si>
  <si>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</si>
  <si>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</si>
  <si>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</si>
  <si>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</si>
  <si>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</si>
  <si>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</si>
  <si>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</si>
  <si>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</si>
  <si>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</si>
  <si>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</si>
  <si>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</si>
  <si>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</si>
  <si>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</si>
  <si>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</si>
  <si>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</si>
  <si>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</si>
  <si>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</si>
  <si>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</si>
  <si>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</si>
  <si>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</si>
  <si>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</si>
  <si>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</si>
  <si>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</si>
  <si>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</si>
  <si>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</si>
  <si>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</si>
  <si>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</si>
  <si>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</si>
  <si>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</si>
  <si>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</si>
  <si>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</si>
  <si>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</si>
  <si>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</si>
  <si>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</si>
  <si>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</si>
  <si>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</si>
  <si>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</si>
  <si>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</si>
  <si>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</si>
  <si>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</si>
  <si>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</si>
  <si>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</si>
  <si>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</si>
  <si>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</si>
  <si>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</si>
  <si>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</si>
  <si>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</si>
  <si>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</si>
  <si>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</si>
  <si>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</si>
  <si>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</si>
  <si>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</si>
  <si>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</si>
  <si>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</si>
  <si>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</si>
  <si>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</si>
  <si>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</si>
  <si>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</si>
  <si>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</si>
  <si>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</si>
  <si>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</si>
  <si>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</si>
  <si>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</si>
  <si>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</si>
  <si>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</si>
  <si>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</si>
  <si>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</si>
  <si>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</si>
  <si>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</si>
  <si>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</si>
  <si>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</si>
  <si>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</si>
  <si>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</si>
  <si>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</si>
  <si>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</si>
  <si>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</si>
  <si>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</si>
  <si>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</si>
  <si>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</si>
  <si>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</si>
  <si>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</si>
  <si>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</si>
  <si>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</si>
  <si>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</si>
  <si>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</si>
  <si>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</si>
  <si>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</si>
  <si>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</si>
  <si>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</si>
  <si>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</si>
  <si>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</si>
  <si>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</si>
  <si>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</si>
  <si>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</si>
  <si>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</si>
  <si>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</si>
  <si>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</si>
  <si>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</si>
  <si>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</si>
  <si>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</si>
  <si>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</si>
  <si>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</si>
  <si>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</si>
  <si>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</si>
  <si>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</si>
  <si>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</si>
  <si>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</si>
  <si>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</si>
  <si>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</si>
  <si>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</si>
  <si>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</si>
  <si>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</si>
  <si>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</si>
  <si>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</si>
  <si>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</si>
  <si>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</si>
  <si>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</si>
  <si>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</si>
  <si>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</si>
  <si>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</si>
  <si>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</si>
  <si>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</si>
  <si>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</si>
  <si>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</si>
  <si>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</si>
  <si>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</si>
  <si>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</si>
  <si>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</si>
  <si>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</si>
  <si>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(blank)</t>
  </si>
  <si>
    <t>Grand Total</t>
  </si>
  <si>
    <t>(All)</t>
  </si>
  <si>
    <t>Count of outcome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</si>
  <si>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</si>
  <si>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</si>
  <si>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</si>
  <si>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</si>
  <si>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</si>
  <si>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</si>
  <si>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</si>
  <si>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</si>
  <si>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</si>
  <si>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</si>
  <si>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</si>
  <si>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</si>
  <si>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</si>
  <si>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</si>
  <si>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</si>
  <si>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</si>
  <si>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</si>
  <si>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</si>
  <si>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</si>
  <si>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</si>
  <si>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</si>
  <si>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</si>
  <si>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</si>
  <si>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</si>
  <si>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</si>
  <si>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</si>
  <si>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</si>
  <si>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</si>
  <si>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</si>
  <si>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</si>
  <si>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</si>
  <si>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</si>
  <si>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</si>
  <si>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</si>
  <si>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</si>
  <si>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</si>
  <si>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</si>
  <si>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</si>
  <si>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</si>
  <si>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</si>
  <si>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</si>
  <si>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</si>
  <si>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</si>
  <si>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</si>
  <si>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</si>
  <si>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</si>
  <si>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</si>
  <si>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</si>
  <si>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</si>
  <si>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</si>
  <si>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</si>
  <si>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</si>
  <si>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</si>
  <si>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</si>
  <si>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</si>
  <si>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</si>
  <si>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</si>
  <si>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</si>
  <si>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</si>
  <si>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</si>
  <si>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</si>
  <si>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</si>
  <si>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</si>
  <si>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</si>
  <si>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</si>
  <si>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</si>
  <si>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</si>
  <si>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</si>
  <si>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</si>
  <si>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</si>
  <si>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than/equal to 50000</t>
  </si>
  <si>
    <t>Mean</t>
  </si>
  <si>
    <t>Median</t>
  </si>
  <si>
    <t>Mode</t>
  </si>
  <si>
    <t>Max</t>
  </si>
  <si>
    <t>Min</t>
  </si>
  <si>
    <t>Variance</t>
  </si>
  <si>
    <t>Standard Deviation</t>
  </si>
  <si>
    <t>FOR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</si>
</sst>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Table(category)!PivotTable2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Table(category)'!$B$4:$B$5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Table(category)'!$A$6:$A$16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Table(category)'!$B$6:$B$16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E-49DA-ABDD-1EA8D78CB6FA}"/>
            </c:ext>
          </c:extLst>
        </c:ser>
        <c:ser>
          <c:idx val="1"/>
          <c:order val="1"/>
          <c:tx>
            <c:strRef>
              <c:f>'Pivot Table(category)'!$C$4:$C$5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Table(category)'!$A$6:$A$16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Table(category)'!$C$6:$C$16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E-49DA-ABDD-1EA8D78CB6FA}"/>
            </c:ext>
          </c:extLst>
        </c:ser>
        <c:ser>
          <c:idx val="2"/>
          <c:order val="2"/>
          <c:tx>
            <c:strRef>
              <c:f>'Pivot Table(category)'!$D$4:$D$5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Table(category)'!$A$6:$A$16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Table(category)'!$D$6:$D$16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E-49DA-ABDD-1EA8D78CB6FA}"/>
            </c:ext>
          </c:extLst>
        </c:ser>
        <c:ser>
          <c:idx val="3"/>
          <c:order val="3"/>
          <c:tx>
            <c:strRef>
              <c:f>'Pivot Table(category)'!$E$4:$E$5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Table(category)'!$A$6:$A$16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Table(category)'!$E$6:$E$16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E-49DA-ABDD-1EA8D78CB6FA}"/>
            </c:ext>
          </c:extLst>
        </c:ser>
        <c:ser>
          <c:idx val="4"/>
          <c:order val="4"/>
          <c:tx>
            <c:strRef>
              <c:f>'Pivot Table(category)'!$F$4:$F$5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Table(category)'!$A$6:$A$16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Table(category)'!$F$6:$F$16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FF1E-49DA-ABDD-1EA8D78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742576"/>
        <c:axId val="935746320"/>
      </c:barChart>
      <c:catAx>
        <c:axId val="935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46320"/>
        <c:crosses val="autoZero"/>
        <c:auto val="1"/>
        <c:lblAlgn val="ctr"/>
        <c:lblOffset val="100"/>
        <c:noMultiLvlLbl val="0"/>
      </c:catAx>
      <c:valAx>
        <c:axId val="935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Table(sub-category)!PivotTable4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Table(sub-category)'!$B$4:$B$5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Table(sub-category)'!$A$6:$A$31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Table(sub-category)'!$B$6:$B$31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C-46B6-8A26-2342D675DD1F}"/>
            </c:ext>
          </c:extLst>
        </c:ser>
        <c:ser>
          <c:idx val="1"/>
          <c:order val="1"/>
          <c:tx>
            <c:strRef>
              <c:f>'Pivot Table(sub-category)'!$C$4:$C$5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Table(sub-category)'!$A$6:$A$31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Table(sub-category)'!$C$6:$C$31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CC-46B6-8A26-2342D675DD1F}"/>
            </c:ext>
          </c:extLst>
        </c:ser>
        <c:ser>
          <c:idx val="2"/>
          <c:order val="2"/>
          <c:tx>
            <c:strRef>
              <c:f>'Pivot Table(sub-category)'!$D$4:$D$5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Table(sub-category)'!$A$6:$A$31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Table(sub-category)'!$D$6:$D$31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CC-46B6-8A26-2342D675DD1F}"/>
            </c:ext>
          </c:extLst>
        </c:ser>
        <c:ser>
          <c:idx val="3"/>
          <c:order val="3"/>
          <c:tx>
            <c:strRef>
              <c:f>'Pivot Table(sub-category)'!$E$4:$E$5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Table(sub-category)'!$A$6:$A$31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Table(sub-category)'!$E$6:$E$31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CC-46B6-8A26-2342D675DD1F}"/>
            </c:ext>
          </c:extLst>
        </c:ser>
        <c:ser>
          <c:idx val="4"/>
          <c:order val="4"/>
          <c:tx>
            <c:strRef>
              <c:f>'Pivot Table(sub-category)'!$F$4:$F$5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Table(sub-category)'!$A$6:$A$31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Table(sub-category)'!$F$6:$F$31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A-BBCC-46B6-8A26-2342D675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661712"/>
        <c:axId val="1294664624"/>
      </c:barChart>
      <c:catAx>
        <c:axId val="12946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64624"/>
        <c:crosses val="autoZero"/>
        <c:auto val="1"/>
        <c:lblAlgn val="ctr"/>
        <c:lblOffset val="100"/>
        <c:noMultiLvlLbl val="0"/>
      </c:catAx>
      <c:valAx>
        <c:axId val="12946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by YEARS!PivotTable5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by YEARS'!$A$6:$A$19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by YEARS'!$B$6:$B$19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5-4208-A580-0B3CACF844C7}"/>
            </c:ext>
          </c:extLst>
        </c:ser>
        <c:ser>
          <c:idx val="1"/>
          <c:order val="1"/>
          <c:tx>
            <c:strRef>
              <c:f>'Pivot Table 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by YEARS'!$A$6:$A$19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by YEARS'!$C$6:$C$19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5-4208-A580-0B3CACF844C7}"/>
            </c:ext>
          </c:extLst>
        </c:ser>
        <c:ser>
          <c:idx val="2"/>
          <c:order val="2"/>
          <c:tx>
            <c:strRef>
              <c:f>'Pivot Table by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by YEARS'!$A$6:$A$19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by YEARS'!$D$6:$D$19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5-4208-A580-0B3CACF844C7}"/>
            </c:ext>
          </c:extLst>
        </c:ser>
        <c:ser>
          <c:idx val="3"/>
          <c:order val="3"/>
          <c:tx>
            <c:strRef>
              <c:f>'Pivot Table by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by YEARS'!$A$6:$A$19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by YEARS'!$E$6:$E$19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5-4208-A580-0B3CACF844C7}"/>
            </c:ext>
          </c:extLst>
        </c:ser>
        <c:ser>
          <c:idx val="4"/>
          <c:order val="4"/>
          <c:tx>
            <c:strRef>
              <c:f>'Pivot Table by YEARS'!$F$4:$F$5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by YEARS'!$A$6:$A$19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by YEARS'!$F$6:$F$19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C5-4208-A580-0B3CACF8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824704"/>
        <c:axId val="1372828448"/>
      </c:lineChart>
      <c:catAx>
        <c:axId val="13728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8448"/>
        <c:crosses val="autoZero"/>
        <c:auto val="1"/>
        <c:lblAlgn val="ctr"/>
        <c:lblOffset val="100"/>
        <c:noMultiLvlLbl val="0"/>
      </c:catAx>
      <c:valAx>
        <c:axId val="13728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Campaign Outcome Based on Goal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'RANGES&amp;SUCCESS'!$F$1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'RANGES&amp;SUCCESS'!$A$2:$A$13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than/equal to 50000</c:v>
                </c:pt>
              </c:strCache>
            </c:strRef>
          </c:cat>
          <c:val>
            <c:numRef>
              <c:f>'RANGES&amp;SUCCESS'!$F$2:$F$13</c:f>
              <c:numCache>
                <c:formatCode>General</c:formatCode>
                <c:ptCount val="12"/>
                <c:pt idx="0">
                  <c:v>59</c:v>
                </c:pt>
                <c:pt idx="1">
                  <c:v>82</c:v>
                </c:pt>
                <c:pt idx="2">
                  <c:v>41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73</c:v>
                </c:pt>
                <c:pt idx="10">
                  <c:v>73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C-48B3-8710-4ED5C3BB5B3F}"/>
            </c:ext>
          </c:extLst>
        </c:ser>
        <c:ser>
          <c:idx val="5"/>
          <c:order val="5"/>
          <c:tx>
            <c:strRef>
              <c:f>'RANGES&amp;SUCCESS'!$G$1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'RANGES&amp;SUCCESS'!$A$2:$A$13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than/equal to 50000</c:v>
                </c:pt>
              </c:strCache>
            </c:strRef>
          </c:cat>
          <c:val>
            <c:numRef>
              <c:f>'RANGES&amp;SUCCESS'!$G$2:$G$13</c:f>
              <c:numCache>
                <c:formatCode>General</c:formatCode>
                <c:ptCount val="12"/>
                <c:pt idx="0">
                  <c:v>40</c:v>
                </c:pt>
                <c:pt idx="1">
                  <c:v>17</c:v>
                </c:pt>
                <c:pt idx="2">
                  <c:v>32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25</c:v>
                </c:pt>
                <c:pt idx="9">
                  <c:v>20</c:v>
                </c:pt>
                <c:pt idx="10">
                  <c:v>28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FC-48B3-8710-4ED5C3BB5B3F}"/>
            </c:ext>
          </c:extLst>
        </c:ser>
        <c:ser>
          <c:idx val="6"/>
          <c:order val="6"/>
          <c:tx>
            <c:strRef>
              <c:f>'RANGES&amp;SUCCESS'!$H$1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'RANGES&amp;SUCCESS'!$A$2:$A$13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than/equal to 50000</c:v>
                </c:pt>
              </c:strCache>
            </c:strRef>
          </c:cat>
          <c:val>
            <c:numRef>
              <c:f>'RANGES&amp;SUCCESS'!$H$2:$H$13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FC-48B3-8710-4ED5C3BB5B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2832192"/>
        <c:axId val="1372825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'RANGES&amp;SUCCESS'!$B$1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'RANGES&amp;SUCCESS'!$A$2:$A$13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than/equal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'RANGES&amp;SUCCESS'!$B$2:$B$13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FC-48B3-8710-4ED5C3BB5B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'RANGES&amp;SUCCESS'!$C$1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'RANGES&amp;SUCCESS'!$A$2:$A$13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than/equal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'RANGES&amp;SUCCESS'!$C$2:$C$13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AFC-48B3-8710-4ED5C3BB5B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'RANGES&amp;SUCCESS'!$D$1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'RANGES&amp;SUCCESS'!$A$2:$A$13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than/equal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'RANGES&amp;SUCCESS'!$D$2:$D$13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AFC-48B3-8710-4ED5C3BB5B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'RANGES&amp;SUCCESS'!$E$1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'RANGES&amp;SUCCESS'!$A$2:$A$13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than/equal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'RANGES&amp;SUCCESS'!$E$2:$E$13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402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AFC-48B3-8710-4ED5C3BB5B3F}"/>
                  </c:ext>
                </c:extLst>
              </c15:ser>
            </c15:filteredLineSeries>
          </c:ext>
        </c:extLst>
      </c:lineChart>
      <c:catAx>
        <c:axId val="13728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5536"/>
        <c:crosses val="autoZero"/>
        <c:auto val="1"/>
        <c:lblAlgn val="ctr"/>
        <c:lblOffset val="100"/>
        <c:noMultiLvlLbl val="0"/>
      </c:catAx>
      <c:valAx>
        <c:axId val="1372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Chance</a:t>
                </a:r>
                <a:r>
                  <a:rPr lang="en-US" sz="1000" baseline="0"/>
                  <a:t> of Outcome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1052511</xdr:colOff>
      <xdr:row>3</xdr:row>
      <xdr:rowOff>171449</xdr:rowOff>
    </xdr:from>
    <xdr:to>
      <xdr:col>26</xdr:col>
      <xdr:colOff>28575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607A5-E276-EC54-33A7-77439AF93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781051</xdr:colOff>
      <xdr:row>1</xdr:row>
      <xdr:rowOff>171449</xdr:rowOff>
    </xdr:from>
    <xdr:to>
      <xdr:col>12</xdr:col>
      <xdr:colOff>180976</xdr:colOff>
      <xdr:row>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9494C-7EAD-E85D-7966-FAB81020A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1052512</xdr:colOff>
      <xdr:row>1</xdr:row>
      <xdr:rowOff>161925</xdr:rowOff>
    </xdr:from>
    <xdr:to>
      <xdr:col>12</xdr:col>
      <xdr:colOff>104775</xdr:colOff>
      <xdr:row>22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A0E07-E306-CB3C-079B-AC9BE122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1390651</xdr:colOff>
      <xdr:row>0</xdr:row>
      <xdr:rowOff>190500</xdr:rowOff>
    </xdr:from>
    <xdr:to>
      <xdr:col>6</xdr:col>
      <xdr:colOff>847726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989C3-F2EE-30D6-155D-936994FAB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28.581217476851" createdVersion="8" refreshedVersion="8" minRefreshableVersion="3" recordCount="1001" xr:uid="{4462FD65-2FED-4FC1-8F8B-205E0538EC9A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29.865712615741" createdVersion="8" refreshedVersion="8" minRefreshableVersion="3" recordCount="1001" xr:uid="{33DDCB88-5288-46AF-A276-CF2DC91C550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x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x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x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x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x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x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x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x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x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x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x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x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x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x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x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x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x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x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x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x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x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x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x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x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x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x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x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x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x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x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x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x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x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x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x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x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x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x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x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x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x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x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x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x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x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x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x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x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x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x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x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x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x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x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x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x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x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x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x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x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x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x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x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x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x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x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x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x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x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x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x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x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x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x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x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x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x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x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x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x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x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x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x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x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x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x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x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x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x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x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x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x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x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x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x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x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x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x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x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x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x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x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x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x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x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x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x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x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x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x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x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x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x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x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x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x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x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x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x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x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x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x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x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x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x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x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x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x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x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x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x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x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x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x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x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x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x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x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x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x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x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x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x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x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x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x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x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x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x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x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x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x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x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x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x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x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x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x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x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x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x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x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x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x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x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x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x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x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x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x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x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x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x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x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x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x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x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x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x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x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x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x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x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x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x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x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x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x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x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x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x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x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x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x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x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x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x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x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x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x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x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x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x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x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x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x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x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x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x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x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x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x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x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x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x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x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x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x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x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x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x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x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x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x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x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x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x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x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x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x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x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x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x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x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x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x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x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x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x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x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x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x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x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x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x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x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x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x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x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x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x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x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x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x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x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x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x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x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x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x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x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x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x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x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x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x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x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x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x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x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x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x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x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x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x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x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x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x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x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x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x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x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x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x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x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x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x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x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x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x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x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x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x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x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x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x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x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x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x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x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x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x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x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x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x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x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x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x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x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x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x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x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x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x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x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x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x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x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x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x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x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x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x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x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x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x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x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x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x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x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x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x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x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x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x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x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x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x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x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x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x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x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x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x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x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x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x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x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x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x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x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x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x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x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x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x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x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x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x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x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x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x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x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x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x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x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x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x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x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x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x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x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x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x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x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x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x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x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x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x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x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x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x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x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x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x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x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x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x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x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x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x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x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x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x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x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x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x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x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x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x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x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x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x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x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x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x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x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x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x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x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x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x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x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x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x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x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x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x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x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x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x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x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x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x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x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x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x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x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x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x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x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x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x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x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x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x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x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x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x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x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x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x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x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x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x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x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x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x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x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x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x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x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x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x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x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x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x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x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x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x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x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x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x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x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x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x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x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x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x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x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x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x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x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x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x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x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x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x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x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x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x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x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x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x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x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x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x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x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x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x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x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x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x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x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x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x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x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x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x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x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x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x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x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x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x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x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x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x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x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x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x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x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x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x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x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x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x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x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x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x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x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x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x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x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x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x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x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x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x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x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x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x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x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x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x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x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x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x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x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x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x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x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x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x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x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x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x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x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x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x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x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x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x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x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x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x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x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x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x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x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x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x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x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x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x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x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x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x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x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x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x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x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x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x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x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x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x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x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x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x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x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x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x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x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x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x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x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x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x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x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x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x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x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x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x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x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x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x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x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x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x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x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x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x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x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x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x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x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x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x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x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x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x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x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x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x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x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x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x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x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x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x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x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x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x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x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x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x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x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x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x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x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x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x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x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x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x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x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x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x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x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x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x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x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x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x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x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x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x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x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x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x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x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x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x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x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x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x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x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x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x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x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x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x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x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x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x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x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x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x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x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x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x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x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x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x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x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x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x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x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x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x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x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x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x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x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x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x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x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x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x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x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x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x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x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x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x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x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x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x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x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x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x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x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x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x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x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x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x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x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x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x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x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x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x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x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x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x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x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x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x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x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x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x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x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x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x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x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x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x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x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x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x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x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x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x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x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x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x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x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x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x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x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x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x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x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x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x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x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x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x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x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x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x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x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x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x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x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x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x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x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x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x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x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x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x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x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x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x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x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x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x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x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x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x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x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x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x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x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x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x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x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x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x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x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x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x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x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x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x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x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x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x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x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x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x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x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x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x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x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x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x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x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x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x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x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x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x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x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x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x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x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x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x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x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x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x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x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x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x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x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x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x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x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x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x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x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x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x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x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x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x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x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x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x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x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x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x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x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x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x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x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x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x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x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x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x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x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x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x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x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x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x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x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x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x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x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x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x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x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x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x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x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x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x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x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x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x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x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x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x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x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x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x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x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x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x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x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x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x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x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x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x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x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x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x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x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x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x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x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x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x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x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x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x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x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x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x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x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x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x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x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x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x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x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x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x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x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x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x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x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x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x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x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x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x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x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x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x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x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x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x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x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x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x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x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x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x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x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x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x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x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x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x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x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x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x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x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x v="1000"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x v="1"/>
    <s v="Managed bottom-line architecture"/>
    <n v="1400"/>
    <n v="14560"/>
    <x v="1"/>
    <x v="1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x v="2"/>
    <x v="2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x v="3"/>
    <x v="3"/>
    <s v="Vision-oriented fresh-thinking conglomeration"/>
    <n v="4200"/>
    <n v="2477"/>
    <x v="0"/>
    <x v="3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x v="4"/>
    <x v="4"/>
    <s v="Proactive foreground core"/>
    <n v="7600"/>
    <n v="5265"/>
    <x v="0"/>
    <x v="4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x v="5"/>
    <x v="5"/>
    <s v="Open-source optimizing database"/>
    <n v="7600"/>
    <n v="13195"/>
    <x v="1"/>
    <x v="5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x v="6"/>
    <x v="6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x v="7"/>
    <x v="7"/>
    <s v="Centralized cohesive challenge"/>
    <n v="4500"/>
    <n v="14741"/>
    <x v="1"/>
    <x v="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x v="8"/>
    <x v="8"/>
    <s v="Exclusive attitude-oriented intranet"/>
    <n v="110100"/>
    <n v="21946"/>
    <x v="2"/>
    <x v="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x v="9"/>
    <x v="9"/>
    <s v="Open-source fresh-thinking model"/>
    <n v="6200"/>
    <n v="3208"/>
    <x v="0"/>
    <x v="9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x v="10"/>
    <x v="10"/>
    <s v="Monitored empowering installation"/>
    <n v="5200"/>
    <n v="13838"/>
    <x v="1"/>
    <x v="1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x v="11"/>
    <x v="11"/>
    <s v="Grass-roots zero administration system engine"/>
    <n v="6300"/>
    <n v="3030"/>
    <x v="0"/>
    <x v="11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x v="12"/>
    <x v="12"/>
    <s v="Assimilated hybrid intranet"/>
    <n v="6300"/>
    <n v="5629"/>
    <x v="0"/>
    <x v="12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x v="13"/>
    <x v="13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x v="14"/>
    <x v="14"/>
    <s v="Cloned directional synergy"/>
    <n v="28200"/>
    <n v="18829"/>
    <x v="0"/>
    <x v="14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x v="15"/>
    <x v="15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x v="16"/>
    <x v="16"/>
    <s v="Cross-platform systemic adapter"/>
    <n v="1700"/>
    <n v="11041"/>
    <x v="1"/>
    <x v="16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x v="17"/>
    <x v="17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x v="18"/>
    <x v="18"/>
    <s v="Exclusive needs-based adapter"/>
    <n v="9100"/>
    <n v="6089"/>
    <x v="3"/>
    <x v="18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x v="19"/>
    <x v="19"/>
    <s v="Down-sized cohesive archive"/>
    <n v="62500"/>
    <n v="30331"/>
    <x v="0"/>
    <x v="19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x v="20"/>
    <x v="20"/>
    <s v="Proactive composite alliance"/>
    <n v="131800"/>
    <n v="147936"/>
    <x v="1"/>
    <x v="20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x v="21"/>
    <x v="21"/>
    <s v="Re-engineered intangible definition"/>
    <n v="94000"/>
    <n v="38533"/>
    <x v="0"/>
    <x v="21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x v="22"/>
    <x v="22"/>
    <s v="Enhanced dynamic definition"/>
    <n v="59100"/>
    <n v="75690"/>
    <x v="1"/>
    <x v="22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x v="23"/>
    <x v="23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x v="24"/>
    <x v="24"/>
    <s v="Cross-platform intermediate frame"/>
    <n v="92400"/>
    <n v="104257"/>
    <x v="1"/>
    <x v="24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x v="25"/>
    <x v="25"/>
    <s v="Monitored impactful analyzer"/>
    <n v="5500"/>
    <n v="11904"/>
    <x v="1"/>
    <x v="25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x v="26"/>
    <x v="26"/>
    <s v="Optional responsive customer loyalty"/>
    <n v="107500"/>
    <n v="51814"/>
    <x v="3"/>
    <x v="26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x v="27"/>
    <x v="27"/>
    <s v="Diverse transitional migration"/>
    <n v="2000"/>
    <n v="1599"/>
    <x v="0"/>
    <x v="27"/>
    <s v="US"/>
    <s v="USD"/>
    <n v="1443848400"/>
    <n v="1444539600"/>
    <b v="0"/>
    <b v="0"/>
    <s v="music/rock"/>
    <n v="79.95"/>
    <n v="106.6"/>
    <x v="1"/>
    <s v="rock"/>
    <x v="27"/>
    <d v="2015-10-11T05:00:00"/>
  </r>
  <r>
    <x v="28"/>
    <x v="28"/>
    <s v="Synchronized global task-force"/>
    <n v="130800"/>
    <n v="137635"/>
    <x v="1"/>
    <x v="28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x v="29"/>
    <x v="29"/>
    <s v="Focused 6thgeneration forecast"/>
    <n v="45900"/>
    <n v="150965"/>
    <x v="1"/>
    <x v="29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x v="30"/>
    <x v="30"/>
    <s v="Down-sized analyzing challenge"/>
    <n v="9000"/>
    <n v="14455"/>
    <x v="1"/>
    <x v="30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x v="31"/>
    <x v="31"/>
    <s v="Progressive needs-based focus group"/>
    <n v="3500"/>
    <n v="10850"/>
    <x v="1"/>
    <x v="31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x v="32"/>
    <x v="32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x v="33"/>
    <x v="33"/>
    <s v="Exclusive interactive approach"/>
    <n v="50200"/>
    <n v="189666"/>
    <x v="1"/>
    <x v="33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x v="34"/>
    <x v="34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x v="35"/>
    <x v="35"/>
    <s v="Synergized intangible challenge"/>
    <n v="125500"/>
    <n v="188628"/>
    <x v="1"/>
    <x v="3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x v="36"/>
    <x v="36"/>
    <s v="Monitored multi-state encryption"/>
    <n v="700"/>
    <n v="1101"/>
    <x v="1"/>
    <x v="3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x v="37"/>
    <x v="37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x v="38"/>
    <x v="38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x v="39"/>
    <x v="39"/>
    <s v="Organized bi-directional function"/>
    <n v="9900"/>
    <n v="5027"/>
    <x v="0"/>
    <x v="39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x v="40"/>
    <x v="40"/>
    <s v="Reduced stable middleware"/>
    <n v="8800"/>
    <n v="14878"/>
    <x v="1"/>
    <x v="40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x v="41"/>
    <x v="41"/>
    <s v="Universal 5thgeneration neural-net"/>
    <n v="5600"/>
    <n v="11924"/>
    <x v="1"/>
    <x v="4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x v="42"/>
    <x v="42"/>
    <s v="Virtual uniform frame"/>
    <n v="1800"/>
    <n v="7991"/>
    <x v="1"/>
    <x v="4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x v="43"/>
    <x v="43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x v="44"/>
    <x v="44"/>
    <s v="Visionary real-time groupware"/>
    <n v="1600"/>
    <n v="10541"/>
    <x v="1"/>
    <x v="13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x v="45"/>
    <x v="45"/>
    <s v="Networked tertiary Graphical User Interface"/>
    <n v="9500"/>
    <n v="4530"/>
    <x v="0"/>
    <x v="44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x v="46"/>
    <x v="46"/>
    <s v="Virtual grid-enabled task-force"/>
    <n v="3700"/>
    <n v="4247"/>
    <x v="1"/>
    <x v="45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x v="47"/>
    <x v="47"/>
    <s v="Function-based multi-state software"/>
    <n v="1500"/>
    <n v="7129"/>
    <x v="1"/>
    <x v="46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x v="48"/>
    <x v="48"/>
    <s v="Optimized leadingedge concept"/>
    <n v="33300"/>
    <n v="128862"/>
    <x v="1"/>
    <x v="47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x v="49"/>
    <x v="49"/>
    <s v="Sharable holistic interface"/>
    <n v="7200"/>
    <n v="13653"/>
    <x v="1"/>
    <x v="48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x v="50"/>
    <x v="50"/>
    <s v="Down-sized system-worthy secured line"/>
    <n v="100"/>
    <n v="2"/>
    <x v="0"/>
    <x v="49"/>
    <s v="IT"/>
    <s v="EUR"/>
    <n v="1375333200"/>
    <n v="1377752400"/>
    <b v="0"/>
    <b v="0"/>
    <s v="music/metal"/>
    <n v="2"/>
    <n v="2"/>
    <x v="1"/>
    <s v="metal"/>
    <x v="50"/>
    <d v="2013-08-29T05:00:00"/>
  </r>
  <r>
    <x v="51"/>
    <x v="51"/>
    <s v="Inverse secondary infrastructure"/>
    <n v="158100"/>
    <n v="145243"/>
    <x v="0"/>
    <x v="50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x v="52"/>
    <x v="52"/>
    <s v="Organic foreground leverage"/>
    <n v="7200"/>
    <n v="2459"/>
    <x v="0"/>
    <x v="51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x v="53"/>
    <x v="53"/>
    <s v="Reverse-engineered static concept"/>
    <n v="8800"/>
    <n v="12356"/>
    <x v="1"/>
    <x v="52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x v="54"/>
    <x v="54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x v="55"/>
    <x v="55"/>
    <s v="Reverse-engineered bifurcated strategy"/>
    <n v="6600"/>
    <n v="11746"/>
    <x v="1"/>
    <x v="54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x v="56"/>
    <x v="56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x v="57"/>
    <x v="57"/>
    <s v="Cross-group multi-state task-force"/>
    <n v="2900"/>
    <n v="6243"/>
    <x v="1"/>
    <x v="56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x v="58"/>
    <x v="58"/>
    <s v="Expanded 3rdgeneration strategy"/>
    <n v="2700"/>
    <n v="6132"/>
    <x v="1"/>
    <x v="57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x v="59"/>
    <x v="59"/>
    <s v="Assimilated real-time support"/>
    <n v="1400"/>
    <n v="3851"/>
    <x v="1"/>
    <x v="5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x v="60"/>
    <x v="60"/>
    <s v="User-centric regional database"/>
    <n v="94200"/>
    <n v="135997"/>
    <x v="1"/>
    <x v="59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x v="61"/>
    <x v="61"/>
    <s v="Open-source zero administration complexity"/>
    <n v="199200"/>
    <n v="184750"/>
    <x v="0"/>
    <x v="60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x v="62"/>
    <x v="62"/>
    <s v="Organized incremental standardization"/>
    <n v="2000"/>
    <n v="14452"/>
    <x v="1"/>
    <x v="61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x v="63"/>
    <x v="63"/>
    <s v="Assimilated didactic open system"/>
    <n v="4700"/>
    <n v="557"/>
    <x v="0"/>
    <x v="62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x v="64"/>
    <x v="64"/>
    <s v="Vision-oriented logistical intranet"/>
    <n v="2800"/>
    <n v="2734"/>
    <x v="0"/>
    <x v="63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x v="65"/>
    <x v="65"/>
    <s v="Mandatory incremental projection"/>
    <n v="6100"/>
    <n v="14405"/>
    <x v="1"/>
    <x v="64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x v="66"/>
    <x v="66"/>
    <s v="Grass-roots needs-based encryption"/>
    <n v="2900"/>
    <n v="1307"/>
    <x v="0"/>
    <x v="65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x v="67"/>
    <x v="67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x v="68"/>
    <x v="68"/>
    <s v="Inverse multi-tasking installation"/>
    <n v="5700"/>
    <n v="14508"/>
    <x v="1"/>
    <x v="67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x v="69"/>
    <x v="69"/>
    <s v="Switchable disintermediate moderator"/>
    <n v="7900"/>
    <n v="1901"/>
    <x v="3"/>
    <x v="68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x v="70"/>
    <x v="70"/>
    <s v="Re-engineered 24/7 task-force"/>
    <n v="128000"/>
    <n v="158389"/>
    <x v="1"/>
    <x v="69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x v="71"/>
    <x v="71"/>
    <s v="Organic object-oriented budgetary management"/>
    <n v="6000"/>
    <n v="6484"/>
    <x v="1"/>
    <x v="70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x v="72"/>
    <x v="72"/>
    <s v="Seamless coherent parallelism"/>
    <n v="600"/>
    <n v="4022"/>
    <x v="1"/>
    <x v="71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x v="73"/>
    <x v="73"/>
    <s v="Cross-platform even-keeled initiative"/>
    <n v="1400"/>
    <n v="9253"/>
    <x v="1"/>
    <x v="39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x v="74"/>
    <x v="74"/>
    <s v="Progressive tertiary framework"/>
    <n v="3900"/>
    <n v="4776"/>
    <x v="1"/>
    <x v="72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x v="75"/>
    <x v="75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x v="76"/>
    <x v="76"/>
    <s v="Horizontal next generation function"/>
    <n v="122900"/>
    <n v="95993"/>
    <x v="0"/>
    <x v="7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x v="77"/>
    <x v="77"/>
    <s v="Pre-emptive impactful model"/>
    <n v="9500"/>
    <n v="4460"/>
    <x v="0"/>
    <x v="75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x v="78"/>
    <x v="78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x v="79"/>
    <x v="79"/>
    <s v="Triple-buffered reciprocal project"/>
    <n v="57800"/>
    <n v="40228"/>
    <x v="0"/>
    <x v="77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x v="80"/>
    <x v="80"/>
    <s v="Cross-platform needs-based approach"/>
    <n v="1100"/>
    <n v="7012"/>
    <x v="1"/>
    <x v="78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x v="81"/>
    <x v="81"/>
    <s v="User-friendly static contingency"/>
    <n v="16800"/>
    <n v="37857"/>
    <x v="1"/>
    <x v="79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x v="82"/>
    <x v="82"/>
    <s v="Reactive content-based framework"/>
    <n v="1000"/>
    <n v="14973"/>
    <x v="1"/>
    <x v="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x v="83"/>
    <x v="83"/>
    <s v="Realigned user-facing concept"/>
    <n v="106400"/>
    <n v="39996"/>
    <x v="0"/>
    <x v="81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x v="84"/>
    <x v="84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x v="85"/>
    <x v="85"/>
    <s v="Multi-tiered eco-centric architecture"/>
    <n v="4900"/>
    <n v="6430"/>
    <x v="1"/>
    <x v="83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x v="86"/>
    <x v="86"/>
    <s v="Organic motivating firmware"/>
    <n v="7400"/>
    <n v="12405"/>
    <x v="1"/>
    <x v="84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x v="87"/>
    <x v="87"/>
    <s v="Synergized 4thgeneration conglomeration"/>
    <n v="198500"/>
    <n v="123040"/>
    <x v="0"/>
    <x v="85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x v="88"/>
    <x v="88"/>
    <s v="Grass-roots fault-tolerant policy"/>
    <n v="4800"/>
    <n v="12516"/>
    <x v="1"/>
    <x v="86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x v="89"/>
    <x v="89"/>
    <s v="Monitored scalable knowledgebase"/>
    <n v="3400"/>
    <n v="8588"/>
    <x v="1"/>
    <x v="87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x v="90"/>
    <x v="90"/>
    <s v="Synergistic explicit parallelism"/>
    <n v="7800"/>
    <n v="6132"/>
    <x v="0"/>
    <x v="88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x v="91"/>
    <x v="91"/>
    <s v="Enhanced systemic analyzer"/>
    <n v="154300"/>
    <n v="74688"/>
    <x v="0"/>
    <x v="8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x v="92"/>
    <x v="92"/>
    <s v="Object-based analyzing knowledge user"/>
    <n v="20000"/>
    <n v="51775"/>
    <x v="1"/>
    <x v="90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x v="93"/>
    <x v="93"/>
    <s v="Pre-emptive radical architecture"/>
    <n v="108800"/>
    <n v="65877"/>
    <x v="3"/>
    <x v="91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x v="94"/>
    <x v="94"/>
    <s v="Grass-roots web-enabled contingency"/>
    <n v="2900"/>
    <n v="8807"/>
    <x v="1"/>
    <x v="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x v="95"/>
    <x v="95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x v="96"/>
    <x v="96"/>
    <s v="Down-sized systematic policy"/>
    <n v="69700"/>
    <n v="151513"/>
    <x v="1"/>
    <x v="92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x v="97"/>
    <x v="97"/>
    <s v="Cloned bi-directional architecture"/>
    <n v="1300"/>
    <n v="12047"/>
    <x v="1"/>
    <x v="86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x v="98"/>
    <x v="98"/>
    <s v="Seamless transitional portal"/>
    <n v="97800"/>
    <n v="32951"/>
    <x v="0"/>
    <x v="93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x v="99"/>
    <x v="99"/>
    <s v="Fully-configurable motivating approach"/>
    <n v="7600"/>
    <n v="14951"/>
    <x v="1"/>
    <x v="55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x v="100"/>
    <x v="100"/>
    <s v="Upgradable fault-tolerant approach"/>
    <n v="100"/>
    <n v="1"/>
    <x v="0"/>
    <x v="49"/>
    <s v="US"/>
    <s v="USD"/>
    <n v="1319000400"/>
    <n v="1320555600"/>
    <b v="0"/>
    <b v="0"/>
    <s v="theater/plays"/>
    <n v="1"/>
    <n v="1"/>
    <x v="3"/>
    <s v="plays"/>
    <x v="99"/>
    <d v="2011-11-06T05:00:00"/>
  </r>
  <r>
    <x v="101"/>
    <x v="101"/>
    <s v="Reduced heuristic moratorium"/>
    <n v="900"/>
    <n v="9193"/>
    <x v="1"/>
    <x v="55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x v="102"/>
    <x v="102"/>
    <s v="Front-line web-enabled model"/>
    <n v="3700"/>
    <n v="10422"/>
    <x v="1"/>
    <x v="94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x v="103"/>
    <x v="103"/>
    <s v="Polarized incremental emulation"/>
    <n v="10000"/>
    <n v="2461"/>
    <x v="0"/>
    <x v="95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x v="104"/>
    <x v="104"/>
    <s v="Self-enabling grid-enabled initiative"/>
    <n v="119200"/>
    <n v="170623"/>
    <x v="1"/>
    <x v="96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x v="105"/>
    <x v="105"/>
    <s v="Total fresh-thinking system engine"/>
    <n v="6800"/>
    <n v="9829"/>
    <x v="1"/>
    <x v="97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x v="106"/>
    <x v="106"/>
    <s v="Ameliorated clear-thinking circuit"/>
    <n v="3900"/>
    <n v="14006"/>
    <x v="1"/>
    <x v="98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x v="107"/>
    <x v="107"/>
    <s v="Multi-layered encompassing installation"/>
    <n v="3500"/>
    <n v="6527"/>
    <x v="1"/>
    <x v="99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x v="108"/>
    <x v="108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x v="109"/>
    <x v="109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x v="110"/>
    <x v="110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x v="111"/>
    <x v="111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x v="112"/>
    <x v="112"/>
    <s v="Re-engineered client-driven hub"/>
    <n v="4700"/>
    <n v="12635"/>
    <x v="1"/>
    <x v="104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x v="113"/>
    <x v="113"/>
    <s v="User-friendly tertiary array"/>
    <n v="3300"/>
    <n v="12437"/>
    <x v="1"/>
    <x v="54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x v="114"/>
    <x v="114"/>
    <s v="Robust heuristic encoding"/>
    <n v="1900"/>
    <n v="13816"/>
    <x v="1"/>
    <x v="105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x v="115"/>
    <x v="115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x v="116"/>
    <x v="116"/>
    <s v="De-engineered motivating standardization"/>
    <n v="7200"/>
    <n v="6336"/>
    <x v="0"/>
    <x v="107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x v="117"/>
    <x v="117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x v="118"/>
    <x v="118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x v="119"/>
    <x v="119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x v="120"/>
    <x v="120"/>
    <s v="Synchronized regional synergy"/>
    <n v="75100"/>
    <n v="112272"/>
    <x v="1"/>
    <x v="111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x v="121"/>
    <x v="121"/>
    <s v="Multi-lateral homogeneous success"/>
    <n v="45300"/>
    <n v="99361"/>
    <x v="1"/>
    <x v="112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x v="122"/>
    <x v="122"/>
    <s v="Seamless zero-defect solution"/>
    <n v="136800"/>
    <n v="88055"/>
    <x v="0"/>
    <x v="113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x v="123"/>
    <x v="123"/>
    <s v="Enhanced scalable concept"/>
    <n v="177700"/>
    <n v="33092"/>
    <x v="0"/>
    <x v="114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x v="124"/>
    <x v="124"/>
    <s v="Polarized uniform software"/>
    <n v="2600"/>
    <n v="9562"/>
    <x v="1"/>
    <x v="115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x v="125"/>
    <x v="125"/>
    <s v="Stand-alone web-enabled moderator"/>
    <n v="5300"/>
    <n v="8475"/>
    <x v="1"/>
    <x v="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x v="126"/>
    <x v="126"/>
    <s v="Proactive methodical benchmark"/>
    <n v="180200"/>
    <n v="69617"/>
    <x v="0"/>
    <x v="116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x v="127"/>
    <x v="127"/>
    <s v="Team-oriented 6thgeneration matrix"/>
    <n v="103200"/>
    <n v="53067"/>
    <x v="0"/>
    <x v="117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x v="128"/>
    <x v="128"/>
    <s v="Phased human-resource core"/>
    <n v="70600"/>
    <n v="42596"/>
    <x v="3"/>
    <x v="118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x v="129"/>
    <x v="129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x v="130"/>
    <x v="130"/>
    <s v="Secured directional encryption"/>
    <n v="9600"/>
    <n v="14925"/>
    <x v="1"/>
    <x v="119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x v="131"/>
    <x v="131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x v="132"/>
    <x v="132"/>
    <s v="Virtual static core"/>
    <n v="3300"/>
    <n v="3834"/>
    <x v="1"/>
    <x v="121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x v="133"/>
    <x v="133"/>
    <s v="Secured content-based product"/>
    <n v="4500"/>
    <n v="13985"/>
    <x v="1"/>
    <x v="122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x v="134"/>
    <x v="134"/>
    <s v="Secured executive concept"/>
    <n v="99500"/>
    <n v="89288"/>
    <x v="0"/>
    <x v="123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x v="135"/>
    <x v="135"/>
    <s v="Balanced zero-defect software"/>
    <n v="7700"/>
    <n v="5488"/>
    <x v="0"/>
    <x v="124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x v="136"/>
    <x v="136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x v="137"/>
    <x v="137"/>
    <s v="Down-sized disintermediate support"/>
    <n v="1800"/>
    <n v="4712"/>
    <x v="1"/>
    <x v="126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x v="138"/>
    <x v="138"/>
    <s v="Stand-alone mission-critical moratorium"/>
    <n v="9600"/>
    <n v="9216"/>
    <x v="0"/>
    <x v="127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x v="139"/>
    <x v="139"/>
    <s v="Down-sized empowering protocol"/>
    <n v="92100"/>
    <n v="19246"/>
    <x v="0"/>
    <x v="128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x v="140"/>
    <x v="140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x v="141"/>
    <x v="141"/>
    <s v="Distributed motivating algorithm"/>
    <n v="64300"/>
    <n v="65323"/>
    <x v="1"/>
    <x v="130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x v="142"/>
    <x v="142"/>
    <s v="Expanded solution-oriented benchmark"/>
    <n v="5000"/>
    <n v="11502"/>
    <x v="1"/>
    <x v="124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x v="143"/>
    <x v="143"/>
    <s v="Implemented discrete secured line"/>
    <n v="5400"/>
    <n v="7322"/>
    <x v="1"/>
    <x v="131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x v="144"/>
    <x v="144"/>
    <s v="Multi-lateral actuating installation"/>
    <n v="9000"/>
    <n v="11619"/>
    <x v="1"/>
    <x v="18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x v="145"/>
    <x v="145"/>
    <s v="Secured reciprocal array"/>
    <n v="25000"/>
    <n v="59128"/>
    <x v="1"/>
    <x v="132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x v="146"/>
    <x v="146"/>
    <s v="Optional bandwidth-monitored middleware"/>
    <n v="8800"/>
    <n v="1518"/>
    <x v="3"/>
    <x v="133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x v="147"/>
    <x v="147"/>
    <s v="Upgradable upward-trending workforce"/>
    <n v="8300"/>
    <n v="9337"/>
    <x v="1"/>
    <x v="134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x v="148"/>
    <x v="148"/>
    <s v="Upgradable hybrid capability"/>
    <n v="9300"/>
    <n v="11255"/>
    <x v="1"/>
    <x v="3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x v="149"/>
    <x v="149"/>
    <s v="Managed fresh-thinking flexibility"/>
    <n v="6200"/>
    <n v="13632"/>
    <x v="1"/>
    <x v="13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x v="150"/>
    <x v="150"/>
    <s v="Networked stable workforce"/>
    <n v="100"/>
    <n v="1"/>
    <x v="0"/>
    <x v="49"/>
    <s v="US"/>
    <s v="USD"/>
    <n v="1544940000"/>
    <n v="1545026400"/>
    <b v="0"/>
    <b v="0"/>
    <s v="music/rock"/>
    <n v="1"/>
    <n v="1"/>
    <x v="1"/>
    <s v="rock"/>
    <x v="147"/>
    <d v="2018-12-17T06:00:00"/>
  </r>
  <r>
    <x v="151"/>
    <x v="151"/>
    <s v="Customizable intermediate extranet"/>
    <n v="137200"/>
    <n v="88037"/>
    <x v="0"/>
    <x v="50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x v="152"/>
    <x v="152"/>
    <s v="User-centric fault-tolerant task-force"/>
    <n v="41500"/>
    <n v="175573"/>
    <x v="1"/>
    <x v="13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x v="153"/>
    <x v="153"/>
    <s v="Multi-tiered radical definition"/>
    <n v="189400"/>
    <n v="176112"/>
    <x v="0"/>
    <x v="137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x v="154"/>
    <x v="154"/>
    <s v="Devolved foreground benchmark"/>
    <n v="171300"/>
    <n v="100650"/>
    <x v="0"/>
    <x v="138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x v="155"/>
    <x v="155"/>
    <s v="Distributed eco-centric methodology"/>
    <n v="139500"/>
    <n v="90706"/>
    <x v="0"/>
    <x v="139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x v="156"/>
    <x v="156"/>
    <s v="Streamlined encompassing encryption"/>
    <n v="36400"/>
    <n v="26914"/>
    <x v="3"/>
    <x v="140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x v="157"/>
    <x v="157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x v="158"/>
    <x v="158"/>
    <s v="Ergonomic fresh-thinking installation"/>
    <n v="2100"/>
    <n v="4640"/>
    <x v="1"/>
    <x v="142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x v="159"/>
    <x v="159"/>
    <s v="Robust explicit hardware"/>
    <n v="191200"/>
    <n v="191222"/>
    <x v="1"/>
    <x v="143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x v="160"/>
    <x v="160"/>
    <s v="Stand-alone actuating support"/>
    <n v="8000"/>
    <n v="12985"/>
    <x v="1"/>
    <x v="55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x v="161"/>
    <x v="161"/>
    <s v="Cross-platform methodical process improvement"/>
    <n v="5500"/>
    <n v="4300"/>
    <x v="0"/>
    <x v="51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x v="162"/>
    <x v="162"/>
    <s v="Extended bottom-line open architecture"/>
    <n v="6100"/>
    <n v="9134"/>
    <x v="1"/>
    <x v="144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x v="163"/>
    <x v="163"/>
    <s v="Extended reciprocal circuit"/>
    <n v="3500"/>
    <n v="8864"/>
    <x v="1"/>
    <x v="67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x v="164"/>
    <x v="164"/>
    <s v="Polarized human-resource protocol"/>
    <n v="150500"/>
    <n v="150755"/>
    <x v="1"/>
    <x v="20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x v="165"/>
    <x v="165"/>
    <s v="Synergized radical product"/>
    <n v="90400"/>
    <n v="110279"/>
    <x v="1"/>
    <x v="145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x v="166"/>
    <x v="166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x v="167"/>
    <x v="167"/>
    <s v="Robust content-based emulation"/>
    <n v="2600"/>
    <n v="10804"/>
    <x v="1"/>
    <x v="147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x v="168"/>
    <x v="168"/>
    <s v="Ergonomic uniform open system"/>
    <n v="128100"/>
    <n v="40107"/>
    <x v="0"/>
    <x v="148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x v="169"/>
    <x v="169"/>
    <s v="Profit-focused modular product"/>
    <n v="23300"/>
    <n v="98811"/>
    <x v="1"/>
    <x v="149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x v="170"/>
    <x v="170"/>
    <s v="Mandatory mobile product"/>
    <n v="188100"/>
    <n v="5528"/>
    <x v="0"/>
    <x v="109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x v="171"/>
    <x v="171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x v="172"/>
    <x v="172"/>
    <s v="Centralized national firmware"/>
    <n v="800"/>
    <n v="663"/>
    <x v="0"/>
    <x v="150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x v="173"/>
    <x v="173"/>
    <s v="Cross-group 4thgeneration middleware"/>
    <n v="96700"/>
    <n v="157635"/>
    <x v="1"/>
    <x v="15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x v="174"/>
    <x v="174"/>
    <s v="Pre-emptive scalable access"/>
    <n v="600"/>
    <n v="5368"/>
    <x v="1"/>
    <x v="44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x v="175"/>
    <x v="175"/>
    <s v="Sharable intangible migration"/>
    <n v="181200"/>
    <n v="47459"/>
    <x v="0"/>
    <x v="152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x v="176"/>
    <x v="176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x v="177"/>
    <x v="177"/>
    <s v="Digitized solution-oriented product"/>
    <n v="38800"/>
    <n v="161593"/>
    <x v="1"/>
    <x v="154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x v="178"/>
    <x v="178"/>
    <s v="Triple-buffered cohesive structure"/>
    <n v="7200"/>
    <n v="6927"/>
    <x v="0"/>
    <x v="155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x v="179"/>
    <x v="179"/>
    <s v="Realigned human-resource orchestration"/>
    <n v="44500"/>
    <n v="159185"/>
    <x v="1"/>
    <x v="156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x v="180"/>
    <x v="180"/>
    <s v="Optional clear-thinking software"/>
    <n v="56000"/>
    <n v="172736"/>
    <x v="1"/>
    <x v="15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x v="181"/>
    <x v="181"/>
    <s v="Centralized global approach"/>
    <n v="8600"/>
    <n v="5315"/>
    <x v="0"/>
    <x v="158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x v="182"/>
    <x v="182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x v="183"/>
    <x v="183"/>
    <s v="Pre-emptive bandwidth-monitored instruction set"/>
    <n v="5100"/>
    <n v="3525"/>
    <x v="0"/>
    <x v="99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x v="184"/>
    <x v="184"/>
    <s v="Adaptive asynchronous emulation"/>
    <n v="3600"/>
    <n v="10550"/>
    <x v="1"/>
    <x v="16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x v="185"/>
    <x v="185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x v="186"/>
    <x v="186"/>
    <s v="Grass-roots foreground policy"/>
    <n v="88800"/>
    <n v="28358"/>
    <x v="0"/>
    <x v="162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x v="187"/>
    <x v="187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x v="188"/>
    <x v="188"/>
    <s v="Networked didactic info-mediaries"/>
    <n v="8200"/>
    <n v="2625"/>
    <x v="0"/>
    <x v="164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x v="189"/>
    <x v="189"/>
    <s v="Switchable contextually-based access"/>
    <n v="191300"/>
    <n v="45004"/>
    <x v="3"/>
    <x v="165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x v="190"/>
    <x v="190"/>
    <s v="Up-sized dynamic throughput"/>
    <n v="3700"/>
    <n v="2538"/>
    <x v="0"/>
    <x v="3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x v="191"/>
    <x v="191"/>
    <s v="Mandatory reciprocal superstructure"/>
    <n v="8400"/>
    <n v="3188"/>
    <x v="0"/>
    <x v="99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x v="192"/>
    <x v="192"/>
    <s v="Upgradable 4thgeneration productivity"/>
    <n v="42600"/>
    <n v="8517"/>
    <x v="0"/>
    <x v="166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x v="193"/>
    <x v="193"/>
    <s v="Progressive discrete hub"/>
    <n v="6600"/>
    <n v="3012"/>
    <x v="0"/>
    <x v="167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x v="194"/>
    <x v="194"/>
    <s v="Assimilated multi-tasking archive"/>
    <n v="7100"/>
    <n v="8716"/>
    <x v="1"/>
    <x v="105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x v="195"/>
    <x v="195"/>
    <s v="Upgradable high-level solution"/>
    <n v="15800"/>
    <n v="57157"/>
    <x v="1"/>
    <x v="168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x v="196"/>
    <x v="196"/>
    <s v="Organic bandwidth-monitored frame"/>
    <n v="8200"/>
    <n v="5178"/>
    <x v="0"/>
    <x v="16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x v="197"/>
    <x v="197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x v="198"/>
    <x v="198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x v="199"/>
    <x v="199"/>
    <s v="Digitized reciprocal infrastructure"/>
    <n v="1800"/>
    <n v="968"/>
    <x v="0"/>
    <x v="171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x v="200"/>
    <x v="200"/>
    <s v="Reduced dedicated capability"/>
    <n v="100"/>
    <n v="2"/>
    <x v="0"/>
    <x v="49"/>
    <s v="CA"/>
    <s v="CAD"/>
    <n v="1269493200"/>
    <n v="1270443600"/>
    <b v="0"/>
    <b v="0"/>
    <s v="theater/plays"/>
    <n v="2"/>
    <n v="2"/>
    <x v="3"/>
    <s v="plays"/>
    <x v="152"/>
    <d v="2010-04-05T05:00:00"/>
  </r>
  <r>
    <x v="201"/>
    <x v="201"/>
    <s v="Cross-platform bi-directional workforce"/>
    <n v="2100"/>
    <n v="14305"/>
    <x v="1"/>
    <x v="144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x v="202"/>
    <x v="202"/>
    <s v="Upgradable scalable methodology"/>
    <n v="8300"/>
    <n v="6543"/>
    <x v="3"/>
    <x v="17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x v="203"/>
    <x v="203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x v="204"/>
    <x v="204"/>
    <s v="Mandatory multimedia leverage"/>
    <n v="75000"/>
    <n v="2529"/>
    <x v="0"/>
    <x v="174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x v="205"/>
    <x v="205"/>
    <s v="Focused analyzing circuit"/>
    <n v="1300"/>
    <n v="5614"/>
    <x v="1"/>
    <x v="175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x v="206"/>
    <x v="206"/>
    <s v="Fundamental grid-enabled strategy"/>
    <n v="9000"/>
    <n v="3496"/>
    <x v="3"/>
    <x v="176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x v="207"/>
    <x v="207"/>
    <s v="Digitized 5thgeneration knowledgebase"/>
    <n v="1000"/>
    <n v="4257"/>
    <x v="1"/>
    <x v="177"/>
    <s v="US"/>
    <s v="USD"/>
    <n v="1535432400"/>
    <n v="1537160400"/>
    <b v="0"/>
    <b v="1"/>
    <s v="music/rock"/>
    <n v="425.7"/>
    <n v="99"/>
    <x v="1"/>
    <s v="rock"/>
    <x v="202"/>
    <d v="2018-09-17T05:00:00"/>
  </r>
  <r>
    <x v="208"/>
    <x v="208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x v="209"/>
    <x v="209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x v="210"/>
    <x v="210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x v="211"/>
    <x v="211"/>
    <s v="Customer-focused impactful benchmark"/>
    <n v="104400"/>
    <n v="99100"/>
    <x v="0"/>
    <x v="180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x v="212"/>
    <x v="212"/>
    <s v="Profound next generation infrastructure"/>
    <n v="8100"/>
    <n v="12300"/>
    <x v="1"/>
    <x v="170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x v="213"/>
    <x v="213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x v="214"/>
    <x v="214"/>
    <s v="Open-source fresh-thinking policy"/>
    <n v="1400"/>
    <n v="14324"/>
    <x v="1"/>
    <x v="34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x v="215"/>
    <x v="215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x v="216"/>
    <x v="216"/>
    <s v="Organic dynamic algorithm"/>
    <n v="121700"/>
    <n v="188721"/>
    <x v="1"/>
    <x v="183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x v="217"/>
    <x v="217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x v="218"/>
    <x v="218"/>
    <s v="Adaptive logistical initiative"/>
    <n v="5700"/>
    <n v="12309"/>
    <x v="1"/>
    <x v="185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x v="219"/>
    <x v="219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x v="220"/>
    <x v="220"/>
    <s v="Focused composite approach"/>
    <n v="7900"/>
    <n v="667"/>
    <x v="0"/>
    <x v="68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x v="221"/>
    <x v="221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x v="222"/>
    <x v="222"/>
    <s v="Cross-group cohesive circuit"/>
    <n v="4800"/>
    <n v="6623"/>
    <x v="1"/>
    <x v="18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x v="223"/>
    <x v="223"/>
    <s v="Synergistic explicit capability"/>
    <n v="87300"/>
    <n v="81897"/>
    <x v="0"/>
    <x v="189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x v="224"/>
    <x v="224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x v="225"/>
    <x v="225"/>
    <s v="Enterprise-wide reciprocal success"/>
    <n v="67800"/>
    <n v="176398"/>
    <x v="1"/>
    <x v="191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x v="226"/>
    <x v="102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x v="227"/>
    <x v="226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x v="228"/>
    <x v="227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x v="229"/>
    <x v="228"/>
    <s v="Extended encompassing application"/>
    <n v="85600"/>
    <n v="165798"/>
    <x v="1"/>
    <x v="195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x v="230"/>
    <x v="229"/>
    <s v="Progressive value-added ability"/>
    <n v="2400"/>
    <n v="10084"/>
    <x v="1"/>
    <x v="196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x v="231"/>
    <x v="230"/>
    <s v="Cross-platform uniform hardware"/>
    <n v="7200"/>
    <n v="5523"/>
    <x v="3"/>
    <x v="109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x v="232"/>
    <x v="231"/>
    <s v="Progressive secondary portal"/>
    <n v="3400"/>
    <n v="5823"/>
    <x v="1"/>
    <x v="45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x v="233"/>
    <x v="232"/>
    <s v="Multi-lateral national adapter"/>
    <n v="3800"/>
    <n v="6000"/>
    <x v="1"/>
    <x v="197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x v="234"/>
    <x v="233"/>
    <s v="Enterprise-wide motivating matrices"/>
    <n v="7500"/>
    <n v="8181"/>
    <x v="1"/>
    <x v="46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x v="235"/>
    <x v="234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x v="236"/>
    <x v="235"/>
    <s v="Object-based directional function"/>
    <n v="39500"/>
    <n v="4323"/>
    <x v="0"/>
    <x v="176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x v="237"/>
    <x v="236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x v="238"/>
    <x v="237"/>
    <s v="Distributed systemic adapter"/>
    <n v="2400"/>
    <n v="10138"/>
    <x v="1"/>
    <x v="199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x v="239"/>
    <x v="238"/>
    <s v="Networked web-enabled instruction set"/>
    <n v="3200"/>
    <n v="3127"/>
    <x v="0"/>
    <x v="142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x v="240"/>
    <x v="239"/>
    <s v="Vision-oriented dynamic service-desk"/>
    <n v="29400"/>
    <n v="123124"/>
    <x v="1"/>
    <x v="200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x v="241"/>
    <x v="240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x v="242"/>
    <x v="241"/>
    <s v="Sharable scalable core"/>
    <n v="8400"/>
    <n v="10729"/>
    <x v="1"/>
    <x v="201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x v="243"/>
    <x v="242"/>
    <s v="Customer-focused attitude-oriented function"/>
    <n v="2300"/>
    <n v="10240"/>
    <x v="1"/>
    <x v="202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x v="244"/>
    <x v="243"/>
    <s v="Reverse-engineered system-worthy extranet"/>
    <n v="700"/>
    <n v="3988"/>
    <x v="1"/>
    <x v="4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x v="245"/>
    <x v="244"/>
    <s v="Re-engineered systematic monitoring"/>
    <n v="2900"/>
    <n v="14771"/>
    <x v="1"/>
    <x v="203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x v="246"/>
    <x v="245"/>
    <s v="Seamless value-added standardization"/>
    <n v="4500"/>
    <n v="14649"/>
    <x v="1"/>
    <x v="4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x v="247"/>
    <x v="246"/>
    <s v="Triple-buffered fresh-thinking frame"/>
    <n v="19800"/>
    <n v="184658"/>
    <x v="1"/>
    <x v="20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x v="248"/>
    <x v="247"/>
    <s v="Streamlined holistic knowledgebase"/>
    <n v="6200"/>
    <n v="13103"/>
    <x v="1"/>
    <x v="205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x v="249"/>
    <x v="248"/>
    <s v="Up-sized intermediate website"/>
    <n v="61500"/>
    <n v="168095"/>
    <x v="1"/>
    <x v="206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x v="250"/>
    <x v="249"/>
    <s v="Future-proofed directional synergy"/>
    <n v="100"/>
    <n v="3"/>
    <x v="0"/>
    <x v="49"/>
    <s v="US"/>
    <s v="USD"/>
    <n v="1264399200"/>
    <n v="1267423200"/>
    <b v="0"/>
    <b v="0"/>
    <s v="music/rock"/>
    <n v="3"/>
    <n v="3"/>
    <x v="1"/>
    <s v="rock"/>
    <x v="67"/>
    <d v="2010-03-01T06:00:00"/>
  </r>
  <r>
    <x v="251"/>
    <x v="250"/>
    <s v="Enhanced user-facing function"/>
    <n v="7100"/>
    <n v="3840"/>
    <x v="0"/>
    <x v="196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x v="252"/>
    <x v="251"/>
    <s v="Operative bandwidth-monitored interface"/>
    <n v="1000"/>
    <n v="6263"/>
    <x v="1"/>
    <x v="207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x v="253"/>
    <x v="252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x v="254"/>
    <x v="253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x v="255"/>
    <x v="254"/>
    <s v="Upgradable grid-enabled superstructure"/>
    <n v="80500"/>
    <n v="96735"/>
    <x v="1"/>
    <x v="209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x v="256"/>
    <x v="255"/>
    <s v="Optimized actuating toolset"/>
    <n v="4100"/>
    <n v="959"/>
    <x v="0"/>
    <x v="27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x v="257"/>
    <x v="256"/>
    <s v="Decentralized exuding strategy"/>
    <n v="5700"/>
    <n v="8322"/>
    <x v="1"/>
    <x v="45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x v="258"/>
    <x v="257"/>
    <s v="Assimilated coherent hardware"/>
    <n v="5000"/>
    <n v="13424"/>
    <x v="1"/>
    <x v="129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x v="259"/>
    <x v="258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x v="260"/>
    <x v="259"/>
    <s v="Centralized modular initiative"/>
    <n v="6300"/>
    <n v="9935"/>
    <x v="1"/>
    <x v="210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x v="261"/>
    <x v="260"/>
    <s v="Reverse-engineered cohesive migration"/>
    <n v="84300"/>
    <n v="26303"/>
    <x v="0"/>
    <x v="211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x v="262"/>
    <x v="261"/>
    <s v="Compatible multimedia hub"/>
    <n v="1700"/>
    <n v="5328"/>
    <x v="1"/>
    <x v="3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x v="263"/>
    <x v="262"/>
    <s v="Organic eco-centric success"/>
    <n v="2900"/>
    <n v="10756"/>
    <x v="1"/>
    <x v="134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x v="264"/>
    <x v="263"/>
    <s v="Virtual reciprocal policy"/>
    <n v="45600"/>
    <n v="165375"/>
    <x v="1"/>
    <x v="2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x v="265"/>
    <x v="264"/>
    <s v="Persevering interactive emulation"/>
    <n v="4900"/>
    <n v="6031"/>
    <x v="1"/>
    <x v="99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x v="266"/>
    <x v="265"/>
    <s v="Proactive responsive emulation"/>
    <n v="111900"/>
    <n v="85902"/>
    <x v="0"/>
    <x v="213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x v="267"/>
    <x v="266"/>
    <s v="Extended eco-centric function"/>
    <n v="61600"/>
    <n v="143910"/>
    <x v="1"/>
    <x v="214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x v="268"/>
    <x v="267"/>
    <s v="Networked optimal productivity"/>
    <n v="1500"/>
    <n v="2708"/>
    <x v="1"/>
    <x v="44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x v="269"/>
    <x v="268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x v="270"/>
    <x v="269"/>
    <s v="Triple-buffered 4thgeneration toolset"/>
    <n v="173900"/>
    <n v="47260"/>
    <x v="3"/>
    <x v="216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x v="271"/>
    <x v="270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x v="272"/>
    <x v="271"/>
    <s v="Networked radical neural-net"/>
    <n v="51100"/>
    <n v="155349"/>
    <x v="1"/>
    <x v="218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x v="273"/>
    <x v="272"/>
    <s v="Re-engineered heuristic forecast"/>
    <n v="7800"/>
    <n v="10704"/>
    <x v="1"/>
    <x v="219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x v="274"/>
    <x v="273"/>
    <s v="Fully-configurable background algorithm"/>
    <n v="2400"/>
    <n v="773"/>
    <x v="0"/>
    <x v="27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x v="275"/>
    <x v="274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x v="276"/>
    <x v="275"/>
    <s v="Front-line foreground project"/>
    <n v="5500"/>
    <n v="5324"/>
    <x v="0"/>
    <x v="221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x v="277"/>
    <x v="276"/>
    <s v="Persevering system-worthy info-mediaries"/>
    <n v="700"/>
    <n v="7465"/>
    <x v="1"/>
    <x v="100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x v="278"/>
    <x v="277"/>
    <s v="Distributed multi-tasking strategy"/>
    <n v="2700"/>
    <n v="8799"/>
    <x v="1"/>
    <x v="222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x v="279"/>
    <x v="278"/>
    <s v="Vision-oriented methodical application"/>
    <n v="8000"/>
    <n v="13656"/>
    <x v="1"/>
    <x v="223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x v="280"/>
    <x v="279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x v="281"/>
    <x v="280"/>
    <s v="Profound object-oriented paradigm"/>
    <n v="164500"/>
    <n v="150552"/>
    <x v="0"/>
    <x v="225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x v="282"/>
    <x v="281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x v="283"/>
    <x v="282"/>
    <s v="Business-focused dynamic instruction set"/>
    <n v="8100"/>
    <n v="1517"/>
    <x v="0"/>
    <x v="226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x v="284"/>
    <x v="283"/>
    <s v="Ameliorated fresh-thinking protocol"/>
    <n v="9800"/>
    <n v="8153"/>
    <x v="0"/>
    <x v="227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x v="285"/>
    <x v="284"/>
    <s v="Front-line optimizing emulation"/>
    <n v="900"/>
    <n v="6357"/>
    <x v="1"/>
    <x v="228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x v="286"/>
    <x v="285"/>
    <s v="Devolved uniform complexity"/>
    <n v="112100"/>
    <n v="19557"/>
    <x v="3"/>
    <x v="229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x v="287"/>
    <x v="286"/>
    <s v="Public-key intangible superstructure"/>
    <n v="6300"/>
    <n v="13213"/>
    <x v="1"/>
    <x v="230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x v="288"/>
    <x v="287"/>
    <s v="Secured global success"/>
    <n v="5600"/>
    <n v="5476"/>
    <x v="0"/>
    <x v="231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x v="289"/>
    <x v="288"/>
    <s v="Grass-roots mission-critical capability"/>
    <n v="800"/>
    <n v="13474"/>
    <x v="1"/>
    <x v="232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x v="290"/>
    <x v="289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x v="291"/>
    <x v="290"/>
    <s v="Self-enabling uniform complexity"/>
    <n v="1800"/>
    <n v="8219"/>
    <x v="1"/>
    <x v="3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x v="292"/>
    <x v="291"/>
    <s v="Versatile cohesive encoding"/>
    <n v="7300"/>
    <n v="717"/>
    <x v="0"/>
    <x v="234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x v="293"/>
    <x v="292"/>
    <s v="Organized executive solution"/>
    <n v="6500"/>
    <n v="1065"/>
    <x v="3"/>
    <x v="235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x v="294"/>
    <x v="293"/>
    <s v="Automated local emulation"/>
    <n v="600"/>
    <n v="8038"/>
    <x v="1"/>
    <x v="236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x v="295"/>
    <x v="294"/>
    <s v="Enterprise-wide intermediate middleware"/>
    <n v="192900"/>
    <n v="68769"/>
    <x v="0"/>
    <x v="237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x v="296"/>
    <x v="295"/>
    <s v="Grass-roots real-time Local Area Network"/>
    <n v="6100"/>
    <n v="3352"/>
    <x v="0"/>
    <x v="63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x v="297"/>
    <x v="296"/>
    <s v="Organized client-driven capacity"/>
    <n v="7200"/>
    <n v="6785"/>
    <x v="0"/>
    <x v="238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x v="298"/>
    <x v="297"/>
    <s v="Adaptive intangible database"/>
    <n v="3500"/>
    <n v="5037"/>
    <x v="1"/>
    <x v="239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x v="299"/>
    <x v="298"/>
    <s v="Grass-roots contextually-based algorithm"/>
    <n v="3800"/>
    <n v="1954"/>
    <x v="0"/>
    <x v="240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x v="300"/>
    <x v="299"/>
    <s v="Focused executive core"/>
    <n v="100"/>
    <n v="5"/>
    <x v="0"/>
    <x v="49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x v="301"/>
    <x v="300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x v="302"/>
    <x v="301"/>
    <s v="Customizable bi-directional hardware"/>
    <n v="76100"/>
    <n v="24234"/>
    <x v="0"/>
    <x v="242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x v="303"/>
    <x v="302"/>
    <s v="Networked optimal architecture"/>
    <n v="3400"/>
    <n v="2809"/>
    <x v="0"/>
    <x v="235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x v="304"/>
    <x v="303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x v="305"/>
    <x v="304"/>
    <s v="Grass-roots actuating policy"/>
    <n v="2800"/>
    <n v="8014"/>
    <x v="1"/>
    <x v="72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x v="306"/>
    <x v="305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x v="307"/>
    <x v="306"/>
    <s v="Face-to-face zero tolerance moderator"/>
    <n v="32900"/>
    <n v="43473"/>
    <x v="1"/>
    <x v="244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x v="308"/>
    <x v="307"/>
    <s v="Grass-roots optimizing projection"/>
    <n v="118200"/>
    <n v="87560"/>
    <x v="0"/>
    <x v="245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x v="309"/>
    <x v="308"/>
    <s v="User-centric 6thgeneration attitude"/>
    <n v="4100"/>
    <n v="3087"/>
    <x v="3"/>
    <x v="51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x v="310"/>
    <x v="309"/>
    <s v="Switchable zero tolerance website"/>
    <n v="7800"/>
    <n v="1586"/>
    <x v="0"/>
    <x v="3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x v="311"/>
    <x v="310"/>
    <s v="Focused real-time help-desk"/>
    <n v="6300"/>
    <n v="12812"/>
    <x v="1"/>
    <x v="246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x v="312"/>
    <x v="311"/>
    <s v="Robust impactful approach"/>
    <n v="59100"/>
    <n v="183345"/>
    <x v="1"/>
    <x v="247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x v="313"/>
    <x v="312"/>
    <s v="Secured maximized policy"/>
    <n v="2200"/>
    <n v="8697"/>
    <x v="1"/>
    <x v="248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x v="314"/>
    <x v="313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x v="315"/>
    <x v="314"/>
    <s v="Open-source interactive knowledge user"/>
    <n v="9500"/>
    <n v="3220"/>
    <x v="0"/>
    <x v="249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x v="316"/>
    <x v="315"/>
    <s v="Configurable demand-driven matrix"/>
    <n v="9600"/>
    <n v="6401"/>
    <x v="0"/>
    <x v="250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x v="317"/>
    <x v="316"/>
    <s v="Cross-group coherent hierarchy"/>
    <n v="6600"/>
    <n v="1269"/>
    <x v="0"/>
    <x v="141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x v="318"/>
    <x v="317"/>
    <s v="Decentralized demand-driven open system"/>
    <n v="5700"/>
    <n v="903"/>
    <x v="0"/>
    <x v="68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x v="319"/>
    <x v="318"/>
    <s v="Advanced empowering matrix"/>
    <n v="8400"/>
    <n v="3251"/>
    <x v="3"/>
    <x v="251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x v="320"/>
    <x v="319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x v="321"/>
    <x v="320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x v="322"/>
    <x v="321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x v="323"/>
    <x v="322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x v="324"/>
    <x v="323"/>
    <s v="Inverse analyzing matrices"/>
    <n v="7100"/>
    <n v="11648"/>
    <x v="1"/>
    <x v="253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x v="325"/>
    <x v="324"/>
    <s v="Programmable systemic implementation"/>
    <n v="6500"/>
    <n v="5897"/>
    <x v="0"/>
    <x v="107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x v="326"/>
    <x v="325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x v="327"/>
    <x v="326"/>
    <s v="Digitized 3rdgeneration encoding"/>
    <n v="2600"/>
    <n v="1002"/>
    <x v="0"/>
    <x v="254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x v="328"/>
    <x v="327"/>
    <s v="Innovative well-modulated functionalities"/>
    <n v="98700"/>
    <n v="131826"/>
    <x v="1"/>
    <x v="255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x v="329"/>
    <x v="328"/>
    <s v="Fundamental incremental database"/>
    <n v="93800"/>
    <n v="21477"/>
    <x v="2"/>
    <x v="57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x v="330"/>
    <x v="329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x v="331"/>
    <x v="330"/>
    <s v="Intuitive static portal"/>
    <n v="3300"/>
    <n v="14643"/>
    <x v="1"/>
    <x v="257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x v="332"/>
    <x v="331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x v="333"/>
    <x v="332"/>
    <s v="Persistent well-modulated synergy"/>
    <n v="9600"/>
    <n v="11900"/>
    <x v="1"/>
    <x v="259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x v="334"/>
    <x v="333"/>
    <s v="Assimilated discrete algorithm"/>
    <n v="66200"/>
    <n v="123538"/>
    <x v="1"/>
    <x v="260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x v="335"/>
    <x v="334"/>
    <s v="Operative uniform hub"/>
    <n v="173800"/>
    <n v="198628"/>
    <x v="1"/>
    <x v="261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x v="336"/>
    <x v="335"/>
    <s v="Customizable intangible capability"/>
    <n v="70700"/>
    <n v="68602"/>
    <x v="0"/>
    <x v="26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x v="337"/>
    <x v="336"/>
    <s v="Innovative didactic analyzer"/>
    <n v="94500"/>
    <n v="116064"/>
    <x v="1"/>
    <x v="263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x v="338"/>
    <x v="337"/>
    <s v="Decentralized intangible encoding"/>
    <n v="69800"/>
    <n v="125042"/>
    <x v="1"/>
    <x v="264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x v="339"/>
    <x v="338"/>
    <s v="Front-line transitional algorithm"/>
    <n v="136300"/>
    <n v="108974"/>
    <x v="3"/>
    <x v="265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x v="340"/>
    <x v="339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x v="341"/>
    <x v="340"/>
    <s v="Ameliorated disintermediate utilization"/>
    <n v="114300"/>
    <n v="96777"/>
    <x v="0"/>
    <x v="266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x v="342"/>
    <x v="341"/>
    <s v="Visionary foreground middleware"/>
    <n v="47900"/>
    <n v="31864"/>
    <x v="0"/>
    <x v="267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x v="343"/>
    <x v="342"/>
    <s v="Optional zero-defect task-force"/>
    <n v="9000"/>
    <n v="4853"/>
    <x v="0"/>
    <x v="98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x v="344"/>
    <x v="343"/>
    <s v="Devolved exuding emulation"/>
    <n v="197600"/>
    <n v="82959"/>
    <x v="0"/>
    <x v="268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x v="345"/>
    <x v="344"/>
    <s v="Open-source neutral task-force"/>
    <n v="157600"/>
    <n v="23159"/>
    <x v="0"/>
    <x v="269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x v="346"/>
    <x v="345"/>
    <s v="Virtual attitude-oriented migration"/>
    <n v="8000"/>
    <n v="2758"/>
    <x v="0"/>
    <x v="270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x v="347"/>
    <x v="346"/>
    <s v="Open-source full-range portal"/>
    <n v="900"/>
    <n v="12607"/>
    <x v="1"/>
    <x v="27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x v="348"/>
    <x v="347"/>
    <s v="Versatile cohesive open system"/>
    <n v="199000"/>
    <n v="142823"/>
    <x v="0"/>
    <x v="272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x v="349"/>
    <x v="348"/>
    <s v="Multi-layered bottom-line frame"/>
    <n v="180800"/>
    <n v="95958"/>
    <x v="0"/>
    <x v="27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x v="350"/>
    <x v="349"/>
    <s v="Pre-emptive neutral capacity"/>
    <n v="100"/>
    <n v="5"/>
    <x v="0"/>
    <x v="49"/>
    <s v="US"/>
    <s v="USD"/>
    <n v="1432098000"/>
    <n v="1433653200"/>
    <b v="0"/>
    <b v="1"/>
    <s v="music/jazz"/>
    <n v="5"/>
    <n v="5"/>
    <x v="1"/>
    <s v="jazz"/>
    <x v="334"/>
    <d v="2015-06-07T05:00:00"/>
  </r>
  <r>
    <x v="351"/>
    <x v="350"/>
    <s v="Universal maximized methodology"/>
    <n v="74100"/>
    <n v="94631"/>
    <x v="1"/>
    <x v="274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x v="352"/>
    <x v="351"/>
    <s v="Expanded hybrid hardware"/>
    <n v="2800"/>
    <n v="977"/>
    <x v="0"/>
    <x v="254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x v="353"/>
    <x v="352"/>
    <s v="Profit-focused multi-tasking access"/>
    <n v="33600"/>
    <n v="137961"/>
    <x v="1"/>
    <x v="275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x v="354"/>
    <x v="353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x v="355"/>
    <x v="354"/>
    <s v="Front-line scalable definition"/>
    <n v="3800"/>
    <n v="2241"/>
    <x v="2"/>
    <x v="99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x v="356"/>
    <x v="355"/>
    <s v="Open-source systematic protocol"/>
    <n v="9300"/>
    <n v="3431"/>
    <x v="0"/>
    <x v="174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x v="357"/>
    <x v="356"/>
    <s v="Implemented tangible algorithm"/>
    <n v="2300"/>
    <n v="4253"/>
    <x v="1"/>
    <x v="142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x v="358"/>
    <x v="357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x v="359"/>
    <x v="358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x v="360"/>
    <x v="359"/>
    <s v="Right-sized zero tolerance migration"/>
    <n v="59700"/>
    <n v="135132"/>
    <x v="1"/>
    <x v="278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x v="361"/>
    <x v="360"/>
    <s v="Quality-focused reciprocal structure"/>
    <n v="5500"/>
    <n v="9546"/>
    <x v="1"/>
    <x v="39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x v="362"/>
    <x v="361"/>
    <s v="Automated actuating conglomeration"/>
    <n v="3700"/>
    <n v="13755"/>
    <x v="1"/>
    <x v="27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x v="363"/>
    <x v="362"/>
    <s v="Re-contextualized local initiative"/>
    <n v="5200"/>
    <n v="8330"/>
    <x v="1"/>
    <x v="27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x v="364"/>
    <x v="363"/>
    <s v="Switchable intangible definition"/>
    <n v="900"/>
    <n v="14547"/>
    <x v="1"/>
    <x v="129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x v="365"/>
    <x v="364"/>
    <s v="Networked bottom-line initiative"/>
    <n v="1600"/>
    <n v="11735"/>
    <x v="1"/>
    <x v="19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x v="366"/>
    <x v="365"/>
    <s v="Robust directional system engine"/>
    <n v="1800"/>
    <n v="10658"/>
    <x v="1"/>
    <x v="196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x v="367"/>
    <x v="366"/>
    <s v="Triple-buffered explicit methodology"/>
    <n v="9900"/>
    <n v="1870"/>
    <x v="0"/>
    <x v="51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x v="368"/>
    <x v="367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x v="369"/>
    <x v="368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x v="370"/>
    <x v="369"/>
    <s v="Intuitive well-modulated middleware"/>
    <n v="112300"/>
    <n v="178965"/>
    <x v="1"/>
    <x v="281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x v="371"/>
    <x v="370"/>
    <s v="Multi-channeled logistical matrices"/>
    <n v="189200"/>
    <n v="128410"/>
    <x v="0"/>
    <x v="282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x v="372"/>
    <x v="371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x v="373"/>
    <x v="372"/>
    <s v="Down-sized coherent toolset"/>
    <n v="22500"/>
    <n v="164291"/>
    <x v="1"/>
    <x v="284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x v="374"/>
    <x v="373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x v="375"/>
    <x v="374"/>
    <s v="Future-proofed upward-trending contingency"/>
    <n v="2700"/>
    <n v="1479"/>
    <x v="0"/>
    <x v="270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x v="376"/>
    <x v="375"/>
    <s v="Mandatory uniform matrix"/>
    <n v="3400"/>
    <n v="12275"/>
    <x v="1"/>
    <x v="54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x v="377"/>
    <x v="376"/>
    <s v="Phased methodical initiative"/>
    <n v="49700"/>
    <n v="5098"/>
    <x v="0"/>
    <x v="78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x v="378"/>
    <x v="377"/>
    <s v="Managed stable function"/>
    <n v="178200"/>
    <n v="24882"/>
    <x v="0"/>
    <x v="28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x v="379"/>
    <x v="378"/>
    <s v="Realigned clear-thinking migration"/>
    <n v="7200"/>
    <n v="2912"/>
    <x v="0"/>
    <x v="9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x v="380"/>
    <x v="379"/>
    <s v="Optional clear-thinking process improvement"/>
    <n v="2500"/>
    <n v="4008"/>
    <x v="1"/>
    <x v="286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x v="381"/>
    <x v="380"/>
    <s v="Cross-group global moratorium"/>
    <n v="5300"/>
    <n v="9749"/>
    <x v="1"/>
    <x v="287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x v="382"/>
    <x v="381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x v="383"/>
    <x v="382"/>
    <s v="Progressive intangible flexibility"/>
    <n v="6300"/>
    <n v="14199"/>
    <x v="1"/>
    <x v="288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x v="384"/>
    <x v="383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x v="385"/>
    <x v="384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x v="386"/>
    <x v="385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x v="387"/>
    <x v="386"/>
    <s v="Triple-buffered logistical frame"/>
    <n v="109000"/>
    <n v="42795"/>
    <x v="0"/>
    <x v="292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x v="388"/>
    <x v="387"/>
    <s v="Exclusive dynamic adapter"/>
    <n v="114800"/>
    <n v="12938"/>
    <x v="3"/>
    <x v="293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x v="389"/>
    <x v="388"/>
    <s v="Automated systemic hierarchy"/>
    <n v="83000"/>
    <n v="101352"/>
    <x v="1"/>
    <x v="294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x v="390"/>
    <x v="389"/>
    <s v="Digitized eco-centric core"/>
    <n v="2400"/>
    <n v="4477"/>
    <x v="1"/>
    <x v="126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x v="391"/>
    <x v="390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x v="392"/>
    <x v="391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x v="393"/>
    <x v="392"/>
    <s v="De-engineered static orchestration"/>
    <n v="62800"/>
    <n v="143788"/>
    <x v="1"/>
    <x v="297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x v="394"/>
    <x v="393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x v="395"/>
    <x v="122"/>
    <s v="Enhanced incremental budgetary management"/>
    <n v="7100"/>
    <n v="9238"/>
    <x v="1"/>
    <x v="1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x v="396"/>
    <x v="394"/>
    <s v="Digitized local info-mediaries"/>
    <n v="46100"/>
    <n v="77012"/>
    <x v="1"/>
    <x v="299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x v="397"/>
    <x v="395"/>
    <s v="Virtual systematic monitoring"/>
    <n v="8100"/>
    <n v="14083"/>
    <x v="1"/>
    <x v="211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x v="398"/>
    <x v="396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x v="399"/>
    <x v="397"/>
    <s v="Pre-emptive interactive model"/>
    <n v="97300"/>
    <n v="62127"/>
    <x v="0"/>
    <x v="30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x v="400"/>
    <x v="398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x v="401"/>
    <x v="399"/>
    <s v="Inverse radical hierarchy"/>
    <n v="900"/>
    <n v="13772"/>
    <x v="1"/>
    <x v="302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x v="402"/>
    <x v="400"/>
    <s v="Team-oriented static interface"/>
    <n v="7300"/>
    <n v="2946"/>
    <x v="0"/>
    <x v="174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x v="403"/>
    <x v="401"/>
    <s v="Virtual foreground throughput"/>
    <n v="195800"/>
    <n v="168820"/>
    <x v="0"/>
    <x v="303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x v="404"/>
    <x v="402"/>
    <s v="Visionary exuding Internet solution"/>
    <n v="48900"/>
    <n v="154321"/>
    <x v="1"/>
    <x v="304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x v="405"/>
    <x v="403"/>
    <s v="Synchronized secondary analyzer"/>
    <n v="29600"/>
    <n v="26527"/>
    <x v="0"/>
    <x v="30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x v="406"/>
    <x v="404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x v="407"/>
    <x v="405"/>
    <s v="Organized bandwidth-monitored core"/>
    <n v="3400"/>
    <n v="12100"/>
    <x v="1"/>
    <x v="307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x v="408"/>
    <x v="406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x v="409"/>
    <x v="97"/>
    <s v="Secured asymmetric projection"/>
    <n v="135600"/>
    <n v="62804"/>
    <x v="0"/>
    <x v="308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x v="410"/>
    <x v="407"/>
    <s v="Advanced cohesive Graphic Interface"/>
    <n v="153700"/>
    <n v="55536"/>
    <x v="2"/>
    <x v="309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x v="411"/>
    <x v="408"/>
    <s v="Down-sized maximized function"/>
    <n v="7800"/>
    <n v="8161"/>
    <x v="1"/>
    <x v="17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x v="412"/>
    <x v="409"/>
    <s v="Realigned zero tolerance software"/>
    <n v="2100"/>
    <n v="14046"/>
    <x v="1"/>
    <x v="38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x v="413"/>
    <x v="410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x v="414"/>
    <x v="411"/>
    <s v="Innovative human-resource migration"/>
    <n v="188200"/>
    <n v="159405"/>
    <x v="0"/>
    <x v="311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x v="415"/>
    <x v="412"/>
    <s v="Intuitive needs-based monitoring"/>
    <n v="113500"/>
    <n v="12552"/>
    <x v="0"/>
    <x v="312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x v="416"/>
    <x v="413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x v="417"/>
    <x v="414"/>
    <s v="Upgradable 24/7 emulation"/>
    <n v="1700"/>
    <n v="943"/>
    <x v="0"/>
    <x v="27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x v="418"/>
    <x v="32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x v="419"/>
    <x v="415"/>
    <s v="Upgradable maximized protocol"/>
    <n v="113800"/>
    <n v="140469"/>
    <x v="1"/>
    <x v="315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x v="420"/>
    <x v="416"/>
    <s v="Cross-platform interactive synergy"/>
    <n v="5000"/>
    <n v="6423"/>
    <x v="1"/>
    <x v="115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x v="421"/>
    <x v="417"/>
    <s v="User-centric fault-tolerant archive"/>
    <n v="9400"/>
    <n v="6015"/>
    <x v="0"/>
    <x v="316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x v="422"/>
    <x v="418"/>
    <s v="Reverse-engineered regional knowledge user"/>
    <n v="8700"/>
    <n v="11075"/>
    <x v="1"/>
    <x v="317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x v="423"/>
    <x v="419"/>
    <s v="Self-enabling real-time definition"/>
    <n v="147800"/>
    <n v="15723"/>
    <x v="0"/>
    <x v="318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x v="424"/>
    <x v="420"/>
    <s v="User-centric impactful projection"/>
    <n v="5100"/>
    <n v="2064"/>
    <x v="0"/>
    <x v="100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x v="425"/>
    <x v="421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x v="426"/>
    <x v="422"/>
    <s v="Virtual leadingedge framework"/>
    <n v="1800"/>
    <n v="10313"/>
    <x v="1"/>
    <x v="3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x v="427"/>
    <x v="423"/>
    <s v="Managed discrete framework"/>
    <n v="174500"/>
    <n v="197018"/>
    <x v="1"/>
    <x v="320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x v="428"/>
    <x v="424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x v="429"/>
    <x v="425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x v="430"/>
    <x v="426"/>
    <s v="Re-engineered attitude-oriented frame"/>
    <n v="8100"/>
    <n v="5487"/>
    <x v="0"/>
    <x v="286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x v="431"/>
    <x v="427"/>
    <s v="Compatible multimedia utilization"/>
    <n v="5100"/>
    <n v="9817"/>
    <x v="1"/>
    <x v="115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x v="432"/>
    <x v="428"/>
    <s v="Re-contextualized dedicated hardware"/>
    <n v="7700"/>
    <n v="6369"/>
    <x v="0"/>
    <x v="222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x v="433"/>
    <x v="429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x v="434"/>
    <x v="430"/>
    <s v="Cloned transitional hierarchy"/>
    <n v="5400"/>
    <n v="903"/>
    <x v="3"/>
    <x v="234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x v="435"/>
    <x v="431"/>
    <s v="Advanced discrete leverage"/>
    <n v="152400"/>
    <n v="178120"/>
    <x v="1"/>
    <x v="324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x v="436"/>
    <x v="432"/>
    <s v="Open-source incremental throughput"/>
    <n v="1300"/>
    <n v="13678"/>
    <x v="1"/>
    <x v="61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x v="437"/>
    <x v="433"/>
    <s v="Centralized regional interface"/>
    <n v="8100"/>
    <n v="9969"/>
    <x v="1"/>
    <x v="325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x v="438"/>
    <x v="434"/>
    <s v="Streamlined web-enabled knowledgebase"/>
    <n v="8300"/>
    <n v="14827"/>
    <x v="1"/>
    <x v="326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x v="439"/>
    <x v="435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x v="440"/>
    <x v="436"/>
    <s v="Networked optimal adapter"/>
    <n v="102500"/>
    <n v="165954"/>
    <x v="1"/>
    <x v="328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x v="441"/>
    <x v="437"/>
    <s v="Automated optimal function"/>
    <n v="7000"/>
    <n v="1744"/>
    <x v="0"/>
    <x v="235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x v="442"/>
    <x v="438"/>
    <s v="Devolved system-worthy framework"/>
    <n v="5400"/>
    <n v="10731"/>
    <x v="1"/>
    <x v="182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x v="443"/>
    <x v="439"/>
    <s v="Stand-alone user-facing service-desk"/>
    <n v="9300"/>
    <n v="3232"/>
    <x v="3"/>
    <x v="329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x v="444"/>
    <x v="347"/>
    <s v="Versatile global attitude"/>
    <n v="6200"/>
    <n v="10938"/>
    <x v="1"/>
    <x v="102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x v="445"/>
    <x v="440"/>
    <s v="Intuitive demand-driven Local Area Network"/>
    <n v="2100"/>
    <n v="10739"/>
    <x v="1"/>
    <x v="73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x v="446"/>
    <x v="441"/>
    <s v="Assimilated uniform methodology"/>
    <n v="6800"/>
    <n v="5579"/>
    <x v="0"/>
    <x v="129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x v="447"/>
    <x v="442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x v="448"/>
    <x v="443"/>
    <s v="Object-based demand-driven strategy"/>
    <n v="89900"/>
    <n v="45384"/>
    <x v="0"/>
    <x v="331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x v="449"/>
    <x v="444"/>
    <s v="Public-key coherent ability"/>
    <n v="900"/>
    <n v="8703"/>
    <x v="1"/>
    <x v="99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x v="450"/>
    <x v="445"/>
    <s v="Up-sized composite success"/>
    <n v="100"/>
    <n v="4"/>
    <x v="0"/>
    <x v="49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x v="451"/>
    <x v="446"/>
    <s v="Innovative exuding matrix"/>
    <n v="148400"/>
    <n v="182302"/>
    <x v="1"/>
    <x v="332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x v="452"/>
    <x v="447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x v="453"/>
    <x v="448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x v="454"/>
    <x v="449"/>
    <s v="Upgradable upward-trending portal"/>
    <n v="4000"/>
    <n v="1763"/>
    <x v="0"/>
    <x v="334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x v="455"/>
    <x v="450"/>
    <s v="Profit-focused global product"/>
    <n v="116500"/>
    <n v="137904"/>
    <x v="1"/>
    <x v="335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x v="456"/>
    <x v="451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x v="457"/>
    <x v="452"/>
    <s v="Cloned asymmetric functionalities"/>
    <n v="5000"/>
    <n v="1332"/>
    <x v="0"/>
    <x v="337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x v="458"/>
    <x v="453"/>
    <s v="Pre-emptive neutral portal"/>
    <n v="33800"/>
    <n v="118706"/>
    <x v="1"/>
    <x v="338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x v="459"/>
    <x v="454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x v="460"/>
    <x v="455"/>
    <s v="Business-focused static ability"/>
    <n v="2400"/>
    <n v="4119"/>
    <x v="1"/>
    <x v="126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x v="461"/>
    <x v="456"/>
    <s v="Networked secondary structure"/>
    <n v="98800"/>
    <n v="139354"/>
    <x v="1"/>
    <x v="34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x v="462"/>
    <x v="457"/>
    <s v="Total multimedia website"/>
    <n v="188800"/>
    <n v="57734"/>
    <x v="0"/>
    <x v="341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x v="463"/>
    <x v="458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x v="464"/>
    <x v="459"/>
    <s v="Pre-emptive mission-critical hardware"/>
    <n v="71200"/>
    <n v="95020"/>
    <x v="1"/>
    <x v="343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x v="465"/>
    <x v="460"/>
    <s v="Up-sized responsive protocol"/>
    <n v="4700"/>
    <n v="8829"/>
    <x v="1"/>
    <x v="175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x v="466"/>
    <x v="461"/>
    <s v="Pre-emptive transitional frame"/>
    <n v="1200"/>
    <n v="3984"/>
    <x v="1"/>
    <x v="344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x v="467"/>
    <x v="462"/>
    <s v="Profit-focused content-based application"/>
    <n v="1400"/>
    <n v="8053"/>
    <x v="1"/>
    <x v="27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x v="468"/>
    <x v="463"/>
    <s v="Streamlined neutral analyzer"/>
    <n v="4000"/>
    <n v="1620"/>
    <x v="0"/>
    <x v="3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x v="469"/>
    <x v="464"/>
    <s v="Assimilated neutral utilization"/>
    <n v="5600"/>
    <n v="10328"/>
    <x v="1"/>
    <x v="122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x v="470"/>
    <x v="465"/>
    <s v="Extended dedicated archive"/>
    <n v="3600"/>
    <n v="10289"/>
    <x v="1"/>
    <x v="345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x v="471"/>
    <x v="197"/>
    <s v="Configurable static help-desk"/>
    <n v="3100"/>
    <n v="9889"/>
    <x v="1"/>
    <x v="346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x v="472"/>
    <x v="466"/>
    <s v="Self-enabling clear-thinking framework"/>
    <n v="153800"/>
    <n v="60342"/>
    <x v="0"/>
    <x v="347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x v="473"/>
    <x v="467"/>
    <s v="Assimilated fault-tolerant capacity"/>
    <n v="5000"/>
    <n v="8907"/>
    <x v="1"/>
    <x v="88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x v="474"/>
    <x v="468"/>
    <s v="Enhanced neutral ability"/>
    <n v="4000"/>
    <n v="14606"/>
    <x v="1"/>
    <x v="23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x v="475"/>
    <x v="469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x v="476"/>
    <x v="470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x v="477"/>
    <x v="471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x v="478"/>
    <x v="472"/>
    <s v="Balanced impactful circuit"/>
    <n v="68800"/>
    <n v="162603"/>
    <x v="1"/>
    <x v="349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x v="479"/>
    <x v="473"/>
    <s v="Future-proofed heuristic encryption"/>
    <n v="2400"/>
    <n v="12310"/>
    <x v="1"/>
    <x v="350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x v="480"/>
    <x v="474"/>
    <s v="Balanced bifurcated leverage"/>
    <n v="8600"/>
    <n v="8656"/>
    <x v="1"/>
    <x v="215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x v="481"/>
    <x v="475"/>
    <s v="Sharable discrete budgetary management"/>
    <n v="196600"/>
    <n v="159931"/>
    <x v="0"/>
    <x v="351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x v="482"/>
    <x v="476"/>
    <s v="Focused solution-oriented instruction set"/>
    <n v="4200"/>
    <n v="689"/>
    <x v="0"/>
    <x v="352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x v="483"/>
    <x v="477"/>
    <s v="Down-sized actuating infrastructure"/>
    <n v="91400"/>
    <n v="48236"/>
    <x v="0"/>
    <x v="353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x v="484"/>
    <x v="478"/>
    <s v="Synergistic cohesive adapter"/>
    <n v="29600"/>
    <n v="77021"/>
    <x v="1"/>
    <x v="354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x v="485"/>
    <x v="479"/>
    <s v="Quality-focused mission-critical structure"/>
    <n v="90600"/>
    <n v="27844"/>
    <x v="0"/>
    <x v="355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x v="486"/>
    <x v="480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x v="487"/>
    <x v="481"/>
    <s v="Monitored 24/7 time-frame"/>
    <n v="110300"/>
    <n v="197024"/>
    <x v="1"/>
    <x v="357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x v="488"/>
    <x v="482"/>
    <s v="Virtual secondary open architecture"/>
    <n v="5300"/>
    <n v="11663"/>
    <x v="1"/>
    <x v="127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x v="489"/>
    <x v="483"/>
    <s v="Down-sized mobile time-frame"/>
    <n v="9200"/>
    <n v="9339"/>
    <x v="1"/>
    <x v="72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x v="490"/>
    <x v="484"/>
    <s v="Innovative disintermediate encryption"/>
    <n v="2400"/>
    <n v="4596"/>
    <x v="1"/>
    <x v="358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x v="491"/>
    <x v="485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x v="492"/>
    <x v="486"/>
    <s v="Persevering interactive matrix"/>
    <n v="191000"/>
    <n v="45831"/>
    <x v="3"/>
    <x v="359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x v="493"/>
    <x v="487"/>
    <s v="Seamless background framework"/>
    <n v="900"/>
    <n v="6514"/>
    <x v="1"/>
    <x v="251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x v="494"/>
    <x v="488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x v="495"/>
    <x v="489"/>
    <s v="Centralized clear-thinking solution"/>
    <n v="3200"/>
    <n v="13264"/>
    <x v="1"/>
    <x v="13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x v="496"/>
    <x v="490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x v="497"/>
    <x v="491"/>
    <s v="Intuitive actuating benchmark"/>
    <n v="9800"/>
    <n v="3349"/>
    <x v="0"/>
    <x v="53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x v="498"/>
    <x v="492"/>
    <s v="Devolved background project"/>
    <n v="193400"/>
    <n v="46317"/>
    <x v="0"/>
    <x v="361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x v="499"/>
    <x v="493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x v="500"/>
    <x v="494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501"/>
    <x v="495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x v="502"/>
    <x v="212"/>
    <s v="Reduced context-sensitive complexity"/>
    <n v="1300"/>
    <n v="6889"/>
    <x v="1"/>
    <x v="129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x v="503"/>
    <x v="496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x v="504"/>
    <x v="497"/>
    <s v="De-engineered cohesive moderator"/>
    <n v="7500"/>
    <n v="6924"/>
    <x v="0"/>
    <x v="197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x v="505"/>
    <x v="498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x v="506"/>
    <x v="499"/>
    <s v="Customizable background monitoring"/>
    <n v="18000"/>
    <n v="166874"/>
    <x v="1"/>
    <x v="366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x v="507"/>
    <x v="500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x v="508"/>
    <x v="501"/>
    <s v="Up-sized radical pricing structure"/>
    <n v="172700"/>
    <n v="193820"/>
    <x v="1"/>
    <x v="36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x v="509"/>
    <x v="173"/>
    <s v="Robust zero-defect project"/>
    <n v="168500"/>
    <n v="119510"/>
    <x v="0"/>
    <x v="36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x v="510"/>
    <x v="502"/>
    <s v="Re-engineered mobile task-force"/>
    <n v="7800"/>
    <n v="9289"/>
    <x v="1"/>
    <x v="54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x v="511"/>
    <x v="503"/>
    <s v="User-centric intangible neural-net"/>
    <n v="147800"/>
    <n v="35498"/>
    <x v="0"/>
    <x v="369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x v="512"/>
    <x v="504"/>
    <s v="Organized explicit core"/>
    <n v="9100"/>
    <n v="12678"/>
    <x v="1"/>
    <x v="370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x v="513"/>
    <x v="505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x v="514"/>
    <x v="506"/>
    <s v="Centralized motivating capacity"/>
    <n v="138700"/>
    <n v="31123"/>
    <x v="3"/>
    <x v="371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x v="515"/>
    <x v="507"/>
    <s v="Phased 24hour flexibility"/>
    <n v="8600"/>
    <n v="4797"/>
    <x v="0"/>
    <x v="221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x v="516"/>
    <x v="508"/>
    <s v="Exclusive 5thgeneration structure"/>
    <n v="125400"/>
    <n v="53324"/>
    <x v="0"/>
    <x v="372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x v="517"/>
    <x v="509"/>
    <s v="Multi-tiered maximized orchestration"/>
    <n v="5900"/>
    <n v="6608"/>
    <x v="1"/>
    <x v="373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x v="518"/>
    <x v="510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x v="519"/>
    <x v="511"/>
    <s v="Exclusive asymmetric analyzer"/>
    <n v="177700"/>
    <n v="180802"/>
    <x v="1"/>
    <x v="374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x v="520"/>
    <x v="512"/>
    <s v="Organic radical collaboration"/>
    <n v="800"/>
    <n v="3406"/>
    <x v="1"/>
    <x v="235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x v="521"/>
    <x v="513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x v="522"/>
    <x v="514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x v="523"/>
    <x v="515"/>
    <s v="Triple-buffered holistic ability"/>
    <n v="900"/>
    <n v="6303"/>
    <x v="1"/>
    <x v="121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x v="524"/>
    <x v="516"/>
    <s v="Diverse scalable superstructure"/>
    <n v="96700"/>
    <n v="81136"/>
    <x v="0"/>
    <x v="376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x v="525"/>
    <x v="517"/>
    <s v="Balanced leadingedge data-warehouse"/>
    <n v="2100"/>
    <n v="1768"/>
    <x v="0"/>
    <x v="377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x v="526"/>
    <x v="518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x v="527"/>
    <x v="519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x v="528"/>
    <x v="520"/>
    <s v="Focused leadingedge matrix"/>
    <n v="9000"/>
    <n v="7227"/>
    <x v="0"/>
    <x v="175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x v="529"/>
    <x v="521"/>
    <s v="Seamless logistical encryption"/>
    <n v="5100"/>
    <n v="574"/>
    <x v="0"/>
    <x v="352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x v="530"/>
    <x v="522"/>
    <s v="Stand-alone human-resource workforce"/>
    <n v="105000"/>
    <n v="96328"/>
    <x v="0"/>
    <x v="200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x v="531"/>
    <x v="523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x v="532"/>
    <x v="524"/>
    <s v="Pre-emptive grid-enabled contingency"/>
    <n v="1600"/>
    <n v="8046"/>
    <x v="1"/>
    <x v="105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x v="533"/>
    <x v="525"/>
    <s v="Multi-lateral didactic encoding"/>
    <n v="115600"/>
    <n v="184086"/>
    <x v="1"/>
    <x v="380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x v="534"/>
    <x v="526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x v="535"/>
    <x v="527"/>
    <s v="Profit-focused 24/7 data-warehouse"/>
    <n v="2600"/>
    <n v="12533"/>
    <x v="1"/>
    <x v="381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x v="536"/>
    <x v="528"/>
    <s v="Enhanced methodical middleware"/>
    <n v="9800"/>
    <n v="14697"/>
    <x v="1"/>
    <x v="382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x v="537"/>
    <x v="529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x v="538"/>
    <x v="530"/>
    <s v="Networked didactic time-frame"/>
    <n v="151300"/>
    <n v="57034"/>
    <x v="0"/>
    <x v="384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x v="539"/>
    <x v="531"/>
    <s v="Assimilated exuding toolset"/>
    <n v="9800"/>
    <n v="7120"/>
    <x v="0"/>
    <x v="385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x v="540"/>
    <x v="532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x v="541"/>
    <x v="533"/>
    <s v="Polarized systemic Internet solution"/>
    <n v="178000"/>
    <n v="43086"/>
    <x v="0"/>
    <x v="386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x v="542"/>
    <x v="534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x v="543"/>
    <x v="535"/>
    <s v="Cross-group high-level moderator"/>
    <n v="84900"/>
    <n v="13864"/>
    <x v="0"/>
    <x v="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x v="544"/>
    <x v="536"/>
    <s v="Public-key 3rdgeneration system engine"/>
    <n v="2800"/>
    <n v="7742"/>
    <x v="1"/>
    <x v="286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x v="545"/>
    <x v="537"/>
    <s v="Organized value-added access"/>
    <n v="184800"/>
    <n v="164109"/>
    <x v="0"/>
    <x v="387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x v="546"/>
    <x v="538"/>
    <s v="Cloned global Graphical User Interface"/>
    <n v="4200"/>
    <n v="6870"/>
    <x v="1"/>
    <x v="39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x v="547"/>
    <x v="539"/>
    <s v="Focused solution-oriented matrix"/>
    <n v="1300"/>
    <n v="12597"/>
    <x v="1"/>
    <x v="388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x v="548"/>
    <x v="540"/>
    <s v="Monitored discrete toolset"/>
    <n v="66100"/>
    <n v="179074"/>
    <x v="1"/>
    <x v="389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x v="549"/>
    <x v="541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x v="550"/>
    <x v="542"/>
    <s v="De-engineered disintermediate encoding"/>
    <n v="100"/>
    <n v="4"/>
    <x v="3"/>
    <x v="49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x v="551"/>
    <x v="543"/>
    <s v="Streamlined upward-trending analyzer"/>
    <n v="180100"/>
    <n v="105598"/>
    <x v="0"/>
    <x v="391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x v="552"/>
    <x v="544"/>
    <s v="Distributed human-resource policy"/>
    <n v="9000"/>
    <n v="8866"/>
    <x v="0"/>
    <x v="45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x v="553"/>
    <x v="545"/>
    <s v="De-engineered 5thgeneration contingency"/>
    <n v="170600"/>
    <n v="75022"/>
    <x v="0"/>
    <x v="392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x v="554"/>
    <x v="546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x v="555"/>
    <x v="547"/>
    <s v="Organic maximized database"/>
    <n v="6300"/>
    <n v="14089"/>
    <x v="1"/>
    <x v="18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x v="556"/>
    <x v="195"/>
    <s v="Grass-roots 24/7 attitude"/>
    <n v="5200"/>
    <n v="12467"/>
    <x v="1"/>
    <x v="393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x v="557"/>
    <x v="548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x v="558"/>
    <x v="549"/>
    <s v="Enhanced client-driven capacity"/>
    <n v="5800"/>
    <n v="7966"/>
    <x v="1"/>
    <x v="105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x v="559"/>
    <x v="550"/>
    <s v="Exclusive systematic productivity"/>
    <n v="105300"/>
    <n v="106321"/>
    <x v="1"/>
    <x v="395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x v="560"/>
    <x v="551"/>
    <s v="Re-engineered radical policy"/>
    <n v="20000"/>
    <n v="158832"/>
    <x v="1"/>
    <x v="396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x v="561"/>
    <x v="552"/>
    <s v="Down-sized logistical adapter"/>
    <n v="3000"/>
    <n v="11091"/>
    <x v="1"/>
    <x v="40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x v="562"/>
    <x v="553"/>
    <s v="Configurable bandwidth-monitored throughput"/>
    <n v="9900"/>
    <n v="1269"/>
    <x v="0"/>
    <x v="150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x v="563"/>
    <x v="554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x v="564"/>
    <x v="555"/>
    <s v="Organic high-level implementation"/>
    <n v="168700"/>
    <n v="141393"/>
    <x v="0"/>
    <x v="397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x v="565"/>
    <x v="556"/>
    <s v="Decentralized logistical collaboration"/>
    <n v="94900"/>
    <n v="194166"/>
    <x v="1"/>
    <x v="398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x v="566"/>
    <x v="557"/>
    <s v="Advanced content-based installation"/>
    <n v="9300"/>
    <n v="4124"/>
    <x v="0"/>
    <x v="95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x v="567"/>
    <x v="558"/>
    <s v="Distributed high-level open architecture"/>
    <n v="6800"/>
    <n v="14865"/>
    <x v="1"/>
    <x v="146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x v="568"/>
    <x v="559"/>
    <s v="Synergized zero tolerance help-desk"/>
    <n v="72400"/>
    <n v="134688"/>
    <x v="1"/>
    <x v="399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x v="569"/>
    <x v="560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x v="570"/>
    <x v="561"/>
    <s v="Realigned uniform knowledge user"/>
    <n v="31200"/>
    <n v="95364"/>
    <x v="1"/>
    <x v="401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x v="571"/>
    <x v="562"/>
    <s v="Monitored grid-enabled model"/>
    <n v="3500"/>
    <n v="3295"/>
    <x v="0"/>
    <x v="164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x v="572"/>
    <x v="563"/>
    <s v="Assimilated actuating policy"/>
    <n v="9000"/>
    <n v="4896"/>
    <x v="3"/>
    <x v="115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x v="573"/>
    <x v="564"/>
    <s v="Total incremental productivity"/>
    <n v="6700"/>
    <n v="7496"/>
    <x v="1"/>
    <x v="402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x v="574"/>
    <x v="565"/>
    <s v="Adaptive local task-force"/>
    <n v="2700"/>
    <n v="9967"/>
    <x v="1"/>
    <x v="358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x v="575"/>
    <x v="566"/>
    <s v="Universal zero-defect concept"/>
    <n v="83300"/>
    <n v="52421"/>
    <x v="0"/>
    <x v="21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x v="576"/>
    <x v="567"/>
    <s v="Object-based bottom-line superstructure"/>
    <n v="9700"/>
    <n v="6298"/>
    <x v="0"/>
    <x v="251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x v="577"/>
    <x v="568"/>
    <s v="Adaptive 24hour projection"/>
    <n v="8200"/>
    <n v="1546"/>
    <x v="3"/>
    <x v="95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x v="578"/>
    <x v="569"/>
    <s v="Sharable radical toolset"/>
    <n v="96500"/>
    <n v="16168"/>
    <x v="0"/>
    <x v="242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x v="579"/>
    <x v="570"/>
    <s v="Focused multimedia knowledgebase"/>
    <n v="6200"/>
    <n v="6269"/>
    <x v="1"/>
    <x v="215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x v="580"/>
    <x v="251"/>
    <s v="Seamless 6thgeneration extranet"/>
    <n v="43800"/>
    <n v="149578"/>
    <x v="1"/>
    <x v="403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x v="581"/>
    <x v="571"/>
    <s v="Sharable mobile knowledgebase"/>
    <n v="6000"/>
    <n v="3841"/>
    <x v="0"/>
    <x v="83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x v="582"/>
    <x v="572"/>
    <s v="Cross-group global system engine"/>
    <n v="8700"/>
    <n v="4531"/>
    <x v="0"/>
    <x v="344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x v="583"/>
    <x v="573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x v="584"/>
    <x v="8"/>
    <s v="De-engineered cohesive system engine"/>
    <n v="86400"/>
    <n v="103255"/>
    <x v="1"/>
    <x v="405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x v="585"/>
    <x v="574"/>
    <s v="Reactive analyzing function"/>
    <n v="8900"/>
    <n v="13065"/>
    <x v="1"/>
    <x v="158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x v="586"/>
    <x v="575"/>
    <s v="Robust hybrid budgetary management"/>
    <n v="700"/>
    <n v="6654"/>
    <x v="1"/>
    <x v="406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x v="587"/>
    <x v="576"/>
    <s v="Open-source analyzing monitoring"/>
    <n v="9400"/>
    <n v="6852"/>
    <x v="0"/>
    <x v="388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x v="588"/>
    <x v="577"/>
    <s v="Up-sized discrete firmware"/>
    <n v="157600"/>
    <n v="124517"/>
    <x v="0"/>
    <x v="407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x v="589"/>
    <x v="578"/>
    <s v="Exclusive intangible extranet"/>
    <n v="7900"/>
    <n v="5113"/>
    <x v="0"/>
    <x v="408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x v="590"/>
    <x v="579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x v="591"/>
    <x v="580"/>
    <s v="Realigned dedicated system engine"/>
    <n v="600"/>
    <n v="6226"/>
    <x v="1"/>
    <x v="408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x v="592"/>
    <x v="581"/>
    <s v="Object-based bandwidth-monitored concept"/>
    <n v="156800"/>
    <n v="20243"/>
    <x v="0"/>
    <x v="259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x v="593"/>
    <x v="582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x v="594"/>
    <x v="583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x v="595"/>
    <x v="584"/>
    <s v="Customizable intermediate data-warehouse"/>
    <n v="70300"/>
    <n v="146595"/>
    <x v="1"/>
    <x v="410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x v="596"/>
    <x v="585"/>
    <s v="Managed optimizing archive"/>
    <n v="7900"/>
    <n v="7875"/>
    <x v="0"/>
    <x v="236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x v="597"/>
    <x v="586"/>
    <s v="Diverse systematic projection"/>
    <n v="73800"/>
    <n v="148779"/>
    <x v="1"/>
    <x v="411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x v="598"/>
    <x v="587"/>
    <s v="Up-sized web-enabled info-mediaries"/>
    <n v="108500"/>
    <n v="175868"/>
    <x v="1"/>
    <x v="412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x v="599"/>
    <x v="588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x v="600"/>
    <x v="589"/>
    <s v="Cross-platform tertiary array"/>
    <n v="100"/>
    <n v="5"/>
    <x v="0"/>
    <x v="49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x v="601"/>
    <x v="590"/>
    <s v="Inverse neutral structure"/>
    <n v="6300"/>
    <n v="13018"/>
    <x v="1"/>
    <x v="346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x v="602"/>
    <x v="591"/>
    <s v="Quality-focused system-worthy support"/>
    <n v="71100"/>
    <n v="91176"/>
    <x v="1"/>
    <x v="413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x v="603"/>
    <x v="592"/>
    <s v="Vision-oriented 5thgeneration array"/>
    <n v="5300"/>
    <n v="6342"/>
    <x v="1"/>
    <x v="408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x v="604"/>
    <x v="593"/>
    <s v="Cross-platform logistical circuit"/>
    <n v="88700"/>
    <n v="151438"/>
    <x v="1"/>
    <x v="414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x v="605"/>
    <x v="594"/>
    <s v="Profound solution-oriented matrix"/>
    <n v="3300"/>
    <n v="6178"/>
    <x v="1"/>
    <x v="3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x v="606"/>
    <x v="595"/>
    <s v="Extended asynchronous initiative"/>
    <n v="3400"/>
    <n v="6405"/>
    <x v="1"/>
    <x v="415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x v="607"/>
    <x v="596"/>
    <s v="Fundamental needs-based frame"/>
    <n v="137600"/>
    <n v="180667"/>
    <x v="1"/>
    <x v="416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x v="608"/>
    <x v="597"/>
    <s v="Compatible full-range leverage"/>
    <n v="3900"/>
    <n v="11075"/>
    <x v="1"/>
    <x v="417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x v="609"/>
    <x v="598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x v="610"/>
    <x v="599"/>
    <s v="Stand-alone multi-state data-warehouse"/>
    <n v="42800"/>
    <n v="179356"/>
    <x v="1"/>
    <x v="418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x v="611"/>
    <x v="600"/>
    <s v="Multi-lateral maximized core"/>
    <n v="8200"/>
    <n v="1136"/>
    <x v="3"/>
    <x v="27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x v="612"/>
    <x v="601"/>
    <s v="Innovative holistic hub"/>
    <n v="6200"/>
    <n v="8645"/>
    <x v="1"/>
    <x v="325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x v="613"/>
    <x v="602"/>
    <s v="Reverse-engineered 24/7 methodology"/>
    <n v="1100"/>
    <n v="1914"/>
    <x v="1"/>
    <x v="150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x v="614"/>
    <x v="603"/>
    <s v="Business-focused dynamic info-mediaries"/>
    <n v="26500"/>
    <n v="41205"/>
    <x v="1"/>
    <x v="419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x v="615"/>
    <x v="604"/>
    <s v="Digitized clear-thinking installation"/>
    <n v="8500"/>
    <n v="14488"/>
    <x v="1"/>
    <x v="73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x v="616"/>
    <x v="605"/>
    <s v="Quality-focused 24/7 superstructure"/>
    <n v="6400"/>
    <n v="12129"/>
    <x v="1"/>
    <x v="202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x v="617"/>
    <x v="606"/>
    <s v="Multi-channeled local intranet"/>
    <n v="1400"/>
    <n v="3496"/>
    <x v="1"/>
    <x v="12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x v="618"/>
    <x v="607"/>
    <s v="Open-architected mobile emulation"/>
    <n v="198600"/>
    <n v="97037"/>
    <x v="0"/>
    <x v="420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x v="619"/>
    <x v="608"/>
    <s v="Ameliorated foreground methodology"/>
    <n v="195900"/>
    <n v="55757"/>
    <x v="0"/>
    <x v="355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x v="620"/>
    <x v="609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x v="621"/>
    <x v="610"/>
    <s v="Extended context-sensitive forecast"/>
    <n v="25600"/>
    <n v="158669"/>
    <x v="1"/>
    <x v="421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x v="622"/>
    <x v="611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x v="623"/>
    <x v="612"/>
    <s v="Organic actuating protocol"/>
    <n v="94300"/>
    <n v="150806"/>
    <x v="1"/>
    <x v="422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x v="624"/>
    <x v="613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x v="625"/>
    <x v="614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x v="626"/>
    <x v="615"/>
    <s v="Synergistic tertiary budgetary management"/>
    <n v="6400"/>
    <n v="13205"/>
    <x v="1"/>
    <x v="288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x v="627"/>
    <x v="616"/>
    <s v="Open-architected incremental ability"/>
    <n v="1600"/>
    <n v="11108"/>
    <x v="1"/>
    <x v="110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x v="628"/>
    <x v="617"/>
    <s v="Intuitive object-oriented task-force"/>
    <n v="1900"/>
    <n v="2884"/>
    <x v="1"/>
    <x v="87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x v="629"/>
    <x v="618"/>
    <s v="Multi-tiered executive toolset"/>
    <n v="85900"/>
    <n v="55476"/>
    <x v="0"/>
    <x v="424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x v="630"/>
    <x v="619"/>
    <s v="Grass-roots directional workforce"/>
    <n v="9500"/>
    <n v="5973"/>
    <x v="3"/>
    <x v="215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x v="631"/>
    <x v="620"/>
    <s v="Quality-focused real-time solution"/>
    <n v="59200"/>
    <n v="183756"/>
    <x v="1"/>
    <x v="425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x v="632"/>
    <x v="621"/>
    <s v="Reduced interactive matrix"/>
    <n v="72100"/>
    <n v="30902"/>
    <x v="2"/>
    <x v="426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x v="633"/>
    <x v="622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x v="634"/>
    <x v="623"/>
    <s v="Polarized incremental portal"/>
    <n v="118200"/>
    <n v="92824"/>
    <x v="3"/>
    <x v="427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x v="635"/>
    <x v="624"/>
    <s v="Reactive regional access"/>
    <n v="139000"/>
    <n v="158590"/>
    <x v="1"/>
    <x v="428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x v="636"/>
    <x v="625"/>
    <s v="Stand-alone reciprocal frame"/>
    <n v="197700"/>
    <n v="127591"/>
    <x v="0"/>
    <x v="429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x v="637"/>
    <x v="626"/>
    <s v="Open-architected 24/7 throughput"/>
    <n v="8500"/>
    <n v="6750"/>
    <x v="0"/>
    <x v="167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x v="638"/>
    <x v="627"/>
    <s v="Monitored 24/7 approach"/>
    <n v="81600"/>
    <n v="9318"/>
    <x v="0"/>
    <x v="115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x v="639"/>
    <x v="628"/>
    <s v="Upgradable explicit forecast"/>
    <n v="8600"/>
    <n v="4832"/>
    <x v="2"/>
    <x v="430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x v="640"/>
    <x v="629"/>
    <s v="Pre-emptive context-sensitive support"/>
    <n v="119800"/>
    <n v="19769"/>
    <x v="0"/>
    <x v="431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x v="641"/>
    <x v="630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x v="642"/>
    <x v="631"/>
    <s v="Extended multi-state knowledge user"/>
    <n v="9200"/>
    <n v="13382"/>
    <x v="1"/>
    <x v="30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x v="643"/>
    <x v="632"/>
    <s v="Future-proofed modular groupware"/>
    <n v="14900"/>
    <n v="32986"/>
    <x v="1"/>
    <x v="432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x v="644"/>
    <x v="633"/>
    <s v="Distributed real-time algorithm"/>
    <n v="169400"/>
    <n v="81984"/>
    <x v="0"/>
    <x v="433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x v="645"/>
    <x v="634"/>
    <s v="Multi-lateral heuristic throughput"/>
    <n v="192100"/>
    <n v="178483"/>
    <x v="0"/>
    <x v="434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x v="646"/>
    <x v="635"/>
    <s v="Switchable reciprocal middleware"/>
    <n v="98700"/>
    <n v="87448"/>
    <x v="0"/>
    <x v="43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x v="647"/>
    <x v="636"/>
    <s v="Inverse multimedia Graphic Interface"/>
    <n v="4500"/>
    <n v="1863"/>
    <x v="0"/>
    <x v="6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x v="648"/>
    <x v="637"/>
    <s v="Vision-oriented local contingency"/>
    <n v="98600"/>
    <n v="62174"/>
    <x v="3"/>
    <x v="419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x v="649"/>
    <x v="638"/>
    <s v="Reactive 6thgeneration hub"/>
    <n v="121700"/>
    <n v="59003"/>
    <x v="0"/>
    <x v="436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x v="650"/>
    <x v="639"/>
    <s v="Optional asymmetric success"/>
    <n v="100"/>
    <n v="2"/>
    <x v="0"/>
    <x v="49"/>
    <s v="US"/>
    <s v="USD"/>
    <n v="1404795600"/>
    <n v="1407128400"/>
    <b v="0"/>
    <b v="0"/>
    <s v="music/jazz"/>
    <n v="2"/>
    <n v="2"/>
    <x v="1"/>
    <s v="jazz"/>
    <x v="599"/>
    <d v="2014-08-04T05:00:00"/>
  </r>
  <r>
    <x v="651"/>
    <x v="640"/>
    <s v="Digitized analyzing capacity"/>
    <n v="196700"/>
    <n v="174039"/>
    <x v="0"/>
    <x v="437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x v="652"/>
    <x v="641"/>
    <s v="Vision-oriented regional hub"/>
    <n v="10000"/>
    <n v="12684"/>
    <x v="1"/>
    <x v="438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x v="653"/>
    <x v="642"/>
    <s v="Monitored incremental info-mediaries"/>
    <n v="600"/>
    <n v="14033"/>
    <x v="1"/>
    <x v="439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x v="654"/>
    <x v="643"/>
    <s v="Programmable static middleware"/>
    <n v="35000"/>
    <n v="177936"/>
    <x v="1"/>
    <x v="440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x v="655"/>
    <x v="644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x v="656"/>
    <x v="645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x v="657"/>
    <x v="646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x v="658"/>
    <x v="647"/>
    <s v="Self-enabling mission-critical success"/>
    <n v="52600"/>
    <n v="31594"/>
    <x v="3"/>
    <x v="444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x v="659"/>
    <x v="648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x v="660"/>
    <x v="649"/>
    <s v="Fundamental disintermediate matrix"/>
    <n v="9100"/>
    <n v="7438"/>
    <x v="0"/>
    <x v="385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x v="661"/>
    <x v="650"/>
    <s v="Right-sized secondary challenge"/>
    <n v="106800"/>
    <n v="57872"/>
    <x v="0"/>
    <x v="445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x v="662"/>
    <x v="651"/>
    <s v="Implemented exuding software"/>
    <n v="9100"/>
    <n v="8906"/>
    <x v="0"/>
    <x v="54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x v="663"/>
    <x v="652"/>
    <s v="Total optimizing software"/>
    <n v="10000"/>
    <n v="7724"/>
    <x v="0"/>
    <x v="215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x v="664"/>
    <x v="327"/>
    <s v="Optional maximized attitude"/>
    <n v="79400"/>
    <n v="26571"/>
    <x v="0"/>
    <x v="446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x v="665"/>
    <x v="653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x v="666"/>
    <x v="654"/>
    <s v="Cloned bottom-line success"/>
    <n v="3100"/>
    <n v="1985"/>
    <x v="3"/>
    <x v="270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x v="667"/>
    <x v="655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x v="668"/>
    <x v="656"/>
    <s v="Programmable leadingedge budgetary management"/>
    <n v="27500"/>
    <n v="5593"/>
    <x v="0"/>
    <x v="70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x v="669"/>
    <x v="657"/>
    <s v="Upgradable bi-directional concept"/>
    <n v="48800"/>
    <n v="175020"/>
    <x v="1"/>
    <x v="449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x v="670"/>
    <x v="635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x v="671"/>
    <x v="658"/>
    <s v="Monitored bi-directional standardization"/>
    <n v="97600"/>
    <n v="119127"/>
    <x v="1"/>
    <x v="451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x v="672"/>
    <x v="659"/>
    <s v="Stand-alone grid-enabled leverage"/>
    <n v="197900"/>
    <n v="110689"/>
    <x v="0"/>
    <x v="452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x v="673"/>
    <x v="660"/>
    <s v="Assimilated regional groupware"/>
    <n v="5600"/>
    <n v="2445"/>
    <x v="0"/>
    <x v="125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x v="674"/>
    <x v="661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x v="675"/>
    <x v="662"/>
    <s v="Right-sized web-enabled intranet"/>
    <n v="9700"/>
    <n v="11929"/>
    <x v="1"/>
    <x v="269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x v="676"/>
    <x v="663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x v="677"/>
    <x v="664"/>
    <s v="Organic system-worthy orchestration"/>
    <n v="5300"/>
    <n v="4432"/>
    <x v="0"/>
    <x v="4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x v="678"/>
    <x v="665"/>
    <s v="Inverse static standardization"/>
    <n v="99500"/>
    <n v="17879"/>
    <x v="3"/>
    <x v="45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x v="679"/>
    <x v="307"/>
    <s v="Synchronized motivating solution"/>
    <n v="1400"/>
    <n v="14511"/>
    <x v="1"/>
    <x v="456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x v="680"/>
    <x v="666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x v="681"/>
    <x v="667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x v="682"/>
    <x v="668"/>
    <s v="Compatible 5thgeneration concept"/>
    <n v="5400"/>
    <n v="8109"/>
    <x v="1"/>
    <x v="459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x v="683"/>
    <x v="669"/>
    <s v="Virtual systemic intranet"/>
    <n v="2300"/>
    <n v="8244"/>
    <x v="1"/>
    <x v="98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x v="684"/>
    <x v="670"/>
    <s v="Optimized systemic algorithm"/>
    <n v="1400"/>
    <n v="7600"/>
    <x v="1"/>
    <x v="46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x v="685"/>
    <x v="671"/>
    <s v="Customizable homogeneous firmware"/>
    <n v="140000"/>
    <n v="94501"/>
    <x v="0"/>
    <x v="461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x v="686"/>
    <x v="672"/>
    <s v="Front-line cohesive extranet"/>
    <n v="7500"/>
    <n v="14381"/>
    <x v="1"/>
    <x v="38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x v="687"/>
    <x v="673"/>
    <s v="Distributed holistic neural-net"/>
    <n v="1500"/>
    <n v="13980"/>
    <x v="1"/>
    <x v="462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x v="688"/>
    <x v="674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x v="689"/>
    <x v="675"/>
    <s v="Seamless directional capacity"/>
    <n v="7300"/>
    <n v="7348"/>
    <x v="1"/>
    <x v="464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x v="690"/>
    <x v="676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x v="691"/>
    <x v="677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x v="692"/>
    <x v="678"/>
    <s v="Decentralized 4thgeneration challenge"/>
    <n v="6000"/>
    <n v="5438"/>
    <x v="0"/>
    <x v="385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x v="693"/>
    <x v="679"/>
    <s v="Reverse-engineered composite hierarchy"/>
    <n v="180400"/>
    <n v="115396"/>
    <x v="0"/>
    <x v="466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x v="694"/>
    <x v="680"/>
    <s v="Programmable tangible ability"/>
    <n v="9100"/>
    <n v="7656"/>
    <x v="0"/>
    <x v="467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x v="695"/>
    <x v="681"/>
    <s v="Configurable full-range emulation"/>
    <n v="9200"/>
    <n v="12322"/>
    <x v="1"/>
    <x v="468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x v="696"/>
    <x v="682"/>
    <s v="Total real-time hardware"/>
    <n v="164100"/>
    <n v="96888"/>
    <x v="0"/>
    <x v="46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x v="697"/>
    <x v="683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x v="698"/>
    <x v="684"/>
    <s v="Cloned hybrid focus group"/>
    <n v="42100"/>
    <n v="188057"/>
    <x v="1"/>
    <x v="471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x v="699"/>
    <x v="196"/>
    <s v="Ergonomic dedicated focus group"/>
    <n v="7400"/>
    <n v="6245"/>
    <x v="0"/>
    <x v="75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x v="700"/>
    <x v="685"/>
    <s v="Realigned zero administration paradigm"/>
    <n v="100"/>
    <n v="3"/>
    <x v="0"/>
    <x v="49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x v="701"/>
    <x v="686"/>
    <s v="Open-source multi-tasking methodology"/>
    <n v="52000"/>
    <n v="91014"/>
    <x v="1"/>
    <x v="472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x v="702"/>
    <x v="687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x v="703"/>
    <x v="688"/>
    <s v="Cross-platform tertiary hub"/>
    <n v="63400"/>
    <n v="197728"/>
    <x v="1"/>
    <x v="473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x v="704"/>
    <x v="689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x v="705"/>
    <x v="690"/>
    <s v="Centralized tangible success"/>
    <n v="169700"/>
    <n v="168048"/>
    <x v="0"/>
    <x v="474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x v="706"/>
    <x v="691"/>
    <s v="Customer-focused multimedia methodology"/>
    <n v="108400"/>
    <n v="138586"/>
    <x v="1"/>
    <x v="47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x v="707"/>
    <x v="692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x v="708"/>
    <x v="693"/>
    <s v="Secured bifurcated intranet"/>
    <n v="1700"/>
    <n v="12020"/>
    <x v="1"/>
    <x v="231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x v="709"/>
    <x v="694"/>
    <s v="Grass-roots 4thgeneration product"/>
    <n v="9800"/>
    <n v="13954"/>
    <x v="1"/>
    <x v="129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x v="710"/>
    <x v="695"/>
    <s v="Reduced next generation info-mediaries"/>
    <n v="4300"/>
    <n v="6358"/>
    <x v="1"/>
    <x v="476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x v="711"/>
    <x v="696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x v="712"/>
    <x v="697"/>
    <s v="Programmable leadingedge contingency"/>
    <n v="800"/>
    <n v="14725"/>
    <x v="1"/>
    <x v="381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x v="713"/>
    <x v="698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x v="714"/>
    <x v="699"/>
    <s v="Switchable methodical superstructure"/>
    <n v="38500"/>
    <n v="182036"/>
    <x v="1"/>
    <x v="477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x v="715"/>
    <x v="700"/>
    <s v="Expanded even-keeled portal"/>
    <n v="118000"/>
    <n v="28870"/>
    <x v="0"/>
    <x v="478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x v="716"/>
    <x v="701"/>
    <s v="Advanced modular moderator"/>
    <n v="2000"/>
    <n v="10353"/>
    <x v="1"/>
    <x v="144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x v="717"/>
    <x v="702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x v="718"/>
    <x v="703"/>
    <s v="Expanded optimal pricing structure"/>
    <n v="8300"/>
    <n v="8317"/>
    <x v="1"/>
    <x v="480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x v="719"/>
    <x v="704"/>
    <s v="Down-sized uniform ability"/>
    <n v="6900"/>
    <n v="10557"/>
    <x v="1"/>
    <x v="300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x v="720"/>
    <x v="705"/>
    <s v="Multi-layered upward-trending conglomeration"/>
    <n v="8700"/>
    <n v="3227"/>
    <x v="3"/>
    <x v="63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x v="721"/>
    <x v="706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x v="722"/>
    <x v="707"/>
    <s v="Proactive 24hour frame"/>
    <n v="48500"/>
    <n v="75906"/>
    <x v="1"/>
    <x v="481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x v="723"/>
    <x v="708"/>
    <s v="Exclusive fresh-thinking model"/>
    <n v="4900"/>
    <n v="13250"/>
    <x v="1"/>
    <x v="358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x v="724"/>
    <x v="709"/>
    <s v="Business-focused encompassing intranet"/>
    <n v="8400"/>
    <n v="11261"/>
    <x v="1"/>
    <x v="246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x v="725"/>
    <x v="710"/>
    <s v="Optional 6thgeneration access"/>
    <n v="193200"/>
    <n v="97369"/>
    <x v="0"/>
    <x v="482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x v="726"/>
    <x v="711"/>
    <s v="Realigned web-enabled functionalities"/>
    <n v="54300"/>
    <n v="48227"/>
    <x v="3"/>
    <x v="168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x v="727"/>
    <x v="712"/>
    <s v="Enterprise-wide multimedia software"/>
    <n v="8900"/>
    <n v="14685"/>
    <x v="1"/>
    <x v="483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x v="728"/>
    <x v="713"/>
    <s v="Versatile mission-critical knowledgebase"/>
    <n v="4200"/>
    <n v="735"/>
    <x v="0"/>
    <x v="234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x v="729"/>
    <x v="714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x v="730"/>
    <x v="715"/>
    <s v="Visionary system-worthy attitude"/>
    <n v="28800"/>
    <n v="118847"/>
    <x v="1"/>
    <x v="130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x v="731"/>
    <x v="716"/>
    <s v="Synergized content-based hierarchy"/>
    <n v="8000"/>
    <n v="7220"/>
    <x v="3"/>
    <x v="3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x v="732"/>
    <x v="717"/>
    <s v="Business-focused 24hour access"/>
    <n v="117000"/>
    <n v="107622"/>
    <x v="0"/>
    <x v="484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x v="733"/>
    <x v="718"/>
    <s v="Automated hybrid orchestration"/>
    <n v="15800"/>
    <n v="83267"/>
    <x v="1"/>
    <x v="485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x v="734"/>
    <x v="719"/>
    <s v="Exclusive 5thgeneration leverage"/>
    <n v="4200"/>
    <n v="13404"/>
    <x v="1"/>
    <x v="48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x v="735"/>
    <x v="720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x v="736"/>
    <x v="721"/>
    <s v="Proactive heuristic orchestration"/>
    <n v="7700"/>
    <n v="2533"/>
    <x v="3"/>
    <x v="226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x v="737"/>
    <x v="722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x v="738"/>
    <x v="486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x v="739"/>
    <x v="723"/>
    <s v="Multi-tiered discrete support"/>
    <n v="10000"/>
    <n v="6100"/>
    <x v="0"/>
    <x v="27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x v="740"/>
    <x v="724"/>
    <s v="Phased system-worthy conglomeration"/>
    <n v="5300"/>
    <n v="1592"/>
    <x v="0"/>
    <x v="3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x v="741"/>
    <x v="287"/>
    <s v="Balanced mobile alliance"/>
    <n v="1200"/>
    <n v="14150"/>
    <x v="1"/>
    <x v="406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x v="742"/>
    <x v="725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x v="743"/>
    <x v="726"/>
    <s v="Exclusive bandwidth-monitored orchestration"/>
    <n v="3900"/>
    <n v="504"/>
    <x v="0"/>
    <x v="68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x v="744"/>
    <x v="727"/>
    <s v="Intuitive exuding initiative"/>
    <n v="2000"/>
    <n v="14240"/>
    <x v="1"/>
    <x v="382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x v="745"/>
    <x v="728"/>
    <s v="Streamlined needs-based knowledge user"/>
    <n v="6900"/>
    <n v="2091"/>
    <x v="0"/>
    <x v="298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x v="746"/>
    <x v="729"/>
    <s v="Automated system-worthy structure"/>
    <n v="55800"/>
    <n v="118580"/>
    <x v="1"/>
    <x v="4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x v="747"/>
    <x v="730"/>
    <s v="Secured clear-thinking intranet"/>
    <n v="4900"/>
    <n v="11214"/>
    <x v="1"/>
    <x v="489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x v="748"/>
    <x v="731"/>
    <s v="Cloned actuating architecture"/>
    <n v="194900"/>
    <n v="68137"/>
    <x v="3"/>
    <x v="490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x v="749"/>
    <x v="732"/>
    <s v="Down-sized needs-based task-force"/>
    <n v="8600"/>
    <n v="13527"/>
    <x v="1"/>
    <x v="491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x v="750"/>
    <x v="733"/>
    <s v="Extended responsive Internet solution"/>
    <n v="100"/>
    <n v="1"/>
    <x v="0"/>
    <x v="49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x v="751"/>
    <x v="734"/>
    <s v="Universal value-added moderator"/>
    <n v="3600"/>
    <n v="8363"/>
    <x v="1"/>
    <x v="492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x v="752"/>
    <x v="735"/>
    <s v="Sharable motivating emulation"/>
    <n v="5800"/>
    <n v="5362"/>
    <x v="3"/>
    <x v="493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x v="753"/>
    <x v="736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x v="754"/>
    <x v="737"/>
    <s v="Advanced dedicated encoding"/>
    <n v="70400"/>
    <n v="118603"/>
    <x v="1"/>
    <x v="494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x v="755"/>
    <x v="738"/>
    <s v="Stand-alone multi-state project"/>
    <n v="4500"/>
    <n v="7496"/>
    <x v="1"/>
    <x v="495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x v="756"/>
    <x v="739"/>
    <s v="Customizable bi-directional monitoring"/>
    <n v="1300"/>
    <n v="10037"/>
    <x v="1"/>
    <x v="496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x v="757"/>
    <x v="740"/>
    <s v="Profit-focused motivating function"/>
    <n v="1400"/>
    <n v="5696"/>
    <x v="1"/>
    <x v="493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x v="758"/>
    <x v="741"/>
    <s v="Proactive systemic firmware"/>
    <n v="29600"/>
    <n v="167005"/>
    <x v="1"/>
    <x v="497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x v="759"/>
    <x v="742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x v="760"/>
    <x v="743"/>
    <s v="Virtual heuristic hub"/>
    <n v="48300"/>
    <n v="16592"/>
    <x v="0"/>
    <x v="155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x v="761"/>
    <x v="744"/>
    <s v="Customizable leadingedge model"/>
    <n v="2200"/>
    <n v="14420"/>
    <x v="1"/>
    <x v="499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x v="762"/>
    <x v="307"/>
    <s v="Upgradable uniform service-desk"/>
    <n v="3500"/>
    <n v="6204"/>
    <x v="1"/>
    <x v="16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x v="763"/>
    <x v="745"/>
    <s v="Inverse client-driven product"/>
    <n v="5600"/>
    <n v="6338"/>
    <x v="1"/>
    <x v="500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x v="764"/>
    <x v="746"/>
    <s v="Managed bandwidth-monitored system engine"/>
    <n v="1100"/>
    <n v="8010"/>
    <x v="1"/>
    <x v="496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x v="765"/>
    <x v="747"/>
    <s v="Advanced transitional help-desk"/>
    <n v="3900"/>
    <n v="8125"/>
    <x v="1"/>
    <x v="40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x v="766"/>
    <x v="748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x v="767"/>
    <x v="749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x v="768"/>
    <x v="750"/>
    <s v="Fundamental zero tolerance alliance"/>
    <n v="4800"/>
    <n v="11088"/>
    <x v="1"/>
    <x v="503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x v="769"/>
    <x v="751"/>
    <s v="Devolved 24hour forecast"/>
    <n v="125600"/>
    <n v="109106"/>
    <x v="0"/>
    <x v="504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x v="770"/>
    <x v="752"/>
    <s v="User-centric attitude-oriented intranet"/>
    <n v="4300"/>
    <n v="11642"/>
    <x v="1"/>
    <x v="505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x v="771"/>
    <x v="753"/>
    <s v="Self-enabling 5thgeneration paradigm"/>
    <n v="5600"/>
    <n v="2769"/>
    <x v="3"/>
    <x v="150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x v="772"/>
    <x v="754"/>
    <s v="Persistent 3rdgeneration moratorium"/>
    <n v="149600"/>
    <n v="169586"/>
    <x v="1"/>
    <x v="506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x v="773"/>
    <x v="755"/>
    <s v="Cross-platform empowering project"/>
    <n v="53100"/>
    <n v="101185"/>
    <x v="1"/>
    <x v="507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x v="774"/>
    <x v="756"/>
    <s v="Polarized user-facing interface"/>
    <n v="5000"/>
    <n v="6775"/>
    <x v="1"/>
    <x v="373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x v="775"/>
    <x v="757"/>
    <s v="Customer-focused non-volatile framework"/>
    <n v="9400"/>
    <n v="968"/>
    <x v="0"/>
    <x v="234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x v="776"/>
    <x v="758"/>
    <s v="Synchronized multimedia frame"/>
    <n v="110800"/>
    <n v="72623"/>
    <x v="0"/>
    <x v="508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x v="777"/>
    <x v="759"/>
    <s v="Open-architected stable algorithm"/>
    <n v="93800"/>
    <n v="45987"/>
    <x v="0"/>
    <x v="103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x v="778"/>
    <x v="760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x v="779"/>
    <x v="761"/>
    <s v="Public-key actuating projection"/>
    <n v="108700"/>
    <n v="87293"/>
    <x v="0"/>
    <x v="509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x v="780"/>
    <x v="762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x v="781"/>
    <x v="763"/>
    <s v="Cross-group interactive architecture"/>
    <n v="8700"/>
    <n v="4414"/>
    <x v="3"/>
    <x v="75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x v="782"/>
    <x v="764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x v="783"/>
    <x v="765"/>
    <s v="Down-sized systematic utilization"/>
    <n v="7400"/>
    <n v="10451"/>
    <x v="1"/>
    <x v="18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x v="784"/>
    <x v="766"/>
    <s v="Profound fault-tolerant model"/>
    <n v="88900"/>
    <n v="102535"/>
    <x v="1"/>
    <x v="511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x v="785"/>
    <x v="767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x v="786"/>
    <x v="768"/>
    <s v="Object-based content-based ability"/>
    <n v="1500"/>
    <n v="10946"/>
    <x v="1"/>
    <x v="512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x v="787"/>
    <x v="769"/>
    <s v="Progressive coherent secured line"/>
    <n v="61200"/>
    <n v="60994"/>
    <x v="0"/>
    <x v="513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x v="788"/>
    <x v="770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x v="789"/>
    <x v="771"/>
    <s v="Cross-platform composite migration"/>
    <n v="9000"/>
    <n v="3351"/>
    <x v="0"/>
    <x v="430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x v="790"/>
    <x v="772"/>
    <s v="Operative local pricing structure"/>
    <n v="185900"/>
    <n v="56774"/>
    <x v="3"/>
    <x v="260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x v="791"/>
    <x v="773"/>
    <s v="Optional web-enabled extranet"/>
    <n v="2100"/>
    <n v="540"/>
    <x v="0"/>
    <x v="514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x v="792"/>
    <x v="774"/>
    <s v="Reduced 6thgeneration intranet"/>
    <n v="2000"/>
    <n v="680"/>
    <x v="0"/>
    <x v="243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x v="793"/>
    <x v="775"/>
    <s v="Networked disintermediate leverage"/>
    <n v="1100"/>
    <n v="13045"/>
    <x v="1"/>
    <x v="483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x v="794"/>
    <x v="776"/>
    <s v="Optional optimal website"/>
    <n v="6600"/>
    <n v="8276"/>
    <x v="1"/>
    <x v="46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x v="795"/>
    <x v="777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x v="796"/>
    <x v="778"/>
    <s v="Profound full-range open system"/>
    <n v="7800"/>
    <n v="4275"/>
    <x v="0"/>
    <x v="373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x v="797"/>
    <x v="779"/>
    <s v="Optional tangible utilization"/>
    <n v="7600"/>
    <n v="8332"/>
    <x v="1"/>
    <x v="51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x v="798"/>
    <x v="780"/>
    <s v="Seamless maximized product"/>
    <n v="3400"/>
    <n v="6408"/>
    <x v="1"/>
    <x v="246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x v="799"/>
    <x v="781"/>
    <s v="Devolved tertiary time-frame"/>
    <n v="84500"/>
    <n v="73522"/>
    <x v="0"/>
    <x v="516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x v="800"/>
    <x v="782"/>
    <s v="Centralized regional function"/>
    <n v="100"/>
    <n v="1"/>
    <x v="0"/>
    <x v="49"/>
    <s v="CH"/>
    <s v="CHF"/>
    <n v="1434085200"/>
    <n v="1434430800"/>
    <b v="0"/>
    <b v="0"/>
    <s v="music/rock"/>
    <n v="1"/>
    <n v="1"/>
    <x v="1"/>
    <s v="rock"/>
    <x v="139"/>
    <d v="2015-06-16T05:00:00"/>
  </r>
  <r>
    <x v="801"/>
    <x v="783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x v="802"/>
    <x v="784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x v="803"/>
    <x v="785"/>
    <s v="Stand-alone background customer loyalty"/>
    <n v="6100"/>
    <n v="6527"/>
    <x v="1"/>
    <x v="517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x v="804"/>
    <x v="786"/>
    <s v="Business-focused discrete software"/>
    <n v="2600"/>
    <n v="6987"/>
    <x v="1"/>
    <x v="205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x v="805"/>
    <x v="787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x v="806"/>
    <x v="788"/>
    <s v="Adaptive holistic hub"/>
    <n v="700"/>
    <n v="8262"/>
    <x v="1"/>
    <x v="70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x v="807"/>
    <x v="789"/>
    <s v="Automated uniform concept"/>
    <n v="700"/>
    <n v="1848"/>
    <x v="1"/>
    <x v="177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x v="808"/>
    <x v="790"/>
    <s v="Enhanced regional flexibility"/>
    <n v="5200"/>
    <n v="1583"/>
    <x v="0"/>
    <x v="161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x v="809"/>
    <x v="764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x v="810"/>
    <x v="791"/>
    <s v="Multi-layered intangible instruction set"/>
    <n v="6400"/>
    <n v="12360"/>
    <x v="1"/>
    <x v="394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x v="811"/>
    <x v="792"/>
    <s v="Fundamental methodical emulation"/>
    <n v="92500"/>
    <n v="71320"/>
    <x v="0"/>
    <x v="8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x v="812"/>
    <x v="793"/>
    <s v="Expanded value-added hardware"/>
    <n v="59700"/>
    <n v="134640"/>
    <x v="1"/>
    <x v="519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x v="813"/>
    <x v="794"/>
    <s v="Diverse high-level attitude"/>
    <n v="3200"/>
    <n v="7661"/>
    <x v="1"/>
    <x v="520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x v="814"/>
    <x v="795"/>
    <s v="Visionary 24hour analyzer"/>
    <n v="3200"/>
    <n v="2950"/>
    <x v="0"/>
    <x v="521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x v="815"/>
    <x v="796"/>
    <s v="Centralized bandwidth-monitored leverage"/>
    <n v="9000"/>
    <n v="11721"/>
    <x v="1"/>
    <x v="236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x v="816"/>
    <x v="797"/>
    <s v="Ergonomic mission-critical moratorium"/>
    <n v="2300"/>
    <n v="14150"/>
    <x v="1"/>
    <x v="221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x v="817"/>
    <x v="798"/>
    <s v="Front-line intermediate moderator"/>
    <n v="51300"/>
    <n v="189192"/>
    <x v="1"/>
    <x v="522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x v="818"/>
    <x v="311"/>
    <s v="Automated local secured line"/>
    <n v="700"/>
    <n v="7664"/>
    <x v="1"/>
    <x v="464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x v="819"/>
    <x v="799"/>
    <s v="Integrated bandwidth-monitored alliance"/>
    <n v="8900"/>
    <n v="4509"/>
    <x v="0"/>
    <x v="523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x v="820"/>
    <x v="800"/>
    <s v="Cross-group heuristic forecast"/>
    <n v="1500"/>
    <n v="12009"/>
    <x v="1"/>
    <x v="524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x v="821"/>
    <x v="801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x v="822"/>
    <x v="802"/>
    <s v="Distributed optimizing protocol"/>
    <n v="54000"/>
    <n v="188982"/>
    <x v="1"/>
    <x v="525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x v="823"/>
    <x v="803"/>
    <s v="Secured well-modulated system engine"/>
    <n v="4100"/>
    <n v="14640"/>
    <x v="1"/>
    <x v="526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x v="824"/>
    <x v="804"/>
    <s v="Streamlined national benchmark"/>
    <n v="85000"/>
    <n v="107516"/>
    <x v="1"/>
    <x v="527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x v="825"/>
    <x v="805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x v="826"/>
    <x v="806"/>
    <s v="Digitized 6thgeneration Local Area Network"/>
    <n v="2800"/>
    <n v="12797"/>
    <x v="1"/>
    <x v="346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x v="827"/>
    <x v="807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x v="828"/>
    <x v="808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x v="829"/>
    <x v="809"/>
    <s v="Vision-oriented scalable portal"/>
    <n v="9600"/>
    <n v="4929"/>
    <x v="0"/>
    <x v="110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x v="830"/>
    <x v="810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x v="831"/>
    <x v="811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x v="832"/>
    <x v="812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x v="833"/>
    <x v="813"/>
    <s v="Expanded asynchronous groupware"/>
    <n v="6800"/>
    <n v="10723"/>
    <x v="1"/>
    <x v="34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x v="834"/>
    <x v="814"/>
    <s v="Expanded fault-tolerant emulation"/>
    <n v="7300"/>
    <n v="11228"/>
    <x v="1"/>
    <x v="530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x v="835"/>
    <x v="815"/>
    <s v="Future-proofed 24hour model"/>
    <n v="86200"/>
    <n v="77355"/>
    <x v="0"/>
    <x v="531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x v="836"/>
    <x v="816"/>
    <s v="Optimized didactic intranet"/>
    <n v="8100"/>
    <n v="6086"/>
    <x v="0"/>
    <x v="115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x v="837"/>
    <x v="817"/>
    <s v="Right-sized dedicated standardization"/>
    <n v="17700"/>
    <n v="150960"/>
    <x v="1"/>
    <x v="532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x v="838"/>
    <x v="818"/>
    <s v="Vision-oriented high-level extranet"/>
    <n v="6400"/>
    <n v="8890"/>
    <x v="1"/>
    <x v="210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x v="839"/>
    <x v="819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x v="840"/>
    <x v="820"/>
    <s v="Enhanced regional moderator"/>
    <n v="116300"/>
    <n v="116583"/>
    <x v="1"/>
    <x v="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x v="841"/>
    <x v="821"/>
    <s v="Automated even-keeled emulation"/>
    <n v="9100"/>
    <n v="12991"/>
    <x v="1"/>
    <x v="287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x v="842"/>
    <x v="822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x v="843"/>
    <x v="823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x v="844"/>
    <x v="824"/>
    <s v="Intuitive cohesive groupware"/>
    <n v="8800"/>
    <n v="8747"/>
    <x v="3"/>
    <x v="115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x v="845"/>
    <x v="825"/>
    <s v="Up-sized high-level access"/>
    <n v="69900"/>
    <n v="138087"/>
    <x v="1"/>
    <x v="53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x v="846"/>
    <x v="826"/>
    <s v="Phased empowering success"/>
    <n v="1000"/>
    <n v="5085"/>
    <x v="1"/>
    <x v="44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x v="847"/>
    <x v="827"/>
    <s v="Distributed actuating project"/>
    <n v="4700"/>
    <n v="11174"/>
    <x v="1"/>
    <x v="46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x v="848"/>
    <x v="828"/>
    <s v="Robust motivating orchestration"/>
    <n v="3200"/>
    <n v="10831"/>
    <x v="1"/>
    <x v="535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x v="849"/>
    <x v="829"/>
    <s v="Vision-oriented uniform instruction set"/>
    <n v="6700"/>
    <n v="8917"/>
    <x v="1"/>
    <x v="253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x v="850"/>
    <x v="830"/>
    <s v="Cross-group upward-trending hierarchy"/>
    <n v="100"/>
    <n v="1"/>
    <x v="0"/>
    <x v="49"/>
    <s v="US"/>
    <s v="USD"/>
    <n v="1321682400"/>
    <n v="1322978400"/>
    <b v="1"/>
    <b v="0"/>
    <s v="music/rock"/>
    <n v="1"/>
    <n v="1"/>
    <x v="1"/>
    <s v="rock"/>
    <x v="762"/>
    <d v="2011-12-04T06:00:00"/>
  </r>
  <r>
    <x v="851"/>
    <x v="831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x v="852"/>
    <x v="832"/>
    <s v="Open-source reciprocal standardization"/>
    <n v="4900"/>
    <n v="2505"/>
    <x v="0"/>
    <x v="249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x v="853"/>
    <x v="833"/>
    <s v="Secured well-modulated projection"/>
    <n v="17100"/>
    <n v="111502"/>
    <x v="1"/>
    <x v="50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x v="854"/>
    <x v="834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x v="855"/>
    <x v="835"/>
    <s v="Horizontal clear-thinking framework"/>
    <n v="23400"/>
    <n v="23956"/>
    <x v="1"/>
    <x v="15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x v="856"/>
    <x v="764"/>
    <s v="Profound composite core"/>
    <n v="2400"/>
    <n v="8558"/>
    <x v="1"/>
    <x v="1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x v="857"/>
    <x v="836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x v="858"/>
    <x v="837"/>
    <s v="Realigned 5thgeneration knowledge user"/>
    <n v="4000"/>
    <n v="2778"/>
    <x v="0"/>
    <x v="164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x v="859"/>
    <x v="838"/>
    <s v="Multi-layered upward-trending groupware"/>
    <n v="7300"/>
    <n v="2594"/>
    <x v="0"/>
    <x v="377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x v="860"/>
    <x v="839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x v="861"/>
    <x v="840"/>
    <s v="Devolved disintermediate analyzer"/>
    <n v="8800"/>
    <n v="9317"/>
    <x v="1"/>
    <x v="25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x v="862"/>
    <x v="841"/>
    <s v="Profound disintermediate open system"/>
    <n v="3500"/>
    <n v="6560"/>
    <x v="1"/>
    <x v="72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x v="863"/>
    <x v="842"/>
    <s v="Automated reciprocal protocol"/>
    <n v="1400"/>
    <n v="5415"/>
    <x v="1"/>
    <x v="538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x v="864"/>
    <x v="843"/>
    <s v="Automated static workforce"/>
    <n v="4200"/>
    <n v="14577"/>
    <x v="1"/>
    <x v="503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x v="865"/>
    <x v="844"/>
    <s v="Horizontal attitude-oriented help-desk"/>
    <n v="81000"/>
    <n v="150515"/>
    <x v="1"/>
    <x v="539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x v="866"/>
    <x v="845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x v="867"/>
    <x v="846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x v="868"/>
    <x v="847"/>
    <s v="Front-line web-enabled installation"/>
    <n v="7000"/>
    <n v="12939"/>
    <x v="1"/>
    <x v="105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x v="869"/>
    <x v="848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x v="870"/>
    <x v="849"/>
    <s v="Adaptive demand-driven encryption"/>
    <n v="7700"/>
    <n v="6920"/>
    <x v="0"/>
    <x v="246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x v="871"/>
    <x v="850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x v="872"/>
    <x v="851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x v="873"/>
    <x v="852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x v="874"/>
    <x v="853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x v="875"/>
    <x v="854"/>
    <s v="Implemented tangible approach"/>
    <n v="7900"/>
    <n v="5465"/>
    <x v="0"/>
    <x v="109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x v="876"/>
    <x v="855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x v="877"/>
    <x v="856"/>
    <s v="Multi-lateral uniform collaboration"/>
    <n v="163600"/>
    <n v="126628"/>
    <x v="0"/>
    <x v="546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x v="878"/>
    <x v="857"/>
    <s v="Enterprise-wide foreground paradigm"/>
    <n v="2700"/>
    <n v="1012"/>
    <x v="0"/>
    <x v="65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x v="879"/>
    <x v="858"/>
    <s v="Stand-alone incremental parallelism"/>
    <n v="1000"/>
    <n v="5438"/>
    <x v="1"/>
    <x v="4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x v="880"/>
    <x v="859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x v="881"/>
    <x v="860"/>
    <s v="Implemented object-oriented synergy"/>
    <n v="81300"/>
    <n v="31665"/>
    <x v="0"/>
    <x v="15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x v="882"/>
    <x v="861"/>
    <s v="Balanced demand-driven definition"/>
    <n v="800"/>
    <n v="2960"/>
    <x v="1"/>
    <x v="175"/>
    <s v="US"/>
    <s v="USD"/>
    <n v="1421820000"/>
    <n v="1422165600"/>
    <b v="0"/>
    <b v="0"/>
    <s v="theater/plays"/>
    <n v="370"/>
    <n v="37"/>
    <x v="3"/>
    <s v="plays"/>
    <x v="789"/>
    <d v="2015-01-25T06:00:00"/>
  </r>
  <r>
    <x v="883"/>
    <x v="862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x v="884"/>
    <x v="863"/>
    <s v="Horizontal secondary interface"/>
    <n v="170800"/>
    <n v="109374"/>
    <x v="0"/>
    <x v="549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x v="885"/>
    <x v="864"/>
    <s v="Virtual analyzing collaboration"/>
    <n v="1800"/>
    <n v="2129"/>
    <x v="1"/>
    <x v="550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x v="886"/>
    <x v="865"/>
    <s v="Multi-tiered explicit focus group"/>
    <n v="150600"/>
    <n v="127745"/>
    <x v="0"/>
    <x v="551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x v="887"/>
    <x v="866"/>
    <s v="Multi-layered systematic knowledgebase"/>
    <n v="7800"/>
    <n v="2289"/>
    <x v="0"/>
    <x v="249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x v="888"/>
    <x v="867"/>
    <s v="Reverse-engineered uniform knowledge user"/>
    <n v="5800"/>
    <n v="12174"/>
    <x v="1"/>
    <x v="552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x v="889"/>
    <x v="868"/>
    <s v="Secured dynamic capacity"/>
    <n v="5600"/>
    <n v="9508"/>
    <x v="1"/>
    <x v="393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x v="890"/>
    <x v="869"/>
    <s v="Devolved foreground throughput"/>
    <n v="134400"/>
    <n v="155849"/>
    <x v="1"/>
    <x v="553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x v="891"/>
    <x v="870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x v="892"/>
    <x v="871"/>
    <s v="Realigned discrete structure"/>
    <n v="6000"/>
    <n v="13835"/>
    <x v="1"/>
    <x v="554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x v="893"/>
    <x v="872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x v="894"/>
    <x v="873"/>
    <s v="Organic cohesive neural-net"/>
    <n v="1700"/>
    <n v="3208"/>
    <x v="1"/>
    <x v="75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x v="895"/>
    <x v="874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x v="896"/>
    <x v="875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x v="897"/>
    <x v="876"/>
    <s v="Organized discrete encoding"/>
    <n v="8800"/>
    <n v="2437"/>
    <x v="0"/>
    <x v="11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x v="898"/>
    <x v="877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x v="899"/>
    <x v="878"/>
    <s v="Implemented multimedia time-frame"/>
    <n v="3100"/>
    <n v="12620"/>
    <x v="1"/>
    <x v="300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x v="900"/>
    <x v="879"/>
    <s v="Enhanced uniform service-desk"/>
    <n v="100"/>
    <n v="2"/>
    <x v="0"/>
    <x v="49"/>
    <s v="US"/>
    <s v="USD"/>
    <n v="1411102800"/>
    <n v="1411189200"/>
    <b v="0"/>
    <b v="1"/>
    <s v="technology/web"/>
    <n v="2"/>
    <n v="2"/>
    <x v="2"/>
    <s v="web"/>
    <x v="806"/>
    <d v="2014-09-20T05:00:00"/>
  </r>
  <r>
    <x v="901"/>
    <x v="880"/>
    <s v="Versatile bottom-line definition"/>
    <n v="5600"/>
    <n v="8746"/>
    <x v="1"/>
    <x v="122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x v="902"/>
    <x v="881"/>
    <s v="Integrated bifurcated software"/>
    <n v="1400"/>
    <n v="3534"/>
    <x v="1"/>
    <x v="46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x v="903"/>
    <x v="882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x v="904"/>
    <x v="883"/>
    <s v="Digitized foreground array"/>
    <n v="6500"/>
    <n v="795"/>
    <x v="0"/>
    <x v="3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x v="905"/>
    <x v="884"/>
    <s v="Re-engineered clear-thinking project"/>
    <n v="7900"/>
    <n v="12955"/>
    <x v="1"/>
    <x v="64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x v="906"/>
    <x v="885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x v="907"/>
    <x v="886"/>
    <s v="Quality-focused asymmetric adapter"/>
    <n v="9100"/>
    <n v="1843"/>
    <x v="0"/>
    <x v="142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x v="908"/>
    <x v="887"/>
    <s v="Networked intangible help-desk"/>
    <n v="38200"/>
    <n v="121950"/>
    <x v="1"/>
    <x v="557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x v="909"/>
    <x v="888"/>
    <s v="Synchronized attitude-oriented frame"/>
    <n v="1800"/>
    <n v="8621"/>
    <x v="1"/>
    <x v="175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x v="910"/>
    <x v="889"/>
    <s v="Proactive incremental architecture"/>
    <n v="154500"/>
    <n v="30215"/>
    <x v="3"/>
    <x v="102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x v="911"/>
    <x v="890"/>
    <s v="Cloned responsive standardization"/>
    <n v="5800"/>
    <n v="11539"/>
    <x v="1"/>
    <x v="558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x v="912"/>
    <x v="891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x v="913"/>
    <x v="892"/>
    <s v="Re-engineered asymmetric challenge"/>
    <n v="70200"/>
    <n v="35536"/>
    <x v="0"/>
    <x v="560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x v="914"/>
    <x v="893"/>
    <s v="Diverse client-driven conglomeration"/>
    <n v="6400"/>
    <n v="3676"/>
    <x v="0"/>
    <x v="56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x v="915"/>
    <x v="894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x v="916"/>
    <x v="895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x v="917"/>
    <x v="896"/>
    <s v="Polarized discrete product"/>
    <n v="3600"/>
    <n v="2097"/>
    <x v="2"/>
    <x v="11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x v="918"/>
    <x v="897"/>
    <s v="Seamless dynamic website"/>
    <n v="3800"/>
    <n v="9021"/>
    <x v="1"/>
    <x v="388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x v="919"/>
    <x v="898"/>
    <s v="Extended multimedia firmware"/>
    <n v="35600"/>
    <n v="20915"/>
    <x v="0"/>
    <x v="537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x v="920"/>
    <x v="899"/>
    <s v="Versatile directional project"/>
    <n v="5300"/>
    <n v="9676"/>
    <x v="1"/>
    <x v="563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x v="921"/>
    <x v="900"/>
    <s v="Profound directional knowledge user"/>
    <n v="160400"/>
    <n v="1210"/>
    <x v="0"/>
    <x v="63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x v="922"/>
    <x v="901"/>
    <s v="Ameliorated logistical capability"/>
    <n v="51400"/>
    <n v="90440"/>
    <x v="1"/>
    <x v="564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x v="923"/>
    <x v="902"/>
    <s v="Sharable discrete definition"/>
    <n v="1700"/>
    <n v="4044"/>
    <x v="1"/>
    <x v="174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x v="924"/>
    <x v="903"/>
    <s v="User-friendly next generation core"/>
    <n v="39400"/>
    <n v="192292"/>
    <x v="1"/>
    <x v="565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x v="925"/>
    <x v="904"/>
    <s v="Profit-focused empowering system engine"/>
    <n v="3000"/>
    <n v="6722"/>
    <x v="1"/>
    <x v="167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x v="926"/>
    <x v="905"/>
    <s v="Synchronized cohesive encoding"/>
    <n v="8700"/>
    <n v="1577"/>
    <x v="0"/>
    <x v="27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x v="927"/>
    <x v="906"/>
    <s v="Synergistic dynamic utilization"/>
    <n v="7200"/>
    <n v="3301"/>
    <x v="0"/>
    <x v="95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x v="928"/>
    <x v="907"/>
    <s v="Triple-buffered bi-directional model"/>
    <n v="167400"/>
    <n v="196386"/>
    <x v="1"/>
    <x v="566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x v="929"/>
    <x v="908"/>
    <s v="Polarized tertiary function"/>
    <n v="5500"/>
    <n v="11952"/>
    <x v="1"/>
    <x v="229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x v="930"/>
    <x v="909"/>
    <s v="Configurable fault-tolerant structure"/>
    <n v="3500"/>
    <n v="3930"/>
    <x v="1"/>
    <x v="72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x v="931"/>
    <x v="910"/>
    <s v="Digitized 24/7 budgetary management"/>
    <n v="7900"/>
    <n v="5729"/>
    <x v="0"/>
    <x v="19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x v="932"/>
    <x v="911"/>
    <s v="Stand-alone zero tolerance algorithm"/>
    <n v="2300"/>
    <n v="4883"/>
    <x v="1"/>
    <x v="358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x v="933"/>
    <x v="912"/>
    <s v="Implemented tangible support"/>
    <n v="73000"/>
    <n v="175015"/>
    <x v="1"/>
    <x v="567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x v="934"/>
    <x v="913"/>
    <s v="Reactive radical framework"/>
    <n v="6200"/>
    <n v="11280"/>
    <x v="1"/>
    <x v="339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x v="935"/>
    <x v="914"/>
    <s v="Object-based full-range knowledge user"/>
    <n v="6100"/>
    <n v="10012"/>
    <x v="1"/>
    <x v="227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x v="936"/>
    <x v="591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x v="937"/>
    <x v="915"/>
    <s v="Cloned fresh-thinking model"/>
    <n v="171000"/>
    <n v="84891"/>
    <x v="3"/>
    <x v="568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x v="938"/>
    <x v="916"/>
    <s v="Total dedicated benchmark"/>
    <n v="9200"/>
    <n v="10093"/>
    <x v="1"/>
    <x v="87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x v="939"/>
    <x v="917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x v="940"/>
    <x v="918"/>
    <s v="Upgradable analyzing core"/>
    <n v="9900"/>
    <n v="6161"/>
    <x v="2"/>
    <x v="569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x v="941"/>
    <x v="919"/>
    <s v="Profound exuding pricing structure"/>
    <n v="43000"/>
    <n v="5615"/>
    <x v="0"/>
    <x v="373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x v="942"/>
    <x v="916"/>
    <s v="Horizontal optimizing model"/>
    <n v="9600"/>
    <n v="6205"/>
    <x v="0"/>
    <x v="109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x v="943"/>
    <x v="920"/>
    <s v="Synchronized fault-tolerant algorithm"/>
    <n v="7500"/>
    <n v="11969"/>
    <x v="1"/>
    <x v="493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x v="944"/>
    <x v="921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x v="945"/>
    <x v="922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x v="946"/>
    <x v="923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x v="947"/>
    <x v="924"/>
    <s v="Upgradable clear-thinking hardware"/>
    <n v="3600"/>
    <n v="961"/>
    <x v="0"/>
    <x v="171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x v="948"/>
    <x v="925"/>
    <s v="Integrated holistic paradigm"/>
    <n v="9400"/>
    <n v="5918"/>
    <x v="3"/>
    <x v="415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x v="949"/>
    <x v="926"/>
    <s v="Seamless clear-thinking conglomeration"/>
    <n v="5900"/>
    <n v="9520"/>
    <x v="1"/>
    <x v="84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x v="950"/>
    <x v="927"/>
    <s v="Persistent content-based methodology"/>
    <n v="100"/>
    <n v="5"/>
    <x v="0"/>
    <x v="49"/>
    <s v="US"/>
    <s v="USD"/>
    <n v="1555390800"/>
    <n v="1555822800"/>
    <b v="0"/>
    <b v="1"/>
    <s v="theater/plays"/>
    <n v="5"/>
    <n v="5"/>
    <x v="3"/>
    <s v="plays"/>
    <x v="843"/>
    <d v="2019-04-21T05:00:00"/>
  </r>
  <r>
    <x v="951"/>
    <x v="928"/>
    <s v="Re-engineered 24hour matrix"/>
    <n v="14500"/>
    <n v="159056"/>
    <x v="1"/>
    <x v="572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x v="952"/>
    <x v="929"/>
    <s v="Virtual multi-tasking core"/>
    <n v="145500"/>
    <n v="101987"/>
    <x v="3"/>
    <x v="428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x v="953"/>
    <x v="930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x v="954"/>
    <x v="931"/>
    <s v="Enterprise-wide client-driven policy"/>
    <n v="42600"/>
    <n v="156384"/>
    <x v="1"/>
    <x v="573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x v="955"/>
    <x v="932"/>
    <s v="Function-based next generation emulation"/>
    <n v="700"/>
    <n v="7763"/>
    <x v="1"/>
    <x v="175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x v="956"/>
    <x v="933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x v="957"/>
    <x v="934"/>
    <s v="Profound mission-critical function"/>
    <n v="9800"/>
    <n v="12434"/>
    <x v="1"/>
    <x v="54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x v="958"/>
    <x v="935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x v="959"/>
    <x v="936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x v="960"/>
    <x v="937"/>
    <s v="Function-based interactive matrix"/>
    <n v="5500"/>
    <n v="4678"/>
    <x v="0"/>
    <x v="12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x v="961"/>
    <x v="938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x v="962"/>
    <x v="939"/>
    <s v="User-centric cohesive policy"/>
    <n v="3600"/>
    <n v="10657"/>
    <x v="1"/>
    <x v="574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x v="963"/>
    <x v="940"/>
    <s v="Ergonomic methodical hub"/>
    <n v="5900"/>
    <n v="4997"/>
    <x v="0"/>
    <x v="493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x v="964"/>
    <x v="941"/>
    <s v="Devolved disintermediate encryption"/>
    <n v="3700"/>
    <n v="13164"/>
    <x v="1"/>
    <x v="287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x v="965"/>
    <x v="942"/>
    <s v="Phased clear-thinking policy"/>
    <n v="2200"/>
    <n v="8501"/>
    <x v="1"/>
    <x v="512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x v="966"/>
    <x v="411"/>
    <s v="Seamless solution-oriented capacity"/>
    <n v="1700"/>
    <n v="13468"/>
    <x v="1"/>
    <x v="242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x v="967"/>
    <x v="943"/>
    <s v="Organized human-resource attitude"/>
    <n v="88400"/>
    <n v="121138"/>
    <x v="1"/>
    <x v="575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x v="968"/>
    <x v="944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x v="969"/>
    <x v="945"/>
    <s v="Multi-lateral radical solution"/>
    <n v="7900"/>
    <n v="8550"/>
    <x v="1"/>
    <x v="576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x v="970"/>
    <x v="946"/>
    <s v="Inverse context-sensitive info-mediaries"/>
    <n v="94900"/>
    <n v="57659"/>
    <x v="0"/>
    <x v="577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x v="971"/>
    <x v="947"/>
    <s v="Versatile neutral workforce"/>
    <n v="5100"/>
    <n v="1414"/>
    <x v="0"/>
    <x v="3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x v="972"/>
    <x v="948"/>
    <s v="Multi-tiered systematic knowledge user"/>
    <n v="42700"/>
    <n v="97524"/>
    <x v="1"/>
    <x v="578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x v="973"/>
    <x v="949"/>
    <s v="Programmable multi-state algorithm"/>
    <n v="121100"/>
    <n v="26176"/>
    <x v="0"/>
    <x v="526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x v="974"/>
    <x v="950"/>
    <s v="Multi-channeled reciprocal interface"/>
    <n v="800"/>
    <n v="2991"/>
    <x v="1"/>
    <x v="235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x v="975"/>
    <x v="951"/>
    <s v="Right-sized maximized migration"/>
    <n v="5400"/>
    <n v="8366"/>
    <x v="1"/>
    <x v="18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x v="976"/>
    <x v="952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x v="977"/>
    <x v="597"/>
    <s v="Vision-oriented interactive solution"/>
    <n v="7000"/>
    <n v="5177"/>
    <x v="0"/>
    <x v="109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x v="978"/>
    <x v="953"/>
    <s v="Fundamental user-facing productivity"/>
    <n v="1000"/>
    <n v="8641"/>
    <x v="1"/>
    <x v="45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x v="979"/>
    <x v="954"/>
    <s v="Innovative well-modulated capability"/>
    <n v="60200"/>
    <n v="86244"/>
    <x v="1"/>
    <x v="579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x v="980"/>
    <x v="955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x v="981"/>
    <x v="956"/>
    <s v="Grass-roots executive synergy"/>
    <n v="6700"/>
    <n v="11941"/>
    <x v="1"/>
    <x v="581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x v="982"/>
    <x v="957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x v="983"/>
    <x v="958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x v="984"/>
    <x v="959"/>
    <s v="Exclusive system-worthy Graphic Interface"/>
    <n v="6500"/>
    <n v="9910"/>
    <x v="1"/>
    <x v="345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x v="985"/>
    <x v="960"/>
    <s v="Enhanced optimal ability"/>
    <n v="170600"/>
    <n v="114523"/>
    <x v="0"/>
    <x v="583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x v="986"/>
    <x v="961"/>
    <s v="Optional zero administration neural-net"/>
    <n v="7800"/>
    <n v="3144"/>
    <x v="0"/>
    <x v="45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x v="987"/>
    <x v="962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x v="988"/>
    <x v="963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x v="989"/>
    <x v="964"/>
    <s v="Versatile dedicated migration"/>
    <n v="2400"/>
    <n v="11990"/>
    <x v="1"/>
    <x v="31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x v="990"/>
    <x v="965"/>
    <s v="Devolved foreground customer loyalty"/>
    <n v="7800"/>
    <n v="6839"/>
    <x v="0"/>
    <x v="251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x v="991"/>
    <x v="509"/>
    <s v="Reduced reciprocal focus group"/>
    <n v="9800"/>
    <n v="11091"/>
    <x v="1"/>
    <x v="585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x v="992"/>
    <x v="966"/>
    <s v="Networked global migration"/>
    <n v="3100"/>
    <n v="13223"/>
    <x v="1"/>
    <x v="227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x v="993"/>
    <x v="967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x v="994"/>
    <x v="968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x v="995"/>
    <x v="969"/>
    <s v="Vision-oriented scalable definition"/>
    <n v="97300"/>
    <n v="153216"/>
    <x v="1"/>
    <x v="587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x v="996"/>
    <x v="970"/>
    <s v="Future-proofed upward-trending migration"/>
    <n v="6600"/>
    <n v="4814"/>
    <x v="0"/>
    <x v="19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x v="997"/>
    <x v="971"/>
    <s v="Right-sized full-range throughput"/>
    <n v="7600"/>
    <n v="4603"/>
    <x v="3"/>
    <x v="27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x v="998"/>
    <x v="972"/>
    <s v="Polarized composite customer loyalty"/>
    <n v="66600"/>
    <n v="37823"/>
    <x v="0"/>
    <x v="82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x v="999"/>
    <x v="973"/>
    <s v="Expanded eco-centric policy"/>
    <n v="111100"/>
    <n v="62819"/>
    <x v="3"/>
    <x v="588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x v="1000"/>
    <x v="974"/>
    <m/>
    <m/>
    <m/>
    <x v="4"/>
    <x v="589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51916-742F-4678-AE76-18E55C63BE8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6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7A421-DAD1-494A-AAFE-511494EF1A76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FE0B6-18D6-43A4-B2F8-BDC9204EF1FB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8ED97-A644-449B-BC3F-903DD8824646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568" firstHeaderRow="1" firstDataRow="2" firstDataCol="1"/>
  <pivotFields count="22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axis="axisCol" dataField="1" multipleItemSelectionAllowed="1" showAll="0">
      <items count="6">
        <item h="1" x="3"/>
        <item x="0"/>
        <item h="1" x="2"/>
        <item x="1"/>
        <item x="4"/>
        <item t="default"/>
      </items>
    </pivotField>
    <pivotField axis="axisRow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5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1"/>
    </i>
    <i>
      <x v="372"/>
    </i>
    <i>
      <x v="374"/>
    </i>
    <i>
      <x v="375"/>
    </i>
    <i>
      <x v="376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dataFields count="1">
    <dataField name="Count of outcome" fld="5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EFDA-ED2F-4ACB-87EC-31ED6551C468}">
  <dimension ref="A2:G16"/>
  <sheetViews>
    <sheetView topLeftCell="A3" workbookViewId="0">
      <selection activeCell="A4" sqref="A4:G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11" width="1.875" bestFit="1" customWidth="1"/>
    <col min="12" max="101" width="2.875" bestFit="1" customWidth="1"/>
    <col min="102" max="1001" width="3.875" bestFit="1" customWidth="1"/>
    <col min="1002" max="1002" width="6.875" bestFit="1" customWidth="1"/>
    <col min="1003" max="1003" width="11" bestFit="1" customWidth="1"/>
    <col min="1004" max="1004" width="3.875" bestFit="1" customWidth="1"/>
    <col min="1005" max="1005" width="14.25" bestFit="1" customWidth="1"/>
    <col min="1006" max="1006" width="8.625" bestFit="1" customWidth="1"/>
    <col min="1007" max="1007" width="11.75" bestFit="1" customWidth="1"/>
    <col min="1008" max="1008" width="11" bestFit="1" customWidth="1"/>
  </cols>
  <sheetData>
    <row r="2" spans="1:7" x14ac:dyDescent="0.25">
      <c r="A2" s="4" t="s">
        <v>6</v>
      </c>
      <c r="B2" t="s">
        <v>2034</v>
      </c>
    </row>
    <row r="4" spans="1:7" x14ac:dyDescent="0.25">
      <c r="A4" s="4" t="s">
        <v>2035</v>
      </c>
      <c r="B4" s="4" t="s">
        <v>2071</v>
      </c>
    </row>
    <row r="5" spans="1:7" x14ac:dyDescent="0.25">
      <c r="A5" s="4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  <c r="G5" t="s">
        <v>2033</v>
      </c>
    </row>
    <row r="6" spans="1:7" x14ac:dyDescent="0.25">
      <c r="A6" s="5" t="s">
        <v>2044</v>
      </c>
      <c r="B6" s="6">
        <v>11</v>
      </c>
      <c r="C6" s="6">
        <v>60</v>
      </c>
      <c r="D6" s="6">
        <v>5</v>
      </c>
      <c r="E6" s="6">
        <v>102</v>
      </c>
      <c r="F6" s="6"/>
      <c r="G6" s="6">
        <v>178</v>
      </c>
    </row>
    <row r="7" spans="1:7" x14ac:dyDescent="0.25">
      <c r="A7" s="5" t="s">
        <v>2036</v>
      </c>
      <c r="B7" s="6">
        <v>4</v>
      </c>
      <c r="C7" s="6">
        <v>20</v>
      </c>
      <c r="D7" s="6"/>
      <c r="E7" s="6">
        <v>22</v>
      </c>
      <c r="F7" s="6"/>
      <c r="G7" s="6">
        <v>46</v>
      </c>
    </row>
    <row r="8" spans="1:7" x14ac:dyDescent="0.25">
      <c r="A8" s="5" t="s">
        <v>2053</v>
      </c>
      <c r="B8" s="6">
        <v>1</v>
      </c>
      <c r="C8" s="6">
        <v>23</v>
      </c>
      <c r="D8" s="6">
        <v>3</v>
      </c>
      <c r="E8" s="6">
        <v>21</v>
      </c>
      <c r="F8" s="6"/>
      <c r="G8" s="6">
        <v>48</v>
      </c>
    </row>
    <row r="9" spans="1:7" x14ac:dyDescent="0.25">
      <c r="A9" s="5" t="s">
        <v>2067</v>
      </c>
      <c r="B9" s="6"/>
      <c r="C9" s="6"/>
      <c r="D9" s="6"/>
      <c r="E9" s="6">
        <v>4</v>
      </c>
      <c r="F9" s="6"/>
      <c r="G9" s="6">
        <v>4</v>
      </c>
    </row>
    <row r="10" spans="1:7" x14ac:dyDescent="0.25">
      <c r="A10" s="5" t="s">
        <v>2038</v>
      </c>
      <c r="B10" s="6">
        <v>10</v>
      </c>
      <c r="C10" s="6">
        <v>66</v>
      </c>
      <c r="D10" s="6"/>
      <c r="E10" s="6">
        <v>99</v>
      </c>
      <c r="F10" s="6"/>
      <c r="G10" s="6">
        <v>175</v>
      </c>
    </row>
    <row r="11" spans="1:7" x14ac:dyDescent="0.25">
      <c r="A11" s="5" t="s">
        <v>2057</v>
      </c>
      <c r="B11" s="6">
        <v>4</v>
      </c>
      <c r="C11" s="6">
        <v>11</v>
      </c>
      <c r="D11" s="6">
        <v>1</v>
      </c>
      <c r="E11" s="6">
        <v>26</v>
      </c>
      <c r="F11" s="6"/>
      <c r="G11" s="6">
        <v>42</v>
      </c>
    </row>
    <row r="12" spans="1:7" x14ac:dyDescent="0.25">
      <c r="A12" s="5" t="s">
        <v>2050</v>
      </c>
      <c r="B12" s="6">
        <v>2</v>
      </c>
      <c r="C12" s="6">
        <v>24</v>
      </c>
      <c r="D12" s="6">
        <v>1</v>
      </c>
      <c r="E12" s="6">
        <v>40</v>
      </c>
      <c r="F12" s="6"/>
      <c r="G12" s="6">
        <v>67</v>
      </c>
    </row>
    <row r="13" spans="1:7" x14ac:dyDescent="0.25">
      <c r="A13" s="5" t="s">
        <v>2040</v>
      </c>
      <c r="B13" s="6">
        <v>2</v>
      </c>
      <c r="C13" s="6">
        <v>28</v>
      </c>
      <c r="D13" s="6">
        <v>2</v>
      </c>
      <c r="E13" s="6">
        <v>64</v>
      </c>
      <c r="F13" s="6"/>
      <c r="G13" s="6">
        <v>96</v>
      </c>
    </row>
    <row r="14" spans="1:7" x14ac:dyDescent="0.25">
      <c r="A14" s="5" t="s">
        <v>2042</v>
      </c>
      <c r="B14" s="6">
        <v>23</v>
      </c>
      <c r="C14" s="6">
        <v>132</v>
      </c>
      <c r="D14" s="6">
        <v>2</v>
      </c>
      <c r="E14" s="6">
        <v>187</v>
      </c>
      <c r="F14" s="6"/>
      <c r="G14" s="6">
        <v>344</v>
      </c>
    </row>
    <row r="15" spans="1:7" x14ac:dyDescent="0.25">
      <c r="A15" s="5" t="s">
        <v>2032</v>
      </c>
      <c r="B15" s="6"/>
      <c r="C15" s="6"/>
      <c r="D15" s="6"/>
      <c r="E15" s="6"/>
      <c r="F15" s="6"/>
      <c r="G15" s="6"/>
    </row>
    <row r="16" spans="1:7" x14ac:dyDescent="0.25">
      <c r="A16" s="5" t="s">
        <v>2033</v>
      </c>
      <c r="B16" s="6">
        <v>57</v>
      </c>
      <c r="C16" s="6">
        <v>364</v>
      </c>
      <c r="D16" s="6">
        <v>14</v>
      </c>
      <c r="E16" s="6">
        <v>565</v>
      </c>
      <c r="F16" s="6"/>
      <c r="G16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48D5-3ACE-4D88-B47F-55B7C02EE59C}">
  <dimension ref="A1:G31"/>
  <sheetViews>
    <sheetView topLeftCell="A2" workbookViewId="0">
      <selection activeCell="A3" sqref="A3:G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4" t="s">
        <v>6</v>
      </c>
      <c r="B1" t="s">
        <v>2034</v>
      </c>
    </row>
    <row r="2" spans="1:7" x14ac:dyDescent="0.25">
      <c r="A2" s="4" t="s">
        <v>2069</v>
      </c>
      <c r="B2" t="s">
        <v>2034</v>
      </c>
    </row>
    <row r="4" spans="1:7" x14ac:dyDescent="0.25">
      <c r="A4" s="4" t="s">
        <v>2035</v>
      </c>
      <c r="B4" s="4" t="s">
        <v>2071</v>
      </c>
    </row>
    <row r="5" spans="1:7" x14ac:dyDescent="0.25">
      <c r="A5" s="4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  <c r="G5" t="s">
        <v>2033</v>
      </c>
    </row>
    <row r="6" spans="1:7" x14ac:dyDescent="0.25">
      <c r="A6" s="5" t="s">
        <v>2052</v>
      </c>
      <c r="B6" s="6">
        <v>1</v>
      </c>
      <c r="C6" s="6">
        <v>10</v>
      </c>
      <c r="D6" s="6">
        <v>2</v>
      </c>
      <c r="E6" s="6">
        <v>21</v>
      </c>
      <c r="F6" s="6"/>
      <c r="G6" s="6">
        <v>34</v>
      </c>
    </row>
    <row r="7" spans="1:7" x14ac:dyDescent="0.25">
      <c r="A7" s="5" t="s">
        <v>2068</v>
      </c>
      <c r="B7" s="6"/>
      <c r="C7" s="6"/>
      <c r="D7" s="6"/>
      <c r="E7" s="6">
        <v>4</v>
      </c>
      <c r="F7" s="6"/>
      <c r="G7" s="6">
        <v>4</v>
      </c>
    </row>
    <row r="8" spans="1:7" x14ac:dyDescent="0.25">
      <c r="A8" s="5" t="s">
        <v>2045</v>
      </c>
      <c r="B8" s="6">
        <v>4</v>
      </c>
      <c r="C8" s="6">
        <v>21</v>
      </c>
      <c r="D8" s="6">
        <v>1</v>
      </c>
      <c r="E8" s="6">
        <v>34</v>
      </c>
      <c r="F8" s="6"/>
      <c r="G8" s="6">
        <v>60</v>
      </c>
    </row>
    <row r="9" spans="1:7" x14ac:dyDescent="0.25">
      <c r="A9" s="5" t="s">
        <v>2047</v>
      </c>
      <c r="B9" s="6">
        <v>2</v>
      </c>
      <c r="C9" s="6">
        <v>12</v>
      </c>
      <c r="D9" s="6">
        <v>1</v>
      </c>
      <c r="E9" s="6">
        <v>22</v>
      </c>
      <c r="F9" s="6"/>
      <c r="G9" s="6">
        <v>37</v>
      </c>
    </row>
    <row r="10" spans="1:7" x14ac:dyDescent="0.25">
      <c r="A10" s="5" t="s">
        <v>2046</v>
      </c>
      <c r="B10" s="6"/>
      <c r="C10" s="6">
        <v>8</v>
      </c>
      <c r="D10" s="6"/>
      <c r="E10" s="6">
        <v>10</v>
      </c>
      <c r="F10" s="6"/>
      <c r="G10" s="6">
        <v>18</v>
      </c>
    </row>
    <row r="11" spans="1:7" x14ac:dyDescent="0.25">
      <c r="A11" s="5" t="s">
        <v>2056</v>
      </c>
      <c r="B11" s="6">
        <v>1</v>
      </c>
      <c r="C11" s="6">
        <v>7</v>
      </c>
      <c r="D11" s="6"/>
      <c r="E11" s="6">
        <v>9</v>
      </c>
      <c r="F11" s="6"/>
      <c r="G11" s="6">
        <v>17</v>
      </c>
    </row>
    <row r="12" spans="1:7" x14ac:dyDescent="0.25">
      <c r="A12" s="5" t="s">
        <v>2037</v>
      </c>
      <c r="B12" s="6">
        <v>4</v>
      </c>
      <c r="C12" s="6">
        <v>20</v>
      </c>
      <c r="D12" s="6"/>
      <c r="E12" s="6">
        <v>22</v>
      </c>
      <c r="F12" s="6"/>
      <c r="G12" s="6">
        <v>46</v>
      </c>
    </row>
    <row r="13" spans="1:7" x14ac:dyDescent="0.25">
      <c r="A13" s="5" t="s">
        <v>2048</v>
      </c>
      <c r="B13" s="6">
        <v>3</v>
      </c>
      <c r="C13" s="6">
        <v>19</v>
      </c>
      <c r="D13" s="6"/>
      <c r="E13" s="6">
        <v>23</v>
      </c>
      <c r="F13" s="6"/>
      <c r="G13" s="6">
        <v>45</v>
      </c>
    </row>
    <row r="14" spans="1:7" x14ac:dyDescent="0.25">
      <c r="A14" s="5" t="s">
        <v>2061</v>
      </c>
      <c r="B14" s="6">
        <v>1</v>
      </c>
      <c r="C14" s="6">
        <v>6</v>
      </c>
      <c r="D14" s="6"/>
      <c r="E14" s="6">
        <v>10</v>
      </c>
      <c r="F14" s="6"/>
      <c r="G14" s="6">
        <v>17</v>
      </c>
    </row>
    <row r="15" spans="1:7" x14ac:dyDescent="0.25">
      <c r="A15" s="5" t="s">
        <v>2060</v>
      </c>
      <c r="B15" s="6"/>
      <c r="C15" s="6">
        <v>3</v>
      </c>
      <c r="D15" s="6"/>
      <c r="E15" s="6">
        <v>4</v>
      </c>
      <c r="F15" s="6"/>
      <c r="G15" s="6">
        <v>7</v>
      </c>
    </row>
    <row r="16" spans="1:7" x14ac:dyDescent="0.25">
      <c r="A16" s="5" t="s">
        <v>2064</v>
      </c>
      <c r="B16" s="6"/>
      <c r="C16" s="6">
        <v>8</v>
      </c>
      <c r="D16" s="6">
        <v>1</v>
      </c>
      <c r="E16" s="6">
        <v>4</v>
      </c>
      <c r="F16" s="6"/>
      <c r="G16" s="6">
        <v>13</v>
      </c>
    </row>
    <row r="17" spans="1:7" x14ac:dyDescent="0.25">
      <c r="A17" s="5" t="s">
        <v>2051</v>
      </c>
      <c r="B17" s="6">
        <v>1</v>
      </c>
      <c r="C17" s="6">
        <v>6</v>
      </c>
      <c r="D17" s="6">
        <v>1</v>
      </c>
      <c r="E17" s="6">
        <v>13</v>
      </c>
      <c r="F17" s="6"/>
      <c r="G17" s="6">
        <v>21</v>
      </c>
    </row>
    <row r="18" spans="1:7" x14ac:dyDescent="0.25">
      <c r="A18" s="5" t="s">
        <v>2058</v>
      </c>
      <c r="B18" s="6">
        <v>4</v>
      </c>
      <c r="C18" s="6">
        <v>11</v>
      </c>
      <c r="D18" s="6">
        <v>1</v>
      </c>
      <c r="E18" s="6">
        <v>26</v>
      </c>
      <c r="F18" s="6"/>
      <c r="G18" s="6">
        <v>42</v>
      </c>
    </row>
    <row r="19" spans="1:7" x14ac:dyDescent="0.25">
      <c r="A19" s="5" t="s">
        <v>2043</v>
      </c>
      <c r="B19" s="6">
        <v>23</v>
      </c>
      <c r="C19" s="6">
        <v>132</v>
      </c>
      <c r="D19" s="6">
        <v>2</v>
      </c>
      <c r="E19" s="6">
        <v>187</v>
      </c>
      <c r="F19" s="6"/>
      <c r="G19" s="6">
        <v>344</v>
      </c>
    </row>
    <row r="20" spans="1:7" x14ac:dyDescent="0.25">
      <c r="A20" s="5" t="s">
        <v>2059</v>
      </c>
      <c r="B20" s="6"/>
      <c r="C20" s="6">
        <v>4</v>
      </c>
      <c r="D20" s="6"/>
      <c r="E20" s="6">
        <v>4</v>
      </c>
      <c r="F20" s="6"/>
      <c r="G20" s="6">
        <v>8</v>
      </c>
    </row>
    <row r="21" spans="1:7" x14ac:dyDescent="0.25">
      <c r="A21" s="5" t="s">
        <v>2039</v>
      </c>
      <c r="B21" s="6">
        <v>6</v>
      </c>
      <c r="C21" s="6">
        <v>30</v>
      </c>
      <c r="D21" s="6"/>
      <c r="E21" s="6">
        <v>49</v>
      </c>
      <c r="F21" s="6"/>
      <c r="G21" s="6">
        <v>85</v>
      </c>
    </row>
    <row r="22" spans="1:7" x14ac:dyDescent="0.25">
      <c r="A22" s="5" t="s">
        <v>2066</v>
      </c>
      <c r="B22" s="6"/>
      <c r="C22" s="6">
        <v>9</v>
      </c>
      <c r="D22" s="6"/>
      <c r="E22" s="6">
        <v>5</v>
      </c>
      <c r="F22" s="6"/>
      <c r="G22" s="6">
        <v>14</v>
      </c>
    </row>
    <row r="23" spans="1:7" x14ac:dyDescent="0.25">
      <c r="A23" s="5" t="s">
        <v>2055</v>
      </c>
      <c r="B23" s="6">
        <v>1</v>
      </c>
      <c r="C23" s="6">
        <v>5</v>
      </c>
      <c r="D23" s="6">
        <v>1</v>
      </c>
      <c r="E23" s="6">
        <v>9</v>
      </c>
      <c r="F23" s="6"/>
      <c r="G23" s="6">
        <v>16</v>
      </c>
    </row>
    <row r="24" spans="1:7" x14ac:dyDescent="0.25">
      <c r="A24" s="5" t="s">
        <v>2063</v>
      </c>
      <c r="B24" s="6">
        <v>3</v>
      </c>
      <c r="C24" s="6">
        <v>3</v>
      </c>
      <c r="D24" s="6"/>
      <c r="E24" s="6">
        <v>11</v>
      </c>
      <c r="F24" s="6"/>
      <c r="G24" s="6">
        <v>17</v>
      </c>
    </row>
    <row r="25" spans="1:7" x14ac:dyDescent="0.25">
      <c r="A25" s="5" t="s">
        <v>2062</v>
      </c>
      <c r="B25" s="6"/>
      <c r="C25" s="6">
        <v>7</v>
      </c>
      <c r="D25" s="6"/>
      <c r="E25" s="6">
        <v>14</v>
      </c>
      <c r="F25" s="6"/>
      <c r="G25" s="6">
        <v>21</v>
      </c>
    </row>
    <row r="26" spans="1:7" x14ac:dyDescent="0.25">
      <c r="A26" s="5" t="s">
        <v>2054</v>
      </c>
      <c r="B26" s="6">
        <v>1</v>
      </c>
      <c r="C26" s="6">
        <v>15</v>
      </c>
      <c r="D26" s="6">
        <v>2</v>
      </c>
      <c r="E26" s="6">
        <v>17</v>
      </c>
      <c r="F26" s="6"/>
      <c r="G26" s="6">
        <v>35</v>
      </c>
    </row>
    <row r="27" spans="1:7" x14ac:dyDescent="0.25">
      <c r="A27" s="5" t="s">
        <v>2049</v>
      </c>
      <c r="B27" s="6"/>
      <c r="C27" s="6">
        <v>16</v>
      </c>
      <c r="D27" s="6">
        <v>1</v>
      </c>
      <c r="E27" s="6">
        <v>28</v>
      </c>
      <c r="F27" s="6"/>
      <c r="G27" s="6">
        <v>45</v>
      </c>
    </row>
    <row r="28" spans="1:7" x14ac:dyDescent="0.25">
      <c r="A28" s="5" t="s">
        <v>2041</v>
      </c>
      <c r="B28" s="6">
        <v>2</v>
      </c>
      <c r="C28" s="6">
        <v>12</v>
      </c>
      <c r="D28" s="6">
        <v>1</v>
      </c>
      <c r="E28" s="6">
        <v>36</v>
      </c>
      <c r="F28" s="6"/>
      <c r="G28" s="6">
        <v>51</v>
      </c>
    </row>
    <row r="29" spans="1:7" x14ac:dyDescent="0.25">
      <c r="A29" s="5" t="s">
        <v>2065</v>
      </c>
      <c r="B29" s="6"/>
      <c r="C29" s="6"/>
      <c r="D29" s="6"/>
      <c r="E29" s="6">
        <v>3</v>
      </c>
      <c r="F29" s="6"/>
      <c r="G29" s="6">
        <v>3</v>
      </c>
    </row>
    <row r="30" spans="1:7" x14ac:dyDescent="0.25">
      <c r="A30" s="5" t="s">
        <v>2032</v>
      </c>
      <c r="B30" s="6"/>
      <c r="C30" s="6"/>
      <c r="D30" s="6"/>
      <c r="E30" s="6"/>
      <c r="F30" s="6"/>
      <c r="G30" s="6"/>
    </row>
    <row r="31" spans="1:7" x14ac:dyDescent="0.25">
      <c r="A31" s="5" t="s">
        <v>2033</v>
      </c>
      <c r="B31" s="6">
        <v>57</v>
      </c>
      <c r="C31" s="6">
        <v>364</v>
      </c>
      <c r="D31" s="6">
        <v>14</v>
      </c>
      <c r="E31" s="6">
        <v>565</v>
      </c>
      <c r="F31" s="6"/>
      <c r="G31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D65D-D8A9-40E4-B8F4-7F0F5B5C6111}">
  <dimension ref="A1:G19"/>
  <sheetViews>
    <sheetView topLeftCell="A3" workbookViewId="0">
      <selection activeCell="M10" sqref="M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4" t="s">
        <v>2069</v>
      </c>
      <c r="B1" t="s">
        <v>2034</v>
      </c>
    </row>
    <row r="2" spans="1:7" x14ac:dyDescent="0.25">
      <c r="A2" s="4" t="s">
        <v>2086</v>
      </c>
      <c r="B2" t="s">
        <v>2034</v>
      </c>
    </row>
    <row r="4" spans="1:7" x14ac:dyDescent="0.25">
      <c r="A4" s="4" t="s">
        <v>2035</v>
      </c>
      <c r="B4" s="4" t="s">
        <v>2071</v>
      </c>
    </row>
    <row r="5" spans="1:7" x14ac:dyDescent="0.25">
      <c r="A5" s="4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  <c r="G5" t="s">
        <v>2033</v>
      </c>
    </row>
    <row r="6" spans="1:7" x14ac:dyDescent="0.25">
      <c r="A6" s="5" t="s">
        <v>2032</v>
      </c>
      <c r="B6" s="6"/>
      <c r="C6" s="6"/>
      <c r="D6" s="6"/>
      <c r="E6" s="6"/>
      <c r="F6" s="6"/>
      <c r="G6" s="6"/>
    </row>
    <row r="7" spans="1:7" x14ac:dyDescent="0.25">
      <c r="A7" s="5" t="s">
        <v>2074</v>
      </c>
      <c r="B7" s="6">
        <v>6</v>
      </c>
      <c r="C7" s="6">
        <v>36</v>
      </c>
      <c r="D7" s="6">
        <v>1</v>
      </c>
      <c r="E7" s="6">
        <v>49</v>
      </c>
      <c r="F7" s="6"/>
      <c r="G7" s="6">
        <v>92</v>
      </c>
    </row>
    <row r="8" spans="1:7" x14ac:dyDescent="0.25">
      <c r="A8" s="5" t="s">
        <v>2075</v>
      </c>
      <c r="B8" s="6">
        <v>7</v>
      </c>
      <c r="C8" s="6">
        <v>28</v>
      </c>
      <c r="D8" s="6"/>
      <c r="E8" s="6">
        <v>44</v>
      </c>
      <c r="F8" s="6"/>
      <c r="G8" s="6">
        <v>79</v>
      </c>
    </row>
    <row r="9" spans="1:7" x14ac:dyDescent="0.25">
      <c r="A9" s="5" t="s">
        <v>2076</v>
      </c>
      <c r="B9" s="6">
        <v>4</v>
      </c>
      <c r="C9" s="6">
        <v>33</v>
      </c>
      <c r="D9" s="6"/>
      <c r="E9" s="6">
        <v>49</v>
      </c>
      <c r="F9" s="6"/>
      <c r="G9" s="6">
        <v>86</v>
      </c>
    </row>
    <row r="10" spans="1:7" x14ac:dyDescent="0.25">
      <c r="A10" s="5" t="s">
        <v>2077</v>
      </c>
      <c r="B10" s="6">
        <v>1</v>
      </c>
      <c r="C10" s="6">
        <v>30</v>
      </c>
      <c r="D10" s="6">
        <v>1</v>
      </c>
      <c r="E10" s="6">
        <v>46</v>
      </c>
      <c r="F10" s="6"/>
      <c r="G10" s="6">
        <v>78</v>
      </c>
    </row>
    <row r="11" spans="1:7" x14ac:dyDescent="0.25">
      <c r="A11" s="5" t="s">
        <v>2078</v>
      </c>
      <c r="B11" s="6">
        <v>3</v>
      </c>
      <c r="C11" s="6">
        <v>35</v>
      </c>
      <c r="D11" s="6">
        <v>2</v>
      </c>
      <c r="E11" s="6">
        <v>46</v>
      </c>
      <c r="F11" s="6"/>
      <c r="G11" s="6">
        <v>86</v>
      </c>
    </row>
    <row r="12" spans="1:7" x14ac:dyDescent="0.25">
      <c r="A12" s="5" t="s">
        <v>2079</v>
      </c>
      <c r="B12" s="6">
        <v>3</v>
      </c>
      <c r="C12" s="6">
        <v>28</v>
      </c>
      <c r="D12" s="6">
        <v>1</v>
      </c>
      <c r="E12" s="6">
        <v>55</v>
      </c>
      <c r="F12" s="6"/>
      <c r="G12" s="6">
        <v>87</v>
      </c>
    </row>
    <row r="13" spans="1:7" x14ac:dyDescent="0.25">
      <c r="A13" s="5" t="s">
        <v>2080</v>
      </c>
      <c r="B13" s="6">
        <v>4</v>
      </c>
      <c r="C13" s="6">
        <v>31</v>
      </c>
      <c r="D13" s="6">
        <v>1</v>
      </c>
      <c r="E13" s="6">
        <v>58</v>
      </c>
      <c r="F13" s="6"/>
      <c r="G13" s="6">
        <v>94</v>
      </c>
    </row>
    <row r="14" spans="1:7" x14ac:dyDescent="0.25">
      <c r="A14" s="5" t="s">
        <v>2081</v>
      </c>
      <c r="B14" s="6">
        <v>8</v>
      </c>
      <c r="C14" s="6">
        <v>35</v>
      </c>
      <c r="D14" s="6">
        <v>1</v>
      </c>
      <c r="E14" s="6">
        <v>41</v>
      </c>
      <c r="F14" s="6"/>
      <c r="G14" s="6">
        <v>85</v>
      </c>
    </row>
    <row r="15" spans="1:7" x14ac:dyDescent="0.25">
      <c r="A15" s="5" t="s">
        <v>2082</v>
      </c>
      <c r="B15" s="6">
        <v>5</v>
      </c>
      <c r="C15" s="6">
        <v>23</v>
      </c>
      <c r="D15" s="6"/>
      <c r="E15" s="6">
        <v>45</v>
      </c>
      <c r="F15" s="6"/>
      <c r="G15" s="6">
        <v>73</v>
      </c>
    </row>
    <row r="16" spans="1:7" x14ac:dyDescent="0.25">
      <c r="A16" s="5" t="s">
        <v>2083</v>
      </c>
      <c r="B16" s="6">
        <v>6</v>
      </c>
      <c r="C16" s="6">
        <v>26</v>
      </c>
      <c r="D16" s="6">
        <v>1</v>
      </c>
      <c r="E16" s="6">
        <v>45</v>
      </c>
      <c r="F16" s="6"/>
      <c r="G16" s="6">
        <v>78</v>
      </c>
    </row>
    <row r="17" spans="1:7" x14ac:dyDescent="0.25">
      <c r="A17" s="5" t="s">
        <v>2084</v>
      </c>
      <c r="B17" s="6">
        <v>3</v>
      </c>
      <c r="C17" s="6">
        <v>27</v>
      </c>
      <c r="D17" s="6">
        <v>3</v>
      </c>
      <c r="E17" s="6">
        <v>45</v>
      </c>
      <c r="F17" s="6"/>
      <c r="G17" s="6">
        <v>78</v>
      </c>
    </row>
    <row r="18" spans="1:7" x14ac:dyDescent="0.25">
      <c r="A18" s="5" t="s">
        <v>2085</v>
      </c>
      <c r="B18" s="6">
        <v>7</v>
      </c>
      <c r="C18" s="6">
        <v>32</v>
      </c>
      <c r="D18" s="6">
        <v>3</v>
      </c>
      <c r="E18" s="6">
        <v>42</v>
      </c>
      <c r="F18" s="6"/>
      <c r="G18" s="6">
        <v>84</v>
      </c>
    </row>
    <row r="19" spans="1:7" x14ac:dyDescent="0.25">
      <c r="A19" s="5" t="s">
        <v>2033</v>
      </c>
      <c r="B19" s="6">
        <v>57</v>
      </c>
      <c r="C19" s="6">
        <v>364</v>
      </c>
      <c r="D19" s="6">
        <v>14</v>
      </c>
      <c r="E19" s="6">
        <v>565</v>
      </c>
      <c r="F19" s="6"/>
      <c r="G19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744B-9D63-49EE-8410-B951E275EB6E}">
  <dimension ref="A1:H13"/>
  <sheetViews>
    <sheetView zoomScaleNormal="100" workbookViewId="0">
      <selection activeCell="H17" sqref="H17"/>
    </sheetView>
  </sheetViews>
  <sheetFormatPr defaultRowHeight="15.75" x14ac:dyDescent="0.25"/>
  <cols>
    <col min="1" max="1" width="24" customWidth="1"/>
    <col min="2" max="2" width="20.5" customWidth="1"/>
    <col min="3" max="3" width="15.875" customWidth="1"/>
    <col min="4" max="4" width="19.75" customWidth="1"/>
    <col min="5" max="5" width="16.375" customWidth="1"/>
    <col min="6" max="6" width="22.625" customWidth="1"/>
    <col min="7" max="7" width="19" customWidth="1"/>
    <col min="8" max="8" width="21.5" customWidth="1"/>
  </cols>
  <sheetData>
    <row r="1" spans="1:8" x14ac:dyDescent="0.25">
      <c r="A1" s="8" t="s">
        <v>2087</v>
      </c>
      <c r="B1" s="8" t="s">
        <v>2088</v>
      </c>
      <c r="C1" s="8" t="s">
        <v>2089</v>
      </c>
      <c r="D1" s="8" t="s">
        <v>2090</v>
      </c>
      <c r="E1" s="8" t="s">
        <v>2091</v>
      </c>
      <c r="F1" s="8" t="s">
        <v>2092</v>
      </c>
      <c r="G1" s="8" t="s">
        <v>2093</v>
      </c>
      <c r="H1" s="8" t="s">
        <v>2094</v>
      </c>
    </row>
    <row r="2" spans="1:8" x14ac:dyDescent="0.25">
      <c r="A2" t="s">
        <v>2095</v>
      </c>
      <c r="B2">
        <f>COUNTIFS(Crowdfunding!D2:D1001, "&lt;1000",Crowdfunding!F2:F1001, "=successful")</f>
        <v>30</v>
      </c>
      <c r="C2">
        <f>COUNTIFS(Crowdfunding!D2:D1001, "&lt;1000", Crowdfunding!F2:F1001, "=failed")</f>
        <v>20</v>
      </c>
      <c r="D2">
        <f>COUNTIFS(Crowdfunding!D2:D1001, "&lt;1000",Crowdfunding!F2:F1001, "=canceled")</f>
        <v>1</v>
      </c>
      <c r="E2">
        <f>COUNTIFS(Crowdfunding!D2:D1001, "&lt;1000")</f>
        <v>51</v>
      </c>
      <c r="F2">
        <f>ROUND((B2/E2)*100, 0)</f>
        <v>59</v>
      </c>
      <c r="G2">
        <f>ROUNDUP((C2/E2)*100, 0)</f>
        <v>40</v>
      </c>
      <c r="H2">
        <f>ROUNDUP((D2/E2)*100, 0)</f>
        <v>2</v>
      </c>
    </row>
    <row r="3" spans="1:8" x14ac:dyDescent="0.25">
      <c r="A3" t="s">
        <v>2096</v>
      </c>
      <c r="B3">
        <f>COUNTIFS(Crowdfunding!D2:D1001, "&gt;=1000", Crowdfunding!D2:D1001, "&lt;=4999", Crowdfunding!F2:F1001, "=successful")</f>
        <v>191</v>
      </c>
      <c r="C3">
        <f>COUNTIFS(Crowdfunding!D2:D1001, "&gt;=1000", Crowdfunding!D2:D1001, "&lt;=4999", Crowdfunding!F2:F1001, "=failed")</f>
        <v>38</v>
      </c>
      <c r="D3">
        <f>COUNTIFS(Crowdfunding!D2:D1001, "&gt;=1000", Crowdfunding!D2:D1001, "&lt;=4999", Crowdfunding!F2:F1001, "=canceled")</f>
        <v>2</v>
      </c>
      <c r="E3">
        <f>COUNTIFS(Crowdfunding!D2:D1001, "&gt;=1000", Crowdfunding!D2:D1001, "&lt;=4999")</f>
        <v>234</v>
      </c>
      <c r="F3">
        <f t="shared" ref="F3:F13" si="0">ROUND((B3/E3)*100, 0)</f>
        <v>82</v>
      </c>
      <c r="G3">
        <f t="shared" ref="G3:G13" si="1">ROUNDUP((C3/E3)*100, 0)</f>
        <v>17</v>
      </c>
      <c r="H3">
        <f t="shared" ref="H3:H13" si="2">ROUNDUP((D3/E3)*100, 0)</f>
        <v>1</v>
      </c>
    </row>
    <row r="4" spans="1:8" x14ac:dyDescent="0.25">
      <c r="A4" t="s">
        <v>2097</v>
      </c>
      <c r="B4">
        <f>COUNTIFS(Crowdfunding!D2:D1001, "&gt;=5000", Crowdfunding!D2:D1001, "&lt;=9999", Crowdfunding!F2:F1001, "=successful")</f>
        <v>164</v>
      </c>
      <c r="C4">
        <f>COUNTIFS(Crowdfunding!D2:D1001, "&gt;=5000", Crowdfunding!D2:D1001, "&lt;=9999", Crowdfunding!F2:F1001, "=failed")</f>
        <v>126</v>
      </c>
      <c r="D4">
        <f>COUNTIFS(Crowdfunding!D2:D1001, "&gt;=5000", Crowdfunding!D2:D1001, "&lt;=49999", Crowdfunding!F2:F1001, "=canceled")</f>
        <v>26</v>
      </c>
      <c r="E4">
        <f>COUNTIFS(Crowdfunding!D2:D1001, "&gt;=5000", Crowdfunding!D2:D1001, "&lt;=49999")</f>
        <v>402</v>
      </c>
      <c r="F4">
        <f t="shared" si="0"/>
        <v>41</v>
      </c>
      <c r="G4">
        <f t="shared" si="1"/>
        <v>32</v>
      </c>
      <c r="H4">
        <f t="shared" si="2"/>
        <v>7</v>
      </c>
    </row>
    <row r="5" spans="1:8" x14ac:dyDescent="0.25">
      <c r="A5" t="s">
        <v>2098</v>
      </c>
      <c r="B5">
        <f>COUNTIFS(Crowdfunding!D2:D1001, "&gt;=10000", Crowdfunding!D2:D1001, "&lt;=14999", Crowdfunding!F2:F1001, "=successful")</f>
        <v>4</v>
      </c>
      <c r="C5">
        <f>COUNTIFS(Crowdfunding!D2:D1001, "&gt;=10000", Crowdfunding!D2:D1001, "&lt;=14999", Crowdfunding!F2:F1001, "=failed")</f>
        <v>5</v>
      </c>
      <c r="D5">
        <f>COUNTIFS(Crowdfunding!D2:D1001, "&gt;=10000", Crowdfunding!D2:D1001, "&lt;=14999", Crowdfunding!F2:F1001, "=canceled")</f>
        <v>0</v>
      </c>
      <c r="E5">
        <f>COUNTIFS(Crowdfunding!D2:D1001, "&gt;=10000", Crowdfunding!D2:D1001, "&lt;=14999")</f>
        <v>9</v>
      </c>
      <c r="F5">
        <f t="shared" si="0"/>
        <v>44</v>
      </c>
      <c r="G5">
        <f t="shared" si="1"/>
        <v>56</v>
      </c>
      <c r="H5">
        <f t="shared" si="2"/>
        <v>0</v>
      </c>
    </row>
    <row r="6" spans="1:8" x14ac:dyDescent="0.25">
      <c r="A6" t="s">
        <v>2099</v>
      </c>
      <c r="B6">
        <f>COUNTIFS(Crowdfunding!D2:D1001, "&gt;=15000", Crowdfunding!D2:D1001, "&lt;=19999", Crowdfunding!F2:F1001, "=successful")</f>
        <v>10</v>
      </c>
      <c r="C6">
        <f>COUNTIFS(Crowdfunding!D2:D1001, "&gt;=15000", Crowdfunding!D2:D1001, "&lt;=19999", Crowdfunding!F2:F1001, "=failed")</f>
        <v>0</v>
      </c>
      <c r="D6">
        <f>COUNTIFS(Crowdfunding!D2:D1001, "&gt;=15000", Crowdfunding!D2:D1001, "&lt;=19999", Crowdfunding!F2:F1001, "=canceled")</f>
        <v>0</v>
      </c>
      <c r="E6">
        <f>COUNTIFS(Crowdfunding!D2:D1001, "&gt;=15000", Crowdfunding!D2:D1001, "&lt;=19999")</f>
        <v>10</v>
      </c>
      <c r="F6">
        <f t="shared" si="0"/>
        <v>100</v>
      </c>
      <c r="G6">
        <f t="shared" si="1"/>
        <v>0</v>
      </c>
      <c r="H6">
        <f t="shared" si="2"/>
        <v>0</v>
      </c>
    </row>
    <row r="7" spans="1:8" x14ac:dyDescent="0.25">
      <c r="A7" t="s">
        <v>2100</v>
      </c>
      <c r="B7">
        <f>COUNTIFS(Crowdfunding!D2:D1001, "&gt;=20000", Crowdfunding!D2:D1001, "&lt;=24999", Crowdfunding!F2:F1001, "=successful")</f>
        <v>7</v>
      </c>
      <c r="C7">
        <f>COUNTIFS(Crowdfunding!D2:D1001, "&gt;=20000", Crowdfunding!D2:D1001, "&lt;=24999", Crowdfunding!F2:F1001, "=failed")</f>
        <v>0</v>
      </c>
      <c r="D7">
        <f>COUNTIFS(Crowdfunding!D2:D1001, "&gt;=20000", Crowdfunding!D2:D1001, "&lt;=24999", Crowdfunding!F2:F1001, "=canceled")</f>
        <v>0</v>
      </c>
      <c r="E7">
        <f>COUNTIFS(Crowdfunding!D2:D1001, "&gt;=20000", Crowdfunding!D2:D1001, "&lt;=24999")</f>
        <v>7</v>
      </c>
      <c r="F7">
        <f t="shared" si="0"/>
        <v>100</v>
      </c>
      <c r="G7">
        <f t="shared" si="1"/>
        <v>0</v>
      </c>
      <c r="H7">
        <f t="shared" si="2"/>
        <v>0</v>
      </c>
    </row>
    <row r="8" spans="1:8" x14ac:dyDescent="0.25">
      <c r="A8" t="s">
        <v>2101</v>
      </c>
      <c r="B8">
        <f>COUNTIFS(Crowdfunding!D2:D1001, "&gt;=25000", Crowdfunding!D2:D1001, "&lt;=29999", Crowdfunding!F2:F1001, "=successful")</f>
        <v>11</v>
      </c>
      <c r="C8">
        <f>COUNTIFS(Crowdfunding!D2:D1001, "&gt;=25000", Crowdfunding!D2:D1001, "&lt;=29999", Crowdfunding!F2:F1001, "=failed")</f>
        <v>3</v>
      </c>
      <c r="D8">
        <f>COUNTIFS(Crowdfunding!D2:D1001, "&gt;=25000", Crowdfunding!D2:D1001, "&lt;=29999", Crowdfunding!F2:F1001, "=canceled")</f>
        <v>0</v>
      </c>
      <c r="E8">
        <f>COUNTIFS(Crowdfunding!D2:D1001, "&gt;=25000", Crowdfunding!D2:D1001, "&lt;=29999")</f>
        <v>14</v>
      </c>
      <c r="F8">
        <f t="shared" si="0"/>
        <v>79</v>
      </c>
      <c r="G8">
        <f t="shared" si="1"/>
        <v>22</v>
      </c>
      <c r="H8">
        <f t="shared" si="2"/>
        <v>0</v>
      </c>
    </row>
    <row r="9" spans="1:8" x14ac:dyDescent="0.25">
      <c r="A9" t="s">
        <v>2102</v>
      </c>
      <c r="B9">
        <f>COUNTIFS(Crowdfunding!D2:D1001, "&gt;=30000", Crowdfunding!D2:D1001, "&lt;=34999", Crowdfunding!F2:F1001, "=successful")</f>
        <v>7</v>
      </c>
      <c r="C9">
        <f>COUNTIFS(Crowdfunding!D2:D1001, "&gt;=30000", Crowdfunding!D2:D1001, "&lt;=34999", Crowdfunding!F2:F1001, "=failed")</f>
        <v>0</v>
      </c>
      <c r="D9">
        <f>COUNTIFS(Crowdfunding!D2:D1001, "&gt;=30000", Crowdfunding!D2:D1001, "&lt;=34999", Crowdfunding!F2:F1001, "=canceled")</f>
        <v>0</v>
      </c>
      <c r="E9">
        <f>COUNTIFS(Crowdfunding!D2:D1001, "&gt;=30000", Crowdfunding!D2:D1001, "&lt;=34999")</f>
        <v>7</v>
      </c>
      <c r="F9">
        <f t="shared" si="0"/>
        <v>100</v>
      </c>
      <c r="G9">
        <f t="shared" si="1"/>
        <v>0</v>
      </c>
      <c r="H9">
        <f t="shared" si="2"/>
        <v>0</v>
      </c>
    </row>
    <row r="10" spans="1:8" x14ac:dyDescent="0.25">
      <c r="A10" t="s">
        <v>2103</v>
      </c>
      <c r="B10">
        <f>COUNTIFS(Crowdfunding!D2:D1001, "&gt;=35000", Crowdfunding!D2:D1001, "&lt;=39999", Crowdfunding!F2:F1001, "=successful")</f>
        <v>8</v>
      </c>
      <c r="C10">
        <f>COUNTIFS(Crowdfunding!D2:D1001, "&gt;=35000", Crowdfunding!D2:D1001, "&lt;=39999", Crowdfunding!F2:F1001, "=failed")</f>
        <v>3</v>
      </c>
      <c r="D10">
        <f>COUNTIFS(Crowdfunding!D2:D1001, "&gt;=35000", Crowdfunding!D2:D1001, "&lt;=39999", Crowdfunding!F2:F1001, "=canceled")</f>
        <v>1</v>
      </c>
      <c r="E10">
        <f>COUNTIFS(Crowdfunding!D2:D1001, "&gt;=35000", Crowdfunding!D2:D1001, "&lt;=39999")</f>
        <v>12</v>
      </c>
      <c r="F10">
        <f t="shared" si="0"/>
        <v>67</v>
      </c>
      <c r="G10">
        <f t="shared" si="1"/>
        <v>25</v>
      </c>
      <c r="H10">
        <f t="shared" si="2"/>
        <v>9</v>
      </c>
    </row>
    <row r="11" spans="1:8" x14ac:dyDescent="0.25">
      <c r="A11" t="s">
        <v>2104</v>
      </c>
      <c r="B11">
        <f>COUNTIFS(Crowdfunding!D2:D1001, "&gt;=40000", Crowdfunding!D2:D1001, "&lt;=44999", Crowdfunding!F2:F1001, "=successful")</f>
        <v>11</v>
      </c>
      <c r="C11">
        <f>COUNTIFS(Crowdfunding!D2:D1001, "&gt;=40000", Crowdfunding!D2:D1001, "&lt;=44999", Crowdfunding!F2:F1001, "=failed")</f>
        <v>3</v>
      </c>
      <c r="D11">
        <f>COUNTIFS(Crowdfunding!D2:D1001, "&gt;=40000", Crowdfunding!D2:D1001, "&lt;=44999", Crowdfunding!F2:F1001, "=canceled")</f>
        <v>0</v>
      </c>
      <c r="E11">
        <f>COUNTIFS(Crowdfunding!D2:D1001, "&gt;=40000", Crowdfunding!D2:D1001, "&lt;=44999")</f>
        <v>15</v>
      </c>
      <c r="F11">
        <f t="shared" si="0"/>
        <v>73</v>
      </c>
      <c r="G11">
        <f t="shared" si="1"/>
        <v>20</v>
      </c>
      <c r="H11">
        <f t="shared" si="2"/>
        <v>0</v>
      </c>
    </row>
    <row r="12" spans="1:8" x14ac:dyDescent="0.25">
      <c r="A12" t="s">
        <v>2105</v>
      </c>
      <c r="B12">
        <f>COUNTIFS(Crowdfunding!D2:D1001, "&gt;=45000", Crowdfunding!D2:D1001, "&lt;=49999", Crowdfunding!F2:F1001, "=successful")</f>
        <v>8</v>
      </c>
      <c r="C12">
        <f>COUNTIFS(Crowdfunding!D2:D1001, "&gt;=45000", Crowdfunding!D2:D1001, "&lt;=49999", Crowdfunding!F2:F1001, "=failed")</f>
        <v>3</v>
      </c>
      <c r="D12">
        <f>COUNTIFS(Crowdfunding!D2:D1001, "&gt;=45000", Crowdfunding!D2:D1001, "&lt;=49999", Crowdfunding!F2:F1001, "=canceled")</f>
        <v>0</v>
      </c>
      <c r="E12">
        <f>COUNTIFS(Crowdfunding!D2:D1001, "&gt;=45000", Crowdfunding!D2:D1001, "&lt;=49999")</f>
        <v>11</v>
      </c>
      <c r="F12">
        <f t="shared" si="0"/>
        <v>73</v>
      </c>
      <c r="G12">
        <f t="shared" si="1"/>
        <v>28</v>
      </c>
      <c r="H12">
        <f t="shared" si="2"/>
        <v>0</v>
      </c>
    </row>
    <row r="13" spans="1:8" x14ac:dyDescent="0.25">
      <c r="A13" t="s">
        <v>2106</v>
      </c>
      <c r="B13">
        <f>COUNTIFS(Crowdfunding!D2:D1001, "&gt;=50000",  Crowdfunding!F2:F1001, "=successful")</f>
        <v>114</v>
      </c>
      <c r="C13">
        <f>COUNTIFS(Crowdfunding!D2:D1001, "&gt;=50000", Crowdfunding!F2:F1001, "=failed")</f>
        <v>163</v>
      </c>
      <c r="D13">
        <f>COUNTIFS(Crowdfunding!D2:D1001, "&gt;=50000", Crowdfunding!F2:F1001, "=canceled")</f>
        <v>28</v>
      </c>
      <c r="E13">
        <f>COUNTIF(Crowdfunding!D2:D1001, "&gt;=50000")</f>
        <v>313</v>
      </c>
      <c r="F13">
        <f t="shared" si="0"/>
        <v>36</v>
      </c>
      <c r="G13">
        <f t="shared" si="1"/>
        <v>53</v>
      </c>
      <c r="H13">
        <f t="shared" si="2"/>
        <v>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EF3E-2EF3-4B2A-831D-E4F6E538DC37}">
  <dimension ref="A3:H568"/>
  <sheetViews>
    <sheetView workbookViewId="0">
      <selection activeCell="G18" sqref="G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4" width="6.875" bestFit="1" customWidth="1"/>
    <col min="5" max="5" width="11" bestFit="1" customWidth="1"/>
    <col min="6" max="6" width="16.5" bestFit="1" customWidth="1"/>
    <col min="7" max="8" width="21.625" bestFit="1" customWidth="1"/>
    <col min="9" max="9" width="26.625" bestFit="1" customWidth="1"/>
    <col min="10" max="21" width="2.875" bestFit="1" customWidth="1"/>
    <col min="22" max="22" width="3.875" bestFit="1" customWidth="1"/>
    <col min="23" max="25" width="2.875" bestFit="1" customWidth="1"/>
    <col min="26" max="27" width="3.875" bestFit="1" customWidth="1"/>
    <col min="28" max="29" width="2.875" bestFit="1" customWidth="1"/>
    <col min="30" max="30" width="3.875" bestFit="1" customWidth="1"/>
    <col min="31" max="31" width="2.875" bestFit="1" customWidth="1"/>
    <col min="32" max="33" width="3.875" bestFit="1" customWidth="1"/>
    <col min="34" max="34" width="2.875" bestFit="1" customWidth="1"/>
    <col min="35" max="36" width="3.875" bestFit="1" customWidth="1"/>
    <col min="37" max="42" width="2.875" bestFit="1" customWidth="1"/>
    <col min="43" max="43" width="3.875" bestFit="1" customWidth="1"/>
    <col min="44" max="44" width="2.875" bestFit="1" customWidth="1"/>
    <col min="45" max="51" width="3.875" bestFit="1" customWidth="1"/>
    <col min="52" max="54" width="2.875" bestFit="1" customWidth="1"/>
    <col min="55" max="59" width="3.875" bestFit="1" customWidth="1"/>
    <col min="60" max="60" width="2.875" bestFit="1" customWidth="1"/>
    <col min="61" max="63" width="3.875" bestFit="1" customWidth="1"/>
    <col min="64" max="64" width="2.875" bestFit="1" customWidth="1"/>
    <col min="65" max="69" width="3.875" bestFit="1" customWidth="1"/>
    <col min="70" max="70" width="2.875" bestFit="1" customWidth="1"/>
    <col min="71" max="71" width="3.875" bestFit="1" customWidth="1"/>
    <col min="72" max="72" width="2.875" bestFit="1" customWidth="1"/>
    <col min="73" max="82" width="3.875" bestFit="1" customWidth="1"/>
    <col min="83" max="83" width="2.875" bestFit="1" customWidth="1"/>
    <col min="84" max="84" width="3.875" bestFit="1" customWidth="1"/>
    <col min="85" max="85" width="2.875" bestFit="1" customWidth="1"/>
    <col min="86" max="86" width="3.875" bestFit="1" customWidth="1"/>
    <col min="87" max="87" width="2.875" bestFit="1" customWidth="1"/>
    <col min="88" max="165" width="3.875" bestFit="1" customWidth="1"/>
    <col min="166" max="166" width="4.875" bestFit="1" customWidth="1"/>
    <col min="167" max="272" width="3.875" bestFit="1" customWidth="1"/>
    <col min="273" max="273" width="4.875" bestFit="1" customWidth="1"/>
    <col min="274" max="289" width="3.875" bestFit="1" customWidth="1"/>
    <col min="290" max="290" width="4.875" bestFit="1" customWidth="1"/>
    <col min="291" max="291" width="3.875" bestFit="1" customWidth="1"/>
    <col min="292" max="292" width="4.875" bestFit="1" customWidth="1"/>
    <col min="293" max="299" width="3.875" bestFit="1" customWidth="1"/>
    <col min="300" max="300" width="4.875" bestFit="1" customWidth="1"/>
    <col min="301" max="305" width="3.875" bestFit="1" customWidth="1"/>
    <col min="306" max="307" width="4.875" bestFit="1" customWidth="1"/>
    <col min="308" max="311" width="3.875" bestFit="1" customWidth="1"/>
    <col min="312" max="312" width="4.875" bestFit="1" customWidth="1"/>
    <col min="313" max="320" width="3.875" bestFit="1" customWidth="1"/>
    <col min="321" max="321" width="4.875" bestFit="1" customWidth="1"/>
    <col min="322" max="341" width="3.875" bestFit="1" customWidth="1"/>
    <col min="342" max="562" width="4.875" bestFit="1" customWidth="1"/>
    <col min="563" max="563" width="6.875" bestFit="1" customWidth="1"/>
    <col min="564" max="564" width="11" bestFit="1" customWidth="1"/>
    <col min="565" max="645" width="4.875" bestFit="1" customWidth="1"/>
    <col min="646" max="646" width="14.25" bestFit="1" customWidth="1"/>
    <col min="647" max="647" width="8.625" bestFit="1" customWidth="1"/>
    <col min="648" max="648" width="11.75" bestFit="1" customWidth="1"/>
    <col min="649" max="649" width="11" bestFit="1" customWidth="1"/>
  </cols>
  <sheetData>
    <row r="3" spans="1:8" x14ac:dyDescent="0.25">
      <c r="G3" t="s">
        <v>2114</v>
      </c>
    </row>
    <row r="4" spans="1:8" x14ac:dyDescent="0.25">
      <c r="A4" s="4" t="s">
        <v>2035</v>
      </c>
      <c r="B4" s="4" t="s">
        <v>2071</v>
      </c>
      <c r="G4" t="s">
        <v>2107</v>
      </c>
      <c r="H4">
        <f>AVERAGE(Crowdfunding!G2:G1001)</f>
        <v>727.005</v>
      </c>
    </row>
    <row r="5" spans="1:8" x14ac:dyDescent="0.25">
      <c r="A5" s="4" t="s">
        <v>2031</v>
      </c>
      <c r="B5" t="s">
        <v>14</v>
      </c>
      <c r="C5" t="s">
        <v>20</v>
      </c>
      <c r="D5" t="s">
        <v>2032</v>
      </c>
      <c r="E5" t="s">
        <v>2033</v>
      </c>
      <c r="G5" t="s">
        <v>2108</v>
      </c>
      <c r="H5">
        <f>MEDIAN(Crowdfunding!G2:G1001)</f>
        <v>184.5</v>
      </c>
    </row>
    <row r="6" spans="1:8" x14ac:dyDescent="0.25">
      <c r="A6" s="5">
        <v>0</v>
      </c>
      <c r="B6" s="6">
        <v>2</v>
      </c>
      <c r="C6" s="6"/>
      <c r="D6" s="6"/>
      <c r="E6" s="6">
        <v>2</v>
      </c>
      <c r="G6" t="s">
        <v>2109</v>
      </c>
      <c r="H6">
        <f>MODE(Crowdfunding!G2:G1001)</f>
        <v>1</v>
      </c>
    </row>
    <row r="7" spans="1:8" x14ac:dyDescent="0.25">
      <c r="A7" s="5">
        <v>1</v>
      </c>
      <c r="B7" s="6">
        <v>17</v>
      </c>
      <c r="C7" s="6"/>
      <c r="D7" s="6"/>
      <c r="E7" s="6">
        <v>17</v>
      </c>
      <c r="G7" t="s">
        <v>2110</v>
      </c>
      <c r="H7">
        <f>MAX(Crowdfunding!G2:G1001)</f>
        <v>7295</v>
      </c>
    </row>
    <row r="8" spans="1:8" x14ac:dyDescent="0.25">
      <c r="A8" s="5">
        <v>5</v>
      </c>
      <c r="B8" s="6">
        <v>2</v>
      </c>
      <c r="C8" s="6"/>
      <c r="D8" s="6"/>
      <c r="E8" s="6">
        <v>2</v>
      </c>
      <c r="G8" t="s">
        <v>2111</v>
      </c>
      <c r="H8">
        <f>MIN(Crowdfunding!G2:G1001)</f>
        <v>0</v>
      </c>
    </row>
    <row r="9" spans="1:8" x14ac:dyDescent="0.25">
      <c r="A9" s="5">
        <v>6</v>
      </c>
      <c r="B9" s="6">
        <v>1</v>
      </c>
      <c r="C9" s="6"/>
      <c r="D9" s="6"/>
      <c r="E9" s="6">
        <v>1</v>
      </c>
      <c r="G9" t="s">
        <v>2112</v>
      </c>
      <c r="H9">
        <f>_xlfn.VAR.S(Crowdfunding!G2:G1001)</f>
        <v>1294413.9329079078</v>
      </c>
    </row>
    <row r="10" spans="1:8" x14ac:dyDescent="0.25">
      <c r="A10" s="5">
        <v>7</v>
      </c>
      <c r="B10" s="6">
        <v>2</v>
      </c>
      <c r="C10" s="6"/>
      <c r="D10" s="6"/>
      <c r="E10" s="6">
        <v>2</v>
      </c>
      <c r="G10" t="s">
        <v>2113</v>
      </c>
      <c r="H10">
        <f>_xlfn.STDEV.S(Crowdfunding!G2:G1001)</f>
        <v>1137.7231354366966</v>
      </c>
    </row>
    <row r="11" spans="1:8" x14ac:dyDescent="0.25">
      <c r="A11" s="5">
        <v>9</v>
      </c>
      <c r="B11" s="6">
        <v>2</v>
      </c>
      <c r="C11" s="6"/>
      <c r="D11" s="6"/>
      <c r="E11" s="6">
        <v>2</v>
      </c>
    </row>
    <row r="12" spans="1:8" x14ac:dyDescent="0.25">
      <c r="A12" s="5">
        <v>10</v>
      </c>
      <c r="B12" s="6">
        <v>4</v>
      </c>
      <c r="C12" s="6"/>
      <c r="D12" s="6"/>
      <c r="E12" s="6">
        <v>4</v>
      </c>
    </row>
    <row r="13" spans="1:8" x14ac:dyDescent="0.25">
      <c r="A13" s="5">
        <v>12</v>
      </c>
      <c r="B13" s="6">
        <v>2</v>
      </c>
      <c r="C13" s="6"/>
      <c r="D13" s="6"/>
      <c r="E13" s="6">
        <v>2</v>
      </c>
    </row>
    <row r="14" spans="1:8" x14ac:dyDescent="0.25">
      <c r="A14" s="5">
        <v>13</v>
      </c>
      <c r="B14" s="6">
        <v>2</v>
      </c>
      <c r="C14" s="6"/>
      <c r="D14" s="6"/>
      <c r="E14" s="6">
        <v>2</v>
      </c>
    </row>
    <row r="15" spans="1:8" x14ac:dyDescent="0.25">
      <c r="A15" s="5">
        <v>14</v>
      </c>
      <c r="B15" s="6">
        <v>2</v>
      </c>
      <c r="C15" s="6"/>
      <c r="D15" s="6"/>
      <c r="E15" s="6">
        <v>2</v>
      </c>
    </row>
    <row r="16" spans="1:8" x14ac:dyDescent="0.25">
      <c r="A16" s="5">
        <v>15</v>
      </c>
      <c r="B16" s="6">
        <v>6</v>
      </c>
      <c r="C16" s="6"/>
      <c r="D16" s="6"/>
      <c r="E16" s="6">
        <v>6</v>
      </c>
    </row>
    <row r="17" spans="1:5" x14ac:dyDescent="0.25">
      <c r="A17" s="5">
        <v>16</v>
      </c>
      <c r="B17" s="6">
        <v>4</v>
      </c>
      <c r="C17" s="6">
        <v>1</v>
      </c>
      <c r="D17" s="6"/>
      <c r="E17" s="6">
        <v>5</v>
      </c>
    </row>
    <row r="18" spans="1:5" x14ac:dyDescent="0.25">
      <c r="A18" s="5">
        <v>17</v>
      </c>
      <c r="B18" s="6">
        <v>3</v>
      </c>
      <c r="C18" s="6"/>
      <c r="D18" s="6"/>
      <c r="E18" s="6">
        <v>3</v>
      </c>
    </row>
    <row r="19" spans="1:5" x14ac:dyDescent="0.25">
      <c r="A19" s="5">
        <v>18</v>
      </c>
      <c r="B19" s="6">
        <v>2</v>
      </c>
      <c r="C19" s="6"/>
      <c r="D19" s="6"/>
      <c r="E19" s="6">
        <v>2</v>
      </c>
    </row>
    <row r="20" spans="1:5" x14ac:dyDescent="0.25">
      <c r="A20" s="5">
        <v>19</v>
      </c>
      <c r="B20" s="6">
        <v>3</v>
      </c>
      <c r="C20" s="6"/>
      <c r="D20" s="6"/>
      <c r="E20" s="6">
        <v>3</v>
      </c>
    </row>
    <row r="21" spans="1:5" x14ac:dyDescent="0.25">
      <c r="A21" s="5">
        <v>21</v>
      </c>
      <c r="B21" s="6">
        <v>3</v>
      </c>
      <c r="C21" s="6"/>
      <c r="D21" s="6"/>
      <c r="E21" s="6">
        <v>3</v>
      </c>
    </row>
    <row r="22" spans="1:5" x14ac:dyDescent="0.25">
      <c r="A22" s="5">
        <v>22</v>
      </c>
      <c r="B22" s="6">
        <v>1</v>
      </c>
      <c r="C22" s="6"/>
      <c r="D22" s="6"/>
      <c r="E22" s="6">
        <v>1</v>
      </c>
    </row>
    <row r="23" spans="1:5" x14ac:dyDescent="0.25">
      <c r="A23" s="5">
        <v>23</v>
      </c>
      <c r="B23" s="6">
        <v>1</v>
      </c>
      <c r="C23" s="6"/>
      <c r="D23" s="6"/>
      <c r="E23" s="6">
        <v>1</v>
      </c>
    </row>
    <row r="24" spans="1:5" x14ac:dyDescent="0.25">
      <c r="A24" s="5">
        <v>24</v>
      </c>
      <c r="B24" s="6">
        <v>3</v>
      </c>
      <c r="C24" s="6"/>
      <c r="D24" s="6"/>
      <c r="E24" s="6">
        <v>3</v>
      </c>
    </row>
    <row r="25" spans="1:5" x14ac:dyDescent="0.25">
      <c r="A25" s="5">
        <v>25</v>
      </c>
      <c r="B25" s="6">
        <v>2</v>
      </c>
      <c r="C25" s="6"/>
      <c r="D25" s="6"/>
      <c r="E25" s="6">
        <v>2</v>
      </c>
    </row>
    <row r="26" spans="1:5" x14ac:dyDescent="0.25">
      <c r="A26" s="5">
        <v>26</v>
      </c>
      <c r="B26" s="6">
        <v>3</v>
      </c>
      <c r="C26" s="6">
        <v>1</v>
      </c>
      <c r="D26" s="6"/>
      <c r="E26" s="6">
        <v>4</v>
      </c>
    </row>
    <row r="27" spans="1:5" x14ac:dyDescent="0.25">
      <c r="A27" s="5">
        <v>27</v>
      </c>
      <c r="B27" s="6">
        <v>2</v>
      </c>
      <c r="C27" s="6">
        <v>1</v>
      </c>
      <c r="D27" s="6"/>
      <c r="E27" s="6">
        <v>3</v>
      </c>
    </row>
    <row r="28" spans="1:5" x14ac:dyDescent="0.25">
      <c r="A28" s="5">
        <v>29</v>
      </c>
      <c r="B28" s="6">
        <v>1</v>
      </c>
      <c r="C28" s="6"/>
      <c r="D28" s="6"/>
      <c r="E28" s="6">
        <v>1</v>
      </c>
    </row>
    <row r="29" spans="1:5" x14ac:dyDescent="0.25">
      <c r="A29" s="5">
        <v>30</v>
      </c>
      <c r="B29" s="6">
        <v>2</v>
      </c>
      <c r="C29" s="6"/>
      <c r="D29" s="6"/>
      <c r="E29" s="6">
        <v>2</v>
      </c>
    </row>
    <row r="30" spans="1:5" x14ac:dyDescent="0.25">
      <c r="A30" s="5">
        <v>31</v>
      </c>
      <c r="B30" s="6">
        <v>5</v>
      </c>
      <c r="C30" s="6"/>
      <c r="D30" s="6"/>
      <c r="E30" s="6">
        <v>5</v>
      </c>
    </row>
    <row r="31" spans="1:5" x14ac:dyDescent="0.25">
      <c r="A31" s="5">
        <v>32</v>
      </c>
      <c r="B31" s="6">
        <v>2</v>
      </c>
      <c r="C31" s="6">
        <v>2</v>
      </c>
      <c r="D31" s="6"/>
      <c r="E31" s="6">
        <v>4</v>
      </c>
    </row>
    <row r="32" spans="1:5" x14ac:dyDescent="0.25">
      <c r="A32" s="5">
        <v>33</v>
      </c>
      <c r="B32" s="6">
        <v>3</v>
      </c>
      <c r="C32" s="6"/>
      <c r="D32" s="6"/>
      <c r="E32" s="6">
        <v>3</v>
      </c>
    </row>
    <row r="33" spans="1:5" x14ac:dyDescent="0.25">
      <c r="A33" s="5">
        <v>34</v>
      </c>
      <c r="B33" s="6">
        <v>1</v>
      </c>
      <c r="C33" s="6">
        <v>1</v>
      </c>
      <c r="D33" s="6"/>
      <c r="E33" s="6">
        <v>2</v>
      </c>
    </row>
    <row r="34" spans="1:5" x14ac:dyDescent="0.25">
      <c r="A34" s="5">
        <v>35</v>
      </c>
      <c r="B34" s="6">
        <v>3</v>
      </c>
      <c r="C34" s="6"/>
      <c r="D34" s="6"/>
      <c r="E34" s="6">
        <v>3</v>
      </c>
    </row>
    <row r="35" spans="1:5" x14ac:dyDescent="0.25">
      <c r="A35" s="5">
        <v>36</v>
      </c>
      <c r="B35" s="6">
        <v>1</v>
      </c>
      <c r="C35" s="6"/>
      <c r="D35" s="6"/>
      <c r="E35" s="6">
        <v>1</v>
      </c>
    </row>
    <row r="36" spans="1:5" x14ac:dyDescent="0.25">
      <c r="A36" s="5">
        <v>37</v>
      </c>
      <c r="B36" s="6">
        <v>3</v>
      </c>
      <c r="C36" s="6"/>
      <c r="D36" s="6"/>
      <c r="E36" s="6">
        <v>3</v>
      </c>
    </row>
    <row r="37" spans="1:5" x14ac:dyDescent="0.25">
      <c r="A37" s="5">
        <v>38</v>
      </c>
      <c r="B37" s="6">
        <v>3</v>
      </c>
      <c r="C37" s="6"/>
      <c r="D37" s="6"/>
      <c r="E37" s="6">
        <v>3</v>
      </c>
    </row>
    <row r="38" spans="1:5" x14ac:dyDescent="0.25">
      <c r="A38" s="5">
        <v>39</v>
      </c>
      <c r="B38" s="6">
        <v>1</v>
      </c>
      <c r="C38" s="6"/>
      <c r="D38" s="6"/>
      <c r="E38" s="6">
        <v>1</v>
      </c>
    </row>
    <row r="39" spans="1:5" x14ac:dyDescent="0.25">
      <c r="A39" s="5">
        <v>40</v>
      </c>
      <c r="B39" s="6">
        <v>3</v>
      </c>
      <c r="C39" s="6">
        <v>1</v>
      </c>
      <c r="D39" s="6"/>
      <c r="E39" s="6">
        <v>4</v>
      </c>
    </row>
    <row r="40" spans="1:5" x14ac:dyDescent="0.25">
      <c r="A40" s="5">
        <v>41</v>
      </c>
      <c r="B40" s="6">
        <v>2</v>
      </c>
      <c r="C40" s="6">
        <v>2</v>
      </c>
      <c r="D40" s="6"/>
      <c r="E40" s="6">
        <v>4</v>
      </c>
    </row>
    <row r="41" spans="1:5" x14ac:dyDescent="0.25">
      <c r="A41" s="5">
        <v>42</v>
      </c>
      <c r="B41" s="6">
        <v>1</v>
      </c>
      <c r="C41" s="6">
        <v>1</v>
      </c>
      <c r="D41" s="6"/>
      <c r="E41" s="6">
        <v>2</v>
      </c>
    </row>
    <row r="42" spans="1:5" x14ac:dyDescent="0.25">
      <c r="A42" s="5">
        <v>43</v>
      </c>
      <c r="B42" s="6"/>
      <c r="C42" s="6">
        <v>2</v>
      </c>
      <c r="D42" s="6"/>
      <c r="E42" s="6">
        <v>2</v>
      </c>
    </row>
    <row r="43" spans="1:5" x14ac:dyDescent="0.25">
      <c r="A43" s="5">
        <v>44</v>
      </c>
      <c r="B43" s="6">
        <v>2</v>
      </c>
      <c r="C43" s="6"/>
      <c r="D43" s="6"/>
      <c r="E43" s="6">
        <v>2</v>
      </c>
    </row>
    <row r="44" spans="1:5" x14ac:dyDescent="0.25">
      <c r="A44" s="5">
        <v>45</v>
      </c>
      <c r="B44" s="6">
        <v>1</v>
      </c>
      <c r="C44" s="6"/>
      <c r="D44" s="6"/>
      <c r="E44" s="6">
        <v>1</v>
      </c>
    </row>
    <row r="45" spans="1:5" x14ac:dyDescent="0.25">
      <c r="A45" s="5">
        <v>46</v>
      </c>
      <c r="B45" s="6">
        <v>1</v>
      </c>
      <c r="C45" s="6"/>
      <c r="D45" s="6"/>
      <c r="E45" s="6">
        <v>1</v>
      </c>
    </row>
    <row r="46" spans="1:5" x14ac:dyDescent="0.25">
      <c r="A46" s="5">
        <v>47</v>
      </c>
      <c r="B46" s="6">
        <v>1</v>
      </c>
      <c r="C46" s="6"/>
      <c r="D46" s="6"/>
      <c r="E46" s="6">
        <v>1</v>
      </c>
    </row>
    <row r="47" spans="1:5" x14ac:dyDescent="0.25">
      <c r="A47" s="5">
        <v>48</v>
      </c>
      <c r="B47" s="6">
        <v>1</v>
      </c>
      <c r="C47" s="6">
        <v>3</v>
      </c>
      <c r="D47" s="6"/>
      <c r="E47" s="6">
        <v>4</v>
      </c>
    </row>
    <row r="48" spans="1:5" x14ac:dyDescent="0.25">
      <c r="A48" s="5">
        <v>49</v>
      </c>
      <c r="B48" s="6">
        <v>2</v>
      </c>
      <c r="C48" s="6"/>
      <c r="D48" s="6"/>
      <c r="E48" s="6">
        <v>2</v>
      </c>
    </row>
    <row r="49" spans="1:5" x14ac:dyDescent="0.25">
      <c r="A49" s="5">
        <v>50</v>
      </c>
      <c r="B49" s="6"/>
      <c r="C49" s="6">
        <v>3</v>
      </c>
      <c r="D49" s="6"/>
      <c r="E49" s="6">
        <v>3</v>
      </c>
    </row>
    <row r="50" spans="1:5" x14ac:dyDescent="0.25">
      <c r="A50" s="5">
        <v>52</v>
      </c>
      <c r="B50" s="6">
        <v>1</v>
      </c>
      <c r="C50" s="6">
        <v>1</v>
      </c>
      <c r="D50" s="6"/>
      <c r="E50" s="6">
        <v>2</v>
      </c>
    </row>
    <row r="51" spans="1:5" x14ac:dyDescent="0.25">
      <c r="A51" s="5">
        <v>53</v>
      </c>
      <c r="B51" s="6">
        <v>1</v>
      </c>
      <c r="C51" s="6">
        <v>2</v>
      </c>
      <c r="D51" s="6"/>
      <c r="E51" s="6">
        <v>3</v>
      </c>
    </row>
    <row r="52" spans="1:5" x14ac:dyDescent="0.25">
      <c r="A52" s="5">
        <v>54</v>
      </c>
      <c r="B52" s="6">
        <v>1</v>
      </c>
      <c r="C52" s="6">
        <v>1</v>
      </c>
      <c r="D52" s="6"/>
      <c r="E52" s="6">
        <v>2</v>
      </c>
    </row>
    <row r="53" spans="1:5" x14ac:dyDescent="0.25">
      <c r="A53" s="5">
        <v>55</v>
      </c>
      <c r="B53" s="6">
        <v>2</v>
      </c>
      <c r="C53" s="6">
        <v>1</v>
      </c>
      <c r="D53" s="6"/>
      <c r="E53" s="6">
        <v>3</v>
      </c>
    </row>
    <row r="54" spans="1:5" x14ac:dyDescent="0.25">
      <c r="A54" s="5">
        <v>56</v>
      </c>
      <c r="B54" s="6">
        <v>2</v>
      </c>
      <c r="C54" s="6">
        <v>1</v>
      </c>
      <c r="D54" s="6"/>
      <c r="E54" s="6">
        <v>3</v>
      </c>
    </row>
    <row r="55" spans="1:5" x14ac:dyDescent="0.25">
      <c r="A55" s="5">
        <v>57</v>
      </c>
      <c r="B55" s="6">
        <v>2</v>
      </c>
      <c r="C55" s="6"/>
      <c r="D55" s="6"/>
      <c r="E55" s="6">
        <v>2</v>
      </c>
    </row>
    <row r="56" spans="1:5" x14ac:dyDescent="0.25">
      <c r="A56" s="5">
        <v>58</v>
      </c>
      <c r="B56" s="6">
        <v>1</v>
      </c>
      <c r="C56" s="6"/>
      <c r="D56" s="6"/>
      <c r="E56" s="6">
        <v>1</v>
      </c>
    </row>
    <row r="57" spans="1:5" x14ac:dyDescent="0.25">
      <c r="A57" s="5">
        <v>59</v>
      </c>
      <c r="B57" s="6"/>
      <c r="C57" s="6">
        <v>1</v>
      </c>
      <c r="D57" s="6"/>
      <c r="E57" s="6">
        <v>1</v>
      </c>
    </row>
    <row r="58" spans="1:5" x14ac:dyDescent="0.25">
      <c r="A58" s="5">
        <v>60</v>
      </c>
      <c r="B58" s="6">
        <v>1</v>
      </c>
      <c r="C58" s="6"/>
      <c r="D58" s="6"/>
      <c r="E58" s="6">
        <v>1</v>
      </c>
    </row>
    <row r="59" spans="1:5" x14ac:dyDescent="0.25">
      <c r="A59" s="5">
        <v>62</v>
      </c>
      <c r="B59" s="6">
        <v>2</v>
      </c>
      <c r="C59" s="6">
        <v>1</v>
      </c>
      <c r="D59" s="6"/>
      <c r="E59" s="6">
        <v>3</v>
      </c>
    </row>
    <row r="60" spans="1:5" x14ac:dyDescent="0.25">
      <c r="A60" s="5">
        <v>63</v>
      </c>
      <c r="B60" s="6">
        <v>2</v>
      </c>
      <c r="C60" s="6"/>
      <c r="D60" s="6"/>
      <c r="E60" s="6">
        <v>2</v>
      </c>
    </row>
    <row r="61" spans="1:5" x14ac:dyDescent="0.25">
      <c r="A61" s="5">
        <v>64</v>
      </c>
      <c r="B61" s="6">
        <v>4</v>
      </c>
      <c r="C61" s="6">
        <v>1</v>
      </c>
      <c r="D61" s="6"/>
      <c r="E61" s="6">
        <v>5</v>
      </c>
    </row>
    <row r="62" spans="1:5" x14ac:dyDescent="0.25">
      <c r="A62" s="5">
        <v>65</v>
      </c>
      <c r="B62" s="6">
        <v>2</v>
      </c>
      <c r="C62" s="6">
        <v>2</v>
      </c>
      <c r="D62" s="6"/>
      <c r="E62" s="6">
        <v>4</v>
      </c>
    </row>
    <row r="63" spans="1:5" x14ac:dyDescent="0.25">
      <c r="A63" s="5">
        <v>67</v>
      </c>
      <c r="B63" s="6">
        <v>7</v>
      </c>
      <c r="C63" s="6">
        <v>1</v>
      </c>
      <c r="D63" s="6"/>
      <c r="E63" s="6">
        <v>8</v>
      </c>
    </row>
    <row r="64" spans="1:5" x14ac:dyDescent="0.25">
      <c r="A64" s="5">
        <v>68</v>
      </c>
      <c r="B64" s="6"/>
      <c r="C64" s="6">
        <v>1</v>
      </c>
      <c r="D64" s="6"/>
      <c r="E64" s="6">
        <v>1</v>
      </c>
    </row>
    <row r="65" spans="1:5" x14ac:dyDescent="0.25">
      <c r="A65" s="5">
        <v>69</v>
      </c>
      <c r="B65" s="6"/>
      <c r="C65" s="6">
        <v>2</v>
      </c>
      <c r="D65" s="6"/>
      <c r="E65" s="6">
        <v>2</v>
      </c>
    </row>
    <row r="66" spans="1:5" x14ac:dyDescent="0.25">
      <c r="A66" s="5">
        <v>70</v>
      </c>
      <c r="B66" s="6">
        <v>1</v>
      </c>
      <c r="C66" s="6">
        <v>1</v>
      </c>
      <c r="D66" s="6"/>
      <c r="E66" s="6">
        <v>2</v>
      </c>
    </row>
    <row r="67" spans="1:5" x14ac:dyDescent="0.25">
      <c r="A67" s="5">
        <v>71</v>
      </c>
      <c r="B67" s="6">
        <v>1</v>
      </c>
      <c r="C67" s="6">
        <v>1</v>
      </c>
      <c r="D67" s="6"/>
      <c r="E67" s="6">
        <v>2</v>
      </c>
    </row>
    <row r="68" spans="1:5" x14ac:dyDescent="0.25">
      <c r="A68" s="5">
        <v>72</v>
      </c>
      <c r="B68" s="6"/>
      <c r="C68" s="6">
        <v>1</v>
      </c>
      <c r="D68" s="6"/>
      <c r="E68" s="6">
        <v>1</v>
      </c>
    </row>
    <row r="69" spans="1:5" x14ac:dyDescent="0.25">
      <c r="A69" s="5">
        <v>73</v>
      </c>
      <c r="B69" s="6">
        <v>2</v>
      </c>
      <c r="C69" s="6"/>
      <c r="D69" s="6"/>
      <c r="E69" s="6">
        <v>2</v>
      </c>
    </row>
    <row r="70" spans="1:5" x14ac:dyDescent="0.25">
      <c r="A70" s="5">
        <v>75</v>
      </c>
      <c r="B70" s="6">
        <v>4</v>
      </c>
      <c r="C70" s="6"/>
      <c r="D70" s="6"/>
      <c r="E70" s="6">
        <v>4</v>
      </c>
    </row>
    <row r="71" spans="1:5" x14ac:dyDescent="0.25">
      <c r="A71" s="5">
        <v>76</v>
      </c>
      <c r="B71" s="6">
        <v>1</v>
      </c>
      <c r="C71" s="6">
        <v>2</v>
      </c>
      <c r="D71" s="6"/>
      <c r="E71" s="6">
        <v>3</v>
      </c>
    </row>
    <row r="72" spans="1:5" x14ac:dyDescent="0.25">
      <c r="A72" s="5">
        <v>77</v>
      </c>
      <c r="B72" s="6">
        <v>3</v>
      </c>
      <c r="C72" s="6"/>
      <c r="D72" s="6"/>
      <c r="E72" s="6">
        <v>3</v>
      </c>
    </row>
    <row r="73" spans="1:5" x14ac:dyDescent="0.25">
      <c r="A73" s="5">
        <v>78</v>
      </c>
      <c r="B73" s="6">
        <v>2</v>
      </c>
      <c r="C73" s="6">
        <v>2</v>
      </c>
      <c r="D73" s="6"/>
      <c r="E73" s="6">
        <v>4</v>
      </c>
    </row>
    <row r="74" spans="1:5" x14ac:dyDescent="0.25">
      <c r="A74" s="5">
        <v>79</v>
      </c>
      <c r="B74" s="6">
        <v>1</v>
      </c>
      <c r="C74" s="6"/>
      <c r="D74" s="6"/>
      <c r="E74" s="6">
        <v>1</v>
      </c>
    </row>
    <row r="75" spans="1:5" x14ac:dyDescent="0.25">
      <c r="A75" s="5">
        <v>80</v>
      </c>
      <c r="B75" s="6">
        <v>2</v>
      </c>
      <c r="C75" s="6">
        <v>6</v>
      </c>
      <c r="D75" s="6"/>
      <c r="E75" s="6">
        <v>8</v>
      </c>
    </row>
    <row r="76" spans="1:5" x14ac:dyDescent="0.25">
      <c r="A76" s="5">
        <v>81</v>
      </c>
      <c r="B76" s="6"/>
      <c r="C76" s="6">
        <v>1</v>
      </c>
      <c r="D76" s="6"/>
      <c r="E76" s="6">
        <v>1</v>
      </c>
    </row>
    <row r="77" spans="1:5" x14ac:dyDescent="0.25">
      <c r="A77" s="5">
        <v>82</v>
      </c>
      <c r="B77" s="6">
        <v>1</v>
      </c>
      <c r="C77" s="6">
        <v>2</v>
      </c>
      <c r="D77" s="6"/>
      <c r="E77" s="6">
        <v>3</v>
      </c>
    </row>
    <row r="78" spans="1:5" x14ac:dyDescent="0.25">
      <c r="A78" s="5">
        <v>83</v>
      </c>
      <c r="B78" s="6">
        <v>2</v>
      </c>
      <c r="C78" s="6">
        <v>2</v>
      </c>
      <c r="D78" s="6"/>
      <c r="E78" s="6">
        <v>4</v>
      </c>
    </row>
    <row r="79" spans="1:5" x14ac:dyDescent="0.25">
      <c r="A79" s="5">
        <v>84</v>
      </c>
      <c r="B79" s="6">
        <v>1</v>
      </c>
      <c r="C79" s="6">
        <v>2</v>
      </c>
      <c r="D79" s="6"/>
      <c r="E79" s="6">
        <v>3</v>
      </c>
    </row>
    <row r="80" spans="1:5" x14ac:dyDescent="0.25">
      <c r="A80" s="5">
        <v>85</v>
      </c>
      <c r="B80" s="6"/>
      <c r="C80" s="6">
        <v>6</v>
      </c>
      <c r="D80" s="6"/>
      <c r="E80" s="6">
        <v>6</v>
      </c>
    </row>
    <row r="81" spans="1:5" x14ac:dyDescent="0.25">
      <c r="A81" s="5">
        <v>86</v>
      </c>
      <c r="B81" s="6">
        <v>3</v>
      </c>
      <c r="C81" s="6">
        <v>3</v>
      </c>
      <c r="D81" s="6"/>
      <c r="E81" s="6">
        <v>6</v>
      </c>
    </row>
    <row r="82" spans="1:5" x14ac:dyDescent="0.25">
      <c r="A82" s="5">
        <v>87</v>
      </c>
      <c r="B82" s="6">
        <v>1</v>
      </c>
      <c r="C82" s="6">
        <v>3</v>
      </c>
      <c r="D82" s="6"/>
      <c r="E82" s="6">
        <v>4</v>
      </c>
    </row>
    <row r="83" spans="1:5" x14ac:dyDescent="0.25">
      <c r="A83" s="5">
        <v>88</v>
      </c>
      <c r="B83" s="6">
        <v>1</v>
      </c>
      <c r="C83" s="6">
        <v>4</v>
      </c>
      <c r="D83" s="6"/>
      <c r="E83" s="6">
        <v>5</v>
      </c>
    </row>
    <row r="84" spans="1:5" x14ac:dyDescent="0.25">
      <c r="A84" s="5">
        <v>89</v>
      </c>
      <c r="B84" s="6"/>
      <c r="C84" s="6">
        <v>2</v>
      </c>
      <c r="D84" s="6"/>
      <c r="E84" s="6">
        <v>2</v>
      </c>
    </row>
    <row r="85" spans="1:5" x14ac:dyDescent="0.25">
      <c r="A85" s="5">
        <v>91</v>
      </c>
      <c r="B85" s="6">
        <v>1</v>
      </c>
      <c r="C85" s="6">
        <v>1</v>
      </c>
      <c r="D85" s="6"/>
      <c r="E85" s="6">
        <v>2</v>
      </c>
    </row>
    <row r="86" spans="1:5" x14ac:dyDescent="0.25">
      <c r="A86" s="5">
        <v>92</v>
      </c>
      <c r="B86" s="6">
        <v>3</v>
      </c>
      <c r="C86" s="6">
        <v>5</v>
      </c>
      <c r="D86" s="6"/>
      <c r="E86" s="6">
        <v>8</v>
      </c>
    </row>
    <row r="87" spans="1:5" x14ac:dyDescent="0.25">
      <c r="A87" s="5">
        <v>93</v>
      </c>
      <c r="B87" s="6"/>
      <c r="C87" s="6">
        <v>1</v>
      </c>
      <c r="D87" s="6"/>
      <c r="E87" s="6">
        <v>1</v>
      </c>
    </row>
    <row r="88" spans="1:5" x14ac:dyDescent="0.25">
      <c r="A88" s="5">
        <v>94</v>
      </c>
      <c r="B88" s="6">
        <v>2</v>
      </c>
      <c r="C88" s="6">
        <v>3</v>
      </c>
      <c r="D88" s="6"/>
      <c r="E88" s="6">
        <v>5</v>
      </c>
    </row>
    <row r="89" spans="1:5" x14ac:dyDescent="0.25">
      <c r="A89" s="5">
        <v>95</v>
      </c>
      <c r="B89" s="6"/>
      <c r="C89" s="6">
        <v>1</v>
      </c>
      <c r="D89" s="6"/>
      <c r="E89" s="6">
        <v>1</v>
      </c>
    </row>
    <row r="90" spans="1:5" x14ac:dyDescent="0.25">
      <c r="A90" s="5">
        <v>96</v>
      </c>
      <c r="B90" s="6"/>
      <c r="C90" s="6">
        <v>3</v>
      </c>
      <c r="D90" s="6"/>
      <c r="E90" s="6">
        <v>3</v>
      </c>
    </row>
    <row r="91" spans="1:5" x14ac:dyDescent="0.25">
      <c r="A91" s="5">
        <v>97</v>
      </c>
      <c r="B91" s="6"/>
      <c r="C91" s="6">
        <v>1</v>
      </c>
      <c r="D91" s="6"/>
      <c r="E91" s="6">
        <v>1</v>
      </c>
    </row>
    <row r="92" spans="1:5" x14ac:dyDescent="0.25">
      <c r="A92" s="5">
        <v>98</v>
      </c>
      <c r="B92" s="6"/>
      <c r="C92" s="6">
        <v>2</v>
      </c>
      <c r="D92" s="6"/>
      <c r="E92" s="6">
        <v>2</v>
      </c>
    </row>
    <row r="93" spans="1:5" x14ac:dyDescent="0.25">
      <c r="A93" s="5">
        <v>100</v>
      </c>
      <c r="B93" s="6">
        <v>1</v>
      </c>
      <c r="C93" s="6">
        <v>2</v>
      </c>
      <c r="D93" s="6"/>
      <c r="E93" s="6">
        <v>3</v>
      </c>
    </row>
    <row r="94" spans="1:5" x14ac:dyDescent="0.25">
      <c r="A94" s="5">
        <v>101</v>
      </c>
      <c r="B94" s="6">
        <v>1</v>
      </c>
      <c r="C94" s="6">
        <v>2</v>
      </c>
      <c r="D94" s="6"/>
      <c r="E94" s="6">
        <v>3</v>
      </c>
    </row>
    <row r="95" spans="1:5" x14ac:dyDescent="0.25">
      <c r="A95" s="5">
        <v>102</v>
      </c>
      <c r="B95" s="6">
        <v>1</v>
      </c>
      <c r="C95" s="6">
        <v>2</v>
      </c>
      <c r="D95" s="6"/>
      <c r="E95" s="6">
        <v>3</v>
      </c>
    </row>
    <row r="96" spans="1:5" x14ac:dyDescent="0.25">
      <c r="A96" s="5">
        <v>103</v>
      </c>
      <c r="B96" s="6"/>
      <c r="C96" s="6">
        <v>2</v>
      </c>
      <c r="D96" s="6"/>
      <c r="E96" s="6">
        <v>2</v>
      </c>
    </row>
    <row r="97" spans="1:5" x14ac:dyDescent="0.25">
      <c r="A97" s="5">
        <v>104</v>
      </c>
      <c r="B97" s="6">
        <v>1</v>
      </c>
      <c r="C97" s="6"/>
      <c r="D97" s="6"/>
      <c r="E97" s="6">
        <v>1</v>
      </c>
    </row>
    <row r="98" spans="1:5" x14ac:dyDescent="0.25">
      <c r="A98" s="5">
        <v>105</v>
      </c>
      <c r="B98" s="6">
        <v>2</v>
      </c>
      <c r="C98" s="6">
        <v>1</v>
      </c>
      <c r="D98" s="6"/>
      <c r="E98" s="6">
        <v>3</v>
      </c>
    </row>
    <row r="99" spans="1:5" x14ac:dyDescent="0.25">
      <c r="A99" s="5">
        <v>106</v>
      </c>
      <c r="B99" s="6">
        <v>1</v>
      </c>
      <c r="C99" s="6">
        <v>2</v>
      </c>
      <c r="D99" s="6"/>
      <c r="E99" s="6">
        <v>3</v>
      </c>
    </row>
    <row r="100" spans="1:5" x14ac:dyDescent="0.25">
      <c r="A100" s="5">
        <v>107</v>
      </c>
      <c r="B100" s="6">
        <v>1</v>
      </c>
      <c r="C100" s="6">
        <v>5</v>
      </c>
      <c r="D100" s="6"/>
      <c r="E100" s="6">
        <v>6</v>
      </c>
    </row>
    <row r="101" spans="1:5" x14ac:dyDescent="0.25">
      <c r="A101" s="5">
        <v>108</v>
      </c>
      <c r="B101" s="6">
        <v>1</v>
      </c>
      <c r="C101" s="6"/>
      <c r="D101" s="6"/>
      <c r="E101" s="6">
        <v>1</v>
      </c>
    </row>
    <row r="102" spans="1:5" x14ac:dyDescent="0.25">
      <c r="A102" s="5">
        <v>110</v>
      </c>
      <c r="B102" s="6"/>
      <c r="C102" s="6">
        <v>4</v>
      </c>
      <c r="D102" s="6"/>
      <c r="E102" s="6">
        <v>4</v>
      </c>
    </row>
    <row r="103" spans="1:5" x14ac:dyDescent="0.25">
      <c r="A103" s="5">
        <v>111</v>
      </c>
      <c r="B103" s="6">
        <v>1</v>
      </c>
      <c r="C103" s="6">
        <v>1</v>
      </c>
      <c r="D103" s="6"/>
      <c r="E103" s="6">
        <v>2</v>
      </c>
    </row>
    <row r="104" spans="1:5" x14ac:dyDescent="0.25">
      <c r="A104" s="5">
        <v>112</v>
      </c>
      <c r="B104" s="6">
        <v>2</v>
      </c>
      <c r="C104" s="6">
        <v>3</v>
      </c>
      <c r="D104" s="6"/>
      <c r="E104" s="6">
        <v>5</v>
      </c>
    </row>
    <row r="105" spans="1:5" x14ac:dyDescent="0.25">
      <c r="A105" s="5">
        <v>113</v>
      </c>
      <c r="B105" s="6">
        <v>1</v>
      </c>
      <c r="C105" s="6">
        <v>2</v>
      </c>
      <c r="D105" s="6"/>
      <c r="E105" s="6">
        <v>3</v>
      </c>
    </row>
    <row r="106" spans="1:5" x14ac:dyDescent="0.25">
      <c r="A106" s="5">
        <v>114</v>
      </c>
      <c r="B106" s="6">
        <v>1</v>
      </c>
      <c r="C106" s="6">
        <v>3</v>
      </c>
      <c r="D106" s="6"/>
      <c r="E106" s="6">
        <v>4</v>
      </c>
    </row>
    <row r="107" spans="1:5" x14ac:dyDescent="0.25">
      <c r="A107" s="5">
        <v>115</v>
      </c>
      <c r="B107" s="6">
        <v>1</v>
      </c>
      <c r="C107" s="6">
        <v>1</v>
      </c>
      <c r="D107" s="6"/>
      <c r="E107" s="6">
        <v>2</v>
      </c>
    </row>
    <row r="108" spans="1:5" x14ac:dyDescent="0.25">
      <c r="A108" s="5">
        <v>116</v>
      </c>
      <c r="B108" s="6"/>
      <c r="C108" s="6">
        <v>2</v>
      </c>
      <c r="D108" s="6"/>
      <c r="E108" s="6">
        <v>2</v>
      </c>
    </row>
    <row r="109" spans="1:5" x14ac:dyDescent="0.25">
      <c r="A109" s="5">
        <v>117</v>
      </c>
      <c r="B109" s="6">
        <v>1</v>
      </c>
      <c r="C109" s="6">
        <v>2</v>
      </c>
      <c r="D109" s="6"/>
      <c r="E109" s="6">
        <v>3</v>
      </c>
    </row>
    <row r="110" spans="1:5" x14ac:dyDescent="0.25">
      <c r="A110" s="5">
        <v>118</v>
      </c>
      <c r="B110" s="6">
        <v>1</v>
      </c>
      <c r="C110" s="6"/>
      <c r="D110" s="6"/>
      <c r="E110" s="6">
        <v>1</v>
      </c>
    </row>
    <row r="111" spans="1:5" x14ac:dyDescent="0.25">
      <c r="A111" s="5">
        <v>119</v>
      </c>
      <c r="B111" s="6"/>
      <c r="C111" s="6">
        <v>1</v>
      </c>
      <c r="D111" s="6"/>
      <c r="E111" s="6">
        <v>1</v>
      </c>
    </row>
    <row r="112" spans="1:5" x14ac:dyDescent="0.25">
      <c r="A112" s="5">
        <v>120</v>
      </c>
      <c r="B112" s="6">
        <v>2</v>
      </c>
      <c r="C112" s="6"/>
      <c r="D112" s="6"/>
      <c r="E112" s="6">
        <v>2</v>
      </c>
    </row>
    <row r="113" spans="1:5" x14ac:dyDescent="0.25">
      <c r="A113" s="5">
        <v>121</v>
      </c>
      <c r="B113" s="6">
        <v>1</v>
      </c>
      <c r="C113" s="6">
        <v>3</v>
      </c>
      <c r="D113" s="6"/>
      <c r="E113" s="6">
        <v>4</v>
      </c>
    </row>
    <row r="114" spans="1:5" x14ac:dyDescent="0.25">
      <c r="A114" s="5">
        <v>122</v>
      </c>
      <c r="B114" s="6"/>
      <c r="C114" s="6">
        <v>4</v>
      </c>
      <c r="D114" s="6"/>
      <c r="E114" s="6">
        <v>4</v>
      </c>
    </row>
    <row r="115" spans="1:5" x14ac:dyDescent="0.25">
      <c r="A115" s="5">
        <v>123</v>
      </c>
      <c r="B115" s="6"/>
      <c r="C115" s="6">
        <v>3</v>
      </c>
      <c r="D115" s="6"/>
      <c r="E115" s="6">
        <v>3</v>
      </c>
    </row>
    <row r="116" spans="1:5" x14ac:dyDescent="0.25">
      <c r="A116" s="5">
        <v>125</v>
      </c>
      <c r="B116" s="6"/>
      <c r="C116" s="6">
        <v>1</v>
      </c>
      <c r="D116" s="6"/>
      <c r="E116" s="6">
        <v>1</v>
      </c>
    </row>
    <row r="117" spans="1:5" x14ac:dyDescent="0.25">
      <c r="A117" s="5">
        <v>126</v>
      </c>
      <c r="B117" s="6"/>
      <c r="C117" s="6">
        <v>5</v>
      </c>
      <c r="D117" s="6"/>
      <c r="E117" s="6">
        <v>5</v>
      </c>
    </row>
    <row r="118" spans="1:5" x14ac:dyDescent="0.25">
      <c r="A118" s="5">
        <v>127</v>
      </c>
      <c r="B118" s="6">
        <v>1</v>
      </c>
      <c r="C118" s="6">
        <v>2</v>
      </c>
      <c r="D118" s="6"/>
      <c r="E118" s="6">
        <v>3</v>
      </c>
    </row>
    <row r="119" spans="1:5" x14ac:dyDescent="0.25">
      <c r="A119" s="5">
        <v>128</v>
      </c>
      <c r="B119" s="6">
        <v>1</v>
      </c>
      <c r="C119" s="6">
        <v>2</v>
      </c>
      <c r="D119" s="6"/>
      <c r="E119" s="6">
        <v>3</v>
      </c>
    </row>
    <row r="120" spans="1:5" x14ac:dyDescent="0.25">
      <c r="A120" s="5">
        <v>129</v>
      </c>
      <c r="B120" s="6"/>
      <c r="C120" s="6">
        <v>2</v>
      </c>
      <c r="D120" s="6"/>
      <c r="E120" s="6">
        <v>2</v>
      </c>
    </row>
    <row r="121" spans="1:5" x14ac:dyDescent="0.25">
      <c r="A121" s="5">
        <v>130</v>
      </c>
      <c r="B121" s="6">
        <v>1</v>
      </c>
      <c r="C121" s="6">
        <v>2</v>
      </c>
      <c r="D121" s="6"/>
      <c r="E121" s="6">
        <v>3</v>
      </c>
    </row>
    <row r="122" spans="1:5" x14ac:dyDescent="0.25">
      <c r="A122" s="5">
        <v>131</v>
      </c>
      <c r="B122" s="6">
        <v>1</v>
      </c>
      <c r="C122" s="6">
        <v>5</v>
      </c>
      <c r="D122" s="6"/>
      <c r="E122" s="6">
        <v>6</v>
      </c>
    </row>
    <row r="123" spans="1:5" x14ac:dyDescent="0.25">
      <c r="A123" s="5">
        <v>132</v>
      </c>
      <c r="B123" s="6">
        <v>1</v>
      </c>
      <c r="C123" s="6">
        <v>3</v>
      </c>
      <c r="D123" s="6"/>
      <c r="E123" s="6">
        <v>4</v>
      </c>
    </row>
    <row r="124" spans="1:5" x14ac:dyDescent="0.25">
      <c r="A124" s="5">
        <v>133</v>
      </c>
      <c r="B124" s="6">
        <v>2</v>
      </c>
      <c r="C124" s="6">
        <v>3</v>
      </c>
      <c r="D124" s="6"/>
      <c r="E124" s="6">
        <v>5</v>
      </c>
    </row>
    <row r="125" spans="1:5" x14ac:dyDescent="0.25">
      <c r="A125" s="5">
        <v>134</v>
      </c>
      <c r="B125" s="6"/>
      <c r="C125" s="6">
        <v>3</v>
      </c>
      <c r="D125" s="6"/>
      <c r="E125" s="6">
        <v>3</v>
      </c>
    </row>
    <row r="126" spans="1:5" x14ac:dyDescent="0.25">
      <c r="A126" s="5">
        <v>135</v>
      </c>
      <c r="B126" s="6"/>
      <c r="C126" s="6">
        <v>3</v>
      </c>
      <c r="D126" s="6"/>
      <c r="E126" s="6">
        <v>3</v>
      </c>
    </row>
    <row r="127" spans="1:5" x14ac:dyDescent="0.25">
      <c r="A127" s="5">
        <v>136</v>
      </c>
      <c r="B127" s="6">
        <v>1</v>
      </c>
      <c r="C127" s="6">
        <v>1</v>
      </c>
      <c r="D127" s="6"/>
      <c r="E127" s="6">
        <v>2</v>
      </c>
    </row>
    <row r="128" spans="1:5" x14ac:dyDescent="0.25">
      <c r="A128" s="5">
        <v>137</v>
      </c>
      <c r="B128" s="6">
        <v>1</v>
      </c>
      <c r="C128" s="6">
        <v>2</v>
      </c>
      <c r="D128" s="6"/>
      <c r="E128" s="6">
        <v>3</v>
      </c>
    </row>
    <row r="129" spans="1:5" x14ac:dyDescent="0.25">
      <c r="A129" s="5">
        <v>138</v>
      </c>
      <c r="B129" s="6"/>
      <c r="C129" s="6">
        <v>3</v>
      </c>
      <c r="D129" s="6"/>
      <c r="E129" s="6">
        <v>3</v>
      </c>
    </row>
    <row r="130" spans="1:5" x14ac:dyDescent="0.25">
      <c r="A130" s="5">
        <v>139</v>
      </c>
      <c r="B130" s="6"/>
      <c r="C130" s="6">
        <v>2</v>
      </c>
      <c r="D130" s="6"/>
      <c r="E130" s="6">
        <v>2</v>
      </c>
    </row>
    <row r="131" spans="1:5" x14ac:dyDescent="0.25">
      <c r="A131" s="5">
        <v>140</v>
      </c>
      <c r="B131" s="6"/>
      <c r="C131" s="6">
        <v>3</v>
      </c>
      <c r="D131" s="6"/>
      <c r="E131" s="6">
        <v>3</v>
      </c>
    </row>
    <row r="132" spans="1:5" x14ac:dyDescent="0.25">
      <c r="A132" s="5">
        <v>141</v>
      </c>
      <c r="B132" s="6">
        <v>1</v>
      </c>
      <c r="C132" s="6"/>
      <c r="D132" s="6"/>
      <c r="E132" s="6">
        <v>1</v>
      </c>
    </row>
    <row r="133" spans="1:5" x14ac:dyDescent="0.25">
      <c r="A133" s="5">
        <v>142</v>
      </c>
      <c r="B133" s="6"/>
      <c r="C133" s="6">
        <v>4</v>
      </c>
      <c r="D133" s="6"/>
      <c r="E133" s="6">
        <v>4</v>
      </c>
    </row>
    <row r="134" spans="1:5" x14ac:dyDescent="0.25">
      <c r="A134" s="5">
        <v>143</v>
      </c>
      <c r="B134" s="6">
        <v>1</v>
      </c>
      <c r="C134" s="6">
        <v>1</v>
      </c>
      <c r="D134" s="6"/>
      <c r="E134" s="6">
        <v>2</v>
      </c>
    </row>
    <row r="135" spans="1:5" x14ac:dyDescent="0.25">
      <c r="A135" s="5">
        <v>144</v>
      </c>
      <c r="B135" s="6"/>
      <c r="C135" s="6">
        <v>4</v>
      </c>
      <c r="D135" s="6"/>
      <c r="E135" s="6">
        <v>4</v>
      </c>
    </row>
    <row r="136" spans="1:5" x14ac:dyDescent="0.25">
      <c r="A136" s="5">
        <v>146</v>
      </c>
      <c r="B136" s="6"/>
      <c r="C136" s="6">
        <v>1</v>
      </c>
      <c r="D136" s="6"/>
      <c r="E136" s="6">
        <v>1</v>
      </c>
    </row>
    <row r="137" spans="1:5" x14ac:dyDescent="0.25">
      <c r="A137" s="5">
        <v>147</v>
      </c>
      <c r="B137" s="6">
        <v>1</v>
      </c>
      <c r="C137" s="6">
        <v>3</v>
      </c>
      <c r="D137" s="6"/>
      <c r="E137" s="6">
        <v>4</v>
      </c>
    </row>
    <row r="138" spans="1:5" x14ac:dyDescent="0.25">
      <c r="A138" s="5">
        <v>148</v>
      </c>
      <c r="B138" s="6"/>
      <c r="C138" s="6">
        <v>2</v>
      </c>
      <c r="D138" s="6"/>
      <c r="E138" s="6">
        <v>2</v>
      </c>
    </row>
    <row r="139" spans="1:5" x14ac:dyDescent="0.25">
      <c r="A139" s="5">
        <v>149</v>
      </c>
      <c r="B139" s="6"/>
      <c r="C139" s="6">
        <v>2</v>
      </c>
      <c r="D139" s="6"/>
      <c r="E139" s="6">
        <v>2</v>
      </c>
    </row>
    <row r="140" spans="1:5" x14ac:dyDescent="0.25">
      <c r="A140" s="5">
        <v>150</v>
      </c>
      <c r="B140" s="6"/>
      <c r="C140" s="6">
        <v>2</v>
      </c>
      <c r="D140" s="6"/>
      <c r="E140" s="6">
        <v>2</v>
      </c>
    </row>
    <row r="141" spans="1:5" x14ac:dyDescent="0.25">
      <c r="A141" s="5">
        <v>151</v>
      </c>
      <c r="B141" s="6">
        <v>1</v>
      </c>
      <c r="C141" s="6"/>
      <c r="D141" s="6"/>
      <c r="E141" s="6">
        <v>1</v>
      </c>
    </row>
    <row r="142" spans="1:5" x14ac:dyDescent="0.25">
      <c r="A142" s="5">
        <v>154</v>
      </c>
      <c r="B142" s="6">
        <v>1</v>
      </c>
      <c r="C142" s="6">
        <v>4</v>
      </c>
      <c r="D142" s="6"/>
      <c r="E142" s="6">
        <v>5</v>
      </c>
    </row>
    <row r="143" spans="1:5" x14ac:dyDescent="0.25">
      <c r="A143" s="5">
        <v>155</v>
      </c>
      <c r="B143" s="6"/>
      <c r="C143" s="6">
        <v>4</v>
      </c>
      <c r="D143" s="6"/>
      <c r="E143" s="6">
        <v>4</v>
      </c>
    </row>
    <row r="144" spans="1:5" x14ac:dyDescent="0.25">
      <c r="A144" s="5">
        <v>156</v>
      </c>
      <c r="B144" s="6">
        <v>1</v>
      </c>
      <c r="C144" s="6">
        <v>2</v>
      </c>
      <c r="D144" s="6"/>
      <c r="E144" s="6">
        <v>3</v>
      </c>
    </row>
    <row r="145" spans="1:5" x14ac:dyDescent="0.25">
      <c r="A145" s="5">
        <v>157</v>
      </c>
      <c r="B145" s="6">
        <v>1</v>
      </c>
      <c r="C145" s="6">
        <v>5</v>
      </c>
      <c r="D145" s="6"/>
      <c r="E145" s="6">
        <v>6</v>
      </c>
    </row>
    <row r="146" spans="1:5" x14ac:dyDescent="0.25">
      <c r="A146" s="5">
        <v>158</v>
      </c>
      <c r="B146" s="6"/>
      <c r="C146" s="6">
        <v>2</v>
      </c>
      <c r="D146" s="6"/>
      <c r="E146" s="6">
        <v>2</v>
      </c>
    </row>
    <row r="147" spans="1:5" x14ac:dyDescent="0.25">
      <c r="A147" s="5">
        <v>159</v>
      </c>
      <c r="B147" s="6"/>
      <c r="C147" s="6">
        <v>3</v>
      </c>
      <c r="D147" s="6"/>
      <c r="E147" s="6">
        <v>3</v>
      </c>
    </row>
    <row r="148" spans="1:5" x14ac:dyDescent="0.25">
      <c r="A148" s="5">
        <v>160</v>
      </c>
      <c r="B148" s="6"/>
      <c r="C148" s="6">
        <v>2</v>
      </c>
      <c r="D148" s="6"/>
      <c r="E148" s="6">
        <v>2</v>
      </c>
    </row>
    <row r="149" spans="1:5" x14ac:dyDescent="0.25">
      <c r="A149" s="5">
        <v>161</v>
      </c>
      <c r="B149" s="6"/>
      <c r="C149" s="6">
        <v>1</v>
      </c>
      <c r="D149" s="6"/>
      <c r="E149" s="6">
        <v>1</v>
      </c>
    </row>
    <row r="150" spans="1:5" x14ac:dyDescent="0.25">
      <c r="A150" s="5">
        <v>162</v>
      </c>
      <c r="B150" s="6">
        <v>1</v>
      </c>
      <c r="C150" s="6"/>
      <c r="D150" s="6"/>
      <c r="E150" s="6">
        <v>1</v>
      </c>
    </row>
    <row r="151" spans="1:5" x14ac:dyDescent="0.25">
      <c r="A151" s="5">
        <v>163</v>
      </c>
      <c r="B151" s="6"/>
      <c r="C151" s="6">
        <v>2</v>
      </c>
      <c r="D151" s="6"/>
      <c r="E151" s="6">
        <v>2</v>
      </c>
    </row>
    <row r="152" spans="1:5" x14ac:dyDescent="0.25">
      <c r="A152" s="5">
        <v>164</v>
      </c>
      <c r="B152" s="6"/>
      <c r="C152" s="6">
        <v>5</v>
      </c>
      <c r="D152" s="6"/>
      <c r="E152" s="6">
        <v>5</v>
      </c>
    </row>
    <row r="153" spans="1:5" x14ac:dyDescent="0.25">
      <c r="A153" s="5">
        <v>165</v>
      </c>
      <c r="B153" s="6"/>
      <c r="C153" s="6">
        <v>4</v>
      </c>
      <c r="D153" s="6"/>
      <c r="E153" s="6">
        <v>4</v>
      </c>
    </row>
    <row r="154" spans="1:5" x14ac:dyDescent="0.25">
      <c r="A154" s="5">
        <v>166</v>
      </c>
      <c r="B154" s="6"/>
      <c r="C154" s="6">
        <v>1</v>
      </c>
      <c r="D154" s="6"/>
      <c r="E154" s="6">
        <v>1</v>
      </c>
    </row>
    <row r="155" spans="1:5" x14ac:dyDescent="0.25">
      <c r="A155" s="5">
        <v>168</v>
      </c>
      <c r="B155" s="6">
        <v>1</v>
      </c>
      <c r="C155" s="6">
        <v>2</v>
      </c>
      <c r="D155" s="6"/>
      <c r="E155" s="6">
        <v>3</v>
      </c>
    </row>
    <row r="156" spans="1:5" x14ac:dyDescent="0.25">
      <c r="A156" s="5">
        <v>169</v>
      </c>
      <c r="B156" s="6"/>
      <c r="C156" s="6">
        <v>1</v>
      </c>
      <c r="D156" s="6"/>
      <c r="E156" s="6">
        <v>1</v>
      </c>
    </row>
    <row r="157" spans="1:5" x14ac:dyDescent="0.25">
      <c r="A157" s="5">
        <v>170</v>
      </c>
      <c r="B157" s="6"/>
      <c r="C157" s="6">
        <v>3</v>
      </c>
      <c r="D157" s="6"/>
      <c r="E157" s="6">
        <v>3</v>
      </c>
    </row>
    <row r="158" spans="1:5" x14ac:dyDescent="0.25">
      <c r="A158" s="5">
        <v>172</v>
      </c>
      <c r="B158" s="6"/>
      <c r="C158" s="6">
        <v>1</v>
      </c>
      <c r="D158" s="6"/>
      <c r="E158" s="6">
        <v>1</v>
      </c>
    </row>
    <row r="159" spans="1:5" x14ac:dyDescent="0.25">
      <c r="A159" s="5">
        <v>173</v>
      </c>
      <c r="B159" s="6"/>
      <c r="C159" s="6">
        <v>1</v>
      </c>
      <c r="D159" s="6"/>
      <c r="E159" s="6">
        <v>1</v>
      </c>
    </row>
    <row r="160" spans="1:5" x14ac:dyDescent="0.25">
      <c r="A160" s="5">
        <v>174</v>
      </c>
      <c r="B160" s="6"/>
      <c r="C160" s="6">
        <v>2</v>
      </c>
      <c r="D160" s="6"/>
      <c r="E160" s="6">
        <v>2</v>
      </c>
    </row>
    <row r="161" spans="1:5" x14ac:dyDescent="0.25">
      <c r="A161" s="5">
        <v>175</v>
      </c>
      <c r="B161" s="6"/>
      <c r="C161" s="6">
        <v>1</v>
      </c>
      <c r="D161" s="6"/>
      <c r="E161" s="6">
        <v>1</v>
      </c>
    </row>
    <row r="162" spans="1:5" x14ac:dyDescent="0.25">
      <c r="A162" s="5">
        <v>176</v>
      </c>
      <c r="B162" s="6"/>
      <c r="C162" s="6">
        <v>1</v>
      </c>
      <c r="D162" s="6"/>
      <c r="E162" s="6">
        <v>1</v>
      </c>
    </row>
    <row r="163" spans="1:5" x14ac:dyDescent="0.25">
      <c r="A163" s="5">
        <v>179</v>
      </c>
      <c r="B163" s="6"/>
      <c r="C163" s="6">
        <v>1</v>
      </c>
      <c r="D163" s="6"/>
      <c r="E163" s="6">
        <v>1</v>
      </c>
    </row>
    <row r="164" spans="1:5" x14ac:dyDescent="0.25">
      <c r="A164" s="5">
        <v>180</v>
      </c>
      <c r="B164" s="6">
        <v>1</v>
      </c>
      <c r="C164" s="6">
        <v>4</v>
      </c>
      <c r="D164" s="6"/>
      <c r="E164" s="6">
        <v>5</v>
      </c>
    </row>
    <row r="165" spans="1:5" x14ac:dyDescent="0.25">
      <c r="A165" s="5">
        <v>181</v>
      </c>
      <c r="B165" s="6">
        <v>1</v>
      </c>
      <c r="C165" s="6">
        <v>2</v>
      </c>
      <c r="D165" s="6"/>
      <c r="E165" s="6">
        <v>3</v>
      </c>
    </row>
    <row r="166" spans="1:5" x14ac:dyDescent="0.25">
      <c r="A166" s="5">
        <v>182</v>
      </c>
      <c r="B166" s="6"/>
      <c r="C166" s="6">
        <v>1</v>
      </c>
      <c r="D166" s="6"/>
      <c r="E166" s="6">
        <v>1</v>
      </c>
    </row>
    <row r="167" spans="1:5" x14ac:dyDescent="0.25">
      <c r="A167" s="5">
        <v>183</v>
      </c>
      <c r="B167" s="6">
        <v>1</v>
      </c>
      <c r="C167" s="6">
        <v>2</v>
      </c>
      <c r="D167" s="6"/>
      <c r="E167" s="6">
        <v>3</v>
      </c>
    </row>
    <row r="168" spans="1:5" x14ac:dyDescent="0.25">
      <c r="A168" s="5">
        <v>184</v>
      </c>
      <c r="B168" s="6"/>
      <c r="C168" s="6">
        <v>1</v>
      </c>
      <c r="D168" s="6"/>
      <c r="E168" s="6">
        <v>1</v>
      </c>
    </row>
    <row r="169" spans="1:5" x14ac:dyDescent="0.25">
      <c r="A169" s="5">
        <v>185</v>
      </c>
      <c r="B169" s="6"/>
      <c r="C169" s="6">
        <v>1</v>
      </c>
      <c r="D169" s="6"/>
      <c r="E169" s="6">
        <v>1</v>
      </c>
    </row>
    <row r="170" spans="1:5" x14ac:dyDescent="0.25">
      <c r="A170" s="5">
        <v>186</v>
      </c>
      <c r="B170" s="6">
        <v>1</v>
      </c>
      <c r="C170" s="6">
        <v>5</v>
      </c>
      <c r="D170" s="6"/>
      <c r="E170" s="6">
        <v>6</v>
      </c>
    </row>
    <row r="171" spans="1:5" x14ac:dyDescent="0.25">
      <c r="A171" s="5">
        <v>187</v>
      </c>
      <c r="B171" s="6"/>
      <c r="C171" s="6">
        <v>1</v>
      </c>
      <c r="D171" s="6"/>
      <c r="E171" s="6">
        <v>1</v>
      </c>
    </row>
    <row r="172" spans="1:5" x14ac:dyDescent="0.25">
      <c r="A172" s="5">
        <v>189</v>
      </c>
      <c r="B172" s="6"/>
      <c r="C172" s="6">
        <v>2</v>
      </c>
      <c r="D172" s="6"/>
      <c r="E172" s="6">
        <v>2</v>
      </c>
    </row>
    <row r="173" spans="1:5" x14ac:dyDescent="0.25">
      <c r="A173" s="5">
        <v>190</v>
      </c>
      <c r="B173" s="6"/>
      <c r="C173" s="6">
        <v>2</v>
      </c>
      <c r="D173" s="6"/>
      <c r="E173" s="6">
        <v>2</v>
      </c>
    </row>
    <row r="174" spans="1:5" x14ac:dyDescent="0.25">
      <c r="A174" s="5">
        <v>191</v>
      </c>
      <c r="B174" s="6">
        <v>2</v>
      </c>
      <c r="C174" s="6">
        <v>3</v>
      </c>
      <c r="D174" s="6"/>
      <c r="E174" s="6">
        <v>5</v>
      </c>
    </row>
    <row r="175" spans="1:5" x14ac:dyDescent="0.25">
      <c r="A175" s="5">
        <v>192</v>
      </c>
      <c r="B175" s="6"/>
      <c r="C175" s="6">
        <v>2</v>
      </c>
      <c r="D175" s="6"/>
      <c r="E175" s="6">
        <v>2</v>
      </c>
    </row>
    <row r="176" spans="1:5" x14ac:dyDescent="0.25">
      <c r="A176" s="5">
        <v>193</v>
      </c>
      <c r="B176" s="6"/>
      <c r="C176" s="6">
        <v>1</v>
      </c>
      <c r="D176" s="6"/>
      <c r="E176" s="6">
        <v>1</v>
      </c>
    </row>
    <row r="177" spans="1:5" x14ac:dyDescent="0.25">
      <c r="A177" s="5">
        <v>194</v>
      </c>
      <c r="B177" s="6"/>
      <c r="C177" s="6">
        <v>4</v>
      </c>
      <c r="D177" s="6"/>
      <c r="E177" s="6">
        <v>4</v>
      </c>
    </row>
    <row r="178" spans="1:5" x14ac:dyDescent="0.25">
      <c r="A178" s="5">
        <v>195</v>
      </c>
      <c r="B178" s="6"/>
      <c r="C178" s="6">
        <v>2</v>
      </c>
      <c r="D178" s="6"/>
      <c r="E178" s="6">
        <v>2</v>
      </c>
    </row>
    <row r="179" spans="1:5" x14ac:dyDescent="0.25">
      <c r="A179" s="5">
        <v>196</v>
      </c>
      <c r="B179" s="6"/>
      <c r="C179" s="6">
        <v>1</v>
      </c>
      <c r="D179" s="6"/>
      <c r="E179" s="6">
        <v>1</v>
      </c>
    </row>
    <row r="180" spans="1:5" x14ac:dyDescent="0.25">
      <c r="A180" s="5">
        <v>198</v>
      </c>
      <c r="B180" s="6"/>
      <c r="C180" s="6">
        <v>3</v>
      </c>
      <c r="D180" s="6"/>
      <c r="E180" s="6">
        <v>3</v>
      </c>
    </row>
    <row r="181" spans="1:5" x14ac:dyDescent="0.25">
      <c r="A181" s="5">
        <v>199</v>
      </c>
      <c r="B181" s="6"/>
      <c r="C181" s="6">
        <v>3</v>
      </c>
      <c r="D181" s="6"/>
      <c r="E181" s="6">
        <v>3</v>
      </c>
    </row>
    <row r="182" spans="1:5" x14ac:dyDescent="0.25">
      <c r="A182" s="5">
        <v>200</v>
      </c>
      <c r="B182" s="6">
        <v>1</v>
      </c>
      <c r="C182" s="6"/>
      <c r="D182" s="6"/>
      <c r="E182" s="6">
        <v>1</v>
      </c>
    </row>
    <row r="183" spans="1:5" x14ac:dyDescent="0.25">
      <c r="A183" s="5">
        <v>201</v>
      </c>
      <c r="B183" s="6"/>
      <c r="C183" s="6">
        <v>1</v>
      </c>
      <c r="D183" s="6"/>
      <c r="E183" s="6">
        <v>1</v>
      </c>
    </row>
    <row r="184" spans="1:5" x14ac:dyDescent="0.25">
      <c r="A184" s="5">
        <v>202</v>
      </c>
      <c r="B184" s="6"/>
      <c r="C184" s="6">
        <v>2</v>
      </c>
      <c r="D184" s="6"/>
      <c r="E184" s="6">
        <v>2</v>
      </c>
    </row>
    <row r="185" spans="1:5" x14ac:dyDescent="0.25">
      <c r="A185" s="5">
        <v>203</v>
      </c>
      <c r="B185" s="6"/>
      <c r="C185" s="6">
        <v>2</v>
      </c>
      <c r="D185" s="6"/>
      <c r="E185" s="6">
        <v>2</v>
      </c>
    </row>
    <row r="186" spans="1:5" x14ac:dyDescent="0.25">
      <c r="A186" s="5">
        <v>205</v>
      </c>
      <c r="B186" s="6"/>
      <c r="C186" s="6">
        <v>1</v>
      </c>
      <c r="D186" s="6"/>
      <c r="E186" s="6">
        <v>1</v>
      </c>
    </row>
    <row r="187" spans="1:5" x14ac:dyDescent="0.25">
      <c r="A187" s="5">
        <v>206</v>
      </c>
      <c r="B187" s="6"/>
      <c r="C187" s="6">
        <v>1</v>
      </c>
      <c r="D187" s="6"/>
      <c r="E187" s="6">
        <v>1</v>
      </c>
    </row>
    <row r="188" spans="1:5" x14ac:dyDescent="0.25">
      <c r="A188" s="5">
        <v>207</v>
      </c>
      <c r="B188" s="6"/>
      <c r="C188" s="6">
        <v>2</v>
      </c>
      <c r="D188" s="6"/>
      <c r="E188" s="6">
        <v>2</v>
      </c>
    </row>
    <row r="189" spans="1:5" x14ac:dyDescent="0.25">
      <c r="A189" s="5">
        <v>209</v>
      </c>
      <c r="B189" s="6"/>
      <c r="C189" s="6">
        <v>1</v>
      </c>
      <c r="D189" s="6"/>
      <c r="E189" s="6">
        <v>1</v>
      </c>
    </row>
    <row r="190" spans="1:5" x14ac:dyDescent="0.25">
      <c r="A190" s="5">
        <v>210</v>
      </c>
      <c r="B190" s="6">
        <v>2</v>
      </c>
      <c r="C190" s="6">
        <v>1</v>
      </c>
      <c r="D190" s="6"/>
      <c r="E190" s="6">
        <v>3</v>
      </c>
    </row>
    <row r="191" spans="1:5" x14ac:dyDescent="0.25">
      <c r="A191" s="5">
        <v>211</v>
      </c>
      <c r="B191" s="6"/>
      <c r="C191" s="6">
        <v>2</v>
      </c>
      <c r="D191" s="6"/>
      <c r="E191" s="6">
        <v>2</v>
      </c>
    </row>
    <row r="192" spans="1:5" x14ac:dyDescent="0.25">
      <c r="A192" s="5">
        <v>214</v>
      </c>
      <c r="B192" s="6"/>
      <c r="C192" s="6">
        <v>1</v>
      </c>
      <c r="D192" s="6"/>
      <c r="E192" s="6">
        <v>1</v>
      </c>
    </row>
    <row r="193" spans="1:5" x14ac:dyDescent="0.25">
      <c r="A193" s="5">
        <v>216</v>
      </c>
      <c r="B193" s="6"/>
      <c r="C193" s="6">
        <v>1</v>
      </c>
      <c r="D193" s="6"/>
      <c r="E193" s="6">
        <v>1</v>
      </c>
    </row>
    <row r="194" spans="1:5" x14ac:dyDescent="0.25">
      <c r="A194" s="5">
        <v>217</v>
      </c>
      <c r="B194" s="6"/>
      <c r="C194" s="6">
        <v>1</v>
      </c>
      <c r="D194" s="6"/>
      <c r="E194" s="6">
        <v>1</v>
      </c>
    </row>
    <row r="195" spans="1:5" x14ac:dyDescent="0.25">
      <c r="A195" s="5">
        <v>218</v>
      </c>
      <c r="B195" s="6"/>
      <c r="C195" s="6">
        <v>2</v>
      </c>
      <c r="D195" s="6"/>
      <c r="E195" s="6">
        <v>2</v>
      </c>
    </row>
    <row r="196" spans="1:5" x14ac:dyDescent="0.25">
      <c r="A196" s="5">
        <v>219</v>
      </c>
      <c r="B196" s="6"/>
      <c r="C196" s="6">
        <v>1</v>
      </c>
      <c r="D196" s="6"/>
      <c r="E196" s="6">
        <v>1</v>
      </c>
    </row>
    <row r="197" spans="1:5" x14ac:dyDescent="0.25">
      <c r="A197" s="5">
        <v>220</v>
      </c>
      <c r="B197" s="6"/>
      <c r="C197" s="6">
        <v>2</v>
      </c>
      <c r="D197" s="6"/>
      <c r="E197" s="6">
        <v>2</v>
      </c>
    </row>
    <row r="198" spans="1:5" x14ac:dyDescent="0.25">
      <c r="A198" s="5">
        <v>221</v>
      </c>
      <c r="B198" s="6"/>
      <c r="C198" s="6">
        <v>2</v>
      </c>
      <c r="D198" s="6"/>
      <c r="E198" s="6">
        <v>2</v>
      </c>
    </row>
    <row r="199" spans="1:5" x14ac:dyDescent="0.25">
      <c r="A199" s="5">
        <v>222</v>
      </c>
      <c r="B199" s="6"/>
      <c r="C199" s="6">
        <v>2</v>
      </c>
      <c r="D199" s="6"/>
      <c r="E199" s="6">
        <v>2</v>
      </c>
    </row>
    <row r="200" spans="1:5" x14ac:dyDescent="0.25">
      <c r="A200" s="5">
        <v>223</v>
      </c>
      <c r="B200" s="6"/>
      <c r="C200" s="6">
        <v>1</v>
      </c>
      <c r="D200" s="6"/>
      <c r="E200" s="6">
        <v>1</v>
      </c>
    </row>
    <row r="201" spans="1:5" x14ac:dyDescent="0.25">
      <c r="A201" s="5">
        <v>225</v>
      </c>
      <c r="B201" s="6">
        <v>1</v>
      </c>
      <c r="C201" s="6">
        <v>1</v>
      </c>
      <c r="D201" s="6"/>
      <c r="E201" s="6">
        <v>2</v>
      </c>
    </row>
    <row r="202" spans="1:5" x14ac:dyDescent="0.25">
      <c r="A202" s="5">
        <v>226</v>
      </c>
      <c r="B202" s="6">
        <v>1</v>
      </c>
      <c r="C202" s="6">
        <v>2</v>
      </c>
      <c r="D202" s="6"/>
      <c r="E202" s="6">
        <v>3</v>
      </c>
    </row>
    <row r="203" spans="1:5" x14ac:dyDescent="0.25">
      <c r="A203" s="5">
        <v>227</v>
      </c>
      <c r="B203" s="6"/>
      <c r="C203" s="6">
        <v>1</v>
      </c>
      <c r="D203" s="6"/>
      <c r="E203" s="6">
        <v>1</v>
      </c>
    </row>
    <row r="204" spans="1:5" x14ac:dyDescent="0.25">
      <c r="A204" s="5">
        <v>233</v>
      </c>
      <c r="B204" s="6"/>
      <c r="C204" s="6">
        <v>1</v>
      </c>
      <c r="D204" s="6"/>
      <c r="E204" s="6">
        <v>1</v>
      </c>
    </row>
    <row r="205" spans="1:5" x14ac:dyDescent="0.25">
      <c r="A205" s="5">
        <v>234</v>
      </c>
      <c r="B205" s="6"/>
      <c r="C205" s="6">
        <v>1</v>
      </c>
      <c r="D205" s="6"/>
      <c r="E205" s="6">
        <v>1</v>
      </c>
    </row>
    <row r="206" spans="1:5" x14ac:dyDescent="0.25">
      <c r="A206" s="5">
        <v>235</v>
      </c>
      <c r="B206" s="6"/>
      <c r="C206" s="6">
        <v>1</v>
      </c>
      <c r="D206" s="6"/>
      <c r="E206" s="6">
        <v>1</v>
      </c>
    </row>
    <row r="207" spans="1:5" x14ac:dyDescent="0.25">
      <c r="A207" s="5">
        <v>236</v>
      </c>
      <c r="B207" s="6"/>
      <c r="C207" s="6">
        <v>2</v>
      </c>
      <c r="D207" s="6"/>
      <c r="E207" s="6">
        <v>2</v>
      </c>
    </row>
    <row r="208" spans="1:5" x14ac:dyDescent="0.25">
      <c r="A208" s="5">
        <v>237</v>
      </c>
      <c r="B208" s="6"/>
      <c r="C208" s="6">
        <v>1</v>
      </c>
      <c r="D208" s="6"/>
      <c r="E208" s="6">
        <v>1</v>
      </c>
    </row>
    <row r="209" spans="1:5" x14ac:dyDescent="0.25">
      <c r="A209" s="5">
        <v>238</v>
      </c>
      <c r="B209" s="6"/>
      <c r="C209" s="6">
        <v>2</v>
      </c>
      <c r="D209" s="6"/>
      <c r="E209" s="6">
        <v>2</v>
      </c>
    </row>
    <row r="210" spans="1:5" x14ac:dyDescent="0.25">
      <c r="A210" s="5">
        <v>239</v>
      </c>
      <c r="B210" s="6"/>
      <c r="C210" s="6">
        <v>1</v>
      </c>
      <c r="D210" s="6"/>
      <c r="E210" s="6">
        <v>1</v>
      </c>
    </row>
    <row r="211" spans="1:5" x14ac:dyDescent="0.25">
      <c r="A211" s="5">
        <v>241</v>
      </c>
      <c r="B211" s="6"/>
      <c r="C211" s="6">
        <v>1</v>
      </c>
      <c r="D211" s="6"/>
      <c r="E211" s="6">
        <v>1</v>
      </c>
    </row>
    <row r="212" spans="1:5" x14ac:dyDescent="0.25">
      <c r="A212" s="5">
        <v>243</v>
      </c>
      <c r="B212" s="6">
        <v>2</v>
      </c>
      <c r="C212" s="6"/>
      <c r="D212" s="6"/>
      <c r="E212" s="6">
        <v>2</v>
      </c>
    </row>
    <row r="213" spans="1:5" x14ac:dyDescent="0.25">
      <c r="A213" s="5">
        <v>244</v>
      </c>
      <c r="B213" s="6"/>
      <c r="C213" s="6">
        <v>2</v>
      </c>
      <c r="D213" s="6"/>
      <c r="E213" s="6">
        <v>2</v>
      </c>
    </row>
    <row r="214" spans="1:5" x14ac:dyDescent="0.25">
      <c r="A214" s="5">
        <v>245</v>
      </c>
      <c r="B214" s="6">
        <v>2</v>
      </c>
      <c r="C214" s="6">
        <v>1</v>
      </c>
      <c r="D214" s="6"/>
      <c r="E214" s="6">
        <v>3</v>
      </c>
    </row>
    <row r="215" spans="1:5" x14ac:dyDescent="0.25">
      <c r="A215" s="5">
        <v>246</v>
      </c>
      <c r="B215" s="6"/>
      <c r="C215" s="6">
        <v>2</v>
      </c>
      <c r="D215" s="6"/>
      <c r="E215" s="6">
        <v>2</v>
      </c>
    </row>
    <row r="216" spans="1:5" x14ac:dyDescent="0.25">
      <c r="A216" s="5">
        <v>247</v>
      </c>
      <c r="B216" s="6"/>
      <c r="C216" s="6">
        <v>2</v>
      </c>
      <c r="D216" s="6"/>
      <c r="E216" s="6">
        <v>2</v>
      </c>
    </row>
    <row r="217" spans="1:5" x14ac:dyDescent="0.25">
      <c r="A217" s="5">
        <v>248</v>
      </c>
      <c r="B217" s="6">
        <v>1</v>
      </c>
      <c r="C217" s="6"/>
      <c r="D217" s="6"/>
      <c r="E217" s="6">
        <v>1</v>
      </c>
    </row>
    <row r="218" spans="1:5" x14ac:dyDescent="0.25">
      <c r="A218" s="5">
        <v>249</v>
      </c>
      <c r="B218" s="6"/>
      <c r="C218" s="6">
        <v>2</v>
      </c>
      <c r="D218" s="6"/>
      <c r="E218" s="6">
        <v>2</v>
      </c>
    </row>
    <row r="219" spans="1:5" x14ac:dyDescent="0.25">
      <c r="A219" s="5">
        <v>250</v>
      </c>
      <c r="B219" s="6"/>
      <c r="C219" s="6">
        <v>1</v>
      </c>
      <c r="D219" s="6"/>
      <c r="E219" s="6">
        <v>1</v>
      </c>
    </row>
    <row r="220" spans="1:5" x14ac:dyDescent="0.25">
      <c r="A220" s="5">
        <v>252</v>
      </c>
      <c r="B220" s="6">
        <v>1</v>
      </c>
      <c r="C220" s="6">
        <v>1</v>
      </c>
      <c r="D220" s="6"/>
      <c r="E220" s="6">
        <v>2</v>
      </c>
    </row>
    <row r="221" spans="1:5" x14ac:dyDescent="0.25">
      <c r="A221" s="5">
        <v>253</v>
      </c>
      <c r="B221" s="6">
        <v>1</v>
      </c>
      <c r="C221" s="6">
        <v>1</v>
      </c>
      <c r="D221" s="6"/>
      <c r="E221" s="6">
        <v>2</v>
      </c>
    </row>
    <row r="222" spans="1:5" x14ac:dyDescent="0.25">
      <c r="A222" s="5">
        <v>254</v>
      </c>
      <c r="B222" s="6"/>
      <c r="C222" s="6">
        <v>1</v>
      </c>
      <c r="D222" s="6"/>
      <c r="E222" s="6">
        <v>1</v>
      </c>
    </row>
    <row r="223" spans="1:5" x14ac:dyDescent="0.25">
      <c r="A223" s="5">
        <v>255</v>
      </c>
      <c r="B223" s="6"/>
      <c r="C223" s="6">
        <v>1</v>
      </c>
      <c r="D223" s="6"/>
      <c r="E223" s="6">
        <v>1</v>
      </c>
    </row>
    <row r="224" spans="1:5" x14ac:dyDescent="0.25">
      <c r="A224" s="5">
        <v>257</v>
      </c>
      <c r="B224" s="6">
        <v>1</v>
      </c>
      <c r="C224" s="6"/>
      <c r="D224" s="6"/>
      <c r="E224" s="6">
        <v>1</v>
      </c>
    </row>
    <row r="225" spans="1:5" x14ac:dyDescent="0.25">
      <c r="A225" s="5">
        <v>261</v>
      </c>
      <c r="B225" s="6"/>
      <c r="C225" s="6">
        <v>2</v>
      </c>
      <c r="D225" s="6"/>
      <c r="E225" s="6">
        <v>2</v>
      </c>
    </row>
    <row r="226" spans="1:5" x14ac:dyDescent="0.25">
      <c r="A226" s="5">
        <v>263</v>
      </c>
      <c r="B226" s="6">
        <v>1</v>
      </c>
      <c r="C226" s="6"/>
      <c r="D226" s="6"/>
      <c r="E226" s="6">
        <v>1</v>
      </c>
    </row>
    <row r="227" spans="1:5" x14ac:dyDescent="0.25">
      <c r="A227" s="5">
        <v>264</v>
      </c>
      <c r="B227" s="6"/>
      <c r="C227" s="6">
        <v>1</v>
      </c>
      <c r="D227" s="6"/>
      <c r="E227" s="6">
        <v>1</v>
      </c>
    </row>
    <row r="228" spans="1:5" x14ac:dyDescent="0.25">
      <c r="A228" s="5">
        <v>266</v>
      </c>
      <c r="B228" s="6"/>
      <c r="C228" s="6">
        <v>1</v>
      </c>
      <c r="D228" s="6"/>
      <c r="E228" s="6">
        <v>1</v>
      </c>
    </row>
    <row r="229" spans="1:5" x14ac:dyDescent="0.25">
      <c r="A229" s="5">
        <v>268</v>
      </c>
      <c r="B229" s="6"/>
      <c r="C229" s="6">
        <v>1</v>
      </c>
      <c r="D229" s="6"/>
      <c r="E229" s="6">
        <v>1</v>
      </c>
    </row>
    <row r="230" spans="1:5" x14ac:dyDescent="0.25">
      <c r="A230" s="5">
        <v>269</v>
      </c>
      <c r="B230" s="6"/>
      <c r="C230" s="6">
        <v>1</v>
      </c>
      <c r="D230" s="6"/>
      <c r="E230" s="6">
        <v>1</v>
      </c>
    </row>
    <row r="231" spans="1:5" x14ac:dyDescent="0.25">
      <c r="A231" s="5">
        <v>270</v>
      </c>
      <c r="B231" s="6"/>
      <c r="C231" s="6">
        <v>1</v>
      </c>
      <c r="D231" s="6"/>
      <c r="E231" s="6">
        <v>1</v>
      </c>
    </row>
    <row r="232" spans="1:5" x14ac:dyDescent="0.25">
      <c r="A232" s="5">
        <v>272</v>
      </c>
      <c r="B232" s="6"/>
      <c r="C232" s="6">
        <v>1</v>
      </c>
      <c r="D232" s="6"/>
      <c r="E232" s="6">
        <v>1</v>
      </c>
    </row>
    <row r="233" spans="1:5" x14ac:dyDescent="0.25">
      <c r="A233" s="5">
        <v>275</v>
      </c>
      <c r="B233" s="6"/>
      <c r="C233" s="6">
        <v>1</v>
      </c>
      <c r="D233" s="6"/>
      <c r="E233" s="6">
        <v>1</v>
      </c>
    </row>
    <row r="234" spans="1:5" x14ac:dyDescent="0.25">
      <c r="A234" s="5">
        <v>279</v>
      </c>
      <c r="B234" s="6"/>
      <c r="C234" s="6">
        <v>1</v>
      </c>
      <c r="D234" s="6"/>
      <c r="E234" s="6">
        <v>1</v>
      </c>
    </row>
    <row r="235" spans="1:5" x14ac:dyDescent="0.25">
      <c r="A235" s="5">
        <v>280</v>
      </c>
      <c r="B235" s="6"/>
      <c r="C235" s="6">
        <v>1</v>
      </c>
      <c r="D235" s="6"/>
      <c r="E235" s="6">
        <v>1</v>
      </c>
    </row>
    <row r="236" spans="1:5" x14ac:dyDescent="0.25">
      <c r="A236" s="5">
        <v>282</v>
      </c>
      <c r="B236" s="6"/>
      <c r="C236" s="6">
        <v>1</v>
      </c>
      <c r="D236" s="6"/>
      <c r="E236" s="6">
        <v>1</v>
      </c>
    </row>
    <row r="237" spans="1:5" x14ac:dyDescent="0.25">
      <c r="A237" s="5">
        <v>288</v>
      </c>
      <c r="B237" s="6"/>
      <c r="C237" s="6">
        <v>1</v>
      </c>
      <c r="D237" s="6"/>
      <c r="E237" s="6">
        <v>1</v>
      </c>
    </row>
    <row r="238" spans="1:5" x14ac:dyDescent="0.25">
      <c r="A238" s="5">
        <v>290</v>
      </c>
      <c r="B238" s="6"/>
      <c r="C238" s="6">
        <v>1</v>
      </c>
      <c r="D238" s="6"/>
      <c r="E238" s="6">
        <v>1</v>
      </c>
    </row>
    <row r="239" spans="1:5" x14ac:dyDescent="0.25">
      <c r="A239" s="5">
        <v>295</v>
      </c>
      <c r="B239" s="6"/>
      <c r="C239" s="6">
        <v>1</v>
      </c>
      <c r="D239" s="6"/>
      <c r="E239" s="6">
        <v>1</v>
      </c>
    </row>
    <row r="240" spans="1:5" x14ac:dyDescent="0.25">
      <c r="A240" s="5">
        <v>296</v>
      </c>
      <c r="B240" s="6">
        <v>1</v>
      </c>
      <c r="C240" s="6">
        <v>1</v>
      </c>
      <c r="D240" s="6"/>
      <c r="E240" s="6">
        <v>2</v>
      </c>
    </row>
    <row r="241" spans="1:5" x14ac:dyDescent="0.25">
      <c r="A241" s="5">
        <v>297</v>
      </c>
      <c r="B241" s="6"/>
      <c r="C241" s="6">
        <v>1</v>
      </c>
      <c r="D241" s="6"/>
      <c r="E241" s="6">
        <v>1</v>
      </c>
    </row>
    <row r="242" spans="1:5" x14ac:dyDescent="0.25">
      <c r="A242" s="5">
        <v>299</v>
      </c>
      <c r="B242" s="6"/>
      <c r="C242" s="6">
        <v>1</v>
      </c>
      <c r="D242" s="6"/>
      <c r="E242" s="6">
        <v>1</v>
      </c>
    </row>
    <row r="243" spans="1:5" x14ac:dyDescent="0.25">
      <c r="A243" s="5">
        <v>300</v>
      </c>
      <c r="B243" s="6"/>
      <c r="C243" s="6">
        <v>2</v>
      </c>
      <c r="D243" s="6"/>
      <c r="E243" s="6">
        <v>2</v>
      </c>
    </row>
    <row r="244" spans="1:5" x14ac:dyDescent="0.25">
      <c r="A244" s="5">
        <v>303</v>
      </c>
      <c r="B244" s="6"/>
      <c r="C244" s="6">
        <v>1</v>
      </c>
      <c r="D244" s="6"/>
      <c r="E244" s="6">
        <v>1</v>
      </c>
    </row>
    <row r="245" spans="1:5" x14ac:dyDescent="0.25">
      <c r="A245" s="5">
        <v>307</v>
      </c>
      <c r="B245" s="6"/>
      <c r="C245" s="6">
        <v>2</v>
      </c>
      <c r="D245" s="6"/>
      <c r="E245" s="6">
        <v>2</v>
      </c>
    </row>
    <row r="246" spans="1:5" x14ac:dyDescent="0.25">
      <c r="A246" s="5">
        <v>316</v>
      </c>
      <c r="B246" s="6"/>
      <c r="C246" s="6">
        <v>1</v>
      </c>
      <c r="D246" s="6"/>
      <c r="E246" s="6">
        <v>1</v>
      </c>
    </row>
    <row r="247" spans="1:5" x14ac:dyDescent="0.25">
      <c r="A247" s="5">
        <v>323</v>
      </c>
      <c r="B247" s="6"/>
      <c r="C247" s="6">
        <v>1</v>
      </c>
      <c r="D247" s="6"/>
      <c r="E247" s="6">
        <v>1</v>
      </c>
    </row>
    <row r="248" spans="1:5" x14ac:dyDescent="0.25">
      <c r="A248" s="5">
        <v>326</v>
      </c>
      <c r="B248" s="6">
        <v>1</v>
      </c>
      <c r="C248" s="6"/>
      <c r="D248" s="6"/>
      <c r="E248" s="6">
        <v>1</v>
      </c>
    </row>
    <row r="249" spans="1:5" x14ac:dyDescent="0.25">
      <c r="A249" s="5">
        <v>328</v>
      </c>
      <c r="B249" s="6">
        <v>1</v>
      </c>
      <c r="C249" s="6"/>
      <c r="D249" s="6"/>
      <c r="E249" s="6">
        <v>1</v>
      </c>
    </row>
    <row r="250" spans="1:5" x14ac:dyDescent="0.25">
      <c r="A250" s="5">
        <v>329</v>
      </c>
      <c r="B250" s="6"/>
      <c r="C250" s="6">
        <v>1</v>
      </c>
      <c r="D250" s="6"/>
      <c r="E250" s="6">
        <v>1</v>
      </c>
    </row>
    <row r="251" spans="1:5" x14ac:dyDescent="0.25">
      <c r="A251" s="5">
        <v>330</v>
      </c>
      <c r="B251" s="6"/>
      <c r="C251" s="6">
        <v>1</v>
      </c>
      <c r="D251" s="6"/>
      <c r="E251" s="6">
        <v>1</v>
      </c>
    </row>
    <row r="252" spans="1:5" x14ac:dyDescent="0.25">
      <c r="A252" s="5">
        <v>331</v>
      </c>
      <c r="B252" s="6">
        <v>1</v>
      </c>
      <c r="C252" s="6">
        <v>1</v>
      </c>
      <c r="D252" s="6"/>
      <c r="E252" s="6">
        <v>2</v>
      </c>
    </row>
    <row r="253" spans="1:5" x14ac:dyDescent="0.25">
      <c r="A253" s="5">
        <v>336</v>
      </c>
      <c r="B253" s="6"/>
      <c r="C253" s="6">
        <v>1</v>
      </c>
      <c r="D253" s="6"/>
      <c r="E253" s="6">
        <v>1</v>
      </c>
    </row>
    <row r="254" spans="1:5" x14ac:dyDescent="0.25">
      <c r="A254" s="5">
        <v>337</v>
      </c>
      <c r="B254" s="6"/>
      <c r="C254" s="6">
        <v>1</v>
      </c>
      <c r="D254" s="6"/>
      <c r="E254" s="6">
        <v>1</v>
      </c>
    </row>
    <row r="255" spans="1:5" x14ac:dyDescent="0.25">
      <c r="A255" s="5">
        <v>340</v>
      </c>
      <c r="B255" s="6"/>
      <c r="C255" s="6">
        <v>1</v>
      </c>
      <c r="D255" s="6"/>
      <c r="E255" s="6">
        <v>1</v>
      </c>
    </row>
    <row r="256" spans="1:5" x14ac:dyDescent="0.25">
      <c r="A256" s="5">
        <v>347</v>
      </c>
      <c r="B256" s="6">
        <v>1</v>
      </c>
      <c r="C256" s="6"/>
      <c r="D256" s="6"/>
      <c r="E256" s="6">
        <v>1</v>
      </c>
    </row>
    <row r="257" spans="1:5" x14ac:dyDescent="0.25">
      <c r="A257" s="5">
        <v>355</v>
      </c>
      <c r="B257" s="6">
        <v>1</v>
      </c>
      <c r="C257" s="6"/>
      <c r="D257" s="6"/>
      <c r="E257" s="6">
        <v>1</v>
      </c>
    </row>
    <row r="258" spans="1:5" x14ac:dyDescent="0.25">
      <c r="A258" s="5">
        <v>361</v>
      </c>
      <c r="B258" s="6"/>
      <c r="C258" s="6">
        <v>1</v>
      </c>
      <c r="D258" s="6"/>
      <c r="E258" s="6">
        <v>1</v>
      </c>
    </row>
    <row r="259" spans="1:5" x14ac:dyDescent="0.25">
      <c r="A259" s="5">
        <v>362</v>
      </c>
      <c r="B259" s="6">
        <v>1</v>
      </c>
      <c r="C259" s="6"/>
      <c r="D259" s="6"/>
      <c r="E259" s="6">
        <v>1</v>
      </c>
    </row>
    <row r="260" spans="1:5" x14ac:dyDescent="0.25">
      <c r="A260" s="5">
        <v>363</v>
      </c>
      <c r="B260" s="6"/>
      <c r="C260" s="6">
        <v>1</v>
      </c>
      <c r="D260" s="6"/>
      <c r="E260" s="6">
        <v>1</v>
      </c>
    </row>
    <row r="261" spans="1:5" x14ac:dyDescent="0.25">
      <c r="A261" s="5">
        <v>366</v>
      </c>
      <c r="B261" s="6"/>
      <c r="C261" s="6">
        <v>1</v>
      </c>
      <c r="D261" s="6"/>
      <c r="E261" s="6">
        <v>1</v>
      </c>
    </row>
    <row r="262" spans="1:5" x14ac:dyDescent="0.25">
      <c r="A262" s="5">
        <v>369</v>
      </c>
      <c r="B262" s="6"/>
      <c r="C262" s="6">
        <v>1</v>
      </c>
      <c r="D262" s="6"/>
      <c r="E262" s="6">
        <v>1</v>
      </c>
    </row>
    <row r="263" spans="1:5" x14ac:dyDescent="0.25">
      <c r="A263" s="5">
        <v>374</v>
      </c>
      <c r="B263" s="6">
        <v>1</v>
      </c>
      <c r="C263" s="6">
        <v>1</v>
      </c>
      <c r="D263" s="6"/>
      <c r="E263" s="6">
        <v>2</v>
      </c>
    </row>
    <row r="264" spans="1:5" x14ac:dyDescent="0.25">
      <c r="A264" s="5">
        <v>375</v>
      </c>
      <c r="B264" s="6"/>
      <c r="C264" s="6">
        <v>1</v>
      </c>
      <c r="D264" s="6"/>
      <c r="E264" s="6">
        <v>1</v>
      </c>
    </row>
    <row r="265" spans="1:5" x14ac:dyDescent="0.25">
      <c r="A265" s="5">
        <v>381</v>
      </c>
      <c r="B265" s="6"/>
      <c r="C265" s="6">
        <v>2</v>
      </c>
      <c r="D265" s="6"/>
      <c r="E265" s="6">
        <v>2</v>
      </c>
    </row>
    <row r="266" spans="1:5" x14ac:dyDescent="0.25">
      <c r="A266" s="5">
        <v>393</v>
      </c>
      <c r="B266" s="6">
        <v>1</v>
      </c>
      <c r="C266" s="6">
        <v>1</v>
      </c>
      <c r="D266" s="6"/>
      <c r="E266" s="6">
        <v>2</v>
      </c>
    </row>
    <row r="267" spans="1:5" x14ac:dyDescent="0.25">
      <c r="A267" s="5">
        <v>395</v>
      </c>
      <c r="B267" s="6">
        <v>1</v>
      </c>
      <c r="C267" s="6"/>
      <c r="D267" s="6"/>
      <c r="E267" s="6">
        <v>1</v>
      </c>
    </row>
    <row r="268" spans="1:5" x14ac:dyDescent="0.25">
      <c r="A268" s="5">
        <v>397</v>
      </c>
      <c r="B268" s="6"/>
      <c r="C268" s="6">
        <v>1</v>
      </c>
      <c r="D268" s="6"/>
      <c r="E268" s="6">
        <v>1</v>
      </c>
    </row>
    <row r="269" spans="1:5" x14ac:dyDescent="0.25">
      <c r="A269" s="5">
        <v>409</v>
      </c>
      <c r="B269" s="6"/>
      <c r="C269" s="6">
        <v>1</v>
      </c>
      <c r="D269" s="6"/>
      <c r="E269" s="6">
        <v>1</v>
      </c>
    </row>
    <row r="270" spans="1:5" x14ac:dyDescent="0.25">
      <c r="A270" s="5">
        <v>411</v>
      </c>
      <c r="B270" s="6"/>
      <c r="C270" s="6">
        <v>1</v>
      </c>
      <c r="D270" s="6"/>
      <c r="E270" s="6">
        <v>1</v>
      </c>
    </row>
    <row r="271" spans="1:5" x14ac:dyDescent="0.25">
      <c r="A271" s="5">
        <v>418</v>
      </c>
      <c r="B271" s="6">
        <v>1</v>
      </c>
      <c r="C271" s="6"/>
      <c r="D271" s="6"/>
      <c r="E271" s="6">
        <v>1</v>
      </c>
    </row>
    <row r="272" spans="1:5" x14ac:dyDescent="0.25">
      <c r="A272" s="5">
        <v>419</v>
      </c>
      <c r="B272" s="6"/>
      <c r="C272" s="6">
        <v>1</v>
      </c>
      <c r="D272" s="6"/>
      <c r="E272" s="6">
        <v>1</v>
      </c>
    </row>
    <row r="273" spans="1:5" x14ac:dyDescent="0.25">
      <c r="A273" s="5">
        <v>424</v>
      </c>
      <c r="B273" s="6">
        <v>1</v>
      </c>
      <c r="C273" s="6"/>
      <c r="D273" s="6"/>
      <c r="E273" s="6">
        <v>1</v>
      </c>
    </row>
    <row r="274" spans="1:5" x14ac:dyDescent="0.25">
      <c r="A274" s="5">
        <v>432</v>
      </c>
      <c r="B274" s="6"/>
      <c r="C274" s="6">
        <v>1</v>
      </c>
      <c r="D274" s="6"/>
      <c r="E274" s="6">
        <v>1</v>
      </c>
    </row>
    <row r="275" spans="1:5" x14ac:dyDescent="0.25">
      <c r="A275" s="5">
        <v>435</v>
      </c>
      <c r="B275" s="6">
        <v>1</v>
      </c>
      <c r="C275" s="6"/>
      <c r="D275" s="6"/>
      <c r="E275" s="6">
        <v>1</v>
      </c>
    </row>
    <row r="276" spans="1:5" x14ac:dyDescent="0.25">
      <c r="A276" s="5">
        <v>441</v>
      </c>
      <c r="B276" s="6">
        <v>1</v>
      </c>
      <c r="C276" s="6"/>
      <c r="D276" s="6"/>
      <c r="E276" s="6">
        <v>1</v>
      </c>
    </row>
    <row r="277" spans="1:5" x14ac:dyDescent="0.25">
      <c r="A277" s="5">
        <v>452</v>
      </c>
      <c r="B277" s="6">
        <v>2</v>
      </c>
      <c r="C277" s="6">
        <v>1</v>
      </c>
      <c r="D277" s="6"/>
      <c r="E277" s="6">
        <v>3</v>
      </c>
    </row>
    <row r="278" spans="1:5" x14ac:dyDescent="0.25">
      <c r="A278" s="5">
        <v>454</v>
      </c>
      <c r="B278" s="6">
        <v>1</v>
      </c>
      <c r="C278" s="6">
        <v>1</v>
      </c>
      <c r="D278" s="6"/>
      <c r="E278" s="6">
        <v>2</v>
      </c>
    </row>
    <row r="279" spans="1:5" x14ac:dyDescent="0.25">
      <c r="A279" s="5">
        <v>460</v>
      </c>
      <c r="B279" s="6"/>
      <c r="C279" s="6">
        <v>1</v>
      </c>
      <c r="D279" s="6"/>
      <c r="E279" s="6">
        <v>1</v>
      </c>
    </row>
    <row r="280" spans="1:5" x14ac:dyDescent="0.25">
      <c r="A280" s="5">
        <v>462</v>
      </c>
      <c r="B280" s="6"/>
      <c r="C280" s="6">
        <v>1</v>
      </c>
      <c r="D280" s="6"/>
      <c r="E280" s="6">
        <v>1</v>
      </c>
    </row>
    <row r="281" spans="1:5" x14ac:dyDescent="0.25">
      <c r="A281" s="5">
        <v>470</v>
      </c>
      <c r="B281" s="6"/>
      <c r="C281" s="6">
        <v>1</v>
      </c>
      <c r="D281" s="6"/>
      <c r="E281" s="6">
        <v>1</v>
      </c>
    </row>
    <row r="282" spans="1:5" x14ac:dyDescent="0.25">
      <c r="A282" s="5">
        <v>480</v>
      </c>
      <c r="B282" s="6"/>
      <c r="C282" s="6">
        <v>1</v>
      </c>
      <c r="D282" s="6"/>
      <c r="E282" s="6">
        <v>1</v>
      </c>
    </row>
    <row r="283" spans="1:5" x14ac:dyDescent="0.25">
      <c r="A283" s="5">
        <v>484</v>
      </c>
      <c r="B283" s="6"/>
      <c r="C283" s="6">
        <v>1</v>
      </c>
      <c r="D283" s="6"/>
      <c r="E283" s="6">
        <v>1</v>
      </c>
    </row>
    <row r="284" spans="1:5" x14ac:dyDescent="0.25">
      <c r="A284" s="5">
        <v>498</v>
      </c>
      <c r="B284" s="6"/>
      <c r="C284" s="6">
        <v>1</v>
      </c>
      <c r="D284" s="6"/>
      <c r="E284" s="6">
        <v>1</v>
      </c>
    </row>
    <row r="285" spans="1:5" x14ac:dyDescent="0.25">
      <c r="A285" s="5">
        <v>504</v>
      </c>
      <c r="B285" s="6">
        <v>1</v>
      </c>
      <c r="C285" s="6"/>
      <c r="D285" s="6"/>
      <c r="E285" s="6">
        <v>1</v>
      </c>
    </row>
    <row r="286" spans="1:5" x14ac:dyDescent="0.25">
      <c r="A286" s="5">
        <v>513</v>
      </c>
      <c r="B286" s="6">
        <v>1</v>
      </c>
      <c r="C286" s="6"/>
      <c r="D286" s="6"/>
      <c r="E286" s="6">
        <v>1</v>
      </c>
    </row>
    <row r="287" spans="1:5" x14ac:dyDescent="0.25">
      <c r="A287" s="5">
        <v>523</v>
      </c>
      <c r="B287" s="6">
        <v>1</v>
      </c>
      <c r="C287" s="6"/>
      <c r="D287" s="6"/>
      <c r="E287" s="6">
        <v>1</v>
      </c>
    </row>
    <row r="288" spans="1:5" x14ac:dyDescent="0.25">
      <c r="A288" s="5">
        <v>524</v>
      </c>
      <c r="B288" s="6"/>
      <c r="C288" s="6">
        <v>1</v>
      </c>
      <c r="D288" s="6"/>
      <c r="E288" s="6">
        <v>1</v>
      </c>
    </row>
    <row r="289" spans="1:5" x14ac:dyDescent="0.25">
      <c r="A289" s="5">
        <v>526</v>
      </c>
      <c r="B289" s="6">
        <v>1</v>
      </c>
      <c r="C289" s="6"/>
      <c r="D289" s="6"/>
      <c r="E289" s="6">
        <v>1</v>
      </c>
    </row>
    <row r="290" spans="1:5" x14ac:dyDescent="0.25">
      <c r="A290" s="5">
        <v>533</v>
      </c>
      <c r="B290" s="6"/>
      <c r="C290" s="6">
        <v>1</v>
      </c>
      <c r="D290" s="6"/>
      <c r="E290" s="6">
        <v>1</v>
      </c>
    </row>
    <row r="291" spans="1:5" x14ac:dyDescent="0.25">
      <c r="A291" s="5">
        <v>535</v>
      </c>
      <c r="B291" s="6">
        <v>1</v>
      </c>
      <c r="C291" s="6"/>
      <c r="D291" s="6"/>
      <c r="E291" s="6">
        <v>1</v>
      </c>
    </row>
    <row r="292" spans="1:5" x14ac:dyDescent="0.25">
      <c r="A292" s="5">
        <v>536</v>
      </c>
      <c r="B292" s="6"/>
      <c r="C292" s="6">
        <v>1</v>
      </c>
      <c r="D292" s="6"/>
      <c r="E292" s="6">
        <v>1</v>
      </c>
    </row>
    <row r="293" spans="1:5" x14ac:dyDescent="0.25">
      <c r="A293" s="5">
        <v>546</v>
      </c>
      <c r="B293" s="6"/>
      <c r="C293" s="6">
        <v>1</v>
      </c>
      <c r="D293" s="6"/>
      <c r="E293" s="6">
        <v>1</v>
      </c>
    </row>
    <row r="294" spans="1:5" x14ac:dyDescent="0.25">
      <c r="A294" s="5">
        <v>554</v>
      </c>
      <c r="B294" s="6">
        <v>1</v>
      </c>
      <c r="C294" s="6">
        <v>1</v>
      </c>
      <c r="D294" s="6"/>
      <c r="E294" s="6">
        <v>2</v>
      </c>
    </row>
    <row r="295" spans="1:5" x14ac:dyDescent="0.25">
      <c r="A295" s="5">
        <v>555</v>
      </c>
      <c r="B295" s="6"/>
      <c r="C295" s="6">
        <v>1</v>
      </c>
      <c r="D295" s="6"/>
      <c r="E295" s="6">
        <v>1</v>
      </c>
    </row>
    <row r="296" spans="1:5" x14ac:dyDescent="0.25">
      <c r="A296" s="5">
        <v>558</v>
      </c>
      <c r="B296" s="6">
        <v>2</v>
      </c>
      <c r="C296" s="6"/>
      <c r="D296" s="6"/>
      <c r="E296" s="6">
        <v>2</v>
      </c>
    </row>
    <row r="297" spans="1:5" x14ac:dyDescent="0.25">
      <c r="A297" s="5">
        <v>575</v>
      </c>
      <c r="B297" s="6">
        <v>1</v>
      </c>
      <c r="C297" s="6"/>
      <c r="D297" s="6"/>
      <c r="E297" s="6">
        <v>1</v>
      </c>
    </row>
    <row r="298" spans="1:5" x14ac:dyDescent="0.25">
      <c r="A298" s="5">
        <v>579</v>
      </c>
      <c r="B298" s="6">
        <v>1</v>
      </c>
      <c r="C298" s="6"/>
      <c r="D298" s="6"/>
      <c r="E298" s="6">
        <v>1</v>
      </c>
    </row>
    <row r="299" spans="1:5" x14ac:dyDescent="0.25">
      <c r="A299" s="5">
        <v>589</v>
      </c>
      <c r="B299" s="6"/>
      <c r="C299" s="6">
        <v>1</v>
      </c>
      <c r="D299" s="6"/>
      <c r="E299" s="6">
        <v>1</v>
      </c>
    </row>
    <row r="300" spans="1:5" x14ac:dyDescent="0.25">
      <c r="A300" s="5">
        <v>594</v>
      </c>
      <c r="B300" s="6">
        <v>1</v>
      </c>
      <c r="C300" s="6"/>
      <c r="D300" s="6"/>
      <c r="E300" s="6">
        <v>1</v>
      </c>
    </row>
    <row r="301" spans="1:5" x14ac:dyDescent="0.25">
      <c r="A301" s="5">
        <v>602</v>
      </c>
      <c r="B301" s="6">
        <v>1</v>
      </c>
      <c r="C301" s="6"/>
      <c r="D301" s="6"/>
      <c r="E301" s="6">
        <v>1</v>
      </c>
    </row>
    <row r="302" spans="1:5" x14ac:dyDescent="0.25">
      <c r="A302" s="5">
        <v>605</v>
      </c>
      <c r="B302" s="6">
        <v>1</v>
      </c>
      <c r="C302" s="6"/>
      <c r="D302" s="6"/>
      <c r="E302" s="6">
        <v>1</v>
      </c>
    </row>
    <row r="303" spans="1:5" x14ac:dyDescent="0.25">
      <c r="A303" s="5">
        <v>645</v>
      </c>
      <c r="B303" s="6"/>
      <c r="C303" s="6">
        <v>1</v>
      </c>
      <c r="D303" s="6"/>
      <c r="E303" s="6">
        <v>1</v>
      </c>
    </row>
    <row r="304" spans="1:5" x14ac:dyDescent="0.25">
      <c r="A304" s="5">
        <v>648</v>
      </c>
      <c r="B304" s="6">
        <v>2</v>
      </c>
      <c r="C304" s="6"/>
      <c r="D304" s="6"/>
      <c r="E304" s="6">
        <v>2</v>
      </c>
    </row>
    <row r="305" spans="1:5" x14ac:dyDescent="0.25">
      <c r="A305" s="5">
        <v>656</v>
      </c>
      <c r="B305" s="6">
        <v>1</v>
      </c>
      <c r="C305" s="6"/>
      <c r="D305" s="6"/>
      <c r="E305" s="6">
        <v>1</v>
      </c>
    </row>
    <row r="306" spans="1:5" x14ac:dyDescent="0.25">
      <c r="A306" s="5">
        <v>659</v>
      </c>
      <c r="B306" s="6"/>
      <c r="C306" s="6">
        <v>1</v>
      </c>
      <c r="D306" s="6"/>
      <c r="E306" s="6">
        <v>1</v>
      </c>
    </row>
    <row r="307" spans="1:5" x14ac:dyDescent="0.25">
      <c r="A307" s="5">
        <v>662</v>
      </c>
      <c r="B307" s="6">
        <v>1</v>
      </c>
      <c r="C307" s="6"/>
      <c r="D307" s="6"/>
      <c r="E307" s="6">
        <v>1</v>
      </c>
    </row>
    <row r="308" spans="1:5" x14ac:dyDescent="0.25">
      <c r="A308" s="5">
        <v>672</v>
      </c>
      <c r="B308" s="6">
        <v>1</v>
      </c>
      <c r="C308" s="6"/>
      <c r="D308" s="6"/>
      <c r="E308" s="6">
        <v>1</v>
      </c>
    </row>
    <row r="309" spans="1:5" x14ac:dyDescent="0.25">
      <c r="A309" s="5">
        <v>674</v>
      </c>
      <c r="B309" s="6">
        <v>1</v>
      </c>
      <c r="C309" s="6"/>
      <c r="D309" s="6"/>
      <c r="E309" s="6">
        <v>1</v>
      </c>
    </row>
    <row r="310" spans="1:5" x14ac:dyDescent="0.25">
      <c r="A310" s="5">
        <v>676</v>
      </c>
      <c r="B310" s="6">
        <v>1</v>
      </c>
      <c r="C310" s="6">
        <v>1</v>
      </c>
      <c r="D310" s="6"/>
      <c r="E310" s="6">
        <v>2</v>
      </c>
    </row>
    <row r="311" spans="1:5" x14ac:dyDescent="0.25">
      <c r="A311" s="5">
        <v>679</v>
      </c>
      <c r="B311" s="6">
        <v>2</v>
      </c>
      <c r="C311" s="6"/>
      <c r="D311" s="6"/>
      <c r="E311" s="6">
        <v>2</v>
      </c>
    </row>
    <row r="312" spans="1:5" x14ac:dyDescent="0.25">
      <c r="A312" s="5">
        <v>714</v>
      </c>
      <c r="B312" s="6">
        <v>1</v>
      </c>
      <c r="C312" s="6"/>
      <c r="D312" s="6"/>
      <c r="E312" s="6">
        <v>1</v>
      </c>
    </row>
    <row r="313" spans="1:5" x14ac:dyDescent="0.25">
      <c r="A313" s="5">
        <v>723</v>
      </c>
      <c r="B313" s="6"/>
      <c r="C313" s="6">
        <v>1</v>
      </c>
      <c r="D313" s="6"/>
      <c r="E313" s="6">
        <v>1</v>
      </c>
    </row>
    <row r="314" spans="1:5" x14ac:dyDescent="0.25">
      <c r="A314" s="5">
        <v>742</v>
      </c>
      <c r="B314" s="6">
        <v>1</v>
      </c>
      <c r="C314" s="6"/>
      <c r="D314" s="6"/>
      <c r="E314" s="6">
        <v>1</v>
      </c>
    </row>
    <row r="315" spans="1:5" x14ac:dyDescent="0.25">
      <c r="A315" s="5">
        <v>747</v>
      </c>
      <c r="B315" s="6">
        <v>1</v>
      </c>
      <c r="C315" s="6"/>
      <c r="D315" s="6"/>
      <c r="E315" s="6">
        <v>1</v>
      </c>
    </row>
    <row r="316" spans="1:5" x14ac:dyDescent="0.25">
      <c r="A316" s="5">
        <v>750</v>
      </c>
      <c r="B316" s="6">
        <v>2</v>
      </c>
      <c r="C316" s="6"/>
      <c r="D316" s="6"/>
      <c r="E316" s="6">
        <v>2</v>
      </c>
    </row>
    <row r="317" spans="1:5" x14ac:dyDescent="0.25">
      <c r="A317" s="5">
        <v>752</v>
      </c>
      <c r="B317" s="6">
        <v>1</v>
      </c>
      <c r="C317" s="6"/>
      <c r="D317" s="6"/>
      <c r="E317" s="6">
        <v>1</v>
      </c>
    </row>
    <row r="318" spans="1:5" x14ac:dyDescent="0.25">
      <c r="A318" s="5">
        <v>762</v>
      </c>
      <c r="B318" s="6"/>
      <c r="C318" s="6">
        <v>1</v>
      </c>
      <c r="D318" s="6"/>
      <c r="E318" s="6">
        <v>1</v>
      </c>
    </row>
    <row r="319" spans="1:5" x14ac:dyDescent="0.25">
      <c r="A319" s="5">
        <v>768</v>
      </c>
      <c r="B319" s="6"/>
      <c r="C319" s="6">
        <v>1</v>
      </c>
      <c r="D319" s="6"/>
      <c r="E319" s="6">
        <v>1</v>
      </c>
    </row>
    <row r="320" spans="1:5" x14ac:dyDescent="0.25">
      <c r="A320" s="5">
        <v>774</v>
      </c>
      <c r="B320" s="6">
        <v>1</v>
      </c>
      <c r="C320" s="6"/>
      <c r="D320" s="6"/>
      <c r="E320" s="6">
        <v>1</v>
      </c>
    </row>
    <row r="321" spans="1:5" x14ac:dyDescent="0.25">
      <c r="A321" s="5">
        <v>782</v>
      </c>
      <c r="B321" s="6">
        <v>1</v>
      </c>
      <c r="C321" s="6"/>
      <c r="D321" s="6"/>
      <c r="E321" s="6">
        <v>1</v>
      </c>
    </row>
    <row r="322" spans="1:5" x14ac:dyDescent="0.25">
      <c r="A322" s="5">
        <v>792</v>
      </c>
      <c r="B322" s="6">
        <v>1</v>
      </c>
      <c r="C322" s="6"/>
      <c r="D322" s="6"/>
      <c r="E322" s="6">
        <v>1</v>
      </c>
    </row>
    <row r="323" spans="1:5" x14ac:dyDescent="0.25">
      <c r="A323" s="5">
        <v>803</v>
      </c>
      <c r="B323" s="6">
        <v>1</v>
      </c>
      <c r="C323" s="6"/>
      <c r="D323" s="6"/>
      <c r="E323" s="6">
        <v>1</v>
      </c>
    </row>
    <row r="324" spans="1:5" x14ac:dyDescent="0.25">
      <c r="A324" s="5">
        <v>820</v>
      </c>
      <c r="B324" s="6"/>
      <c r="C324" s="6">
        <v>1</v>
      </c>
      <c r="D324" s="6"/>
      <c r="E324" s="6">
        <v>1</v>
      </c>
    </row>
    <row r="325" spans="1:5" x14ac:dyDescent="0.25">
      <c r="A325" s="5">
        <v>830</v>
      </c>
      <c r="B325" s="6">
        <v>2</v>
      </c>
      <c r="C325" s="6"/>
      <c r="D325" s="6"/>
      <c r="E325" s="6">
        <v>2</v>
      </c>
    </row>
    <row r="326" spans="1:5" x14ac:dyDescent="0.25">
      <c r="A326" s="5">
        <v>831</v>
      </c>
      <c r="B326" s="6">
        <v>1</v>
      </c>
      <c r="C326" s="6"/>
      <c r="D326" s="6"/>
      <c r="E326" s="6">
        <v>1</v>
      </c>
    </row>
    <row r="327" spans="1:5" x14ac:dyDescent="0.25">
      <c r="A327" s="5">
        <v>838</v>
      </c>
      <c r="B327" s="6">
        <v>1</v>
      </c>
      <c r="C327" s="6"/>
      <c r="D327" s="6"/>
      <c r="E327" s="6">
        <v>1</v>
      </c>
    </row>
    <row r="328" spans="1:5" x14ac:dyDescent="0.25">
      <c r="A328" s="5">
        <v>842</v>
      </c>
      <c r="B328" s="6">
        <v>1</v>
      </c>
      <c r="C328" s="6"/>
      <c r="D328" s="6"/>
      <c r="E328" s="6">
        <v>1</v>
      </c>
    </row>
    <row r="329" spans="1:5" x14ac:dyDescent="0.25">
      <c r="A329" s="5">
        <v>846</v>
      </c>
      <c r="B329" s="6">
        <v>1</v>
      </c>
      <c r="C329" s="6"/>
      <c r="D329" s="6"/>
      <c r="E329" s="6">
        <v>1</v>
      </c>
    </row>
    <row r="330" spans="1:5" x14ac:dyDescent="0.25">
      <c r="A330" s="5">
        <v>859</v>
      </c>
      <c r="B330" s="6">
        <v>1</v>
      </c>
      <c r="C330" s="6"/>
      <c r="D330" s="6"/>
      <c r="E330" s="6">
        <v>1</v>
      </c>
    </row>
    <row r="331" spans="1:5" x14ac:dyDescent="0.25">
      <c r="A331" s="5">
        <v>886</v>
      </c>
      <c r="B331" s="6">
        <v>1</v>
      </c>
      <c r="C331" s="6"/>
      <c r="D331" s="6"/>
      <c r="E331" s="6">
        <v>1</v>
      </c>
    </row>
    <row r="332" spans="1:5" x14ac:dyDescent="0.25">
      <c r="A332" s="5">
        <v>889</v>
      </c>
      <c r="B332" s="6">
        <v>1</v>
      </c>
      <c r="C332" s="6"/>
      <c r="D332" s="6"/>
      <c r="E332" s="6">
        <v>1</v>
      </c>
    </row>
    <row r="333" spans="1:5" x14ac:dyDescent="0.25">
      <c r="A333" s="5">
        <v>890</v>
      </c>
      <c r="B333" s="6"/>
      <c r="C333" s="6">
        <v>1</v>
      </c>
      <c r="D333" s="6"/>
      <c r="E333" s="6">
        <v>1</v>
      </c>
    </row>
    <row r="334" spans="1:5" x14ac:dyDescent="0.25">
      <c r="A334" s="5">
        <v>903</v>
      </c>
      <c r="B334" s="6"/>
      <c r="C334" s="6">
        <v>1</v>
      </c>
      <c r="D334" s="6"/>
      <c r="E334" s="6">
        <v>1</v>
      </c>
    </row>
    <row r="335" spans="1:5" x14ac:dyDescent="0.25">
      <c r="A335" s="5">
        <v>908</v>
      </c>
      <c r="B335" s="6">
        <v>1</v>
      </c>
      <c r="C335" s="6"/>
      <c r="D335" s="6"/>
      <c r="E335" s="6">
        <v>1</v>
      </c>
    </row>
    <row r="336" spans="1:5" x14ac:dyDescent="0.25">
      <c r="A336" s="5">
        <v>909</v>
      </c>
      <c r="B336" s="6"/>
      <c r="C336" s="6">
        <v>1</v>
      </c>
      <c r="D336" s="6"/>
      <c r="E336" s="6">
        <v>1</v>
      </c>
    </row>
    <row r="337" spans="1:5" x14ac:dyDescent="0.25">
      <c r="A337" s="5">
        <v>923</v>
      </c>
      <c r="B337" s="6">
        <v>1</v>
      </c>
      <c r="C337" s="6"/>
      <c r="D337" s="6"/>
      <c r="E337" s="6">
        <v>1</v>
      </c>
    </row>
    <row r="338" spans="1:5" x14ac:dyDescent="0.25">
      <c r="A338" s="5">
        <v>926</v>
      </c>
      <c r="B338" s="6">
        <v>1</v>
      </c>
      <c r="C338" s="6"/>
      <c r="D338" s="6"/>
      <c r="E338" s="6">
        <v>1</v>
      </c>
    </row>
    <row r="339" spans="1:5" x14ac:dyDescent="0.25">
      <c r="A339" s="5">
        <v>931</v>
      </c>
      <c r="B339" s="6">
        <v>1</v>
      </c>
      <c r="C339" s="6"/>
      <c r="D339" s="6"/>
      <c r="E339" s="6">
        <v>1</v>
      </c>
    </row>
    <row r="340" spans="1:5" x14ac:dyDescent="0.25">
      <c r="A340" s="5">
        <v>934</v>
      </c>
      <c r="B340" s="6">
        <v>1</v>
      </c>
      <c r="C340" s="6"/>
      <c r="D340" s="6"/>
      <c r="E340" s="6">
        <v>1</v>
      </c>
    </row>
    <row r="341" spans="1:5" x14ac:dyDescent="0.25">
      <c r="A341" s="5">
        <v>940</v>
      </c>
      <c r="B341" s="6">
        <v>1</v>
      </c>
      <c r="C341" s="6"/>
      <c r="D341" s="6"/>
      <c r="E341" s="6">
        <v>1</v>
      </c>
    </row>
    <row r="342" spans="1:5" x14ac:dyDescent="0.25">
      <c r="A342" s="5">
        <v>941</v>
      </c>
      <c r="B342" s="6">
        <v>1</v>
      </c>
      <c r="C342" s="6"/>
      <c r="D342" s="6"/>
      <c r="E342" s="6">
        <v>1</v>
      </c>
    </row>
    <row r="343" spans="1:5" x14ac:dyDescent="0.25">
      <c r="A343" s="5">
        <v>943</v>
      </c>
      <c r="B343" s="6"/>
      <c r="C343" s="6">
        <v>1</v>
      </c>
      <c r="D343" s="6"/>
      <c r="E343" s="6">
        <v>1</v>
      </c>
    </row>
    <row r="344" spans="1:5" x14ac:dyDescent="0.25">
      <c r="A344" s="5">
        <v>955</v>
      </c>
      <c r="B344" s="6">
        <v>1</v>
      </c>
      <c r="C344" s="6"/>
      <c r="D344" s="6"/>
      <c r="E344" s="6">
        <v>1</v>
      </c>
    </row>
    <row r="345" spans="1:5" x14ac:dyDescent="0.25">
      <c r="A345" s="5">
        <v>980</v>
      </c>
      <c r="B345" s="6"/>
      <c r="C345" s="6">
        <v>1</v>
      </c>
      <c r="D345" s="6"/>
      <c r="E345" s="6">
        <v>1</v>
      </c>
    </row>
    <row r="346" spans="1:5" x14ac:dyDescent="0.25">
      <c r="A346" s="5">
        <v>1000</v>
      </c>
      <c r="B346" s="6">
        <v>1</v>
      </c>
      <c r="C346" s="6"/>
      <c r="D346" s="6"/>
      <c r="E346" s="6">
        <v>1</v>
      </c>
    </row>
    <row r="347" spans="1:5" x14ac:dyDescent="0.25">
      <c r="A347" s="5">
        <v>1015</v>
      </c>
      <c r="B347" s="6"/>
      <c r="C347" s="6">
        <v>1</v>
      </c>
      <c r="D347" s="6"/>
      <c r="E347" s="6">
        <v>1</v>
      </c>
    </row>
    <row r="348" spans="1:5" x14ac:dyDescent="0.25">
      <c r="A348" s="5">
        <v>1022</v>
      </c>
      <c r="B348" s="6"/>
      <c r="C348" s="6">
        <v>1</v>
      </c>
      <c r="D348" s="6"/>
      <c r="E348" s="6">
        <v>1</v>
      </c>
    </row>
    <row r="349" spans="1:5" x14ac:dyDescent="0.25">
      <c r="A349" s="5">
        <v>1028</v>
      </c>
      <c r="B349" s="6">
        <v>1</v>
      </c>
      <c r="C349" s="6"/>
      <c r="D349" s="6"/>
      <c r="E349" s="6">
        <v>1</v>
      </c>
    </row>
    <row r="350" spans="1:5" x14ac:dyDescent="0.25">
      <c r="A350" s="5">
        <v>1052</v>
      </c>
      <c r="B350" s="6"/>
      <c r="C350" s="6">
        <v>1</v>
      </c>
      <c r="D350" s="6"/>
      <c r="E350" s="6">
        <v>1</v>
      </c>
    </row>
    <row r="351" spans="1:5" x14ac:dyDescent="0.25">
      <c r="A351" s="5">
        <v>1059</v>
      </c>
      <c r="B351" s="6">
        <v>1</v>
      </c>
      <c r="C351" s="6"/>
      <c r="D351" s="6"/>
      <c r="E351" s="6">
        <v>1</v>
      </c>
    </row>
    <row r="352" spans="1:5" x14ac:dyDescent="0.25">
      <c r="A352" s="5">
        <v>1063</v>
      </c>
      <c r="B352" s="6">
        <v>1</v>
      </c>
      <c r="C352" s="6"/>
      <c r="D352" s="6"/>
      <c r="E352" s="6">
        <v>1</v>
      </c>
    </row>
    <row r="353" spans="1:5" x14ac:dyDescent="0.25">
      <c r="A353" s="5">
        <v>1068</v>
      </c>
      <c r="B353" s="6">
        <v>1</v>
      </c>
      <c r="C353" s="6"/>
      <c r="D353" s="6"/>
      <c r="E353" s="6">
        <v>1</v>
      </c>
    </row>
    <row r="354" spans="1:5" x14ac:dyDescent="0.25">
      <c r="A354" s="5">
        <v>1071</v>
      </c>
      <c r="B354" s="6"/>
      <c r="C354" s="6">
        <v>2</v>
      </c>
      <c r="D354" s="6"/>
      <c r="E354" s="6">
        <v>2</v>
      </c>
    </row>
    <row r="355" spans="1:5" x14ac:dyDescent="0.25">
      <c r="A355" s="5">
        <v>1072</v>
      </c>
      <c r="B355" s="6">
        <v>1</v>
      </c>
      <c r="C355" s="6"/>
      <c r="D355" s="6"/>
      <c r="E355" s="6">
        <v>1</v>
      </c>
    </row>
    <row r="356" spans="1:5" x14ac:dyDescent="0.25">
      <c r="A356" s="5">
        <v>1073</v>
      </c>
      <c r="B356" s="6"/>
      <c r="C356" s="6">
        <v>1</v>
      </c>
      <c r="D356" s="6"/>
      <c r="E356" s="6">
        <v>1</v>
      </c>
    </row>
    <row r="357" spans="1:5" x14ac:dyDescent="0.25">
      <c r="A357" s="5">
        <v>1095</v>
      </c>
      <c r="B357" s="6"/>
      <c r="C357" s="6">
        <v>1</v>
      </c>
      <c r="D357" s="6"/>
      <c r="E357" s="6">
        <v>1</v>
      </c>
    </row>
    <row r="358" spans="1:5" x14ac:dyDescent="0.25">
      <c r="A358" s="5">
        <v>1101</v>
      </c>
      <c r="B358" s="6"/>
      <c r="C358" s="6">
        <v>1</v>
      </c>
      <c r="D358" s="6"/>
      <c r="E358" s="6">
        <v>1</v>
      </c>
    </row>
    <row r="359" spans="1:5" x14ac:dyDescent="0.25">
      <c r="A359" s="5">
        <v>1113</v>
      </c>
      <c r="B359" s="6"/>
      <c r="C359" s="6">
        <v>1</v>
      </c>
      <c r="D359" s="6"/>
      <c r="E359" s="6">
        <v>1</v>
      </c>
    </row>
    <row r="360" spans="1:5" x14ac:dyDescent="0.25">
      <c r="A360" s="5">
        <v>1120</v>
      </c>
      <c r="B360" s="6">
        <v>1</v>
      </c>
      <c r="C360" s="6"/>
      <c r="D360" s="6"/>
      <c r="E360" s="6">
        <v>1</v>
      </c>
    </row>
    <row r="361" spans="1:5" x14ac:dyDescent="0.25">
      <c r="A361" s="5">
        <v>1121</v>
      </c>
      <c r="B361" s="6">
        <v>1</v>
      </c>
      <c r="C361" s="6"/>
      <c r="D361" s="6"/>
      <c r="E361" s="6">
        <v>1</v>
      </c>
    </row>
    <row r="362" spans="1:5" x14ac:dyDescent="0.25">
      <c r="A362" s="5">
        <v>1130</v>
      </c>
      <c r="B362" s="6">
        <v>1</v>
      </c>
      <c r="C362" s="6"/>
      <c r="D362" s="6"/>
      <c r="E362" s="6">
        <v>1</v>
      </c>
    </row>
    <row r="363" spans="1:5" x14ac:dyDescent="0.25">
      <c r="A363" s="5">
        <v>1137</v>
      </c>
      <c r="B363" s="6"/>
      <c r="C363" s="6">
        <v>1</v>
      </c>
      <c r="D363" s="6"/>
      <c r="E363" s="6">
        <v>1</v>
      </c>
    </row>
    <row r="364" spans="1:5" x14ac:dyDescent="0.25">
      <c r="A364" s="5">
        <v>1140</v>
      </c>
      <c r="B364" s="6"/>
      <c r="C364" s="6">
        <v>1</v>
      </c>
      <c r="D364" s="6"/>
      <c r="E364" s="6">
        <v>1</v>
      </c>
    </row>
    <row r="365" spans="1:5" x14ac:dyDescent="0.25">
      <c r="A365" s="5">
        <v>1152</v>
      </c>
      <c r="B365" s="6"/>
      <c r="C365" s="6">
        <v>1</v>
      </c>
      <c r="D365" s="6"/>
      <c r="E365" s="6">
        <v>1</v>
      </c>
    </row>
    <row r="366" spans="1:5" x14ac:dyDescent="0.25">
      <c r="A366" s="5">
        <v>1170</v>
      </c>
      <c r="B366" s="6"/>
      <c r="C366" s="6">
        <v>1</v>
      </c>
      <c r="D366" s="6"/>
      <c r="E366" s="6">
        <v>1</v>
      </c>
    </row>
    <row r="367" spans="1:5" x14ac:dyDescent="0.25">
      <c r="A367" s="5">
        <v>1181</v>
      </c>
      <c r="B367" s="6">
        <v>1</v>
      </c>
      <c r="C367" s="6"/>
      <c r="D367" s="6"/>
      <c r="E367" s="6">
        <v>1</v>
      </c>
    </row>
    <row r="368" spans="1:5" x14ac:dyDescent="0.25">
      <c r="A368" s="5">
        <v>1194</v>
      </c>
      <c r="B368" s="6">
        <v>1</v>
      </c>
      <c r="C368" s="6"/>
      <c r="D368" s="6"/>
      <c r="E368" s="6">
        <v>1</v>
      </c>
    </row>
    <row r="369" spans="1:5" x14ac:dyDescent="0.25">
      <c r="A369" s="5">
        <v>1198</v>
      </c>
      <c r="B369" s="6">
        <v>1</v>
      </c>
      <c r="C369" s="6"/>
      <c r="D369" s="6"/>
      <c r="E369" s="6">
        <v>1</v>
      </c>
    </row>
    <row r="370" spans="1:5" x14ac:dyDescent="0.25">
      <c r="A370" s="5">
        <v>1220</v>
      </c>
      <c r="B370" s="6">
        <v>1</v>
      </c>
      <c r="C370" s="6"/>
      <c r="D370" s="6"/>
      <c r="E370" s="6">
        <v>1</v>
      </c>
    </row>
    <row r="371" spans="1:5" x14ac:dyDescent="0.25">
      <c r="A371" s="5">
        <v>1221</v>
      </c>
      <c r="B371" s="6">
        <v>1</v>
      </c>
      <c r="C371" s="6"/>
      <c r="D371" s="6"/>
      <c r="E371" s="6">
        <v>1</v>
      </c>
    </row>
    <row r="372" spans="1:5" x14ac:dyDescent="0.25">
      <c r="A372" s="5">
        <v>1225</v>
      </c>
      <c r="B372" s="6">
        <v>1</v>
      </c>
      <c r="C372" s="6"/>
      <c r="D372" s="6"/>
      <c r="E372" s="6">
        <v>1</v>
      </c>
    </row>
    <row r="373" spans="1:5" x14ac:dyDescent="0.25">
      <c r="A373" s="5">
        <v>1229</v>
      </c>
      <c r="B373" s="6">
        <v>1</v>
      </c>
      <c r="C373" s="6"/>
      <c r="D373" s="6"/>
      <c r="E373" s="6">
        <v>1</v>
      </c>
    </row>
    <row r="374" spans="1:5" x14ac:dyDescent="0.25">
      <c r="A374" s="5">
        <v>1249</v>
      </c>
      <c r="B374" s="6"/>
      <c r="C374" s="6">
        <v>1</v>
      </c>
      <c r="D374" s="6"/>
      <c r="E374" s="6">
        <v>1</v>
      </c>
    </row>
    <row r="375" spans="1:5" x14ac:dyDescent="0.25">
      <c r="A375" s="5">
        <v>1257</v>
      </c>
      <c r="B375" s="6">
        <v>1</v>
      </c>
      <c r="C375" s="6"/>
      <c r="D375" s="6"/>
      <c r="E375" s="6">
        <v>1</v>
      </c>
    </row>
    <row r="376" spans="1:5" x14ac:dyDescent="0.25">
      <c r="A376" s="5">
        <v>1258</v>
      </c>
      <c r="B376" s="6">
        <v>1</v>
      </c>
      <c r="C376" s="6"/>
      <c r="D376" s="6"/>
      <c r="E376" s="6">
        <v>1</v>
      </c>
    </row>
    <row r="377" spans="1:5" x14ac:dyDescent="0.25">
      <c r="A377" s="5">
        <v>1267</v>
      </c>
      <c r="B377" s="6"/>
      <c r="C377" s="6">
        <v>1</v>
      </c>
      <c r="D377" s="6"/>
      <c r="E377" s="6">
        <v>1</v>
      </c>
    </row>
    <row r="378" spans="1:5" x14ac:dyDescent="0.25">
      <c r="A378" s="5">
        <v>1274</v>
      </c>
      <c r="B378" s="6">
        <v>1</v>
      </c>
      <c r="C378" s="6"/>
      <c r="D378" s="6"/>
      <c r="E378" s="6">
        <v>1</v>
      </c>
    </row>
    <row r="379" spans="1:5" x14ac:dyDescent="0.25">
      <c r="A379" s="5">
        <v>1280</v>
      </c>
      <c r="B379" s="6"/>
      <c r="C379" s="6">
        <v>1</v>
      </c>
      <c r="D379" s="6"/>
      <c r="E379" s="6">
        <v>1</v>
      </c>
    </row>
    <row r="380" spans="1:5" x14ac:dyDescent="0.25">
      <c r="A380" s="5">
        <v>1296</v>
      </c>
      <c r="B380" s="6">
        <v>1</v>
      </c>
      <c r="C380" s="6"/>
      <c r="D380" s="6"/>
      <c r="E380" s="6">
        <v>1</v>
      </c>
    </row>
    <row r="381" spans="1:5" x14ac:dyDescent="0.25">
      <c r="A381" s="5">
        <v>1297</v>
      </c>
      <c r="B381" s="6"/>
      <c r="C381" s="6">
        <v>1</v>
      </c>
      <c r="D381" s="6"/>
      <c r="E381" s="6">
        <v>1</v>
      </c>
    </row>
    <row r="382" spans="1:5" x14ac:dyDescent="0.25">
      <c r="A382" s="5">
        <v>1335</v>
      </c>
      <c r="B382" s="6">
        <v>1</v>
      </c>
      <c r="C382" s="6"/>
      <c r="D382" s="6"/>
      <c r="E382" s="6">
        <v>1</v>
      </c>
    </row>
    <row r="383" spans="1:5" x14ac:dyDescent="0.25">
      <c r="A383" s="5">
        <v>1345</v>
      </c>
      <c r="B383" s="6"/>
      <c r="C383" s="6">
        <v>1</v>
      </c>
      <c r="D383" s="6"/>
      <c r="E383" s="6">
        <v>1</v>
      </c>
    </row>
    <row r="384" spans="1:5" x14ac:dyDescent="0.25">
      <c r="A384" s="5">
        <v>1354</v>
      </c>
      <c r="B384" s="6"/>
      <c r="C384" s="6">
        <v>1</v>
      </c>
      <c r="D384" s="6"/>
      <c r="E384" s="6">
        <v>1</v>
      </c>
    </row>
    <row r="385" spans="1:5" x14ac:dyDescent="0.25">
      <c r="A385" s="5">
        <v>1368</v>
      </c>
      <c r="B385" s="6">
        <v>1</v>
      </c>
      <c r="C385" s="6"/>
      <c r="D385" s="6"/>
      <c r="E385" s="6">
        <v>1</v>
      </c>
    </row>
    <row r="386" spans="1:5" x14ac:dyDescent="0.25">
      <c r="A386" s="5">
        <v>1385</v>
      </c>
      <c r="B386" s="6"/>
      <c r="C386" s="6">
        <v>1</v>
      </c>
      <c r="D386" s="6"/>
      <c r="E386" s="6">
        <v>1</v>
      </c>
    </row>
    <row r="387" spans="1:5" x14ac:dyDescent="0.25">
      <c r="A387" s="5">
        <v>1396</v>
      </c>
      <c r="B387" s="6"/>
      <c r="C387" s="6">
        <v>2</v>
      </c>
      <c r="D387" s="6"/>
      <c r="E387" s="6">
        <v>2</v>
      </c>
    </row>
    <row r="388" spans="1:5" x14ac:dyDescent="0.25">
      <c r="A388" s="5">
        <v>1425</v>
      </c>
      <c r="B388" s="6"/>
      <c r="C388" s="6">
        <v>1</v>
      </c>
      <c r="D388" s="6"/>
      <c r="E388" s="6">
        <v>1</v>
      </c>
    </row>
    <row r="389" spans="1:5" x14ac:dyDescent="0.25">
      <c r="A389" s="5">
        <v>1439</v>
      </c>
      <c r="B389" s="6">
        <v>1</v>
      </c>
      <c r="C389" s="6"/>
      <c r="D389" s="6"/>
      <c r="E389" s="6">
        <v>1</v>
      </c>
    </row>
    <row r="390" spans="1:5" x14ac:dyDescent="0.25">
      <c r="A390" s="5">
        <v>1442</v>
      </c>
      <c r="B390" s="6"/>
      <c r="C390" s="6">
        <v>1</v>
      </c>
      <c r="D390" s="6"/>
      <c r="E390" s="6">
        <v>1</v>
      </c>
    </row>
    <row r="391" spans="1:5" x14ac:dyDescent="0.25">
      <c r="A391" s="5">
        <v>1460</v>
      </c>
      <c r="B391" s="6"/>
      <c r="C391" s="6">
        <v>1</v>
      </c>
      <c r="D391" s="6"/>
      <c r="E391" s="6">
        <v>1</v>
      </c>
    </row>
    <row r="392" spans="1:5" x14ac:dyDescent="0.25">
      <c r="A392" s="5">
        <v>1467</v>
      </c>
      <c r="B392" s="6">
        <v>2</v>
      </c>
      <c r="C392" s="6">
        <v>1</v>
      </c>
      <c r="D392" s="6"/>
      <c r="E392" s="6">
        <v>3</v>
      </c>
    </row>
    <row r="393" spans="1:5" x14ac:dyDescent="0.25">
      <c r="A393" s="5">
        <v>1470</v>
      </c>
      <c r="B393" s="6"/>
      <c r="C393" s="6">
        <v>1</v>
      </c>
      <c r="D393" s="6"/>
      <c r="E393" s="6">
        <v>1</v>
      </c>
    </row>
    <row r="394" spans="1:5" x14ac:dyDescent="0.25">
      <c r="A394" s="5">
        <v>1482</v>
      </c>
      <c r="B394" s="6">
        <v>1</v>
      </c>
      <c r="C394" s="6"/>
      <c r="D394" s="6"/>
      <c r="E394" s="6">
        <v>1</v>
      </c>
    </row>
    <row r="395" spans="1:5" x14ac:dyDescent="0.25">
      <c r="A395" s="5">
        <v>1518</v>
      </c>
      <c r="B395" s="6"/>
      <c r="C395" s="6">
        <v>1</v>
      </c>
      <c r="D395" s="6"/>
      <c r="E395" s="6">
        <v>1</v>
      </c>
    </row>
    <row r="396" spans="1:5" x14ac:dyDescent="0.25">
      <c r="A396" s="5">
        <v>1538</v>
      </c>
      <c r="B396" s="6">
        <v>1</v>
      </c>
      <c r="C396" s="6"/>
      <c r="D396" s="6"/>
      <c r="E396" s="6">
        <v>1</v>
      </c>
    </row>
    <row r="397" spans="1:5" x14ac:dyDescent="0.25">
      <c r="A397" s="5">
        <v>1539</v>
      </c>
      <c r="B397" s="6"/>
      <c r="C397" s="6">
        <v>1</v>
      </c>
      <c r="D397" s="6"/>
      <c r="E397" s="6">
        <v>1</v>
      </c>
    </row>
    <row r="398" spans="1:5" x14ac:dyDescent="0.25">
      <c r="A398" s="5">
        <v>1548</v>
      </c>
      <c r="B398" s="6"/>
      <c r="C398" s="6">
        <v>1</v>
      </c>
      <c r="D398" s="6"/>
      <c r="E398" s="6">
        <v>1</v>
      </c>
    </row>
    <row r="399" spans="1:5" x14ac:dyDescent="0.25">
      <c r="A399" s="5">
        <v>1559</v>
      </c>
      <c r="B399" s="6"/>
      <c r="C399" s="6">
        <v>1</v>
      </c>
      <c r="D399" s="6"/>
      <c r="E399" s="6">
        <v>1</v>
      </c>
    </row>
    <row r="400" spans="1:5" x14ac:dyDescent="0.25">
      <c r="A400" s="5">
        <v>1561</v>
      </c>
      <c r="B400" s="6"/>
      <c r="C400" s="6">
        <v>1</v>
      </c>
      <c r="D400" s="6"/>
      <c r="E400" s="6">
        <v>1</v>
      </c>
    </row>
    <row r="401" spans="1:5" x14ac:dyDescent="0.25">
      <c r="A401" s="5">
        <v>1572</v>
      </c>
      <c r="B401" s="6"/>
      <c r="C401" s="6">
        <v>1</v>
      </c>
      <c r="D401" s="6"/>
      <c r="E401" s="6">
        <v>1</v>
      </c>
    </row>
    <row r="402" spans="1:5" x14ac:dyDescent="0.25">
      <c r="A402" s="5">
        <v>1573</v>
      </c>
      <c r="B402" s="6"/>
      <c r="C402" s="6">
        <v>1</v>
      </c>
      <c r="D402" s="6"/>
      <c r="E402" s="6">
        <v>1</v>
      </c>
    </row>
    <row r="403" spans="1:5" x14ac:dyDescent="0.25">
      <c r="A403" s="5">
        <v>1596</v>
      </c>
      <c r="B403" s="6">
        <v>1</v>
      </c>
      <c r="C403" s="6"/>
      <c r="D403" s="6"/>
      <c r="E403" s="6">
        <v>1</v>
      </c>
    </row>
    <row r="404" spans="1:5" x14ac:dyDescent="0.25">
      <c r="A404" s="5">
        <v>1600</v>
      </c>
      <c r="B404" s="6"/>
      <c r="C404" s="6">
        <v>1</v>
      </c>
      <c r="D404" s="6"/>
      <c r="E404" s="6">
        <v>1</v>
      </c>
    </row>
    <row r="405" spans="1:5" x14ac:dyDescent="0.25">
      <c r="A405" s="5">
        <v>1604</v>
      </c>
      <c r="B405" s="6"/>
      <c r="C405" s="6">
        <v>1</v>
      </c>
      <c r="D405" s="6"/>
      <c r="E405" s="6">
        <v>1</v>
      </c>
    </row>
    <row r="406" spans="1:5" x14ac:dyDescent="0.25">
      <c r="A406" s="5">
        <v>1605</v>
      </c>
      <c r="B406" s="6"/>
      <c r="C406" s="6">
        <v>1</v>
      </c>
      <c r="D406" s="6"/>
      <c r="E406" s="6">
        <v>1</v>
      </c>
    </row>
    <row r="407" spans="1:5" x14ac:dyDescent="0.25">
      <c r="A407" s="5">
        <v>1606</v>
      </c>
      <c r="B407" s="6"/>
      <c r="C407" s="6">
        <v>1</v>
      </c>
      <c r="D407" s="6"/>
      <c r="E407" s="6">
        <v>1</v>
      </c>
    </row>
    <row r="408" spans="1:5" x14ac:dyDescent="0.25">
      <c r="A408" s="5">
        <v>1608</v>
      </c>
      <c r="B408" s="6">
        <v>1</v>
      </c>
      <c r="C408" s="6"/>
      <c r="D408" s="6"/>
      <c r="E408" s="6">
        <v>1</v>
      </c>
    </row>
    <row r="409" spans="1:5" x14ac:dyDescent="0.25">
      <c r="A409" s="5">
        <v>1613</v>
      </c>
      <c r="B409" s="6"/>
      <c r="C409" s="6">
        <v>1</v>
      </c>
      <c r="D409" s="6"/>
      <c r="E409" s="6">
        <v>1</v>
      </c>
    </row>
    <row r="410" spans="1:5" x14ac:dyDescent="0.25">
      <c r="A410" s="5">
        <v>1621</v>
      </c>
      <c r="B410" s="6"/>
      <c r="C410" s="6">
        <v>1</v>
      </c>
      <c r="D410" s="6"/>
      <c r="E410" s="6">
        <v>1</v>
      </c>
    </row>
    <row r="411" spans="1:5" x14ac:dyDescent="0.25">
      <c r="A411" s="5">
        <v>1625</v>
      </c>
      <c r="B411" s="6">
        <v>1</v>
      </c>
      <c r="C411" s="6"/>
      <c r="D411" s="6"/>
      <c r="E411" s="6">
        <v>1</v>
      </c>
    </row>
    <row r="412" spans="1:5" x14ac:dyDescent="0.25">
      <c r="A412" s="5">
        <v>1629</v>
      </c>
      <c r="B412" s="6"/>
      <c r="C412" s="6">
        <v>1</v>
      </c>
      <c r="D412" s="6"/>
      <c r="E412" s="6">
        <v>1</v>
      </c>
    </row>
    <row r="413" spans="1:5" x14ac:dyDescent="0.25">
      <c r="A413" s="5">
        <v>1657</v>
      </c>
      <c r="B413" s="6">
        <v>1</v>
      </c>
      <c r="C413" s="6"/>
      <c r="D413" s="6"/>
      <c r="E413" s="6">
        <v>1</v>
      </c>
    </row>
    <row r="414" spans="1:5" x14ac:dyDescent="0.25">
      <c r="A414" s="5">
        <v>1681</v>
      </c>
      <c r="B414" s="6"/>
      <c r="C414" s="6">
        <v>1</v>
      </c>
      <c r="D414" s="6"/>
      <c r="E414" s="6">
        <v>1</v>
      </c>
    </row>
    <row r="415" spans="1:5" x14ac:dyDescent="0.25">
      <c r="A415" s="5">
        <v>1684</v>
      </c>
      <c r="B415" s="6">
        <v>1</v>
      </c>
      <c r="C415" s="6">
        <v>1</v>
      </c>
      <c r="D415" s="6"/>
      <c r="E415" s="6">
        <v>2</v>
      </c>
    </row>
    <row r="416" spans="1:5" x14ac:dyDescent="0.25">
      <c r="A416" s="5">
        <v>1690</v>
      </c>
      <c r="B416" s="6"/>
      <c r="C416" s="6">
        <v>1</v>
      </c>
      <c r="D416" s="6"/>
      <c r="E416" s="6">
        <v>1</v>
      </c>
    </row>
    <row r="417" spans="1:5" x14ac:dyDescent="0.25">
      <c r="A417" s="5">
        <v>1691</v>
      </c>
      <c r="B417" s="6">
        <v>1</v>
      </c>
      <c r="C417" s="6"/>
      <c r="D417" s="6"/>
      <c r="E417" s="6">
        <v>1</v>
      </c>
    </row>
    <row r="418" spans="1:5" x14ac:dyDescent="0.25">
      <c r="A418" s="5">
        <v>1697</v>
      </c>
      <c r="B418" s="6"/>
      <c r="C418" s="6">
        <v>1</v>
      </c>
      <c r="D418" s="6"/>
      <c r="E418" s="6">
        <v>1</v>
      </c>
    </row>
    <row r="419" spans="1:5" x14ac:dyDescent="0.25">
      <c r="A419" s="5">
        <v>1703</v>
      </c>
      <c r="B419" s="6"/>
      <c r="C419" s="6">
        <v>1</v>
      </c>
      <c r="D419" s="6"/>
      <c r="E419" s="6">
        <v>1</v>
      </c>
    </row>
    <row r="420" spans="1:5" x14ac:dyDescent="0.25">
      <c r="A420" s="5">
        <v>1713</v>
      </c>
      <c r="B420" s="6"/>
      <c r="C420" s="6">
        <v>1</v>
      </c>
      <c r="D420" s="6"/>
      <c r="E420" s="6">
        <v>1</v>
      </c>
    </row>
    <row r="421" spans="1:5" x14ac:dyDescent="0.25">
      <c r="A421" s="5">
        <v>1748</v>
      </c>
      <c r="B421" s="6">
        <v>1</v>
      </c>
      <c r="C421" s="6"/>
      <c r="D421" s="6"/>
      <c r="E421" s="6">
        <v>1</v>
      </c>
    </row>
    <row r="422" spans="1:5" x14ac:dyDescent="0.25">
      <c r="A422" s="5">
        <v>1758</v>
      </c>
      <c r="B422" s="6">
        <v>1</v>
      </c>
      <c r="C422" s="6"/>
      <c r="D422" s="6"/>
      <c r="E422" s="6">
        <v>1</v>
      </c>
    </row>
    <row r="423" spans="1:5" x14ac:dyDescent="0.25">
      <c r="A423" s="5">
        <v>1773</v>
      </c>
      <c r="B423" s="6"/>
      <c r="C423" s="6">
        <v>1</v>
      </c>
      <c r="D423" s="6"/>
      <c r="E423" s="6">
        <v>1</v>
      </c>
    </row>
    <row r="424" spans="1:5" x14ac:dyDescent="0.25">
      <c r="A424" s="5">
        <v>1782</v>
      </c>
      <c r="B424" s="6"/>
      <c r="C424" s="6">
        <v>1</v>
      </c>
      <c r="D424" s="6"/>
      <c r="E424" s="6">
        <v>1</v>
      </c>
    </row>
    <row r="425" spans="1:5" x14ac:dyDescent="0.25">
      <c r="A425" s="5">
        <v>1784</v>
      </c>
      <c r="B425" s="6">
        <v>1</v>
      </c>
      <c r="C425" s="6">
        <v>1</v>
      </c>
      <c r="D425" s="6"/>
      <c r="E425" s="6">
        <v>2</v>
      </c>
    </row>
    <row r="426" spans="1:5" x14ac:dyDescent="0.25">
      <c r="A426" s="5">
        <v>1785</v>
      </c>
      <c r="B426" s="6"/>
      <c r="C426" s="6">
        <v>1</v>
      </c>
      <c r="D426" s="6"/>
      <c r="E426" s="6">
        <v>1</v>
      </c>
    </row>
    <row r="427" spans="1:5" x14ac:dyDescent="0.25">
      <c r="A427" s="5">
        <v>1790</v>
      </c>
      <c r="B427" s="6">
        <v>1</v>
      </c>
      <c r="C427" s="6"/>
      <c r="D427" s="6"/>
      <c r="E427" s="6">
        <v>1</v>
      </c>
    </row>
    <row r="428" spans="1:5" x14ac:dyDescent="0.25">
      <c r="A428" s="5">
        <v>1796</v>
      </c>
      <c r="B428" s="6">
        <v>1</v>
      </c>
      <c r="C428" s="6"/>
      <c r="D428" s="6"/>
      <c r="E428" s="6">
        <v>1</v>
      </c>
    </row>
    <row r="429" spans="1:5" x14ac:dyDescent="0.25">
      <c r="A429" s="5">
        <v>1797</v>
      </c>
      <c r="B429" s="6"/>
      <c r="C429" s="6">
        <v>1</v>
      </c>
      <c r="D429" s="6"/>
      <c r="E429" s="6">
        <v>1</v>
      </c>
    </row>
    <row r="430" spans="1:5" x14ac:dyDescent="0.25">
      <c r="A430" s="5">
        <v>1815</v>
      </c>
      <c r="B430" s="6"/>
      <c r="C430" s="6">
        <v>1</v>
      </c>
      <c r="D430" s="6"/>
      <c r="E430" s="6">
        <v>1</v>
      </c>
    </row>
    <row r="431" spans="1:5" x14ac:dyDescent="0.25">
      <c r="A431" s="5">
        <v>1821</v>
      </c>
      <c r="B431" s="6"/>
      <c r="C431" s="6">
        <v>1</v>
      </c>
      <c r="D431" s="6"/>
      <c r="E431" s="6">
        <v>1</v>
      </c>
    </row>
    <row r="432" spans="1:5" x14ac:dyDescent="0.25">
      <c r="A432" s="5">
        <v>1825</v>
      </c>
      <c r="B432" s="6">
        <v>1</v>
      </c>
      <c r="C432" s="6"/>
      <c r="D432" s="6"/>
      <c r="E432" s="6">
        <v>1</v>
      </c>
    </row>
    <row r="433" spans="1:5" x14ac:dyDescent="0.25">
      <c r="A433" s="5">
        <v>1866</v>
      </c>
      <c r="B433" s="6"/>
      <c r="C433" s="6">
        <v>1</v>
      </c>
      <c r="D433" s="6"/>
      <c r="E433" s="6">
        <v>1</v>
      </c>
    </row>
    <row r="434" spans="1:5" x14ac:dyDescent="0.25">
      <c r="A434" s="5">
        <v>1884</v>
      </c>
      <c r="B434" s="6"/>
      <c r="C434" s="6">
        <v>1</v>
      </c>
      <c r="D434" s="6"/>
      <c r="E434" s="6">
        <v>1</v>
      </c>
    </row>
    <row r="435" spans="1:5" x14ac:dyDescent="0.25">
      <c r="A435" s="5">
        <v>1886</v>
      </c>
      <c r="B435" s="6">
        <v>1</v>
      </c>
      <c r="C435" s="6"/>
      <c r="D435" s="6"/>
      <c r="E435" s="6">
        <v>1</v>
      </c>
    </row>
    <row r="436" spans="1:5" x14ac:dyDescent="0.25">
      <c r="A436" s="5">
        <v>1887</v>
      </c>
      <c r="B436" s="6"/>
      <c r="C436" s="6">
        <v>1</v>
      </c>
      <c r="D436" s="6"/>
      <c r="E436" s="6">
        <v>1</v>
      </c>
    </row>
    <row r="437" spans="1:5" x14ac:dyDescent="0.25">
      <c r="A437" s="5">
        <v>1894</v>
      </c>
      <c r="B437" s="6"/>
      <c r="C437" s="6">
        <v>1</v>
      </c>
      <c r="D437" s="6"/>
      <c r="E437" s="6">
        <v>1</v>
      </c>
    </row>
    <row r="438" spans="1:5" x14ac:dyDescent="0.25">
      <c r="A438" s="5">
        <v>1902</v>
      </c>
      <c r="B438" s="6"/>
      <c r="C438" s="6">
        <v>1</v>
      </c>
      <c r="D438" s="6"/>
      <c r="E438" s="6">
        <v>1</v>
      </c>
    </row>
    <row r="439" spans="1:5" x14ac:dyDescent="0.25">
      <c r="A439" s="5">
        <v>1910</v>
      </c>
      <c r="B439" s="6">
        <v>1</v>
      </c>
      <c r="C439" s="6"/>
      <c r="D439" s="6"/>
      <c r="E439" s="6">
        <v>1</v>
      </c>
    </row>
    <row r="440" spans="1:5" x14ac:dyDescent="0.25">
      <c r="A440" s="5">
        <v>1917</v>
      </c>
      <c r="B440" s="6"/>
      <c r="C440" s="6">
        <v>1</v>
      </c>
      <c r="D440" s="6"/>
      <c r="E440" s="6">
        <v>1</v>
      </c>
    </row>
    <row r="441" spans="1:5" x14ac:dyDescent="0.25">
      <c r="A441" s="5">
        <v>1965</v>
      </c>
      <c r="B441" s="6"/>
      <c r="C441" s="6">
        <v>1</v>
      </c>
      <c r="D441" s="6"/>
      <c r="E441" s="6">
        <v>1</v>
      </c>
    </row>
    <row r="442" spans="1:5" x14ac:dyDescent="0.25">
      <c r="A442" s="5">
        <v>1979</v>
      </c>
      <c r="B442" s="6">
        <v>1</v>
      </c>
      <c r="C442" s="6"/>
      <c r="D442" s="6"/>
      <c r="E442" s="6">
        <v>1</v>
      </c>
    </row>
    <row r="443" spans="1:5" x14ac:dyDescent="0.25">
      <c r="A443" s="5">
        <v>1989</v>
      </c>
      <c r="B443" s="6"/>
      <c r="C443" s="6">
        <v>1</v>
      </c>
      <c r="D443" s="6"/>
      <c r="E443" s="6">
        <v>1</v>
      </c>
    </row>
    <row r="444" spans="1:5" x14ac:dyDescent="0.25">
      <c r="A444" s="5">
        <v>1991</v>
      </c>
      <c r="B444" s="6"/>
      <c r="C444" s="6">
        <v>1</v>
      </c>
      <c r="D444" s="6"/>
      <c r="E444" s="6">
        <v>1</v>
      </c>
    </row>
    <row r="445" spans="1:5" x14ac:dyDescent="0.25">
      <c r="A445" s="5">
        <v>1999</v>
      </c>
      <c r="B445" s="6">
        <v>1</v>
      </c>
      <c r="C445" s="6"/>
      <c r="D445" s="6"/>
      <c r="E445" s="6">
        <v>1</v>
      </c>
    </row>
    <row r="446" spans="1:5" x14ac:dyDescent="0.25">
      <c r="A446" s="5">
        <v>2013</v>
      </c>
      <c r="B446" s="6"/>
      <c r="C446" s="6">
        <v>1</v>
      </c>
      <c r="D446" s="6"/>
      <c r="E446" s="6">
        <v>1</v>
      </c>
    </row>
    <row r="447" spans="1:5" x14ac:dyDescent="0.25">
      <c r="A447" s="5">
        <v>2025</v>
      </c>
      <c r="B447" s="6">
        <v>1</v>
      </c>
      <c r="C447" s="6"/>
      <c r="D447" s="6"/>
      <c r="E447" s="6">
        <v>1</v>
      </c>
    </row>
    <row r="448" spans="1:5" x14ac:dyDescent="0.25">
      <c r="A448" s="5">
        <v>2038</v>
      </c>
      <c r="B448" s="6"/>
      <c r="C448" s="6">
        <v>1</v>
      </c>
      <c r="D448" s="6"/>
      <c r="E448" s="6">
        <v>1</v>
      </c>
    </row>
    <row r="449" spans="1:5" x14ac:dyDescent="0.25">
      <c r="A449" s="5">
        <v>2043</v>
      </c>
      <c r="B449" s="6"/>
      <c r="C449" s="6">
        <v>1</v>
      </c>
      <c r="D449" s="6"/>
      <c r="E449" s="6">
        <v>1</v>
      </c>
    </row>
    <row r="450" spans="1:5" x14ac:dyDescent="0.25">
      <c r="A450" s="5">
        <v>2053</v>
      </c>
      <c r="B450" s="6"/>
      <c r="C450" s="6">
        <v>1</v>
      </c>
      <c r="D450" s="6"/>
      <c r="E450" s="6">
        <v>1</v>
      </c>
    </row>
    <row r="451" spans="1:5" x14ac:dyDescent="0.25">
      <c r="A451" s="5">
        <v>2062</v>
      </c>
      <c r="B451" s="6">
        <v>1</v>
      </c>
      <c r="C451" s="6"/>
      <c r="D451" s="6"/>
      <c r="E451" s="6">
        <v>1</v>
      </c>
    </row>
    <row r="452" spans="1:5" x14ac:dyDescent="0.25">
      <c r="A452" s="5">
        <v>2072</v>
      </c>
      <c r="B452" s="6">
        <v>1</v>
      </c>
      <c r="C452" s="6"/>
      <c r="D452" s="6"/>
      <c r="E452" s="6">
        <v>1</v>
      </c>
    </row>
    <row r="453" spans="1:5" x14ac:dyDescent="0.25">
      <c r="A453" s="5">
        <v>2080</v>
      </c>
      <c r="B453" s="6"/>
      <c r="C453" s="6">
        <v>1</v>
      </c>
      <c r="D453" s="6"/>
      <c r="E453" s="6">
        <v>1</v>
      </c>
    </row>
    <row r="454" spans="1:5" x14ac:dyDescent="0.25">
      <c r="A454" s="5">
        <v>2100</v>
      </c>
      <c r="B454" s="6"/>
      <c r="C454" s="6">
        <v>1</v>
      </c>
      <c r="D454" s="6"/>
      <c r="E454" s="6">
        <v>1</v>
      </c>
    </row>
    <row r="455" spans="1:5" x14ac:dyDescent="0.25">
      <c r="A455" s="5">
        <v>2105</v>
      </c>
      <c r="B455" s="6"/>
      <c r="C455" s="6">
        <v>1</v>
      </c>
      <c r="D455" s="6"/>
      <c r="E455" s="6">
        <v>1</v>
      </c>
    </row>
    <row r="456" spans="1:5" x14ac:dyDescent="0.25">
      <c r="A456" s="5">
        <v>2106</v>
      </c>
      <c r="B456" s="6"/>
      <c r="C456" s="6">
        <v>1</v>
      </c>
      <c r="D456" s="6"/>
      <c r="E456" s="6">
        <v>1</v>
      </c>
    </row>
    <row r="457" spans="1:5" x14ac:dyDescent="0.25">
      <c r="A457" s="5">
        <v>2107</v>
      </c>
      <c r="B457" s="6"/>
      <c r="C457" s="6">
        <v>1</v>
      </c>
      <c r="D457" s="6"/>
      <c r="E457" s="6">
        <v>1</v>
      </c>
    </row>
    <row r="458" spans="1:5" x14ac:dyDescent="0.25">
      <c r="A458" s="5">
        <v>2108</v>
      </c>
      <c r="B458" s="6">
        <v>1</v>
      </c>
      <c r="C458" s="6"/>
      <c r="D458" s="6"/>
      <c r="E458" s="6">
        <v>1</v>
      </c>
    </row>
    <row r="459" spans="1:5" x14ac:dyDescent="0.25">
      <c r="A459" s="5">
        <v>2120</v>
      </c>
      <c r="B459" s="6"/>
      <c r="C459" s="6">
        <v>1</v>
      </c>
      <c r="D459" s="6"/>
      <c r="E459" s="6">
        <v>1</v>
      </c>
    </row>
    <row r="460" spans="1:5" x14ac:dyDescent="0.25">
      <c r="A460" s="5">
        <v>2144</v>
      </c>
      <c r="B460" s="6"/>
      <c r="C460" s="6">
        <v>1</v>
      </c>
      <c r="D460" s="6"/>
      <c r="E460" s="6">
        <v>1</v>
      </c>
    </row>
    <row r="461" spans="1:5" x14ac:dyDescent="0.25">
      <c r="A461" s="5">
        <v>2176</v>
      </c>
      <c r="B461" s="6">
        <v>1</v>
      </c>
      <c r="C461" s="6"/>
      <c r="D461" s="6"/>
      <c r="E461" s="6">
        <v>1</v>
      </c>
    </row>
    <row r="462" spans="1:5" x14ac:dyDescent="0.25">
      <c r="A462" s="5">
        <v>2179</v>
      </c>
      <c r="B462" s="6">
        <v>1</v>
      </c>
      <c r="C462" s="6"/>
      <c r="D462" s="6"/>
      <c r="E462" s="6">
        <v>1</v>
      </c>
    </row>
    <row r="463" spans="1:5" x14ac:dyDescent="0.25">
      <c r="A463" s="5">
        <v>2188</v>
      </c>
      <c r="B463" s="6"/>
      <c r="C463" s="6">
        <v>1</v>
      </c>
      <c r="D463" s="6"/>
      <c r="E463" s="6">
        <v>1</v>
      </c>
    </row>
    <row r="464" spans="1:5" x14ac:dyDescent="0.25">
      <c r="A464" s="5">
        <v>2201</v>
      </c>
      <c r="B464" s="6">
        <v>1</v>
      </c>
      <c r="C464" s="6"/>
      <c r="D464" s="6"/>
      <c r="E464" s="6">
        <v>1</v>
      </c>
    </row>
    <row r="465" spans="1:5" x14ac:dyDescent="0.25">
      <c r="A465" s="5">
        <v>2218</v>
      </c>
      <c r="B465" s="6"/>
      <c r="C465" s="6">
        <v>1</v>
      </c>
      <c r="D465" s="6"/>
      <c r="E465" s="6">
        <v>1</v>
      </c>
    </row>
    <row r="466" spans="1:5" x14ac:dyDescent="0.25">
      <c r="A466" s="5">
        <v>2220</v>
      </c>
      <c r="B466" s="6"/>
      <c r="C466" s="6">
        <v>1</v>
      </c>
      <c r="D466" s="6"/>
      <c r="E466" s="6">
        <v>1</v>
      </c>
    </row>
    <row r="467" spans="1:5" x14ac:dyDescent="0.25">
      <c r="A467" s="5">
        <v>2230</v>
      </c>
      <c r="B467" s="6"/>
      <c r="C467" s="6">
        <v>1</v>
      </c>
      <c r="D467" s="6"/>
      <c r="E467" s="6">
        <v>1</v>
      </c>
    </row>
    <row r="468" spans="1:5" x14ac:dyDescent="0.25">
      <c r="A468" s="5">
        <v>2237</v>
      </c>
      <c r="B468" s="6"/>
      <c r="C468" s="6">
        <v>1</v>
      </c>
      <c r="D468" s="6"/>
      <c r="E468" s="6">
        <v>1</v>
      </c>
    </row>
    <row r="469" spans="1:5" x14ac:dyDescent="0.25">
      <c r="A469" s="5">
        <v>2253</v>
      </c>
      <c r="B469" s="6">
        <v>1</v>
      </c>
      <c r="C469" s="6"/>
      <c r="D469" s="6"/>
      <c r="E469" s="6">
        <v>1</v>
      </c>
    </row>
    <row r="470" spans="1:5" x14ac:dyDescent="0.25">
      <c r="A470" s="5">
        <v>2261</v>
      </c>
      <c r="B470" s="6"/>
      <c r="C470" s="6">
        <v>1</v>
      </c>
      <c r="D470" s="6"/>
      <c r="E470" s="6">
        <v>1</v>
      </c>
    </row>
    <row r="471" spans="1:5" x14ac:dyDescent="0.25">
      <c r="A471" s="5">
        <v>2266</v>
      </c>
      <c r="B471" s="6"/>
      <c r="C471" s="6">
        <v>1</v>
      </c>
      <c r="D471" s="6"/>
      <c r="E471" s="6">
        <v>1</v>
      </c>
    </row>
    <row r="472" spans="1:5" x14ac:dyDescent="0.25">
      <c r="A472" s="5">
        <v>2283</v>
      </c>
      <c r="B472" s="6"/>
      <c r="C472" s="6">
        <v>1</v>
      </c>
      <c r="D472" s="6"/>
      <c r="E472" s="6">
        <v>1</v>
      </c>
    </row>
    <row r="473" spans="1:5" x14ac:dyDescent="0.25">
      <c r="A473" s="5">
        <v>2289</v>
      </c>
      <c r="B473" s="6"/>
      <c r="C473" s="6">
        <v>1</v>
      </c>
      <c r="D473" s="6"/>
      <c r="E473" s="6">
        <v>1</v>
      </c>
    </row>
    <row r="474" spans="1:5" x14ac:dyDescent="0.25">
      <c r="A474" s="5">
        <v>2293</v>
      </c>
      <c r="B474" s="6"/>
      <c r="C474" s="6">
        <v>1</v>
      </c>
      <c r="D474" s="6"/>
      <c r="E474" s="6">
        <v>1</v>
      </c>
    </row>
    <row r="475" spans="1:5" x14ac:dyDescent="0.25">
      <c r="A475" s="5">
        <v>2307</v>
      </c>
      <c r="B475" s="6">
        <v>1</v>
      </c>
      <c r="C475" s="6"/>
      <c r="D475" s="6"/>
      <c r="E475" s="6">
        <v>1</v>
      </c>
    </row>
    <row r="476" spans="1:5" x14ac:dyDescent="0.25">
      <c r="A476" s="5">
        <v>2320</v>
      </c>
      <c r="B476" s="6"/>
      <c r="C476" s="6">
        <v>1</v>
      </c>
      <c r="D476" s="6"/>
      <c r="E476" s="6">
        <v>1</v>
      </c>
    </row>
    <row r="477" spans="1:5" x14ac:dyDescent="0.25">
      <c r="A477" s="5">
        <v>2326</v>
      </c>
      <c r="B477" s="6"/>
      <c r="C477" s="6">
        <v>1</v>
      </c>
      <c r="D477" s="6"/>
      <c r="E477" s="6">
        <v>1</v>
      </c>
    </row>
    <row r="478" spans="1:5" x14ac:dyDescent="0.25">
      <c r="A478" s="5">
        <v>2331</v>
      </c>
      <c r="B478" s="6"/>
      <c r="C478" s="6">
        <v>1</v>
      </c>
      <c r="D478" s="6"/>
      <c r="E478" s="6">
        <v>1</v>
      </c>
    </row>
    <row r="479" spans="1:5" x14ac:dyDescent="0.25">
      <c r="A479" s="5">
        <v>2346</v>
      </c>
      <c r="B479" s="6"/>
      <c r="C479" s="6">
        <v>1</v>
      </c>
      <c r="D479" s="6"/>
      <c r="E479" s="6">
        <v>1</v>
      </c>
    </row>
    <row r="480" spans="1:5" x14ac:dyDescent="0.25">
      <c r="A480" s="5">
        <v>2353</v>
      </c>
      <c r="B480" s="6"/>
      <c r="C480" s="6">
        <v>1</v>
      </c>
      <c r="D480" s="6"/>
      <c r="E480" s="6">
        <v>1</v>
      </c>
    </row>
    <row r="481" spans="1:5" x14ac:dyDescent="0.25">
      <c r="A481" s="5">
        <v>2409</v>
      </c>
      <c r="B481" s="6"/>
      <c r="C481" s="6">
        <v>1</v>
      </c>
      <c r="D481" s="6"/>
      <c r="E481" s="6">
        <v>1</v>
      </c>
    </row>
    <row r="482" spans="1:5" x14ac:dyDescent="0.25">
      <c r="A482" s="5">
        <v>2414</v>
      </c>
      <c r="B482" s="6"/>
      <c r="C482" s="6">
        <v>1</v>
      </c>
      <c r="D482" s="6"/>
      <c r="E482" s="6">
        <v>1</v>
      </c>
    </row>
    <row r="483" spans="1:5" x14ac:dyDescent="0.25">
      <c r="A483" s="5">
        <v>2431</v>
      </c>
      <c r="B483" s="6"/>
      <c r="C483" s="6">
        <v>1</v>
      </c>
      <c r="D483" s="6"/>
      <c r="E483" s="6">
        <v>1</v>
      </c>
    </row>
    <row r="484" spans="1:5" x14ac:dyDescent="0.25">
      <c r="A484" s="5">
        <v>2436</v>
      </c>
      <c r="B484" s="6"/>
      <c r="C484" s="6">
        <v>1</v>
      </c>
      <c r="D484" s="6"/>
      <c r="E484" s="6">
        <v>1</v>
      </c>
    </row>
    <row r="485" spans="1:5" x14ac:dyDescent="0.25">
      <c r="A485" s="5">
        <v>2441</v>
      </c>
      <c r="B485" s="6"/>
      <c r="C485" s="6">
        <v>1</v>
      </c>
      <c r="D485" s="6"/>
      <c r="E485" s="6">
        <v>1</v>
      </c>
    </row>
    <row r="486" spans="1:5" x14ac:dyDescent="0.25">
      <c r="A486" s="5">
        <v>2443</v>
      </c>
      <c r="B486" s="6"/>
      <c r="C486" s="6">
        <v>2</v>
      </c>
      <c r="D486" s="6"/>
      <c r="E486" s="6">
        <v>2</v>
      </c>
    </row>
    <row r="487" spans="1:5" x14ac:dyDescent="0.25">
      <c r="A487" s="5">
        <v>2468</v>
      </c>
      <c r="B487" s="6">
        <v>1</v>
      </c>
      <c r="C487" s="6">
        <v>1</v>
      </c>
      <c r="D487" s="6"/>
      <c r="E487" s="6">
        <v>2</v>
      </c>
    </row>
    <row r="488" spans="1:5" x14ac:dyDescent="0.25">
      <c r="A488" s="5">
        <v>2475</v>
      </c>
      <c r="B488" s="6"/>
      <c r="C488" s="6">
        <v>1</v>
      </c>
      <c r="D488" s="6"/>
      <c r="E488" s="6">
        <v>1</v>
      </c>
    </row>
    <row r="489" spans="1:5" x14ac:dyDescent="0.25">
      <c r="A489" s="5">
        <v>2489</v>
      </c>
      <c r="B489" s="6"/>
      <c r="C489" s="6">
        <v>1</v>
      </c>
      <c r="D489" s="6"/>
      <c r="E489" s="6">
        <v>1</v>
      </c>
    </row>
    <row r="490" spans="1:5" x14ac:dyDescent="0.25">
      <c r="A490" s="5">
        <v>2506</v>
      </c>
      <c r="B490" s="6"/>
      <c r="C490" s="6">
        <v>1</v>
      </c>
      <c r="D490" s="6"/>
      <c r="E490" s="6">
        <v>1</v>
      </c>
    </row>
    <row r="491" spans="1:5" x14ac:dyDescent="0.25">
      <c r="A491" s="5">
        <v>2526</v>
      </c>
      <c r="B491" s="6"/>
      <c r="C491" s="6">
        <v>1</v>
      </c>
      <c r="D491" s="6"/>
      <c r="E491" s="6">
        <v>1</v>
      </c>
    </row>
    <row r="492" spans="1:5" x14ac:dyDescent="0.25">
      <c r="A492" s="5">
        <v>2528</v>
      </c>
      <c r="B492" s="6"/>
      <c r="C492" s="6">
        <v>1</v>
      </c>
      <c r="D492" s="6"/>
      <c r="E492" s="6">
        <v>1</v>
      </c>
    </row>
    <row r="493" spans="1:5" x14ac:dyDescent="0.25">
      <c r="A493" s="5">
        <v>2551</v>
      </c>
      <c r="B493" s="6"/>
      <c r="C493" s="6">
        <v>1</v>
      </c>
      <c r="D493" s="6"/>
      <c r="E493" s="6">
        <v>1</v>
      </c>
    </row>
    <row r="494" spans="1:5" x14ac:dyDescent="0.25">
      <c r="A494" s="5">
        <v>2604</v>
      </c>
      <c r="B494" s="6">
        <v>1</v>
      </c>
      <c r="C494" s="6"/>
      <c r="D494" s="6"/>
      <c r="E494" s="6">
        <v>1</v>
      </c>
    </row>
    <row r="495" spans="1:5" x14ac:dyDescent="0.25">
      <c r="A495" s="5">
        <v>2662</v>
      </c>
      <c r="B495" s="6"/>
      <c r="C495" s="6">
        <v>1</v>
      </c>
      <c r="D495" s="6"/>
      <c r="E495" s="6">
        <v>1</v>
      </c>
    </row>
    <row r="496" spans="1:5" x14ac:dyDescent="0.25">
      <c r="A496" s="5">
        <v>2673</v>
      </c>
      <c r="B496" s="6"/>
      <c r="C496" s="6">
        <v>1</v>
      </c>
      <c r="D496" s="6"/>
      <c r="E496" s="6">
        <v>1</v>
      </c>
    </row>
    <row r="497" spans="1:5" x14ac:dyDescent="0.25">
      <c r="A497" s="5">
        <v>2690</v>
      </c>
      <c r="B497" s="6">
        <v>1</v>
      </c>
      <c r="C497" s="6"/>
      <c r="D497" s="6"/>
      <c r="E497" s="6">
        <v>1</v>
      </c>
    </row>
    <row r="498" spans="1:5" x14ac:dyDescent="0.25">
      <c r="A498" s="5">
        <v>2693</v>
      </c>
      <c r="B498" s="6"/>
      <c r="C498" s="6">
        <v>1</v>
      </c>
      <c r="D498" s="6"/>
      <c r="E498" s="6">
        <v>1</v>
      </c>
    </row>
    <row r="499" spans="1:5" x14ac:dyDescent="0.25">
      <c r="A499" s="5">
        <v>2725</v>
      </c>
      <c r="B499" s="6"/>
      <c r="C499" s="6">
        <v>1</v>
      </c>
      <c r="D499" s="6"/>
      <c r="E499" s="6">
        <v>1</v>
      </c>
    </row>
    <row r="500" spans="1:5" x14ac:dyDescent="0.25">
      <c r="A500" s="5">
        <v>2739</v>
      </c>
      <c r="B500" s="6"/>
      <c r="C500" s="6">
        <v>1</v>
      </c>
      <c r="D500" s="6"/>
      <c r="E500" s="6">
        <v>1</v>
      </c>
    </row>
    <row r="501" spans="1:5" x14ac:dyDescent="0.25">
      <c r="A501" s="5">
        <v>2756</v>
      </c>
      <c r="B501" s="6"/>
      <c r="C501" s="6">
        <v>1</v>
      </c>
      <c r="D501" s="6"/>
      <c r="E501" s="6">
        <v>1</v>
      </c>
    </row>
    <row r="502" spans="1:5" x14ac:dyDescent="0.25">
      <c r="A502" s="5">
        <v>2768</v>
      </c>
      <c r="B502" s="6"/>
      <c r="C502" s="6">
        <v>1</v>
      </c>
      <c r="D502" s="6"/>
      <c r="E502" s="6">
        <v>1</v>
      </c>
    </row>
    <row r="503" spans="1:5" x14ac:dyDescent="0.25">
      <c r="A503" s="5">
        <v>2779</v>
      </c>
      <c r="B503" s="6">
        <v>1</v>
      </c>
      <c r="C503" s="6"/>
      <c r="D503" s="6"/>
      <c r="E503" s="6">
        <v>1</v>
      </c>
    </row>
    <row r="504" spans="1:5" x14ac:dyDescent="0.25">
      <c r="A504" s="5">
        <v>2805</v>
      </c>
      <c r="B504" s="6"/>
      <c r="C504" s="6">
        <v>1</v>
      </c>
      <c r="D504" s="6"/>
      <c r="E504" s="6">
        <v>1</v>
      </c>
    </row>
    <row r="505" spans="1:5" x14ac:dyDescent="0.25">
      <c r="A505" s="5">
        <v>2857</v>
      </c>
      <c r="B505" s="6"/>
      <c r="C505" s="6">
        <v>1</v>
      </c>
      <c r="D505" s="6"/>
      <c r="E505" s="6">
        <v>1</v>
      </c>
    </row>
    <row r="506" spans="1:5" x14ac:dyDescent="0.25">
      <c r="A506" s="5">
        <v>2875</v>
      </c>
      <c r="B506" s="6"/>
      <c r="C506" s="6">
        <v>1</v>
      </c>
      <c r="D506" s="6"/>
      <c r="E506" s="6">
        <v>1</v>
      </c>
    </row>
    <row r="507" spans="1:5" x14ac:dyDescent="0.25">
      <c r="A507" s="5">
        <v>2893</v>
      </c>
      <c r="B507" s="6"/>
      <c r="C507" s="6">
        <v>1</v>
      </c>
      <c r="D507" s="6"/>
      <c r="E507" s="6">
        <v>1</v>
      </c>
    </row>
    <row r="508" spans="1:5" x14ac:dyDescent="0.25">
      <c r="A508" s="5">
        <v>2915</v>
      </c>
      <c r="B508" s="6">
        <v>1</v>
      </c>
      <c r="C508" s="6"/>
      <c r="D508" s="6"/>
      <c r="E508" s="6">
        <v>1</v>
      </c>
    </row>
    <row r="509" spans="1:5" x14ac:dyDescent="0.25">
      <c r="A509" s="5">
        <v>2928</v>
      </c>
      <c r="B509" s="6">
        <v>1</v>
      </c>
      <c r="C509" s="6"/>
      <c r="D509" s="6"/>
      <c r="E509" s="6">
        <v>1</v>
      </c>
    </row>
    <row r="510" spans="1:5" x14ac:dyDescent="0.25">
      <c r="A510" s="5">
        <v>2955</v>
      </c>
      <c r="B510" s="6">
        <v>1</v>
      </c>
      <c r="C510" s="6"/>
      <c r="D510" s="6"/>
      <c r="E510" s="6">
        <v>1</v>
      </c>
    </row>
    <row r="511" spans="1:5" x14ac:dyDescent="0.25">
      <c r="A511" s="5">
        <v>2985</v>
      </c>
      <c r="B511" s="6"/>
      <c r="C511" s="6">
        <v>1</v>
      </c>
      <c r="D511" s="6"/>
      <c r="E511" s="6">
        <v>1</v>
      </c>
    </row>
    <row r="512" spans="1:5" x14ac:dyDescent="0.25">
      <c r="A512" s="5">
        <v>3015</v>
      </c>
      <c r="B512" s="6">
        <v>1</v>
      </c>
      <c r="C512" s="6"/>
      <c r="D512" s="6"/>
      <c r="E512" s="6">
        <v>1</v>
      </c>
    </row>
    <row r="513" spans="1:5" x14ac:dyDescent="0.25">
      <c r="A513" s="5">
        <v>3016</v>
      </c>
      <c r="B513" s="6"/>
      <c r="C513" s="6">
        <v>1</v>
      </c>
      <c r="D513" s="6"/>
      <c r="E513" s="6">
        <v>1</v>
      </c>
    </row>
    <row r="514" spans="1:5" x14ac:dyDescent="0.25">
      <c r="A514" s="5">
        <v>3036</v>
      </c>
      <c r="B514" s="6"/>
      <c r="C514" s="6">
        <v>1</v>
      </c>
      <c r="D514" s="6"/>
      <c r="E514" s="6">
        <v>1</v>
      </c>
    </row>
    <row r="515" spans="1:5" x14ac:dyDescent="0.25">
      <c r="A515" s="5">
        <v>3059</v>
      </c>
      <c r="B515" s="6"/>
      <c r="C515" s="6">
        <v>1</v>
      </c>
      <c r="D515" s="6"/>
      <c r="E515" s="6">
        <v>1</v>
      </c>
    </row>
    <row r="516" spans="1:5" x14ac:dyDescent="0.25">
      <c r="A516" s="5">
        <v>3063</v>
      </c>
      <c r="B516" s="6"/>
      <c r="C516" s="6">
        <v>1</v>
      </c>
      <c r="D516" s="6"/>
      <c r="E516" s="6">
        <v>1</v>
      </c>
    </row>
    <row r="517" spans="1:5" x14ac:dyDescent="0.25">
      <c r="A517" s="5">
        <v>3116</v>
      </c>
      <c r="B517" s="6"/>
      <c r="C517" s="6">
        <v>1</v>
      </c>
      <c r="D517" s="6"/>
      <c r="E517" s="6">
        <v>1</v>
      </c>
    </row>
    <row r="518" spans="1:5" x14ac:dyDescent="0.25">
      <c r="A518" s="5">
        <v>3131</v>
      </c>
      <c r="B518" s="6"/>
      <c r="C518" s="6">
        <v>1</v>
      </c>
      <c r="D518" s="6"/>
      <c r="E518" s="6">
        <v>1</v>
      </c>
    </row>
    <row r="519" spans="1:5" x14ac:dyDescent="0.25">
      <c r="A519" s="5">
        <v>3177</v>
      </c>
      <c r="B519" s="6"/>
      <c r="C519" s="6">
        <v>1</v>
      </c>
      <c r="D519" s="6"/>
      <c r="E519" s="6">
        <v>1</v>
      </c>
    </row>
    <row r="520" spans="1:5" x14ac:dyDescent="0.25">
      <c r="A520" s="5">
        <v>3182</v>
      </c>
      <c r="B520" s="6">
        <v>1</v>
      </c>
      <c r="C520" s="6"/>
      <c r="D520" s="6"/>
      <c r="E520" s="6">
        <v>1</v>
      </c>
    </row>
    <row r="521" spans="1:5" x14ac:dyDescent="0.25">
      <c r="A521" s="5">
        <v>3205</v>
      </c>
      <c r="B521" s="6"/>
      <c r="C521" s="6">
        <v>1</v>
      </c>
      <c r="D521" s="6"/>
      <c r="E521" s="6">
        <v>1</v>
      </c>
    </row>
    <row r="522" spans="1:5" x14ac:dyDescent="0.25">
      <c r="A522" s="5">
        <v>3272</v>
      </c>
      <c r="B522" s="6"/>
      <c r="C522" s="6">
        <v>1</v>
      </c>
      <c r="D522" s="6"/>
      <c r="E522" s="6">
        <v>1</v>
      </c>
    </row>
    <row r="523" spans="1:5" x14ac:dyDescent="0.25">
      <c r="A523" s="5">
        <v>3304</v>
      </c>
      <c r="B523" s="6">
        <v>1</v>
      </c>
      <c r="C523" s="6"/>
      <c r="D523" s="6"/>
      <c r="E523" s="6">
        <v>1</v>
      </c>
    </row>
    <row r="524" spans="1:5" x14ac:dyDescent="0.25">
      <c r="A524" s="5">
        <v>3308</v>
      </c>
      <c r="B524" s="6"/>
      <c r="C524" s="6">
        <v>1</v>
      </c>
      <c r="D524" s="6"/>
      <c r="E524" s="6">
        <v>1</v>
      </c>
    </row>
    <row r="525" spans="1:5" x14ac:dyDescent="0.25">
      <c r="A525" s="5">
        <v>3318</v>
      </c>
      <c r="B525" s="6"/>
      <c r="C525" s="6">
        <v>1</v>
      </c>
      <c r="D525" s="6"/>
      <c r="E525" s="6">
        <v>1</v>
      </c>
    </row>
    <row r="526" spans="1:5" x14ac:dyDescent="0.25">
      <c r="A526" s="5">
        <v>3376</v>
      </c>
      <c r="B526" s="6"/>
      <c r="C526" s="6">
        <v>1</v>
      </c>
      <c r="D526" s="6"/>
      <c r="E526" s="6">
        <v>1</v>
      </c>
    </row>
    <row r="527" spans="1:5" x14ac:dyDescent="0.25">
      <c r="A527" s="5">
        <v>3387</v>
      </c>
      <c r="B527" s="6">
        <v>1</v>
      </c>
      <c r="C527" s="6"/>
      <c r="D527" s="6"/>
      <c r="E527" s="6">
        <v>1</v>
      </c>
    </row>
    <row r="528" spans="1:5" x14ac:dyDescent="0.25">
      <c r="A528" s="5">
        <v>3388</v>
      </c>
      <c r="B528" s="6"/>
      <c r="C528" s="6">
        <v>1</v>
      </c>
      <c r="D528" s="6"/>
      <c r="E528" s="6">
        <v>1</v>
      </c>
    </row>
    <row r="529" spans="1:5" x14ac:dyDescent="0.25">
      <c r="A529" s="5">
        <v>3410</v>
      </c>
      <c r="B529" s="6">
        <v>1</v>
      </c>
      <c r="C529" s="6"/>
      <c r="D529" s="6"/>
      <c r="E529" s="6">
        <v>1</v>
      </c>
    </row>
    <row r="530" spans="1:5" x14ac:dyDescent="0.25">
      <c r="A530" s="5">
        <v>3483</v>
      </c>
      <c r="B530" s="6">
        <v>1</v>
      </c>
      <c r="C530" s="6"/>
      <c r="D530" s="6"/>
      <c r="E530" s="6">
        <v>1</v>
      </c>
    </row>
    <row r="531" spans="1:5" x14ac:dyDescent="0.25">
      <c r="A531" s="5">
        <v>3533</v>
      </c>
      <c r="B531" s="6"/>
      <c r="C531" s="6">
        <v>1</v>
      </c>
      <c r="D531" s="6"/>
      <c r="E531" s="6">
        <v>1</v>
      </c>
    </row>
    <row r="532" spans="1:5" x14ac:dyDescent="0.25">
      <c r="A532" s="5">
        <v>3537</v>
      </c>
      <c r="B532" s="6"/>
      <c r="C532" s="6">
        <v>1</v>
      </c>
      <c r="D532" s="6"/>
      <c r="E532" s="6">
        <v>1</v>
      </c>
    </row>
    <row r="533" spans="1:5" x14ac:dyDescent="0.25">
      <c r="A533" s="5">
        <v>3594</v>
      </c>
      <c r="B533" s="6"/>
      <c r="C533" s="6">
        <v>1</v>
      </c>
      <c r="D533" s="6"/>
      <c r="E533" s="6">
        <v>1</v>
      </c>
    </row>
    <row r="534" spans="1:5" x14ac:dyDescent="0.25">
      <c r="A534" s="5">
        <v>3596</v>
      </c>
      <c r="B534" s="6"/>
      <c r="C534" s="6">
        <v>1</v>
      </c>
      <c r="D534" s="6"/>
      <c r="E534" s="6">
        <v>1</v>
      </c>
    </row>
    <row r="535" spans="1:5" x14ac:dyDescent="0.25">
      <c r="A535" s="5">
        <v>3657</v>
      </c>
      <c r="B535" s="6"/>
      <c r="C535" s="6">
        <v>1</v>
      </c>
      <c r="D535" s="6"/>
      <c r="E535" s="6">
        <v>1</v>
      </c>
    </row>
    <row r="536" spans="1:5" x14ac:dyDescent="0.25">
      <c r="A536" s="5">
        <v>3727</v>
      </c>
      <c r="B536" s="6"/>
      <c r="C536" s="6">
        <v>1</v>
      </c>
      <c r="D536" s="6"/>
      <c r="E536" s="6">
        <v>1</v>
      </c>
    </row>
    <row r="537" spans="1:5" x14ac:dyDescent="0.25">
      <c r="A537" s="5">
        <v>3742</v>
      </c>
      <c r="B537" s="6"/>
      <c r="C537" s="6">
        <v>1</v>
      </c>
      <c r="D537" s="6"/>
      <c r="E537" s="6">
        <v>1</v>
      </c>
    </row>
    <row r="538" spans="1:5" x14ac:dyDescent="0.25">
      <c r="A538" s="5">
        <v>3777</v>
      </c>
      <c r="B538" s="6"/>
      <c r="C538" s="6">
        <v>1</v>
      </c>
      <c r="D538" s="6"/>
      <c r="E538" s="6">
        <v>1</v>
      </c>
    </row>
    <row r="539" spans="1:5" x14ac:dyDescent="0.25">
      <c r="A539" s="5">
        <v>3868</v>
      </c>
      <c r="B539" s="6">
        <v>1</v>
      </c>
      <c r="C539" s="6"/>
      <c r="D539" s="6"/>
      <c r="E539" s="6">
        <v>1</v>
      </c>
    </row>
    <row r="540" spans="1:5" x14ac:dyDescent="0.25">
      <c r="A540" s="5">
        <v>3934</v>
      </c>
      <c r="B540" s="6"/>
      <c r="C540" s="6">
        <v>1</v>
      </c>
      <c r="D540" s="6"/>
      <c r="E540" s="6">
        <v>1</v>
      </c>
    </row>
    <row r="541" spans="1:5" x14ac:dyDescent="0.25">
      <c r="A541" s="5">
        <v>4006</v>
      </c>
      <c r="B541" s="6"/>
      <c r="C541" s="6">
        <v>1</v>
      </c>
      <c r="D541" s="6"/>
      <c r="E541" s="6">
        <v>1</v>
      </c>
    </row>
    <row r="542" spans="1:5" x14ac:dyDescent="0.25">
      <c r="A542" s="5">
        <v>4065</v>
      </c>
      <c r="B542" s="6"/>
      <c r="C542" s="6">
        <v>1</v>
      </c>
      <c r="D542" s="6"/>
      <c r="E542" s="6">
        <v>1</v>
      </c>
    </row>
    <row r="543" spans="1:5" x14ac:dyDescent="0.25">
      <c r="A543" s="5">
        <v>4233</v>
      </c>
      <c r="B543" s="6"/>
      <c r="C543" s="6">
        <v>1</v>
      </c>
      <c r="D543" s="6"/>
      <c r="E543" s="6">
        <v>1</v>
      </c>
    </row>
    <row r="544" spans="1:5" x14ac:dyDescent="0.25">
      <c r="A544" s="5">
        <v>4289</v>
      </c>
      <c r="B544" s="6"/>
      <c r="C544" s="6">
        <v>1</v>
      </c>
      <c r="D544" s="6"/>
      <c r="E544" s="6">
        <v>1</v>
      </c>
    </row>
    <row r="545" spans="1:5" x14ac:dyDescent="0.25">
      <c r="A545" s="5">
        <v>4358</v>
      </c>
      <c r="B545" s="6"/>
      <c r="C545" s="6">
        <v>1</v>
      </c>
      <c r="D545" s="6"/>
      <c r="E545" s="6">
        <v>1</v>
      </c>
    </row>
    <row r="546" spans="1:5" x14ac:dyDescent="0.25">
      <c r="A546" s="5">
        <v>4405</v>
      </c>
      <c r="B546" s="6">
        <v>1</v>
      </c>
      <c r="C546" s="6"/>
      <c r="D546" s="6"/>
      <c r="E546" s="6">
        <v>1</v>
      </c>
    </row>
    <row r="547" spans="1:5" x14ac:dyDescent="0.25">
      <c r="A547" s="5">
        <v>4428</v>
      </c>
      <c r="B547" s="6">
        <v>1</v>
      </c>
      <c r="C547" s="6"/>
      <c r="D547" s="6"/>
      <c r="E547" s="6">
        <v>1</v>
      </c>
    </row>
    <row r="548" spans="1:5" x14ac:dyDescent="0.25">
      <c r="A548" s="5">
        <v>4498</v>
      </c>
      <c r="B548" s="6"/>
      <c r="C548" s="6">
        <v>1</v>
      </c>
      <c r="D548" s="6"/>
      <c r="E548" s="6">
        <v>1</v>
      </c>
    </row>
    <row r="549" spans="1:5" x14ac:dyDescent="0.25">
      <c r="A549" s="5">
        <v>4697</v>
      </c>
      <c r="B549" s="6">
        <v>1</v>
      </c>
      <c r="C549" s="6"/>
      <c r="D549" s="6"/>
      <c r="E549" s="6">
        <v>1</v>
      </c>
    </row>
    <row r="550" spans="1:5" x14ac:dyDescent="0.25">
      <c r="A550" s="5">
        <v>4799</v>
      </c>
      <c r="B550" s="6"/>
      <c r="C550" s="6">
        <v>1</v>
      </c>
      <c r="D550" s="6"/>
      <c r="E550" s="6">
        <v>1</v>
      </c>
    </row>
    <row r="551" spans="1:5" x14ac:dyDescent="0.25">
      <c r="A551" s="5">
        <v>5139</v>
      </c>
      <c r="B551" s="6"/>
      <c r="C551" s="6">
        <v>1</v>
      </c>
      <c r="D551" s="6"/>
      <c r="E551" s="6">
        <v>1</v>
      </c>
    </row>
    <row r="552" spans="1:5" x14ac:dyDescent="0.25">
      <c r="A552" s="5">
        <v>5168</v>
      </c>
      <c r="B552" s="6"/>
      <c r="C552" s="6">
        <v>1</v>
      </c>
      <c r="D552" s="6"/>
      <c r="E552" s="6">
        <v>1</v>
      </c>
    </row>
    <row r="553" spans="1:5" x14ac:dyDescent="0.25">
      <c r="A553" s="5">
        <v>5180</v>
      </c>
      <c r="B553" s="6"/>
      <c r="C553" s="6">
        <v>1</v>
      </c>
      <c r="D553" s="6"/>
      <c r="E553" s="6">
        <v>1</v>
      </c>
    </row>
    <row r="554" spans="1:5" x14ac:dyDescent="0.25">
      <c r="A554" s="5">
        <v>5203</v>
      </c>
      <c r="B554" s="6"/>
      <c r="C554" s="6">
        <v>1</v>
      </c>
      <c r="D554" s="6"/>
      <c r="E554" s="6">
        <v>1</v>
      </c>
    </row>
    <row r="555" spans="1:5" x14ac:dyDescent="0.25">
      <c r="A555" s="5">
        <v>5419</v>
      </c>
      <c r="B555" s="6"/>
      <c r="C555" s="6">
        <v>1</v>
      </c>
      <c r="D555" s="6"/>
      <c r="E555" s="6">
        <v>1</v>
      </c>
    </row>
    <row r="556" spans="1:5" x14ac:dyDescent="0.25">
      <c r="A556" s="5">
        <v>5497</v>
      </c>
      <c r="B556" s="6">
        <v>1</v>
      </c>
      <c r="C556" s="6"/>
      <c r="D556" s="6"/>
      <c r="E556" s="6">
        <v>1</v>
      </c>
    </row>
    <row r="557" spans="1:5" x14ac:dyDescent="0.25">
      <c r="A557" s="5">
        <v>5512</v>
      </c>
      <c r="B557" s="6"/>
      <c r="C557" s="6">
        <v>1</v>
      </c>
      <c r="D557" s="6"/>
      <c r="E557" s="6">
        <v>1</v>
      </c>
    </row>
    <row r="558" spans="1:5" x14ac:dyDescent="0.25">
      <c r="A558" s="5">
        <v>5681</v>
      </c>
      <c r="B558" s="6">
        <v>1</v>
      </c>
      <c r="C558" s="6"/>
      <c r="D558" s="6"/>
      <c r="E558" s="6">
        <v>1</v>
      </c>
    </row>
    <row r="559" spans="1:5" x14ac:dyDescent="0.25">
      <c r="A559" s="5">
        <v>5880</v>
      </c>
      <c r="B559" s="6"/>
      <c r="C559" s="6">
        <v>1</v>
      </c>
      <c r="D559" s="6"/>
      <c r="E559" s="6">
        <v>1</v>
      </c>
    </row>
    <row r="560" spans="1:5" x14ac:dyDescent="0.25">
      <c r="A560" s="5">
        <v>5966</v>
      </c>
      <c r="B560" s="6"/>
      <c r="C560" s="6">
        <v>1</v>
      </c>
      <c r="D560" s="6"/>
      <c r="E560" s="6">
        <v>1</v>
      </c>
    </row>
    <row r="561" spans="1:5" x14ac:dyDescent="0.25">
      <c r="A561" s="5">
        <v>6080</v>
      </c>
      <c r="B561" s="6">
        <v>1</v>
      </c>
      <c r="C561" s="6"/>
      <c r="D561" s="6"/>
      <c r="E561" s="6">
        <v>1</v>
      </c>
    </row>
    <row r="562" spans="1:5" x14ac:dyDescent="0.25">
      <c r="A562" s="5">
        <v>6212</v>
      </c>
      <c r="B562" s="6"/>
      <c r="C562" s="6">
        <v>1</v>
      </c>
      <c r="D562" s="6"/>
      <c r="E562" s="6">
        <v>1</v>
      </c>
    </row>
    <row r="563" spans="1:5" x14ac:dyDescent="0.25">
      <c r="A563" s="5">
        <v>6286</v>
      </c>
      <c r="B563" s="6"/>
      <c r="C563" s="6">
        <v>1</v>
      </c>
      <c r="D563" s="6"/>
      <c r="E563" s="6">
        <v>1</v>
      </c>
    </row>
    <row r="564" spans="1:5" x14ac:dyDescent="0.25">
      <c r="A564" s="5">
        <v>6406</v>
      </c>
      <c r="B564" s="6"/>
      <c r="C564" s="6">
        <v>1</v>
      </c>
      <c r="D564" s="6"/>
      <c r="E564" s="6">
        <v>1</v>
      </c>
    </row>
    <row r="565" spans="1:5" x14ac:dyDescent="0.25">
      <c r="A565" s="5">
        <v>6465</v>
      </c>
      <c r="B565" s="6"/>
      <c r="C565" s="6">
        <v>1</v>
      </c>
      <c r="D565" s="6"/>
      <c r="E565" s="6">
        <v>1</v>
      </c>
    </row>
    <row r="566" spans="1:5" x14ac:dyDescent="0.25">
      <c r="A566" s="5">
        <v>7295</v>
      </c>
      <c r="B566" s="6"/>
      <c r="C566" s="6">
        <v>1</v>
      </c>
      <c r="D566" s="6"/>
      <c r="E566" s="6">
        <v>1</v>
      </c>
    </row>
    <row r="567" spans="1:5" x14ac:dyDescent="0.25">
      <c r="A567" s="5" t="s">
        <v>2032</v>
      </c>
      <c r="B567" s="6"/>
      <c r="C567" s="6"/>
      <c r="D567" s="6"/>
      <c r="E567" s="6"/>
    </row>
    <row r="568" spans="1:5" x14ac:dyDescent="0.25">
      <c r="A568" s="5" t="s">
        <v>2033</v>
      </c>
      <c r="B568" s="6">
        <v>364</v>
      </c>
      <c r="C568" s="6">
        <v>565</v>
      </c>
      <c r="D568" s="6"/>
      <c r="E568" s="6">
        <v>929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topLeftCell="A987" workbookViewId="0">
      <selection activeCell="C1003" sqref="C100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3.75" customWidth="1"/>
    <col min="11" max="11" width="11.125" bestFit="1" customWidth="1"/>
    <col min="14" max="14" width="28" bestFit="1" customWidth="1"/>
    <col min="15" max="15" width="16.25" customWidth="1"/>
    <col min="16" max="16" width="16.875" customWidth="1"/>
    <col min="17" max="17" width="15.375" customWidth="1"/>
    <col min="18" max="18" width="13.25" customWidth="1"/>
    <col min="19" max="19" width="24.5" customWidth="1"/>
    <col min="20" max="20" width="24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2069</v>
      </c>
      <c r="R1" s="1" t="s">
        <v>2070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ROUNDUP((E2/D2)*100, 0)</f>
        <v>0</v>
      </c>
      <c r="P2">
        <v>0</v>
      </c>
      <c r="Q2" t="s">
        <v>2036</v>
      </c>
      <c r="R2" t="s">
        <v>2037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ROUNDUP((E3/D3)*100, 0)</f>
        <v>1040</v>
      </c>
      <c r="P3">
        <f>ROUNDUP((E3/G3), 0)</f>
        <v>93</v>
      </c>
      <c r="Q3" t="s">
        <v>2038</v>
      </c>
      <c r="R3" t="s">
        <v>2039</v>
      </c>
      <c r="S3" s="7">
        <f t="shared" ref="S3:S66" si="1">(((J3/60)/60)/24)+DATE(1970,1,1)</f>
        <v>41870.208333333336</v>
      </c>
      <c r="T3" s="7">
        <f t="shared" ref="T3:T66" si="2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132</v>
      </c>
      <c r="P4">
        <f t="shared" ref="P4:P67" si="3">ROUNDUP((E4/G4), 0)</f>
        <v>101</v>
      </c>
      <c r="Q4" t="s">
        <v>2040</v>
      </c>
      <c r="R4" t="s">
        <v>2041</v>
      </c>
      <c r="S4" s="7">
        <f t="shared" si="1"/>
        <v>41595.25</v>
      </c>
      <c r="T4" s="7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59</v>
      </c>
      <c r="P5">
        <f t="shared" si="3"/>
        <v>104</v>
      </c>
      <c r="Q5" t="s">
        <v>2038</v>
      </c>
      <c r="R5" t="s">
        <v>2039</v>
      </c>
      <c r="S5" s="7">
        <f t="shared" si="1"/>
        <v>43688.208333333328</v>
      </c>
      <c r="T5" s="7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70</v>
      </c>
      <c r="P6">
        <f t="shared" si="3"/>
        <v>100</v>
      </c>
      <c r="Q6" t="s">
        <v>2042</v>
      </c>
      <c r="R6" t="s">
        <v>2043</v>
      </c>
      <c r="S6" s="7">
        <f t="shared" si="1"/>
        <v>43485.25</v>
      </c>
      <c r="T6" s="7">
        <f t="shared" si="2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174</v>
      </c>
      <c r="P7">
        <f t="shared" si="3"/>
        <v>76</v>
      </c>
      <c r="Q7" t="s">
        <v>2042</v>
      </c>
      <c r="R7" t="s">
        <v>2043</v>
      </c>
      <c r="S7" s="7">
        <f t="shared" si="1"/>
        <v>41149.208333333336</v>
      </c>
      <c r="T7" s="7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21</v>
      </c>
      <c r="P8">
        <f t="shared" si="3"/>
        <v>61</v>
      </c>
      <c r="Q8" t="s">
        <v>2044</v>
      </c>
      <c r="R8" t="s">
        <v>2045</v>
      </c>
      <c r="S8" s="7">
        <f t="shared" si="1"/>
        <v>42991.208333333328</v>
      </c>
      <c r="T8" s="7">
        <f t="shared" si="2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328</v>
      </c>
      <c r="P9">
        <f t="shared" si="3"/>
        <v>65</v>
      </c>
      <c r="Q9" t="s">
        <v>2042</v>
      </c>
      <c r="R9" t="s">
        <v>2043</v>
      </c>
      <c r="S9" s="7">
        <f t="shared" si="1"/>
        <v>42229.208333333328</v>
      </c>
      <c r="T9" s="7">
        <f t="shared" si="2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20</v>
      </c>
      <c r="P10">
        <f t="shared" si="3"/>
        <v>31</v>
      </c>
      <c r="Q10" t="s">
        <v>2042</v>
      </c>
      <c r="R10" t="s">
        <v>2043</v>
      </c>
      <c r="S10" s="7">
        <f t="shared" si="1"/>
        <v>40399.208333333336</v>
      </c>
      <c r="T10" s="7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52</v>
      </c>
      <c r="P11">
        <f t="shared" si="3"/>
        <v>73</v>
      </c>
      <c r="Q11" t="s">
        <v>2038</v>
      </c>
      <c r="R11" t="s">
        <v>2046</v>
      </c>
      <c r="S11" s="7">
        <f t="shared" si="1"/>
        <v>41536.208333333336</v>
      </c>
      <c r="T11" s="7">
        <f t="shared" si="2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267</v>
      </c>
      <c r="P12">
        <f t="shared" si="3"/>
        <v>63</v>
      </c>
      <c r="Q12" t="s">
        <v>2044</v>
      </c>
      <c r="R12" t="s">
        <v>2047</v>
      </c>
      <c r="S12" s="7">
        <f t="shared" si="1"/>
        <v>40404.208333333336</v>
      </c>
      <c r="T12" s="7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49</v>
      </c>
      <c r="P13">
        <f t="shared" si="3"/>
        <v>113</v>
      </c>
      <c r="Q13" t="s">
        <v>2042</v>
      </c>
      <c r="R13" t="s">
        <v>2043</v>
      </c>
      <c r="S13" s="7">
        <f t="shared" si="1"/>
        <v>40442.208333333336</v>
      </c>
      <c r="T13" s="7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90</v>
      </c>
      <c r="P14">
        <f t="shared" si="3"/>
        <v>103</v>
      </c>
      <c r="Q14" t="s">
        <v>2044</v>
      </c>
      <c r="R14" t="s">
        <v>2047</v>
      </c>
      <c r="S14" s="7">
        <f t="shared" si="1"/>
        <v>43760.208333333328</v>
      </c>
      <c r="T14" s="7">
        <f t="shared" si="2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246</v>
      </c>
      <c r="P15">
        <f t="shared" si="3"/>
        <v>106</v>
      </c>
      <c r="Q15" t="s">
        <v>2038</v>
      </c>
      <c r="R15" t="s">
        <v>2048</v>
      </c>
      <c r="S15" s="7">
        <f t="shared" si="1"/>
        <v>42532.208333333328</v>
      </c>
      <c r="T15" s="7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67</v>
      </c>
      <c r="P16">
        <f t="shared" si="3"/>
        <v>95</v>
      </c>
      <c r="Q16" t="s">
        <v>2038</v>
      </c>
      <c r="R16" t="s">
        <v>2048</v>
      </c>
      <c r="S16" s="7">
        <f t="shared" si="1"/>
        <v>40974.25</v>
      </c>
      <c r="T16" s="7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48</v>
      </c>
      <c r="P17">
        <f t="shared" si="3"/>
        <v>85</v>
      </c>
      <c r="Q17" t="s">
        <v>2040</v>
      </c>
      <c r="R17" t="s">
        <v>2049</v>
      </c>
      <c r="S17" s="7">
        <f t="shared" si="1"/>
        <v>43809.25</v>
      </c>
      <c r="T17" s="7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650</v>
      </c>
      <c r="P18">
        <f t="shared" si="3"/>
        <v>111</v>
      </c>
      <c r="Q18" t="s">
        <v>2050</v>
      </c>
      <c r="R18" t="s">
        <v>2051</v>
      </c>
      <c r="S18" s="7">
        <f t="shared" si="1"/>
        <v>41661.25</v>
      </c>
      <c r="T18" s="7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160</v>
      </c>
      <c r="P19">
        <f t="shared" si="3"/>
        <v>108</v>
      </c>
      <c r="Q19" t="s">
        <v>2044</v>
      </c>
      <c r="R19" t="s">
        <v>2052</v>
      </c>
      <c r="S19" s="7">
        <f t="shared" si="1"/>
        <v>40555.25</v>
      </c>
      <c r="T19" s="7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67</v>
      </c>
      <c r="P20">
        <f t="shared" si="3"/>
        <v>46</v>
      </c>
      <c r="Q20" t="s">
        <v>2042</v>
      </c>
      <c r="R20" t="s">
        <v>2043</v>
      </c>
      <c r="S20" s="7">
        <f t="shared" si="1"/>
        <v>43351.208333333328</v>
      </c>
      <c r="T20" s="7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49</v>
      </c>
      <c r="P21">
        <f t="shared" si="3"/>
        <v>46</v>
      </c>
      <c r="Q21" t="s">
        <v>2042</v>
      </c>
      <c r="R21" t="s">
        <v>2043</v>
      </c>
      <c r="S21" s="7">
        <f t="shared" si="1"/>
        <v>43528.25</v>
      </c>
      <c r="T21" s="7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113</v>
      </c>
      <c r="P22">
        <f t="shared" si="3"/>
        <v>106</v>
      </c>
      <c r="Q22" t="s">
        <v>2044</v>
      </c>
      <c r="R22" t="s">
        <v>2047</v>
      </c>
      <c r="S22" s="7">
        <f t="shared" si="1"/>
        <v>41848.208333333336</v>
      </c>
      <c r="T22" s="7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41</v>
      </c>
      <c r="P23">
        <f t="shared" si="3"/>
        <v>70</v>
      </c>
      <c r="Q23" t="s">
        <v>2042</v>
      </c>
      <c r="R23" t="s">
        <v>2043</v>
      </c>
      <c r="S23" s="7">
        <f t="shared" si="1"/>
        <v>40770.208333333336</v>
      </c>
      <c r="T23" s="7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129</v>
      </c>
      <c r="P24">
        <f t="shared" si="3"/>
        <v>86</v>
      </c>
      <c r="Q24" t="s">
        <v>2042</v>
      </c>
      <c r="R24" t="s">
        <v>2043</v>
      </c>
      <c r="S24" s="7">
        <f t="shared" si="1"/>
        <v>43193.208333333328</v>
      </c>
      <c r="T24" s="7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333</v>
      </c>
      <c r="P25">
        <f t="shared" si="3"/>
        <v>106</v>
      </c>
      <c r="Q25" t="s">
        <v>2044</v>
      </c>
      <c r="R25" t="s">
        <v>2045</v>
      </c>
      <c r="S25" s="7">
        <f t="shared" si="1"/>
        <v>43510.25</v>
      </c>
      <c r="T25" s="7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113</v>
      </c>
      <c r="P26">
        <f t="shared" si="3"/>
        <v>40</v>
      </c>
      <c r="Q26" t="s">
        <v>2040</v>
      </c>
      <c r="R26" t="s">
        <v>2049</v>
      </c>
      <c r="S26" s="7">
        <f t="shared" si="1"/>
        <v>41811.208333333336</v>
      </c>
      <c r="T26" s="7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217</v>
      </c>
      <c r="P27">
        <f t="shared" si="3"/>
        <v>74</v>
      </c>
      <c r="Q27" t="s">
        <v>2053</v>
      </c>
      <c r="R27" t="s">
        <v>2054</v>
      </c>
      <c r="S27" s="7">
        <f t="shared" si="1"/>
        <v>40681.208333333336</v>
      </c>
      <c r="T27" s="7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49</v>
      </c>
      <c r="P28">
        <f t="shared" si="3"/>
        <v>36</v>
      </c>
      <c r="Q28" t="s">
        <v>2042</v>
      </c>
      <c r="R28" t="s">
        <v>2043</v>
      </c>
      <c r="S28" s="7">
        <f t="shared" si="1"/>
        <v>43312.208333333328</v>
      </c>
      <c r="T28" s="7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80</v>
      </c>
      <c r="P29">
        <f t="shared" si="3"/>
        <v>107</v>
      </c>
      <c r="Q29" t="s">
        <v>2038</v>
      </c>
      <c r="R29" t="s">
        <v>2039</v>
      </c>
      <c r="S29" s="7">
        <f t="shared" si="1"/>
        <v>42280.208333333328</v>
      </c>
      <c r="T29" s="7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106</v>
      </c>
      <c r="P30">
        <f t="shared" si="3"/>
        <v>62</v>
      </c>
      <c r="Q30" t="s">
        <v>2042</v>
      </c>
      <c r="R30" t="s">
        <v>2043</v>
      </c>
      <c r="S30" s="7">
        <f t="shared" si="1"/>
        <v>40218.25</v>
      </c>
      <c r="T30" s="7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329</v>
      </c>
      <c r="P31">
        <f t="shared" si="3"/>
        <v>95</v>
      </c>
      <c r="Q31" t="s">
        <v>2044</v>
      </c>
      <c r="R31" t="s">
        <v>2055</v>
      </c>
      <c r="S31" s="7">
        <f t="shared" si="1"/>
        <v>43301.208333333328</v>
      </c>
      <c r="T31" s="7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161</v>
      </c>
      <c r="P32">
        <f t="shared" si="3"/>
        <v>113</v>
      </c>
      <c r="Q32" t="s">
        <v>2044</v>
      </c>
      <c r="R32" t="s">
        <v>2052</v>
      </c>
      <c r="S32" s="7">
        <f t="shared" si="1"/>
        <v>43609.208333333328</v>
      </c>
      <c r="T32" s="7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3"/>
        <v>49</v>
      </c>
      <c r="Q33" t="s">
        <v>2053</v>
      </c>
      <c r="R33" t="s">
        <v>2054</v>
      </c>
      <c r="S33" s="7">
        <f t="shared" si="1"/>
        <v>42374.25</v>
      </c>
      <c r="T33" s="7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87</v>
      </c>
      <c r="P34">
        <f t="shared" si="3"/>
        <v>39</v>
      </c>
      <c r="Q34" t="s">
        <v>2044</v>
      </c>
      <c r="R34" t="s">
        <v>2045</v>
      </c>
      <c r="S34" s="7">
        <f t="shared" si="1"/>
        <v>43110.25</v>
      </c>
      <c r="T34" s="7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378</v>
      </c>
      <c r="P35">
        <f t="shared" si="3"/>
        <v>36</v>
      </c>
      <c r="Q35" t="s">
        <v>2042</v>
      </c>
      <c r="R35" t="s">
        <v>2043</v>
      </c>
      <c r="S35" s="7">
        <f t="shared" si="1"/>
        <v>41917.208333333336</v>
      </c>
      <c r="T35" s="7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151</v>
      </c>
      <c r="P36">
        <f t="shared" si="3"/>
        <v>85</v>
      </c>
      <c r="Q36" t="s">
        <v>2044</v>
      </c>
      <c r="R36" t="s">
        <v>2045</v>
      </c>
      <c r="S36" s="7">
        <f t="shared" si="1"/>
        <v>42817.208333333328</v>
      </c>
      <c r="T36" s="7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151</v>
      </c>
      <c r="P37">
        <f t="shared" si="3"/>
        <v>96</v>
      </c>
      <c r="Q37" t="s">
        <v>2044</v>
      </c>
      <c r="R37" t="s">
        <v>2047</v>
      </c>
      <c r="S37" s="7">
        <f t="shared" si="1"/>
        <v>43484.25</v>
      </c>
      <c r="T37" s="7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158</v>
      </c>
      <c r="P38">
        <f t="shared" si="3"/>
        <v>69</v>
      </c>
      <c r="Q38" t="s">
        <v>2042</v>
      </c>
      <c r="R38" t="s">
        <v>2043</v>
      </c>
      <c r="S38" s="7">
        <f t="shared" si="1"/>
        <v>40600.25</v>
      </c>
      <c r="T38" s="7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140</v>
      </c>
      <c r="P39">
        <f t="shared" si="3"/>
        <v>106</v>
      </c>
      <c r="Q39" t="s">
        <v>2050</v>
      </c>
      <c r="R39" t="s">
        <v>2056</v>
      </c>
      <c r="S39" s="7">
        <f t="shared" si="1"/>
        <v>43744.208333333328</v>
      </c>
      <c r="T39" s="7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326</v>
      </c>
      <c r="P40">
        <f t="shared" si="3"/>
        <v>76</v>
      </c>
      <c r="Q40" t="s">
        <v>2057</v>
      </c>
      <c r="R40" t="s">
        <v>2058</v>
      </c>
      <c r="S40" s="7">
        <f t="shared" si="1"/>
        <v>40469.208333333336</v>
      </c>
      <c r="T40" s="7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51</v>
      </c>
      <c r="P41">
        <f t="shared" si="3"/>
        <v>58</v>
      </c>
      <c r="Q41" t="s">
        <v>2042</v>
      </c>
      <c r="R41" t="s">
        <v>2043</v>
      </c>
      <c r="S41" s="7">
        <f t="shared" si="1"/>
        <v>41330.25</v>
      </c>
      <c r="T41" s="7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170</v>
      </c>
      <c r="P42">
        <f t="shared" si="3"/>
        <v>76</v>
      </c>
      <c r="Q42" t="s">
        <v>2040</v>
      </c>
      <c r="R42" t="s">
        <v>2049</v>
      </c>
      <c r="S42" s="7">
        <f t="shared" si="1"/>
        <v>40334.208333333336</v>
      </c>
      <c r="T42" s="7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213</v>
      </c>
      <c r="P43">
        <f t="shared" si="3"/>
        <v>108</v>
      </c>
      <c r="Q43" t="s">
        <v>2038</v>
      </c>
      <c r="R43" t="s">
        <v>2039</v>
      </c>
      <c r="S43" s="7">
        <f t="shared" si="1"/>
        <v>41156.208333333336</v>
      </c>
      <c r="T43" s="7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444</v>
      </c>
      <c r="P44">
        <f t="shared" si="3"/>
        <v>36</v>
      </c>
      <c r="Q44" t="s">
        <v>2036</v>
      </c>
      <c r="R44" t="s">
        <v>2037</v>
      </c>
      <c r="S44" s="7">
        <f t="shared" si="1"/>
        <v>40728.208333333336</v>
      </c>
      <c r="T44" s="7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186</v>
      </c>
      <c r="P45">
        <f t="shared" si="3"/>
        <v>27</v>
      </c>
      <c r="Q45" t="s">
        <v>2050</v>
      </c>
      <c r="R45" t="s">
        <v>2059</v>
      </c>
      <c r="S45" s="7">
        <f t="shared" si="1"/>
        <v>41844.208333333336</v>
      </c>
      <c r="T45" s="7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659</v>
      </c>
      <c r="P46">
        <f t="shared" si="3"/>
        <v>108</v>
      </c>
      <c r="Q46" t="s">
        <v>2050</v>
      </c>
      <c r="R46" t="s">
        <v>2056</v>
      </c>
      <c r="S46" s="7">
        <f t="shared" si="1"/>
        <v>43541.208333333328</v>
      </c>
      <c r="T46" s="7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48</v>
      </c>
      <c r="P47">
        <f t="shared" si="3"/>
        <v>95</v>
      </c>
      <c r="Q47" t="s">
        <v>2042</v>
      </c>
      <c r="R47" t="s">
        <v>2043</v>
      </c>
      <c r="S47" s="7">
        <f t="shared" si="1"/>
        <v>42676.208333333328</v>
      </c>
      <c r="T47" s="7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115</v>
      </c>
      <c r="P48">
        <f t="shared" si="3"/>
        <v>47</v>
      </c>
      <c r="Q48" t="s">
        <v>2038</v>
      </c>
      <c r="R48" t="s">
        <v>2039</v>
      </c>
      <c r="S48" s="7">
        <f t="shared" si="1"/>
        <v>40367.208333333336</v>
      </c>
      <c r="T48" s="7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476</v>
      </c>
      <c r="P49">
        <f t="shared" si="3"/>
        <v>48</v>
      </c>
      <c r="Q49" t="s">
        <v>2042</v>
      </c>
      <c r="R49" t="s">
        <v>2043</v>
      </c>
      <c r="S49" s="7">
        <f t="shared" si="1"/>
        <v>41727.208333333336</v>
      </c>
      <c r="T49" s="7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387</v>
      </c>
      <c r="P50">
        <f t="shared" si="3"/>
        <v>54</v>
      </c>
      <c r="Q50" t="s">
        <v>2042</v>
      </c>
      <c r="R50" t="s">
        <v>2043</v>
      </c>
      <c r="S50" s="7">
        <f t="shared" si="1"/>
        <v>42180.208333333328</v>
      </c>
      <c r="T50" s="7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190</v>
      </c>
      <c r="P51">
        <f t="shared" si="3"/>
        <v>46</v>
      </c>
      <c r="Q51" t="s">
        <v>2038</v>
      </c>
      <c r="R51" t="s">
        <v>2039</v>
      </c>
      <c r="S51" s="7">
        <f t="shared" si="1"/>
        <v>43758.208333333328</v>
      </c>
      <c r="T51" s="7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3"/>
        <v>2</v>
      </c>
      <c r="Q52" t="s">
        <v>2038</v>
      </c>
      <c r="R52" t="s">
        <v>2060</v>
      </c>
      <c r="S52" s="7">
        <f t="shared" si="1"/>
        <v>41487.208333333336</v>
      </c>
      <c r="T52" s="7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92</v>
      </c>
      <c r="P53">
        <f t="shared" si="3"/>
        <v>100</v>
      </c>
      <c r="Q53" t="s">
        <v>2040</v>
      </c>
      <c r="R53" t="s">
        <v>2049</v>
      </c>
      <c r="S53" s="7">
        <f t="shared" si="1"/>
        <v>40995.208333333336</v>
      </c>
      <c r="T53" s="7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35</v>
      </c>
      <c r="P54">
        <f t="shared" si="3"/>
        <v>33</v>
      </c>
      <c r="Q54" t="s">
        <v>2042</v>
      </c>
      <c r="R54" t="s">
        <v>2043</v>
      </c>
      <c r="S54" s="7">
        <f t="shared" si="1"/>
        <v>40436.208333333336</v>
      </c>
      <c r="T54" s="7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141</v>
      </c>
      <c r="P55">
        <f t="shared" si="3"/>
        <v>60</v>
      </c>
      <c r="Q55" t="s">
        <v>2044</v>
      </c>
      <c r="R55" t="s">
        <v>2047</v>
      </c>
      <c r="S55" s="7">
        <f t="shared" si="1"/>
        <v>41779.208333333336</v>
      </c>
      <c r="T55" s="7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90</v>
      </c>
      <c r="P56">
        <f t="shared" si="3"/>
        <v>45</v>
      </c>
      <c r="Q56" t="s">
        <v>2040</v>
      </c>
      <c r="R56" t="s">
        <v>2049</v>
      </c>
      <c r="S56" s="7">
        <f t="shared" si="1"/>
        <v>43170.25</v>
      </c>
      <c r="T56" s="7">
        <f t="shared" si="2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178</v>
      </c>
      <c r="P57">
        <f t="shared" si="3"/>
        <v>90</v>
      </c>
      <c r="Q57" t="s">
        <v>2038</v>
      </c>
      <c r="R57" t="s">
        <v>2061</v>
      </c>
      <c r="S57" s="7">
        <f t="shared" si="1"/>
        <v>43311.208333333328</v>
      </c>
      <c r="T57" s="7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144</v>
      </c>
      <c r="P58">
        <f t="shared" si="3"/>
        <v>71</v>
      </c>
      <c r="Q58" t="s">
        <v>2040</v>
      </c>
      <c r="R58" t="s">
        <v>2049</v>
      </c>
      <c r="S58" s="7">
        <f t="shared" si="1"/>
        <v>42014.25</v>
      </c>
      <c r="T58" s="7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216</v>
      </c>
      <c r="P59">
        <f t="shared" si="3"/>
        <v>32</v>
      </c>
      <c r="Q59" t="s">
        <v>2053</v>
      </c>
      <c r="R59" t="s">
        <v>2054</v>
      </c>
      <c r="S59" s="7">
        <f t="shared" si="1"/>
        <v>42979.208333333328</v>
      </c>
      <c r="T59" s="7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228</v>
      </c>
      <c r="P60">
        <f t="shared" si="3"/>
        <v>30</v>
      </c>
      <c r="Q60" t="s">
        <v>2042</v>
      </c>
      <c r="R60" t="s">
        <v>2043</v>
      </c>
      <c r="S60" s="7">
        <f t="shared" si="1"/>
        <v>42268.208333333328</v>
      </c>
      <c r="T60" s="7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276</v>
      </c>
      <c r="P61">
        <f t="shared" si="3"/>
        <v>31</v>
      </c>
      <c r="Q61" t="s">
        <v>2042</v>
      </c>
      <c r="R61" t="s">
        <v>2043</v>
      </c>
      <c r="S61" s="7">
        <f t="shared" si="1"/>
        <v>42898.208333333328</v>
      </c>
      <c r="T61" s="7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145</v>
      </c>
      <c r="P62">
        <f t="shared" si="3"/>
        <v>85</v>
      </c>
      <c r="Q62" t="s">
        <v>2042</v>
      </c>
      <c r="R62" t="s">
        <v>2043</v>
      </c>
      <c r="S62" s="7">
        <f t="shared" si="1"/>
        <v>41107.208333333336</v>
      </c>
      <c r="T62" s="7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93</v>
      </c>
      <c r="P63">
        <f t="shared" si="3"/>
        <v>83</v>
      </c>
      <c r="Q63" t="s">
        <v>2042</v>
      </c>
      <c r="R63" t="s">
        <v>2043</v>
      </c>
      <c r="S63" s="7">
        <f t="shared" si="1"/>
        <v>40595.25</v>
      </c>
      <c r="T63" s="7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723</v>
      </c>
      <c r="P64">
        <f t="shared" si="3"/>
        <v>59</v>
      </c>
      <c r="Q64" t="s">
        <v>2040</v>
      </c>
      <c r="R64" t="s">
        <v>2041</v>
      </c>
      <c r="S64" s="7">
        <f t="shared" si="1"/>
        <v>42160.208333333328</v>
      </c>
      <c r="T64" s="7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12</v>
      </c>
      <c r="P65">
        <f t="shared" si="3"/>
        <v>112</v>
      </c>
      <c r="Q65" t="s">
        <v>2042</v>
      </c>
      <c r="R65" t="s">
        <v>2043</v>
      </c>
      <c r="S65" s="7">
        <f t="shared" si="1"/>
        <v>42853.208333333328</v>
      </c>
      <c r="T65" s="7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98</v>
      </c>
      <c r="P66">
        <f t="shared" si="3"/>
        <v>72</v>
      </c>
      <c r="Q66" t="s">
        <v>2040</v>
      </c>
      <c r="R66" t="s">
        <v>2041</v>
      </c>
      <c r="S66" s="7">
        <f t="shared" si="1"/>
        <v>43283.208333333328</v>
      </c>
      <c r="T66" s="7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ROUNDUP((E67/D67)*100, 0)</f>
        <v>237</v>
      </c>
      <c r="P67">
        <f t="shared" si="3"/>
        <v>62</v>
      </c>
      <c r="Q67" t="s">
        <v>2042</v>
      </c>
      <c r="R67" t="s">
        <v>2043</v>
      </c>
      <c r="S67" s="7">
        <f t="shared" ref="S67:S130" si="5">(((J67/60)/60)/24)+DATE(1970,1,1)</f>
        <v>40570.25</v>
      </c>
      <c r="T67" s="7">
        <f t="shared" ref="T67:T130" si="6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46</v>
      </c>
      <c r="P68">
        <f t="shared" ref="P68:P131" si="7">ROUNDUP((E68/G68), 0)</f>
        <v>109</v>
      </c>
      <c r="Q68" t="s">
        <v>2042</v>
      </c>
      <c r="R68" t="s">
        <v>2043</v>
      </c>
      <c r="S68" s="7">
        <f t="shared" si="5"/>
        <v>42102.208333333328</v>
      </c>
      <c r="T68" s="7">
        <f t="shared" si="6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163</v>
      </c>
      <c r="P69">
        <f t="shared" si="7"/>
        <v>30</v>
      </c>
      <c r="Q69" t="s">
        <v>2040</v>
      </c>
      <c r="R69" t="s">
        <v>2049</v>
      </c>
      <c r="S69" s="7">
        <f t="shared" si="5"/>
        <v>40203.25</v>
      </c>
      <c r="T69" s="7">
        <f t="shared" si="6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255</v>
      </c>
      <c r="P70">
        <f t="shared" si="7"/>
        <v>59</v>
      </c>
      <c r="Q70" t="s">
        <v>2042</v>
      </c>
      <c r="R70" t="s">
        <v>2043</v>
      </c>
      <c r="S70" s="7">
        <f t="shared" si="5"/>
        <v>42943.208333333328</v>
      </c>
      <c r="T70" s="7">
        <f t="shared" si="6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25</v>
      </c>
      <c r="P71">
        <f t="shared" si="7"/>
        <v>112</v>
      </c>
      <c r="Q71" t="s">
        <v>2042</v>
      </c>
      <c r="R71" t="s">
        <v>2043</v>
      </c>
      <c r="S71" s="7">
        <f t="shared" si="5"/>
        <v>40531.25</v>
      </c>
      <c r="T71" s="7">
        <f t="shared" si="6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124</v>
      </c>
      <c r="P72">
        <f t="shared" si="7"/>
        <v>64</v>
      </c>
      <c r="Q72" t="s">
        <v>2042</v>
      </c>
      <c r="R72" t="s">
        <v>2043</v>
      </c>
      <c r="S72" s="7">
        <f t="shared" si="5"/>
        <v>40484.208333333336</v>
      </c>
      <c r="T72" s="7">
        <f t="shared" si="6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109</v>
      </c>
      <c r="P73">
        <f t="shared" si="7"/>
        <v>86</v>
      </c>
      <c r="Q73" t="s">
        <v>2042</v>
      </c>
      <c r="R73" t="s">
        <v>2043</v>
      </c>
      <c r="S73" s="7">
        <f t="shared" si="5"/>
        <v>43799.25</v>
      </c>
      <c r="T73" s="7">
        <f t="shared" si="6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671</v>
      </c>
      <c r="P74">
        <f t="shared" si="7"/>
        <v>75</v>
      </c>
      <c r="Q74" t="s">
        <v>2044</v>
      </c>
      <c r="R74" t="s">
        <v>2052</v>
      </c>
      <c r="S74" s="7">
        <f t="shared" si="5"/>
        <v>42186.208333333328</v>
      </c>
      <c r="T74" s="7">
        <f t="shared" si="6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661</v>
      </c>
      <c r="P75">
        <f t="shared" si="7"/>
        <v>106</v>
      </c>
      <c r="Q75" t="s">
        <v>2038</v>
      </c>
      <c r="R75" t="s">
        <v>2061</v>
      </c>
      <c r="S75" s="7">
        <f t="shared" si="5"/>
        <v>42701.25</v>
      </c>
      <c r="T75" s="7">
        <f t="shared" si="6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123</v>
      </c>
      <c r="P76">
        <f t="shared" si="7"/>
        <v>57</v>
      </c>
      <c r="Q76" t="s">
        <v>2038</v>
      </c>
      <c r="R76" t="s">
        <v>2060</v>
      </c>
      <c r="S76" s="7">
        <f t="shared" si="5"/>
        <v>42456.208333333328</v>
      </c>
      <c r="T76" s="7">
        <f t="shared" si="6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151</v>
      </c>
      <c r="P77">
        <f t="shared" si="7"/>
        <v>86</v>
      </c>
      <c r="Q77" t="s">
        <v>2057</v>
      </c>
      <c r="R77" t="s">
        <v>2058</v>
      </c>
      <c r="S77" s="7">
        <f t="shared" si="5"/>
        <v>43296.208333333328</v>
      </c>
      <c r="T77" s="7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79</v>
      </c>
      <c r="P78">
        <f t="shared" si="7"/>
        <v>58</v>
      </c>
      <c r="Q78" t="s">
        <v>2042</v>
      </c>
      <c r="R78" t="s">
        <v>2043</v>
      </c>
      <c r="S78" s="7">
        <f t="shared" si="5"/>
        <v>42027.25</v>
      </c>
      <c r="T78" s="7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47</v>
      </c>
      <c r="P79">
        <f t="shared" si="7"/>
        <v>80</v>
      </c>
      <c r="Q79" t="s">
        <v>2044</v>
      </c>
      <c r="R79" t="s">
        <v>2052</v>
      </c>
      <c r="S79" s="7">
        <f t="shared" si="5"/>
        <v>40448.208333333336</v>
      </c>
      <c r="T79" s="7">
        <f t="shared" si="6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301</v>
      </c>
      <c r="P80">
        <f t="shared" si="7"/>
        <v>42</v>
      </c>
      <c r="Q80" t="s">
        <v>2050</v>
      </c>
      <c r="R80" t="s">
        <v>2062</v>
      </c>
      <c r="S80" s="7">
        <f t="shared" si="5"/>
        <v>43206.208333333328</v>
      </c>
      <c r="T80" s="7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70</v>
      </c>
      <c r="P81">
        <f t="shared" si="7"/>
        <v>49</v>
      </c>
      <c r="Q81" t="s">
        <v>2042</v>
      </c>
      <c r="R81" t="s">
        <v>2043</v>
      </c>
      <c r="S81" s="7">
        <f t="shared" si="5"/>
        <v>43267.208333333328</v>
      </c>
      <c r="T81" s="7">
        <f t="shared" si="6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638</v>
      </c>
      <c r="P82">
        <f t="shared" si="7"/>
        <v>56</v>
      </c>
      <c r="Q82" t="s">
        <v>2053</v>
      </c>
      <c r="R82" t="s">
        <v>2054</v>
      </c>
      <c r="S82" s="7">
        <f t="shared" si="5"/>
        <v>42976.208333333328</v>
      </c>
      <c r="T82" s="7">
        <f t="shared" si="6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226</v>
      </c>
      <c r="P83">
        <f t="shared" si="7"/>
        <v>93</v>
      </c>
      <c r="Q83" t="s">
        <v>2038</v>
      </c>
      <c r="R83" t="s">
        <v>2039</v>
      </c>
      <c r="S83" s="7">
        <f t="shared" si="5"/>
        <v>43062.25</v>
      </c>
      <c r="T83" s="7">
        <f t="shared" si="6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1498</v>
      </c>
      <c r="P84">
        <f t="shared" si="7"/>
        <v>84</v>
      </c>
      <c r="Q84" t="s">
        <v>2053</v>
      </c>
      <c r="R84" t="s">
        <v>2054</v>
      </c>
      <c r="S84" s="7">
        <f t="shared" si="5"/>
        <v>43482.25</v>
      </c>
      <c r="T84" s="7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38</v>
      </c>
      <c r="P85">
        <f t="shared" si="7"/>
        <v>40</v>
      </c>
      <c r="Q85" t="s">
        <v>2038</v>
      </c>
      <c r="R85" t="s">
        <v>2046</v>
      </c>
      <c r="S85" s="7">
        <f t="shared" si="5"/>
        <v>42579.208333333328</v>
      </c>
      <c r="T85" s="7">
        <f t="shared" si="6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133</v>
      </c>
      <c r="P86">
        <f t="shared" si="7"/>
        <v>112</v>
      </c>
      <c r="Q86" t="s">
        <v>2040</v>
      </c>
      <c r="R86" t="s">
        <v>2049</v>
      </c>
      <c r="S86" s="7">
        <f t="shared" si="5"/>
        <v>41118.208333333336</v>
      </c>
      <c r="T86" s="7">
        <f t="shared" si="6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132</v>
      </c>
      <c r="P87">
        <f t="shared" si="7"/>
        <v>91</v>
      </c>
      <c r="Q87" t="s">
        <v>2038</v>
      </c>
      <c r="R87" t="s">
        <v>2048</v>
      </c>
      <c r="S87" s="7">
        <f t="shared" si="5"/>
        <v>40797.208333333336</v>
      </c>
      <c r="T87" s="7">
        <f t="shared" si="6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168</v>
      </c>
      <c r="P88">
        <f t="shared" si="7"/>
        <v>62</v>
      </c>
      <c r="Q88" t="s">
        <v>2042</v>
      </c>
      <c r="R88" t="s">
        <v>2043</v>
      </c>
      <c r="S88" s="7">
        <f t="shared" si="5"/>
        <v>42128.208333333328</v>
      </c>
      <c r="T88" s="7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62</v>
      </c>
      <c r="P89">
        <f t="shared" si="7"/>
        <v>84</v>
      </c>
      <c r="Q89" t="s">
        <v>2038</v>
      </c>
      <c r="R89" t="s">
        <v>2039</v>
      </c>
      <c r="S89" s="7">
        <f t="shared" si="5"/>
        <v>40610.25</v>
      </c>
      <c r="T89" s="7">
        <f t="shared" si="6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261</v>
      </c>
      <c r="P90">
        <f t="shared" si="7"/>
        <v>111</v>
      </c>
      <c r="Q90" t="s">
        <v>2050</v>
      </c>
      <c r="R90" t="s">
        <v>2062</v>
      </c>
      <c r="S90" s="7">
        <f t="shared" si="5"/>
        <v>42110.208333333328</v>
      </c>
      <c r="T90" s="7">
        <f t="shared" si="6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253</v>
      </c>
      <c r="P91">
        <f t="shared" si="7"/>
        <v>90</v>
      </c>
      <c r="Q91" t="s">
        <v>2042</v>
      </c>
      <c r="R91" t="s">
        <v>2043</v>
      </c>
      <c r="S91" s="7">
        <f t="shared" si="5"/>
        <v>40283.208333333336</v>
      </c>
      <c r="T91" s="7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79</v>
      </c>
      <c r="P92">
        <f t="shared" si="7"/>
        <v>58</v>
      </c>
      <c r="Q92" t="s">
        <v>2042</v>
      </c>
      <c r="R92" t="s">
        <v>2043</v>
      </c>
      <c r="S92" s="7">
        <f t="shared" si="5"/>
        <v>42425.25</v>
      </c>
      <c r="T92" s="7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49</v>
      </c>
      <c r="P93">
        <f t="shared" si="7"/>
        <v>110</v>
      </c>
      <c r="Q93" t="s">
        <v>2050</v>
      </c>
      <c r="R93" t="s">
        <v>2062</v>
      </c>
      <c r="S93" s="7">
        <f t="shared" si="5"/>
        <v>42588.208333333328</v>
      </c>
      <c r="T93" s="7">
        <f t="shared" si="6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259</v>
      </c>
      <c r="P94">
        <f t="shared" si="7"/>
        <v>104</v>
      </c>
      <c r="Q94" t="s">
        <v>2053</v>
      </c>
      <c r="R94" t="s">
        <v>2054</v>
      </c>
      <c r="S94" s="7">
        <f t="shared" si="5"/>
        <v>40352.208333333336</v>
      </c>
      <c r="T94" s="7">
        <f t="shared" si="6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61</v>
      </c>
      <c r="P95">
        <f t="shared" si="7"/>
        <v>108</v>
      </c>
      <c r="Q95" t="s">
        <v>2042</v>
      </c>
      <c r="R95" t="s">
        <v>2043</v>
      </c>
      <c r="S95" s="7">
        <f t="shared" si="5"/>
        <v>41202.208333333336</v>
      </c>
      <c r="T95" s="7">
        <f t="shared" si="6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304</v>
      </c>
      <c r="P96">
        <f t="shared" si="7"/>
        <v>49</v>
      </c>
      <c r="Q96" t="s">
        <v>2040</v>
      </c>
      <c r="R96" t="s">
        <v>2041</v>
      </c>
      <c r="S96" s="7">
        <f t="shared" si="5"/>
        <v>43562.208333333328</v>
      </c>
      <c r="T96" s="7">
        <f t="shared" si="6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113</v>
      </c>
      <c r="P97">
        <f t="shared" si="7"/>
        <v>38</v>
      </c>
      <c r="Q97" t="s">
        <v>2044</v>
      </c>
      <c r="R97" t="s">
        <v>2045</v>
      </c>
      <c r="S97" s="7">
        <f t="shared" si="5"/>
        <v>43752.208333333328</v>
      </c>
      <c r="T97" s="7">
        <f t="shared" si="6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218</v>
      </c>
      <c r="P98">
        <f t="shared" si="7"/>
        <v>65</v>
      </c>
      <c r="Q98" t="s">
        <v>2042</v>
      </c>
      <c r="R98" t="s">
        <v>2043</v>
      </c>
      <c r="S98" s="7">
        <f t="shared" si="5"/>
        <v>40612.25</v>
      </c>
      <c r="T98" s="7">
        <f t="shared" si="6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927</v>
      </c>
      <c r="P99">
        <f t="shared" si="7"/>
        <v>107</v>
      </c>
      <c r="Q99" t="s">
        <v>2036</v>
      </c>
      <c r="R99" t="s">
        <v>2037</v>
      </c>
      <c r="S99" s="7">
        <f t="shared" si="5"/>
        <v>42180.208333333328</v>
      </c>
      <c r="T99" s="7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34</v>
      </c>
      <c r="P100">
        <f t="shared" si="7"/>
        <v>28</v>
      </c>
      <c r="Q100" t="s">
        <v>2053</v>
      </c>
      <c r="R100" t="s">
        <v>2054</v>
      </c>
      <c r="S100" s="7">
        <f t="shared" si="5"/>
        <v>42212.208333333328</v>
      </c>
      <c r="T100" s="7">
        <f t="shared" si="6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197</v>
      </c>
      <c r="P101">
        <f t="shared" si="7"/>
        <v>92</v>
      </c>
      <c r="Q101" t="s">
        <v>2042</v>
      </c>
      <c r="R101" t="s">
        <v>2043</v>
      </c>
      <c r="S101" s="7">
        <f t="shared" si="5"/>
        <v>41968.25</v>
      </c>
      <c r="T101" s="7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</v>
      </c>
      <c r="P102">
        <f t="shared" si="7"/>
        <v>1</v>
      </c>
      <c r="Q102" t="s">
        <v>2042</v>
      </c>
      <c r="R102" t="s">
        <v>2043</v>
      </c>
      <c r="S102" s="7">
        <f t="shared" si="5"/>
        <v>40835.208333333336</v>
      </c>
      <c r="T102" s="7">
        <f t="shared" si="6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1022</v>
      </c>
      <c r="P103">
        <f t="shared" si="7"/>
        <v>57</v>
      </c>
      <c r="Q103" t="s">
        <v>2038</v>
      </c>
      <c r="R103" t="s">
        <v>2046</v>
      </c>
      <c r="S103" s="7">
        <f t="shared" si="5"/>
        <v>42056.25</v>
      </c>
      <c r="T103" s="7">
        <f t="shared" si="6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282</v>
      </c>
      <c r="P104">
        <f t="shared" si="7"/>
        <v>32</v>
      </c>
      <c r="Q104" t="s">
        <v>2040</v>
      </c>
      <c r="R104" t="s">
        <v>2049</v>
      </c>
      <c r="S104" s="7">
        <f t="shared" si="5"/>
        <v>43234.208333333328</v>
      </c>
      <c r="T104" s="7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25</v>
      </c>
      <c r="P105">
        <f t="shared" si="7"/>
        <v>67</v>
      </c>
      <c r="Q105" t="s">
        <v>2038</v>
      </c>
      <c r="R105" t="s">
        <v>2046</v>
      </c>
      <c r="S105" s="7">
        <f t="shared" si="5"/>
        <v>40475.208333333336</v>
      </c>
      <c r="T105" s="7">
        <f t="shared" si="6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144</v>
      </c>
      <c r="P106">
        <f t="shared" si="7"/>
        <v>90</v>
      </c>
      <c r="Q106" t="s">
        <v>2038</v>
      </c>
      <c r="R106" t="s">
        <v>2048</v>
      </c>
      <c r="S106" s="7">
        <f t="shared" si="5"/>
        <v>42878.208333333328</v>
      </c>
      <c r="T106" s="7">
        <f t="shared" si="6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145</v>
      </c>
      <c r="P107">
        <f t="shared" si="7"/>
        <v>104</v>
      </c>
      <c r="Q107" t="s">
        <v>2040</v>
      </c>
      <c r="R107" t="s">
        <v>2041</v>
      </c>
      <c r="S107" s="7">
        <f t="shared" si="5"/>
        <v>41366.208333333336</v>
      </c>
      <c r="T107" s="7">
        <f t="shared" si="6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360</v>
      </c>
      <c r="P108">
        <f t="shared" si="7"/>
        <v>96</v>
      </c>
      <c r="Q108" t="s">
        <v>2042</v>
      </c>
      <c r="R108" t="s">
        <v>2043</v>
      </c>
      <c r="S108" s="7">
        <f t="shared" si="5"/>
        <v>43716.208333333328</v>
      </c>
      <c r="T108" s="7">
        <f t="shared" si="6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187</v>
      </c>
      <c r="P109">
        <f t="shared" si="7"/>
        <v>76</v>
      </c>
      <c r="Q109" t="s">
        <v>2042</v>
      </c>
      <c r="R109" t="s">
        <v>2043</v>
      </c>
      <c r="S109" s="7">
        <f t="shared" si="5"/>
        <v>43213.208333333328</v>
      </c>
      <c r="T109" s="7">
        <f t="shared" si="6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596</v>
      </c>
      <c r="P110">
        <f t="shared" si="7"/>
        <v>108</v>
      </c>
      <c r="Q110" t="s">
        <v>2044</v>
      </c>
      <c r="R110" t="s">
        <v>2045</v>
      </c>
      <c r="S110" s="7">
        <f t="shared" si="5"/>
        <v>41005.208333333336</v>
      </c>
      <c r="T110" s="7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60</v>
      </c>
      <c r="P111">
        <f t="shared" si="7"/>
        <v>52</v>
      </c>
      <c r="Q111" t="s">
        <v>2044</v>
      </c>
      <c r="R111" t="s">
        <v>2063</v>
      </c>
      <c r="S111" s="7">
        <f t="shared" si="5"/>
        <v>41651.25</v>
      </c>
      <c r="T111" s="7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15</v>
      </c>
      <c r="P112">
        <f t="shared" si="7"/>
        <v>72</v>
      </c>
      <c r="Q112" t="s">
        <v>2036</v>
      </c>
      <c r="R112" t="s">
        <v>2037</v>
      </c>
      <c r="S112" s="7">
        <f t="shared" si="5"/>
        <v>43354.208333333328</v>
      </c>
      <c r="T112" s="7">
        <f t="shared" si="6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120</v>
      </c>
      <c r="P113">
        <f t="shared" si="7"/>
        <v>109</v>
      </c>
      <c r="Q113" t="s">
        <v>2050</v>
      </c>
      <c r="R113" t="s">
        <v>2059</v>
      </c>
      <c r="S113" s="7">
        <f t="shared" si="5"/>
        <v>41174.208333333336</v>
      </c>
      <c r="T113" s="7">
        <f t="shared" si="6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269</v>
      </c>
      <c r="P114">
        <f t="shared" si="7"/>
        <v>35</v>
      </c>
      <c r="Q114" t="s">
        <v>2040</v>
      </c>
      <c r="R114" t="s">
        <v>2041</v>
      </c>
      <c r="S114" s="7">
        <f t="shared" si="5"/>
        <v>41875.208333333336</v>
      </c>
      <c r="T114" s="7">
        <f t="shared" si="6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377</v>
      </c>
      <c r="P115">
        <f t="shared" si="7"/>
        <v>95</v>
      </c>
      <c r="Q115" t="s">
        <v>2036</v>
      </c>
      <c r="R115" t="s">
        <v>2037</v>
      </c>
      <c r="S115" s="7">
        <f t="shared" si="5"/>
        <v>42990.208333333328</v>
      </c>
      <c r="T115" s="7">
        <f t="shared" si="6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728</v>
      </c>
      <c r="P116">
        <f t="shared" si="7"/>
        <v>110</v>
      </c>
      <c r="Q116" t="s">
        <v>2040</v>
      </c>
      <c r="R116" t="s">
        <v>2049</v>
      </c>
      <c r="S116" s="7">
        <f t="shared" si="5"/>
        <v>43564.208333333328</v>
      </c>
      <c r="T116" s="7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88</v>
      </c>
      <c r="P117">
        <f t="shared" si="7"/>
        <v>45</v>
      </c>
      <c r="Q117" t="s">
        <v>2050</v>
      </c>
      <c r="R117" t="s">
        <v>2056</v>
      </c>
      <c r="S117" s="7">
        <f t="shared" si="5"/>
        <v>43056.25</v>
      </c>
      <c r="T117" s="7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88</v>
      </c>
      <c r="P118">
        <f t="shared" si="7"/>
        <v>87</v>
      </c>
      <c r="Q118" t="s">
        <v>2042</v>
      </c>
      <c r="R118" t="s">
        <v>2043</v>
      </c>
      <c r="S118" s="7">
        <f t="shared" si="5"/>
        <v>42265.208333333328</v>
      </c>
      <c r="T118" s="7">
        <f t="shared" si="6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174</v>
      </c>
      <c r="P119">
        <f t="shared" si="7"/>
        <v>31</v>
      </c>
      <c r="Q119" t="s">
        <v>2044</v>
      </c>
      <c r="R119" t="s">
        <v>2063</v>
      </c>
      <c r="S119" s="7">
        <f t="shared" si="5"/>
        <v>40808.208333333336</v>
      </c>
      <c r="T119" s="7">
        <f t="shared" si="6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118</v>
      </c>
      <c r="P120">
        <f t="shared" si="7"/>
        <v>95</v>
      </c>
      <c r="Q120" t="s">
        <v>2057</v>
      </c>
      <c r="R120" t="s">
        <v>2058</v>
      </c>
      <c r="S120" s="7">
        <f t="shared" si="5"/>
        <v>41665.25</v>
      </c>
      <c r="T120" s="7">
        <f t="shared" si="6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215</v>
      </c>
      <c r="P121">
        <f t="shared" si="7"/>
        <v>70</v>
      </c>
      <c r="Q121" t="s">
        <v>2044</v>
      </c>
      <c r="R121" t="s">
        <v>2045</v>
      </c>
      <c r="S121" s="7">
        <f t="shared" si="5"/>
        <v>41806.208333333336</v>
      </c>
      <c r="T121" s="7">
        <f t="shared" si="6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150</v>
      </c>
      <c r="P122">
        <f t="shared" si="7"/>
        <v>64</v>
      </c>
      <c r="Q122" t="s">
        <v>2053</v>
      </c>
      <c r="R122" t="s">
        <v>2064</v>
      </c>
      <c r="S122" s="7">
        <f t="shared" si="5"/>
        <v>42111.208333333328</v>
      </c>
      <c r="T122" s="7">
        <f t="shared" si="6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220</v>
      </c>
      <c r="P123">
        <f t="shared" si="7"/>
        <v>111</v>
      </c>
      <c r="Q123" t="s">
        <v>2053</v>
      </c>
      <c r="R123" t="s">
        <v>2054</v>
      </c>
      <c r="S123" s="7">
        <f t="shared" si="5"/>
        <v>41917.208333333336</v>
      </c>
      <c r="T123" s="7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65</v>
      </c>
      <c r="P124">
        <f t="shared" si="7"/>
        <v>26</v>
      </c>
      <c r="Q124" t="s">
        <v>2050</v>
      </c>
      <c r="R124" t="s">
        <v>2056</v>
      </c>
      <c r="S124" s="7">
        <f t="shared" si="5"/>
        <v>41970.25</v>
      </c>
      <c r="T124" s="7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19</v>
      </c>
      <c r="P125">
        <f t="shared" si="7"/>
        <v>50</v>
      </c>
      <c r="Q125" t="s">
        <v>2042</v>
      </c>
      <c r="R125" t="s">
        <v>2043</v>
      </c>
      <c r="S125" s="7">
        <f t="shared" si="5"/>
        <v>42332.25</v>
      </c>
      <c r="T125" s="7">
        <f t="shared" si="6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368</v>
      </c>
      <c r="P126">
        <f t="shared" si="7"/>
        <v>102</v>
      </c>
      <c r="Q126" t="s">
        <v>2057</v>
      </c>
      <c r="R126" t="s">
        <v>2058</v>
      </c>
      <c r="S126" s="7">
        <f t="shared" si="5"/>
        <v>43598.208333333328</v>
      </c>
      <c r="T126" s="7">
        <f t="shared" si="6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160</v>
      </c>
      <c r="P127">
        <f t="shared" si="7"/>
        <v>48</v>
      </c>
      <c r="Q127" t="s">
        <v>2042</v>
      </c>
      <c r="R127" t="s">
        <v>2043</v>
      </c>
      <c r="S127" s="7">
        <f t="shared" si="5"/>
        <v>43362.208333333328</v>
      </c>
      <c r="T127" s="7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39</v>
      </c>
      <c r="P128">
        <f t="shared" si="7"/>
        <v>90</v>
      </c>
      <c r="Q128" t="s">
        <v>2042</v>
      </c>
      <c r="R128" t="s">
        <v>2043</v>
      </c>
      <c r="S128" s="7">
        <f t="shared" si="5"/>
        <v>42596.208333333328</v>
      </c>
      <c r="T128" s="7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52</v>
      </c>
      <c r="P129">
        <f t="shared" si="7"/>
        <v>79</v>
      </c>
      <c r="Q129" t="s">
        <v>2042</v>
      </c>
      <c r="R129" t="s">
        <v>2043</v>
      </c>
      <c r="S129" s="7">
        <f t="shared" si="5"/>
        <v>40310.208333333336</v>
      </c>
      <c r="T129" s="7">
        <f t="shared" si="6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61</v>
      </c>
      <c r="P130">
        <f t="shared" si="7"/>
        <v>81</v>
      </c>
      <c r="Q130" t="s">
        <v>2038</v>
      </c>
      <c r="R130" t="s">
        <v>2039</v>
      </c>
      <c r="S130" s="7">
        <f t="shared" si="5"/>
        <v>40417.208333333336</v>
      </c>
      <c r="T130" s="7">
        <f t="shared" si="6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ROUNDUP((E131/D131)*100, 0)</f>
        <v>4</v>
      </c>
      <c r="P131">
        <f t="shared" si="7"/>
        <v>87</v>
      </c>
      <c r="Q131" t="s">
        <v>2036</v>
      </c>
      <c r="R131" t="s">
        <v>2037</v>
      </c>
      <c r="S131" s="7">
        <f t="shared" ref="S131:S194" si="9">(((J131/60)/60)/24)+DATE(1970,1,1)</f>
        <v>42038.25</v>
      </c>
      <c r="T131" s="7">
        <f t="shared" ref="T131:T194" si="10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156</v>
      </c>
      <c r="P132">
        <f t="shared" ref="P132:P195" si="11">ROUNDUP((E132/G132), 0)</f>
        <v>29</v>
      </c>
      <c r="Q132" t="s">
        <v>2044</v>
      </c>
      <c r="R132" t="s">
        <v>2047</v>
      </c>
      <c r="S132" s="7">
        <f t="shared" si="9"/>
        <v>40842.208333333336</v>
      </c>
      <c r="T132" s="7">
        <f t="shared" si="10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101</v>
      </c>
      <c r="P133">
        <f t="shared" si="11"/>
        <v>68</v>
      </c>
      <c r="Q133" t="s">
        <v>2040</v>
      </c>
      <c r="R133" t="s">
        <v>2041</v>
      </c>
      <c r="S133" s="7">
        <f t="shared" si="9"/>
        <v>41607.25</v>
      </c>
      <c r="T133" s="7">
        <f t="shared" si="10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117</v>
      </c>
      <c r="P134">
        <f t="shared" si="11"/>
        <v>44</v>
      </c>
      <c r="Q134" t="s">
        <v>2042</v>
      </c>
      <c r="R134" t="s">
        <v>2043</v>
      </c>
      <c r="S134" s="7">
        <f t="shared" si="9"/>
        <v>43112.25</v>
      </c>
      <c r="T134" s="7">
        <f t="shared" si="10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311</v>
      </c>
      <c r="P135">
        <f t="shared" si="11"/>
        <v>88</v>
      </c>
      <c r="Q135" t="s">
        <v>2038</v>
      </c>
      <c r="R135" t="s">
        <v>2065</v>
      </c>
      <c r="S135" s="7">
        <f t="shared" si="9"/>
        <v>40767.208333333336</v>
      </c>
      <c r="T135" s="7">
        <f t="shared" si="10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90</v>
      </c>
      <c r="P136">
        <f t="shared" si="11"/>
        <v>95</v>
      </c>
      <c r="Q136" t="s">
        <v>2044</v>
      </c>
      <c r="R136" t="s">
        <v>2045</v>
      </c>
      <c r="S136" s="7">
        <f t="shared" si="9"/>
        <v>40713.208333333336</v>
      </c>
      <c r="T136" s="7">
        <f t="shared" si="10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72</v>
      </c>
      <c r="P137">
        <f t="shared" si="11"/>
        <v>47</v>
      </c>
      <c r="Q137" t="s">
        <v>2042</v>
      </c>
      <c r="R137" t="s">
        <v>2043</v>
      </c>
      <c r="S137" s="7">
        <f t="shared" si="9"/>
        <v>41340.25</v>
      </c>
      <c r="T137" s="7">
        <f t="shared" si="10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4</v>
      </c>
      <c r="P138">
        <f t="shared" si="11"/>
        <v>47</v>
      </c>
      <c r="Q138" t="s">
        <v>2044</v>
      </c>
      <c r="R138" t="s">
        <v>2047</v>
      </c>
      <c r="S138" s="7">
        <f t="shared" si="9"/>
        <v>41797.208333333336</v>
      </c>
      <c r="T138" s="7">
        <f t="shared" si="10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262</v>
      </c>
      <c r="P139">
        <f t="shared" si="11"/>
        <v>95</v>
      </c>
      <c r="Q139" t="s">
        <v>2050</v>
      </c>
      <c r="R139" t="s">
        <v>2051</v>
      </c>
      <c r="S139" s="7">
        <f t="shared" si="9"/>
        <v>40457.208333333336</v>
      </c>
      <c r="T139" s="7">
        <f t="shared" si="10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P140">
        <f t="shared" si="11"/>
        <v>81</v>
      </c>
      <c r="Q140" t="s">
        <v>2053</v>
      </c>
      <c r="R140" t="s">
        <v>2064</v>
      </c>
      <c r="S140" s="7">
        <f t="shared" si="9"/>
        <v>41180.208333333336</v>
      </c>
      <c r="T140" s="7">
        <f t="shared" si="10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21</v>
      </c>
      <c r="P141">
        <f t="shared" si="11"/>
        <v>60</v>
      </c>
      <c r="Q141" t="s">
        <v>2040</v>
      </c>
      <c r="R141" t="s">
        <v>2049</v>
      </c>
      <c r="S141" s="7">
        <f t="shared" si="9"/>
        <v>42115.208333333328</v>
      </c>
      <c r="T141" s="7">
        <f t="shared" si="10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224</v>
      </c>
      <c r="P142">
        <f t="shared" si="11"/>
        <v>66</v>
      </c>
      <c r="Q142" t="s">
        <v>2044</v>
      </c>
      <c r="R142" t="s">
        <v>2045</v>
      </c>
      <c r="S142" s="7">
        <f t="shared" si="9"/>
        <v>43156.25</v>
      </c>
      <c r="T142" s="7">
        <f t="shared" si="10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102</v>
      </c>
      <c r="P143">
        <f t="shared" si="11"/>
        <v>61</v>
      </c>
      <c r="Q143" t="s">
        <v>2040</v>
      </c>
      <c r="R143" t="s">
        <v>2041</v>
      </c>
      <c r="S143" s="7">
        <f t="shared" si="9"/>
        <v>42167.208333333328</v>
      </c>
      <c r="T143" s="7">
        <f t="shared" si="10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231</v>
      </c>
      <c r="P144">
        <f t="shared" si="11"/>
        <v>99</v>
      </c>
      <c r="Q144" t="s">
        <v>2040</v>
      </c>
      <c r="R144" t="s">
        <v>2041</v>
      </c>
      <c r="S144" s="7">
        <f t="shared" si="9"/>
        <v>41005.208333333336</v>
      </c>
      <c r="T144" s="7">
        <f t="shared" si="10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136</v>
      </c>
      <c r="P145">
        <f t="shared" si="11"/>
        <v>105</v>
      </c>
      <c r="Q145" t="s">
        <v>2038</v>
      </c>
      <c r="R145" t="s">
        <v>2048</v>
      </c>
      <c r="S145" s="7">
        <f t="shared" si="9"/>
        <v>40357.208333333336</v>
      </c>
      <c r="T145" s="7">
        <f t="shared" si="10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130</v>
      </c>
      <c r="P146">
        <f t="shared" si="11"/>
        <v>87</v>
      </c>
      <c r="Q146" t="s">
        <v>2042</v>
      </c>
      <c r="R146" t="s">
        <v>2043</v>
      </c>
      <c r="S146" s="7">
        <f t="shared" si="9"/>
        <v>43633.208333333328</v>
      </c>
      <c r="T146" s="7">
        <f t="shared" si="10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237</v>
      </c>
      <c r="P147">
        <f t="shared" si="11"/>
        <v>77</v>
      </c>
      <c r="Q147" t="s">
        <v>2040</v>
      </c>
      <c r="R147" t="s">
        <v>2049</v>
      </c>
      <c r="S147" s="7">
        <f t="shared" si="9"/>
        <v>41889.208333333336</v>
      </c>
      <c r="T147" s="7">
        <f t="shared" si="10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18</v>
      </c>
      <c r="P148">
        <f t="shared" si="11"/>
        <v>30</v>
      </c>
      <c r="Q148" t="s">
        <v>2042</v>
      </c>
      <c r="R148" t="s">
        <v>2043</v>
      </c>
      <c r="S148" s="7">
        <f t="shared" si="9"/>
        <v>40855.25</v>
      </c>
      <c r="T148" s="7">
        <f t="shared" si="10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113</v>
      </c>
      <c r="P149">
        <f t="shared" si="11"/>
        <v>47</v>
      </c>
      <c r="Q149" t="s">
        <v>2042</v>
      </c>
      <c r="R149" t="s">
        <v>2043</v>
      </c>
      <c r="S149" s="7">
        <f t="shared" si="9"/>
        <v>42534.208333333328</v>
      </c>
      <c r="T149" s="7">
        <f t="shared" si="10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122</v>
      </c>
      <c r="P150">
        <f t="shared" si="11"/>
        <v>106</v>
      </c>
      <c r="Q150" t="s">
        <v>2040</v>
      </c>
      <c r="R150" t="s">
        <v>2049</v>
      </c>
      <c r="S150" s="7">
        <f t="shared" si="9"/>
        <v>42941.208333333328</v>
      </c>
      <c r="T150" s="7">
        <f t="shared" si="10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220</v>
      </c>
      <c r="P151">
        <f t="shared" si="11"/>
        <v>70</v>
      </c>
      <c r="Q151" t="s">
        <v>2038</v>
      </c>
      <c r="R151" t="s">
        <v>2048</v>
      </c>
      <c r="S151" s="7">
        <f t="shared" si="9"/>
        <v>41275.25</v>
      </c>
      <c r="T151" s="7">
        <f t="shared" si="10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P152">
        <f t="shared" si="11"/>
        <v>1</v>
      </c>
      <c r="Q152" t="s">
        <v>2038</v>
      </c>
      <c r="R152" t="s">
        <v>2039</v>
      </c>
      <c r="S152" s="7">
        <f t="shared" si="9"/>
        <v>43450.25</v>
      </c>
      <c r="T152" s="7">
        <f t="shared" si="10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65</v>
      </c>
      <c r="P153">
        <f t="shared" si="11"/>
        <v>61</v>
      </c>
      <c r="Q153" t="s">
        <v>2038</v>
      </c>
      <c r="R153" t="s">
        <v>2046</v>
      </c>
      <c r="S153" s="7">
        <f t="shared" si="9"/>
        <v>41799.208333333336</v>
      </c>
      <c r="T153" s="7">
        <f t="shared" si="10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424</v>
      </c>
      <c r="P154">
        <f t="shared" si="11"/>
        <v>53</v>
      </c>
      <c r="Q154" t="s">
        <v>2038</v>
      </c>
      <c r="R154" t="s">
        <v>2048</v>
      </c>
      <c r="S154" s="7">
        <f t="shared" si="9"/>
        <v>42783.25</v>
      </c>
      <c r="T154" s="7">
        <f t="shared" si="10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93</v>
      </c>
      <c r="P155">
        <f t="shared" si="11"/>
        <v>32</v>
      </c>
      <c r="Q155" t="s">
        <v>2042</v>
      </c>
      <c r="R155" t="s">
        <v>2043</v>
      </c>
      <c r="S155" s="7">
        <f t="shared" si="9"/>
        <v>41201.208333333336</v>
      </c>
      <c r="T155" s="7">
        <f t="shared" si="10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59</v>
      </c>
      <c r="P156">
        <f t="shared" si="11"/>
        <v>96</v>
      </c>
      <c r="Q156" t="s">
        <v>2038</v>
      </c>
      <c r="R156" t="s">
        <v>2048</v>
      </c>
      <c r="S156" s="7">
        <f t="shared" si="9"/>
        <v>42502.208333333328</v>
      </c>
      <c r="T156" s="7">
        <f t="shared" si="10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66</v>
      </c>
      <c r="P157">
        <f t="shared" si="11"/>
        <v>76</v>
      </c>
      <c r="Q157" t="s">
        <v>2042</v>
      </c>
      <c r="R157" t="s">
        <v>2043</v>
      </c>
      <c r="S157" s="7">
        <f t="shared" si="9"/>
        <v>40262.208333333336</v>
      </c>
      <c r="T157" s="7">
        <f t="shared" si="10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74</v>
      </c>
      <c r="P158">
        <f t="shared" si="11"/>
        <v>72</v>
      </c>
      <c r="Q158" t="s">
        <v>2038</v>
      </c>
      <c r="R158" t="s">
        <v>2039</v>
      </c>
      <c r="S158" s="7">
        <f t="shared" si="9"/>
        <v>43743.208333333328</v>
      </c>
      <c r="T158" s="7">
        <f t="shared" si="10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53</v>
      </c>
      <c r="P159">
        <f t="shared" si="11"/>
        <v>74</v>
      </c>
      <c r="Q159" t="s">
        <v>2057</v>
      </c>
      <c r="R159" t="s">
        <v>2058</v>
      </c>
      <c r="S159" s="7">
        <f t="shared" si="9"/>
        <v>41638.25</v>
      </c>
      <c r="T159" s="7">
        <f t="shared" si="10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221</v>
      </c>
      <c r="P160">
        <f t="shared" si="11"/>
        <v>114</v>
      </c>
      <c r="Q160" t="s">
        <v>2038</v>
      </c>
      <c r="R160" t="s">
        <v>2039</v>
      </c>
      <c r="S160" s="7">
        <f t="shared" si="9"/>
        <v>42346.25</v>
      </c>
      <c r="T160" s="7">
        <f t="shared" si="10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101</v>
      </c>
      <c r="P161">
        <f t="shared" si="11"/>
        <v>106</v>
      </c>
      <c r="Q161" t="s">
        <v>2042</v>
      </c>
      <c r="R161" t="s">
        <v>2043</v>
      </c>
      <c r="S161" s="7">
        <f t="shared" si="9"/>
        <v>43551.208333333328</v>
      </c>
      <c r="T161" s="7">
        <f t="shared" si="10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163</v>
      </c>
      <c r="P162">
        <f t="shared" si="11"/>
        <v>80</v>
      </c>
      <c r="Q162" t="s">
        <v>2040</v>
      </c>
      <c r="R162" t="s">
        <v>2049</v>
      </c>
      <c r="S162" s="7">
        <f t="shared" si="9"/>
        <v>43582.208333333328</v>
      </c>
      <c r="T162" s="7">
        <f t="shared" si="10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79</v>
      </c>
      <c r="P163">
        <f t="shared" si="11"/>
        <v>58</v>
      </c>
      <c r="Q163" t="s">
        <v>2040</v>
      </c>
      <c r="R163" t="s">
        <v>2041</v>
      </c>
      <c r="S163" s="7">
        <f t="shared" si="9"/>
        <v>42270.208333333328</v>
      </c>
      <c r="T163" s="7">
        <f t="shared" si="10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150</v>
      </c>
      <c r="P164">
        <f t="shared" si="11"/>
        <v>59</v>
      </c>
      <c r="Q164" t="s">
        <v>2038</v>
      </c>
      <c r="R164" t="s">
        <v>2039</v>
      </c>
      <c r="S164" s="7">
        <f t="shared" si="9"/>
        <v>43442.25</v>
      </c>
      <c r="T164" s="7">
        <f t="shared" si="10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254</v>
      </c>
      <c r="P165">
        <f t="shared" si="11"/>
        <v>37</v>
      </c>
      <c r="Q165" t="s">
        <v>2057</v>
      </c>
      <c r="R165" t="s">
        <v>2058</v>
      </c>
      <c r="S165" s="7">
        <f t="shared" si="9"/>
        <v>43028.208333333328</v>
      </c>
      <c r="T165" s="7">
        <f t="shared" si="10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101</v>
      </c>
      <c r="P166">
        <f t="shared" si="11"/>
        <v>108</v>
      </c>
      <c r="Q166" t="s">
        <v>2042</v>
      </c>
      <c r="R166" t="s">
        <v>2043</v>
      </c>
      <c r="S166" s="7">
        <f t="shared" si="9"/>
        <v>43016.208333333328</v>
      </c>
      <c r="T166" s="7">
        <f t="shared" si="10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122</v>
      </c>
      <c r="P167">
        <f t="shared" si="11"/>
        <v>45</v>
      </c>
      <c r="Q167" t="s">
        <v>2040</v>
      </c>
      <c r="R167" t="s">
        <v>2041</v>
      </c>
      <c r="S167" s="7">
        <f t="shared" si="9"/>
        <v>42948.208333333328</v>
      </c>
      <c r="T167" s="7">
        <f t="shared" si="10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138</v>
      </c>
      <c r="P168">
        <f t="shared" si="11"/>
        <v>56</v>
      </c>
      <c r="Q168" t="s">
        <v>2057</v>
      </c>
      <c r="R168" t="s">
        <v>2058</v>
      </c>
      <c r="S168" s="7">
        <f t="shared" si="9"/>
        <v>40534.25</v>
      </c>
      <c r="T168" s="7">
        <f t="shared" si="10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416</v>
      </c>
      <c r="P169">
        <f t="shared" si="11"/>
        <v>74</v>
      </c>
      <c r="Q169" t="s">
        <v>2042</v>
      </c>
      <c r="R169" t="s">
        <v>2043</v>
      </c>
      <c r="S169" s="7">
        <f t="shared" si="9"/>
        <v>41435.208333333336</v>
      </c>
      <c r="T169" s="7">
        <f t="shared" si="10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32</v>
      </c>
      <c r="P170">
        <f t="shared" si="11"/>
        <v>42</v>
      </c>
      <c r="Q170" t="s">
        <v>2038</v>
      </c>
      <c r="R170" t="s">
        <v>2048</v>
      </c>
      <c r="S170" s="7">
        <f t="shared" si="9"/>
        <v>43518.25</v>
      </c>
      <c r="T170" s="7">
        <f t="shared" si="10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425</v>
      </c>
      <c r="P171">
        <f t="shared" si="11"/>
        <v>78</v>
      </c>
      <c r="Q171" t="s">
        <v>2044</v>
      </c>
      <c r="R171" t="s">
        <v>2055</v>
      </c>
      <c r="S171" s="7">
        <f t="shared" si="9"/>
        <v>41077.208333333336</v>
      </c>
      <c r="T171" s="7">
        <f t="shared" si="10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3</v>
      </c>
      <c r="P172">
        <f t="shared" si="11"/>
        <v>83</v>
      </c>
      <c r="Q172" t="s">
        <v>2038</v>
      </c>
      <c r="R172" t="s">
        <v>2048</v>
      </c>
      <c r="S172" s="7">
        <f t="shared" si="9"/>
        <v>42950.208333333328</v>
      </c>
      <c r="T172" s="7">
        <f t="shared" si="10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11</v>
      </c>
      <c r="P173">
        <f t="shared" si="11"/>
        <v>105</v>
      </c>
      <c r="Q173" t="s">
        <v>2050</v>
      </c>
      <c r="R173" t="s">
        <v>2062</v>
      </c>
      <c r="S173" s="7">
        <f t="shared" si="9"/>
        <v>41718.208333333336</v>
      </c>
      <c r="T173" s="7">
        <f t="shared" si="10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83</v>
      </c>
      <c r="P174">
        <f t="shared" si="11"/>
        <v>26</v>
      </c>
      <c r="Q174" t="s">
        <v>2044</v>
      </c>
      <c r="R174" t="s">
        <v>2045</v>
      </c>
      <c r="S174" s="7">
        <f t="shared" si="9"/>
        <v>41839.208333333336</v>
      </c>
      <c r="T174" s="7">
        <f t="shared" si="10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164</v>
      </c>
      <c r="P175">
        <f t="shared" si="11"/>
        <v>101</v>
      </c>
      <c r="Q175" t="s">
        <v>2042</v>
      </c>
      <c r="R175" t="s">
        <v>2043</v>
      </c>
      <c r="S175" s="7">
        <f t="shared" si="9"/>
        <v>41412.208333333336</v>
      </c>
      <c r="T175" s="7">
        <f t="shared" si="10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895</v>
      </c>
      <c r="P176">
        <f t="shared" si="11"/>
        <v>112</v>
      </c>
      <c r="Q176" t="s">
        <v>2040</v>
      </c>
      <c r="R176" t="s">
        <v>2049</v>
      </c>
      <c r="S176" s="7">
        <f t="shared" si="9"/>
        <v>42282.208333333328</v>
      </c>
      <c r="T176" s="7">
        <f t="shared" si="10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27</v>
      </c>
      <c r="P177">
        <f t="shared" si="11"/>
        <v>42</v>
      </c>
      <c r="Q177" t="s">
        <v>2042</v>
      </c>
      <c r="R177" t="s">
        <v>2043</v>
      </c>
      <c r="S177" s="7">
        <f t="shared" si="9"/>
        <v>42613.208333333328</v>
      </c>
      <c r="T177" s="7">
        <f t="shared" si="10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75</v>
      </c>
      <c r="P178">
        <f t="shared" si="11"/>
        <v>111</v>
      </c>
      <c r="Q178" t="s">
        <v>2042</v>
      </c>
      <c r="R178" t="s">
        <v>2043</v>
      </c>
      <c r="S178" s="7">
        <f t="shared" si="9"/>
        <v>42616.208333333328</v>
      </c>
      <c r="T178" s="7">
        <f t="shared" si="10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417</v>
      </c>
      <c r="P179">
        <f t="shared" si="11"/>
        <v>59</v>
      </c>
      <c r="Q179" t="s">
        <v>2042</v>
      </c>
      <c r="R179" t="s">
        <v>2043</v>
      </c>
      <c r="S179" s="7">
        <f t="shared" si="9"/>
        <v>40497.25</v>
      </c>
      <c r="T179" s="7">
        <f t="shared" si="10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97</v>
      </c>
      <c r="P180">
        <f t="shared" si="11"/>
        <v>33</v>
      </c>
      <c r="Q180" t="s">
        <v>2036</v>
      </c>
      <c r="R180" t="s">
        <v>2037</v>
      </c>
      <c r="S180" s="7">
        <f t="shared" si="9"/>
        <v>42999.208333333328</v>
      </c>
      <c r="T180" s="7">
        <f t="shared" si="10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358</v>
      </c>
      <c r="P181">
        <f t="shared" si="11"/>
        <v>46</v>
      </c>
      <c r="Q181" t="s">
        <v>2042</v>
      </c>
      <c r="R181" t="s">
        <v>2043</v>
      </c>
      <c r="S181" s="7">
        <f t="shared" si="9"/>
        <v>41350.208333333336</v>
      </c>
      <c r="T181" s="7">
        <f t="shared" si="10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309</v>
      </c>
      <c r="P182">
        <f t="shared" si="11"/>
        <v>82</v>
      </c>
      <c r="Q182" t="s">
        <v>2040</v>
      </c>
      <c r="R182" t="s">
        <v>2049</v>
      </c>
      <c r="S182" s="7">
        <f t="shared" si="9"/>
        <v>40259.208333333336</v>
      </c>
      <c r="T182" s="7">
        <f t="shared" si="10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62</v>
      </c>
      <c r="P183">
        <f t="shared" si="11"/>
        <v>40</v>
      </c>
      <c r="Q183" t="s">
        <v>2040</v>
      </c>
      <c r="R183" t="s">
        <v>2041</v>
      </c>
      <c r="S183" s="7">
        <f t="shared" si="9"/>
        <v>43012.208333333328</v>
      </c>
      <c r="T183" s="7">
        <f t="shared" si="10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723</v>
      </c>
      <c r="P184">
        <f t="shared" si="11"/>
        <v>59</v>
      </c>
      <c r="Q184" t="s">
        <v>2042</v>
      </c>
      <c r="R184" t="s">
        <v>2043</v>
      </c>
      <c r="S184" s="7">
        <f t="shared" si="9"/>
        <v>43631.208333333328</v>
      </c>
      <c r="T184" s="7">
        <f t="shared" si="10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70</v>
      </c>
      <c r="P185">
        <f t="shared" si="11"/>
        <v>41</v>
      </c>
      <c r="Q185" t="s">
        <v>2038</v>
      </c>
      <c r="R185" t="s">
        <v>2039</v>
      </c>
      <c r="S185" s="7">
        <f t="shared" si="9"/>
        <v>40430.208333333336</v>
      </c>
      <c r="T185" s="7">
        <f t="shared" si="10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294</v>
      </c>
      <c r="P186">
        <f t="shared" si="11"/>
        <v>32</v>
      </c>
      <c r="Q186" t="s">
        <v>2042</v>
      </c>
      <c r="R186" t="s">
        <v>2043</v>
      </c>
      <c r="S186" s="7">
        <f t="shared" si="9"/>
        <v>43588.208333333328</v>
      </c>
      <c r="T186" s="7">
        <f t="shared" si="10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72</v>
      </c>
      <c r="P187">
        <f t="shared" si="11"/>
        <v>38</v>
      </c>
      <c r="Q187" t="s">
        <v>2044</v>
      </c>
      <c r="R187" t="s">
        <v>2063</v>
      </c>
      <c r="S187" s="7">
        <f t="shared" si="9"/>
        <v>43233.208333333328</v>
      </c>
      <c r="T187" s="7">
        <f t="shared" si="10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32</v>
      </c>
      <c r="P188">
        <f t="shared" si="11"/>
        <v>33</v>
      </c>
      <c r="Q188" t="s">
        <v>2042</v>
      </c>
      <c r="R188" t="s">
        <v>2043</v>
      </c>
      <c r="S188" s="7">
        <f t="shared" si="9"/>
        <v>41782.208333333336</v>
      </c>
      <c r="T188" s="7">
        <f t="shared" si="10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230</v>
      </c>
      <c r="P189">
        <f t="shared" si="11"/>
        <v>96</v>
      </c>
      <c r="Q189" t="s">
        <v>2044</v>
      </c>
      <c r="R189" t="s">
        <v>2055</v>
      </c>
      <c r="S189" s="7">
        <f t="shared" si="9"/>
        <v>41328.25</v>
      </c>
      <c r="T189" s="7">
        <f t="shared" si="10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33</v>
      </c>
      <c r="P190">
        <f t="shared" si="11"/>
        <v>75</v>
      </c>
      <c r="Q190" t="s">
        <v>2042</v>
      </c>
      <c r="R190" t="s">
        <v>2043</v>
      </c>
      <c r="S190" s="7">
        <f t="shared" si="9"/>
        <v>41975.25</v>
      </c>
      <c r="T190" s="7">
        <f t="shared" si="10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24</v>
      </c>
      <c r="P191">
        <f t="shared" si="11"/>
        <v>103</v>
      </c>
      <c r="Q191" t="s">
        <v>2042</v>
      </c>
      <c r="R191" t="s">
        <v>2043</v>
      </c>
      <c r="S191" s="7">
        <f t="shared" si="9"/>
        <v>42433.25</v>
      </c>
      <c r="T191" s="7">
        <f t="shared" si="10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69</v>
      </c>
      <c r="P192">
        <f t="shared" si="11"/>
        <v>106</v>
      </c>
      <c r="Q192" t="s">
        <v>2042</v>
      </c>
      <c r="R192" t="s">
        <v>2043</v>
      </c>
      <c r="S192" s="7">
        <f t="shared" si="9"/>
        <v>41429.208333333336</v>
      </c>
      <c r="T192" s="7">
        <f t="shared" si="10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38</v>
      </c>
      <c r="P193">
        <f t="shared" si="11"/>
        <v>38</v>
      </c>
      <c r="Q193" t="s">
        <v>2042</v>
      </c>
      <c r="R193" t="s">
        <v>2043</v>
      </c>
      <c r="S193" s="7">
        <f t="shared" si="9"/>
        <v>43536.208333333328</v>
      </c>
      <c r="T193" s="7">
        <f t="shared" si="10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20</v>
      </c>
      <c r="P194">
        <f t="shared" si="11"/>
        <v>36</v>
      </c>
      <c r="Q194" t="s">
        <v>2038</v>
      </c>
      <c r="R194" t="s">
        <v>2039</v>
      </c>
      <c r="S194" s="7">
        <f t="shared" si="9"/>
        <v>41817.208333333336</v>
      </c>
      <c r="T194" s="7">
        <f t="shared" si="10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ROUNDUP((E195/D195)*100, 0)</f>
        <v>46</v>
      </c>
      <c r="P195">
        <f t="shared" si="11"/>
        <v>47</v>
      </c>
      <c r="Q195" t="s">
        <v>2038</v>
      </c>
      <c r="R195" t="s">
        <v>2048</v>
      </c>
      <c r="S195" s="7">
        <f t="shared" ref="S195:S258" si="13">(((J195/60)/60)/24)+DATE(1970,1,1)</f>
        <v>43198.208333333328</v>
      </c>
      <c r="T195" s="7">
        <f t="shared" ref="T195:T258" si="14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123</v>
      </c>
      <c r="P196">
        <f t="shared" ref="P196:P259" si="15">ROUNDUP((E196/G196), 0)</f>
        <v>70</v>
      </c>
      <c r="Q196" t="s">
        <v>2038</v>
      </c>
      <c r="R196" t="s">
        <v>2060</v>
      </c>
      <c r="S196" s="7">
        <f t="shared" si="13"/>
        <v>42261.208333333328</v>
      </c>
      <c r="T196" s="7">
        <f t="shared" si="1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362</v>
      </c>
      <c r="P197">
        <f t="shared" si="15"/>
        <v>110</v>
      </c>
      <c r="Q197" t="s">
        <v>2038</v>
      </c>
      <c r="R197" t="s">
        <v>2046</v>
      </c>
      <c r="S197" s="7">
        <f t="shared" si="13"/>
        <v>43310.208333333328</v>
      </c>
      <c r="T197" s="7">
        <f t="shared" si="1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64</v>
      </c>
      <c r="P198">
        <f t="shared" si="15"/>
        <v>52</v>
      </c>
      <c r="Q198" t="s">
        <v>2040</v>
      </c>
      <c r="R198" t="s">
        <v>2049</v>
      </c>
      <c r="S198" s="7">
        <f t="shared" si="13"/>
        <v>42616.208333333328</v>
      </c>
      <c r="T198" s="7">
        <f t="shared" si="1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299</v>
      </c>
      <c r="P199">
        <f t="shared" si="15"/>
        <v>83</v>
      </c>
      <c r="Q199" t="s">
        <v>2044</v>
      </c>
      <c r="R199" t="s">
        <v>2047</v>
      </c>
      <c r="S199" s="7">
        <f t="shared" si="13"/>
        <v>42909.208333333328</v>
      </c>
      <c r="T199" s="7">
        <f t="shared" si="1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10</v>
      </c>
      <c r="P200">
        <f t="shared" si="15"/>
        <v>36</v>
      </c>
      <c r="Q200" t="s">
        <v>2038</v>
      </c>
      <c r="R200" t="s">
        <v>2046</v>
      </c>
      <c r="S200" s="7">
        <f t="shared" si="13"/>
        <v>40396.208333333336</v>
      </c>
      <c r="T200" s="7">
        <f t="shared" si="1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54</v>
      </c>
      <c r="P201">
        <f t="shared" si="15"/>
        <v>75</v>
      </c>
      <c r="Q201" t="s">
        <v>2038</v>
      </c>
      <c r="R201" t="s">
        <v>2039</v>
      </c>
      <c r="S201" s="7">
        <f t="shared" si="13"/>
        <v>42192.208333333328</v>
      </c>
      <c r="T201" s="7">
        <f t="shared" si="1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2</v>
      </c>
      <c r="P202">
        <f t="shared" si="15"/>
        <v>2</v>
      </c>
      <c r="Q202" t="s">
        <v>2042</v>
      </c>
      <c r="R202" t="s">
        <v>2043</v>
      </c>
      <c r="S202" s="7">
        <f t="shared" si="13"/>
        <v>40262.208333333336</v>
      </c>
      <c r="T202" s="7">
        <f t="shared" si="1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682</v>
      </c>
      <c r="P203">
        <f t="shared" si="15"/>
        <v>92</v>
      </c>
      <c r="Q203" t="s">
        <v>2040</v>
      </c>
      <c r="R203" t="s">
        <v>2041</v>
      </c>
      <c r="S203" s="7">
        <f t="shared" si="13"/>
        <v>41845.208333333336</v>
      </c>
      <c r="T203" s="7">
        <f t="shared" si="1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79</v>
      </c>
      <c r="P204">
        <f t="shared" si="15"/>
        <v>80</v>
      </c>
      <c r="Q204" t="s">
        <v>2036</v>
      </c>
      <c r="R204" t="s">
        <v>2037</v>
      </c>
      <c r="S204" s="7">
        <f t="shared" si="13"/>
        <v>40818.208333333336</v>
      </c>
      <c r="T204" s="7">
        <f t="shared" si="1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135</v>
      </c>
      <c r="P205">
        <f t="shared" si="15"/>
        <v>43</v>
      </c>
      <c r="Q205" t="s">
        <v>2042</v>
      </c>
      <c r="R205" t="s">
        <v>2043</v>
      </c>
      <c r="S205" s="7">
        <f t="shared" si="13"/>
        <v>42752.25</v>
      </c>
      <c r="T205" s="7">
        <f t="shared" si="1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4</v>
      </c>
      <c r="P206">
        <f t="shared" si="15"/>
        <v>64</v>
      </c>
      <c r="Q206" t="s">
        <v>2038</v>
      </c>
      <c r="R206" t="s">
        <v>2061</v>
      </c>
      <c r="S206" s="7">
        <f t="shared" si="13"/>
        <v>40636.208333333336</v>
      </c>
      <c r="T206" s="7">
        <f t="shared" si="1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432</v>
      </c>
      <c r="P207">
        <f t="shared" si="15"/>
        <v>71</v>
      </c>
      <c r="Q207" t="s">
        <v>2042</v>
      </c>
      <c r="R207" t="s">
        <v>2043</v>
      </c>
      <c r="S207" s="7">
        <f t="shared" si="13"/>
        <v>43390.208333333328</v>
      </c>
      <c r="T207" s="7">
        <f t="shared" si="1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39</v>
      </c>
      <c r="P208">
        <f t="shared" si="15"/>
        <v>62</v>
      </c>
      <c r="Q208" t="s">
        <v>2050</v>
      </c>
      <c r="R208" t="s">
        <v>2056</v>
      </c>
      <c r="S208" s="7">
        <f t="shared" si="13"/>
        <v>40236.25</v>
      </c>
      <c r="T208" s="7">
        <f t="shared" si="1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426</v>
      </c>
      <c r="P209">
        <f t="shared" si="15"/>
        <v>99</v>
      </c>
      <c r="Q209" t="s">
        <v>2038</v>
      </c>
      <c r="R209" t="s">
        <v>2039</v>
      </c>
      <c r="S209" s="7">
        <f t="shared" si="13"/>
        <v>43340.208333333328</v>
      </c>
      <c r="T209" s="7">
        <f t="shared" si="1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102</v>
      </c>
      <c r="P210">
        <f t="shared" si="15"/>
        <v>97</v>
      </c>
      <c r="Q210" t="s">
        <v>2044</v>
      </c>
      <c r="R210" t="s">
        <v>2045</v>
      </c>
      <c r="S210" s="7">
        <f t="shared" si="13"/>
        <v>43048.25</v>
      </c>
      <c r="T210" s="7">
        <f t="shared" si="1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22</v>
      </c>
      <c r="P211">
        <f t="shared" si="15"/>
        <v>52</v>
      </c>
      <c r="Q211" t="s">
        <v>2044</v>
      </c>
      <c r="R211" t="s">
        <v>2045</v>
      </c>
      <c r="S211" s="7">
        <f t="shared" si="13"/>
        <v>42496.208333333328</v>
      </c>
      <c r="T211" s="7">
        <f t="shared" si="1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68</v>
      </c>
      <c r="P212">
        <f t="shared" si="15"/>
        <v>29</v>
      </c>
      <c r="Q212" t="s">
        <v>2044</v>
      </c>
      <c r="R212" t="s">
        <v>2066</v>
      </c>
      <c r="S212" s="7">
        <f t="shared" si="13"/>
        <v>42797.25</v>
      </c>
      <c r="T212" s="7">
        <f t="shared" si="1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95</v>
      </c>
      <c r="P213">
        <f t="shared" si="15"/>
        <v>61</v>
      </c>
      <c r="Q213" t="s">
        <v>2042</v>
      </c>
      <c r="R213" t="s">
        <v>2043</v>
      </c>
      <c r="S213" s="7">
        <f t="shared" si="13"/>
        <v>41513.208333333336</v>
      </c>
      <c r="T213" s="7">
        <f t="shared" si="1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152</v>
      </c>
      <c r="P214">
        <f t="shared" si="15"/>
        <v>74</v>
      </c>
      <c r="Q214" t="s">
        <v>2042</v>
      </c>
      <c r="R214" t="s">
        <v>2043</v>
      </c>
      <c r="S214" s="7">
        <f t="shared" si="13"/>
        <v>43814.25</v>
      </c>
      <c r="T214" s="7">
        <f t="shared" si="1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196</v>
      </c>
      <c r="P215">
        <f t="shared" si="15"/>
        <v>40</v>
      </c>
      <c r="Q215" t="s">
        <v>2038</v>
      </c>
      <c r="R215" t="s">
        <v>2048</v>
      </c>
      <c r="S215" s="7">
        <f t="shared" si="13"/>
        <v>40488.208333333336</v>
      </c>
      <c r="T215" s="7">
        <f t="shared" si="1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1024</v>
      </c>
      <c r="P216">
        <f t="shared" si="15"/>
        <v>87</v>
      </c>
      <c r="Q216" t="s">
        <v>2038</v>
      </c>
      <c r="R216" t="s">
        <v>2039</v>
      </c>
      <c r="S216" s="7">
        <f t="shared" si="13"/>
        <v>40409.208333333336</v>
      </c>
      <c r="T216" s="7">
        <f t="shared" si="1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4</v>
      </c>
      <c r="P217">
        <f t="shared" si="15"/>
        <v>43</v>
      </c>
      <c r="Q217" t="s">
        <v>2042</v>
      </c>
      <c r="R217" t="s">
        <v>2043</v>
      </c>
      <c r="S217" s="7">
        <f t="shared" si="13"/>
        <v>43509.25</v>
      </c>
      <c r="T217" s="7">
        <f t="shared" si="1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156</v>
      </c>
      <c r="P218">
        <f t="shared" si="15"/>
        <v>104</v>
      </c>
      <c r="Q218" t="s">
        <v>2042</v>
      </c>
      <c r="R218" t="s">
        <v>2043</v>
      </c>
      <c r="S218" s="7">
        <f t="shared" si="13"/>
        <v>40869.25</v>
      </c>
      <c r="T218" s="7">
        <f t="shared" si="1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45</v>
      </c>
      <c r="P219">
        <f t="shared" si="15"/>
        <v>63</v>
      </c>
      <c r="Q219" t="s">
        <v>2044</v>
      </c>
      <c r="R219" t="s">
        <v>2066</v>
      </c>
      <c r="S219" s="7">
        <f t="shared" si="13"/>
        <v>43583.208333333328</v>
      </c>
      <c r="T219" s="7">
        <f t="shared" si="1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216</v>
      </c>
      <c r="P220">
        <f t="shared" si="15"/>
        <v>32</v>
      </c>
      <c r="Q220" t="s">
        <v>2044</v>
      </c>
      <c r="R220" t="s">
        <v>2055</v>
      </c>
      <c r="S220" s="7">
        <f t="shared" si="13"/>
        <v>40858.25</v>
      </c>
      <c r="T220" s="7">
        <f t="shared" si="1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333</v>
      </c>
      <c r="P221">
        <f t="shared" si="15"/>
        <v>90</v>
      </c>
      <c r="Q221" t="s">
        <v>2044</v>
      </c>
      <c r="R221" t="s">
        <v>2052</v>
      </c>
      <c r="S221" s="7">
        <f t="shared" si="13"/>
        <v>41137.208333333336</v>
      </c>
      <c r="T221" s="7">
        <f t="shared" si="1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9</v>
      </c>
      <c r="P222">
        <f t="shared" si="15"/>
        <v>40</v>
      </c>
      <c r="Q222" t="s">
        <v>2042</v>
      </c>
      <c r="R222" t="s">
        <v>2043</v>
      </c>
      <c r="S222" s="7">
        <f t="shared" si="13"/>
        <v>40725.208333333336</v>
      </c>
      <c r="T222" s="7">
        <f t="shared" si="1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99</v>
      </c>
      <c r="P223">
        <f t="shared" si="15"/>
        <v>55</v>
      </c>
      <c r="Q223" t="s">
        <v>2036</v>
      </c>
      <c r="R223" t="s">
        <v>2037</v>
      </c>
      <c r="S223" s="7">
        <f t="shared" si="13"/>
        <v>41081.208333333336</v>
      </c>
      <c r="T223" s="7">
        <f t="shared" si="1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138</v>
      </c>
      <c r="P224">
        <f t="shared" si="15"/>
        <v>48</v>
      </c>
      <c r="Q224" t="s">
        <v>2057</v>
      </c>
      <c r="R224" t="s">
        <v>2058</v>
      </c>
      <c r="S224" s="7">
        <f t="shared" si="13"/>
        <v>41914.208333333336</v>
      </c>
      <c r="T224" s="7">
        <f t="shared" si="1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94</v>
      </c>
      <c r="P225">
        <f t="shared" si="15"/>
        <v>88</v>
      </c>
      <c r="Q225" t="s">
        <v>2042</v>
      </c>
      <c r="R225" t="s">
        <v>2043</v>
      </c>
      <c r="S225" s="7">
        <f t="shared" si="13"/>
        <v>42445.208333333328</v>
      </c>
      <c r="T225" s="7">
        <f t="shared" si="1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404</v>
      </c>
      <c r="P226">
        <f t="shared" si="15"/>
        <v>52</v>
      </c>
      <c r="Q226" t="s">
        <v>2044</v>
      </c>
      <c r="R226" t="s">
        <v>2066</v>
      </c>
      <c r="S226" s="7">
        <f t="shared" si="13"/>
        <v>41906.208333333336</v>
      </c>
      <c r="T226" s="7">
        <f t="shared" si="1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261</v>
      </c>
      <c r="P227">
        <f t="shared" si="15"/>
        <v>30</v>
      </c>
      <c r="Q227" t="s">
        <v>2038</v>
      </c>
      <c r="R227" t="s">
        <v>2039</v>
      </c>
      <c r="S227" s="7">
        <f t="shared" si="13"/>
        <v>41762.208333333336</v>
      </c>
      <c r="T227" s="7">
        <f t="shared" si="1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367</v>
      </c>
      <c r="P228">
        <f t="shared" si="15"/>
        <v>99</v>
      </c>
      <c r="Q228" t="s">
        <v>2057</v>
      </c>
      <c r="R228" t="s">
        <v>2058</v>
      </c>
      <c r="S228" s="7">
        <f t="shared" si="13"/>
        <v>40276.208333333336</v>
      </c>
      <c r="T228" s="7">
        <f t="shared" si="1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169</v>
      </c>
      <c r="P229">
        <f t="shared" si="15"/>
        <v>109</v>
      </c>
      <c r="Q229" t="s">
        <v>2053</v>
      </c>
      <c r="R229" t="s">
        <v>2064</v>
      </c>
      <c r="S229" s="7">
        <f t="shared" si="13"/>
        <v>42139.208333333328</v>
      </c>
      <c r="T229" s="7">
        <f t="shared" si="1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120</v>
      </c>
      <c r="P230">
        <f t="shared" si="15"/>
        <v>67</v>
      </c>
      <c r="Q230" t="s">
        <v>2044</v>
      </c>
      <c r="R230" t="s">
        <v>2052</v>
      </c>
      <c r="S230" s="7">
        <f t="shared" si="13"/>
        <v>42613.208333333328</v>
      </c>
      <c r="T230" s="7">
        <f t="shared" si="1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194</v>
      </c>
      <c r="P231">
        <f t="shared" si="15"/>
        <v>65</v>
      </c>
      <c r="Q231" t="s">
        <v>2053</v>
      </c>
      <c r="R231" t="s">
        <v>2064</v>
      </c>
      <c r="S231" s="7">
        <f t="shared" si="13"/>
        <v>42887.208333333328</v>
      </c>
      <c r="T231" s="7">
        <f t="shared" si="1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421</v>
      </c>
      <c r="P232">
        <f t="shared" si="15"/>
        <v>100</v>
      </c>
      <c r="Q232" t="s">
        <v>2053</v>
      </c>
      <c r="R232" t="s">
        <v>2054</v>
      </c>
      <c r="S232" s="7">
        <f t="shared" si="13"/>
        <v>43805.25</v>
      </c>
      <c r="T232" s="7">
        <f t="shared" si="1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77</v>
      </c>
      <c r="P233">
        <f t="shared" si="15"/>
        <v>83</v>
      </c>
      <c r="Q233" t="s">
        <v>2042</v>
      </c>
      <c r="R233" t="s">
        <v>2043</v>
      </c>
      <c r="S233" s="7">
        <f t="shared" si="13"/>
        <v>41415.208333333336</v>
      </c>
      <c r="T233" s="7">
        <f t="shared" si="1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172</v>
      </c>
      <c r="P234">
        <f t="shared" si="15"/>
        <v>64</v>
      </c>
      <c r="Q234" t="s">
        <v>2042</v>
      </c>
      <c r="R234" t="s">
        <v>2043</v>
      </c>
      <c r="S234" s="7">
        <f t="shared" si="13"/>
        <v>42576.208333333328</v>
      </c>
      <c r="T234" s="7">
        <f t="shared" si="1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158</v>
      </c>
      <c r="P235">
        <f t="shared" si="15"/>
        <v>97</v>
      </c>
      <c r="Q235" t="s">
        <v>2044</v>
      </c>
      <c r="R235" t="s">
        <v>2052</v>
      </c>
      <c r="S235" s="7">
        <f t="shared" si="13"/>
        <v>40706.208333333336</v>
      </c>
      <c r="T235" s="7">
        <f t="shared" si="1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110</v>
      </c>
      <c r="P236">
        <f t="shared" si="15"/>
        <v>55</v>
      </c>
      <c r="Q236" t="s">
        <v>2053</v>
      </c>
      <c r="R236" t="s">
        <v>2054</v>
      </c>
      <c r="S236" s="7">
        <f t="shared" si="13"/>
        <v>42969.208333333328</v>
      </c>
      <c r="T236" s="7">
        <f t="shared" si="1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42</v>
      </c>
      <c r="P237">
        <f t="shared" si="15"/>
        <v>40</v>
      </c>
      <c r="Q237" t="s">
        <v>2044</v>
      </c>
      <c r="R237" t="s">
        <v>2052</v>
      </c>
      <c r="S237" s="7">
        <f t="shared" si="13"/>
        <v>42779.25</v>
      </c>
      <c r="T237" s="7">
        <f t="shared" si="1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11</v>
      </c>
      <c r="P238">
        <f t="shared" si="15"/>
        <v>76</v>
      </c>
      <c r="Q238" t="s">
        <v>2038</v>
      </c>
      <c r="R238" t="s">
        <v>2039</v>
      </c>
      <c r="S238" s="7">
        <f t="shared" si="13"/>
        <v>43641.208333333328</v>
      </c>
      <c r="T238" s="7">
        <f t="shared" si="1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160</v>
      </c>
      <c r="P239">
        <f t="shared" si="15"/>
        <v>46</v>
      </c>
      <c r="Q239" t="s">
        <v>2044</v>
      </c>
      <c r="R239" t="s">
        <v>2052</v>
      </c>
      <c r="S239" s="7">
        <f t="shared" si="13"/>
        <v>41754.208333333336</v>
      </c>
      <c r="T239" s="7">
        <f t="shared" si="1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423</v>
      </c>
      <c r="P240">
        <f t="shared" si="15"/>
        <v>105</v>
      </c>
      <c r="Q240" t="s">
        <v>2042</v>
      </c>
      <c r="R240" t="s">
        <v>2043</v>
      </c>
      <c r="S240" s="7">
        <f t="shared" si="13"/>
        <v>43083.25</v>
      </c>
      <c r="T240" s="7">
        <f t="shared" si="1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98</v>
      </c>
      <c r="P241">
        <f t="shared" si="15"/>
        <v>77</v>
      </c>
      <c r="Q241" t="s">
        <v>2040</v>
      </c>
      <c r="R241" t="s">
        <v>2049</v>
      </c>
      <c r="S241" s="7">
        <f t="shared" si="13"/>
        <v>42245.208333333328</v>
      </c>
      <c r="T241" s="7">
        <f t="shared" si="1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419</v>
      </c>
      <c r="P242">
        <f t="shared" si="15"/>
        <v>70</v>
      </c>
      <c r="Q242" t="s">
        <v>2042</v>
      </c>
      <c r="R242" t="s">
        <v>2043</v>
      </c>
      <c r="S242" s="7">
        <f t="shared" si="13"/>
        <v>40396.208333333336</v>
      </c>
      <c r="T242" s="7">
        <f t="shared" si="1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102</v>
      </c>
      <c r="P243">
        <f t="shared" si="15"/>
        <v>102</v>
      </c>
      <c r="Q243" t="s">
        <v>2050</v>
      </c>
      <c r="R243" t="s">
        <v>2051</v>
      </c>
      <c r="S243" s="7">
        <f t="shared" si="13"/>
        <v>41742.208333333336</v>
      </c>
      <c r="T243" s="7">
        <f t="shared" si="1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128</v>
      </c>
      <c r="P244">
        <f t="shared" si="15"/>
        <v>43</v>
      </c>
      <c r="Q244" t="s">
        <v>2038</v>
      </c>
      <c r="R244" t="s">
        <v>2039</v>
      </c>
      <c r="S244" s="7">
        <f t="shared" si="13"/>
        <v>42865.208333333328</v>
      </c>
      <c r="T244" s="7">
        <f t="shared" si="1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446</v>
      </c>
      <c r="P245">
        <f t="shared" si="15"/>
        <v>44</v>
      </c>
      <c r="Q245" t="s">
        <v>2042</v>
      </c>
      <c r="R245" t="s">
        <v>2043</v>
      </c>
      <c r="S245" s="7">
        <f t="shared" si="13"/>
        <v>43163.25</v>
      </c>
      <c r="T245" s="7">
        <f t="shared" si="1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570</v>
      </c>
      <c r="P246">
        <f t="shared" si="15"/>
        <v>76</v>
      </c>
      <c r="Q246" t="s">
        <v>2042</v>
      </c>
      <c r="R246" t="s">
        <v>2043</v>
      </c>
      <c r="S246" s="7">
        <f t="shared" si="13"/>
        <v>41834.208333333336</v>
      </c>
      <c r="T246" s="7">
        <f t="shared" si="1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510</v>
      </c>
      <c r="P247">
        <f t="shared" si="15"/>
        <v>70</v>
      </c>
      <c r="Q247" t="s">
        <v>2042</v>
      </c>
      <c r="R247" t="s">
        <v>2043</v>
      </c>
      <c r="S247" s="7">
        <f t="shared" si="13"/>
        <v>41736.208333333336</v>
      </c>
      <c r="T247" s="7">
        <f t="shared" si="1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326</v>
      </c>
      <c r="P248">
        <f t="shared" si="15"/>
        <v>66</v>
      </c>
      <c r="Q248" t="s">
        <v>2040</v>
      </c>
      <c r="R248" t="s">
        <v>2041</v>
      </c>
      <c r="S248" s="7">
        <f t="shared" si="13"/>
        <v>41491.208333333336</v>
      </c>
      <c r="T248" s="7">
        <f t="shared" si="1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933</v>
      </c>
      <c r="P249">
        <f t="shared" si="15"/>
        <v>99</v>
      </c>
      <c r="Q249" t="s">
        <v>2050</v>
      </c>
      <c r="R249" t="s">
        <v>2056</v>
      </c>
      <c r="S249" s="7">
        <f t="shared" si="13"/>
        <v>42726.25</v>
      </c>
      <c r="T249" s="7">
        <f t="shared" si="1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212</v>
      </c>
      <c r="P250">
        <f t="shared" si="15"/>
        <v>61</v>
      </c>
      <c r="Q250" t="s">
        <v>2053</v>
      </c>
      <c r="R250" t="s">
        <v>2064</v>
      </c>
      <c r="S250" s="7">
        <f t="shared" si="13"/>
        <v>42004.25</v>
      </c>
      <c r="T250" s="7">
        <f t="shared" si="1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274</v>
      </c>
      <c r="P251">
        <f t="shared" si="15"/>
        <v>27</v>
      </c>
      <c r="Q251" t="s">
        <v>2050</v>
      </c>
      <c r="R251" t="s">
        <v>2062</v>
      </c>
      <c r="S251" s="7">
        <f t="shared" si="13"/>
        <v>42006.25</v>
      </c>
      <c r="T251" s="7">
        <f t="shared" si="1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3</v>
      </c>
      <c r="P252">
        <f t="shared" si="15"/>
        <v>3</v>
      </c>
      <c r="Q252" t="s">
        <v>2038</v>
      </c>
      <c r="R252" t="s">
        <v>2039</v>
      </c>
      <c r="S252" s="7">
        <f t="shared" si="13"/>
        <v>40203.25</v>
      </c>
      <c r="T252" s="7">
        <f t="shared" si="1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55</v>
      </c>
      <c r="P253">
        <f t="shared" si="15"/>
        <v>39</v>
      </c>
      <c r="Q253" t="s">
        <v>2042</v>
      </c>
      <c r="R253" t="s">
        <v>2043</v>
      </c>
      <c r="S253" s="7">
        <f t="shared" si="13"/>
        <v>41252.25</v>
      </c>
      <c r="T253" s="7">
        <f t="shared" si="1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627</v>
      </c>
      <c r="P254">
        <f t="shared" si="15"/>
        <v>107</v>
      </c>
      <c r="Q254" t="s">
        <v>2042</v>
      </c>
      <c r="R254" t="s">
        <v>2043</v>
      </c>
      <c r="S254" s="7">
        <f t="shared" si="13"/>
        <v>41572.208333333336</v>
      </c>
      <c r="T254" s="7">
        <f t="shared" si="1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90</v>
      </c>
      <c r="P255">
        <f t="shared" si="15"/>
        <v>82</v>
      </c>
      <c r="Q255" t="s">
        <v>2044</v>
      </c>
      <c r="R255" t="s">
        <v>2047</v>
      </c>
      <c r="S255" s="7">
        <f t="shared" si="13"/>
        <v>40641.208333333336</v>
      </c>
      <c r="T255" s="7">
        <f t="shared" si="1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185</v>
      </c>
      <c r="P256">
        <f t="shared" si="15"/>
        <v>97</v>
      </c>
      <c r="Q256" t="s">
        <v>2050</v>
      </c>
      <c r="R256" t="s">
        <v>2051</v>
      </c>
      <c r="S256" s="7">
        <f t="shared" si="13"/>
        <v>42787.25</v>
      </c>
      <c r="T256" s="7">
        <f t="shared" si="1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121</v>
      </c>
      <c r="P257">
        <f t="shared" si="15"/>
        <v>58</v>
      </c>
      <c r="Q257" t="s">
        <v>2038</v>
      </c>
      <c r="R257" t="s">
        <v>2039</v>
      </c>
      <c r="S257" s="7">
        <f t="shared" si="13"/>
        <v>40590.25</v>
      </c>
      <c r="T257" s="7">
        <f t="shared" si="1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24</v>
      </c>
      <c r="P258">
        <f t="shared" si="15"/>
        <v>64</v>
      </c>
      <c r="Q258" t="s">
        <v>2038</v>
      </c>
      <c r="R258" t="s">
        <v>2039</v>
      </c>
      <c r="S258" s="7">
        <f t="shared" si="13"/>
        <v>42393.25</v>
      </c>
      <c r="T258" s="7">
        <f t="shared" si="14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ROUNDUP((E259/D259)*100, 0)</f>
        <v>146</v>
      </c>
      <c r="P259">
        <f t="shared" si="15"/>
        <v>91</v>
      </c>
      <c r="Q259" t="s">
        <v>2042</v>
      </c>
      <c r="R259" t="s">
        <v>2043</v>
      </c>
      <c r="S259" s="7">
        <f t="shared" ref="S259:S322" si="17">(((J259/60)/60)/24)+DATE(1970,1,1)</f>
        <v>41338.25</v>
      </c>
      <c r="T259" s="7">
        <f t="shared" ref="T259:T322" si="18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269</v>
      </c>
      <c r="P260">
        <f t="shared" ref="P260:P323" si="19">ROUNDUP((E260/G260), 0)</f>
        <v>73</v>
      </c>
      <c r="Q260" t="s">
        <v>2042</v>
      </c>
      <c r="R260" t="s">
        <v>2043</v>
      </c>
      <c r="S260" s="7">
        <f t="shared" si="17"/>
        <v>42712.25</v>
      </c>
      <c r="T260" s="7">
        <f t="shared" si="1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598</v>
      </c>
      <c r="P261">
        <f t="shared" si="19"/>
        <v>78</v>
      </c>
      <c r="Q261" t="s">
        <v>2057</v>
      </c>
      <c r="R261" t="s">
        <v>2058</v>
      </c>
      <c r="S261" s="7">
        <f t="shared" si="17"/>
        <v>41251.25</v>
      </c>
      <c r="T261" s="7">
        <f t="shared" si="1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158</v>
      </c>
      <c r="P262">
        <f t="shared" si="19"/>
        <v>39</v>
      </c>
      <c r="Q262" t="s">
        <v>2038</v>
      </c>
      <c r="R262" t="s">
        <v>2039</v>
      </c>
      <c r="S262" s="7">
        <f t="shared" si="17"/>
        <v>41180.208333333336</v>
      </c>
      <c r="T262" s="7">
        <f t="shared" si="1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32</v>
      </c>
      <c r="P263">
        <f t="shared" si="19"/>
        <v>58</v>
      </c>
      <c r="Q263" t="s">
        <v>2038</v>
      </c>
      <c r="R263" t="s">
        <v>2039</v>
      </c>
      <c r="S263" s="7">
        <f t="shared" si="17"/>
        <v>40415.208333333336</v>
      </c>
      <c r="T263" s="7">
        <f t="shared" si="1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314</v>
      </c>
      <c r="P264">
        <f t="shared" si="19"/>
        <v>50</v>
      </c>
      <c r="Q264" t="s">
        <v>2038</v>
      </c>
      <c r="R264" t="s">
        <v>2048</v>
      </c>
      <c r="S264" s="7">
        <f t="shared" si="17"/>
        <v>40638.208333333336</v>
      </c>
      <c r="T264" s="7">
        <f t="shared" si="1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371</v>
      </c>
      <c r="P265">
        <f t="shared" si="19"/>
        <v>55</v>
      </c>
      <c r="Q265" t="s">
        <v>2057</v>
      </c>
      <c r="R265" t="s">
        <v>2058</v>
      </c>
      <c r="S265" s="7">
        <f t="shared" si="17"/>
        <v>40187.25</v>
      </c>
      <c r="T265" s="7">
        <f t="shared" si="1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363</v>
      </c>
      <c r="P266">
        <f t="shared" si="19"/>
        <v>31</v>
      </c>
      <c r="Q266" t="s">
        <v>2042</v>
      </c>
      <c r="R266" t="s">
        <v>2043</v>
      </c>
      <c r="S266" s="7">
        <f t="shared" si="17"/>
        <v>41317.25</v>
      </c>
      <c r="T266" s="7">
        <f t="shared" si="1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124</v>
      </c>
      <c r="P267">
        <f t="shared" si="19"/>
        <v>71</v>
      </c>
      <c r="Q267" t="s">
        <v>2042</v>
      </c>
      <c r="R267" t="s">
        <v>2043</v>
      </c>
      <c r="S267" s="7">
        <f t="shared" si="17"/>
        <v>42372.25</v>
      </c>
      <c r="T267" s="7">
        <f t="shared" si="1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77</v>
      </c>
      <c r="P268">
        <f t="shared" si="19"/>
        <v>27</v>
      </c>
      <c r="Q268" t="s">
        <v>2038</v>
      </c>
      <c r="R268" t="s">
        <v>2061</v>
      </c>
      <c r="S268" s="7">
        <f t="shared" si="17"/>
        <v>41950.25</v>
      </c>
      <c r="T268" s="7">
        <f t="shared" si="1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234</v>
      </c>
      <c r="P269">
        <f t="shared" si="19"/>
        <v>52</v>
      </c>
      <c r="Q269" t="s">
        <v>2042</v>
      </c>
      <c r="R269" t="s">
        <v>2043</v>
      </c>
      <c r="S269" s="7">
        <f t="shared" si="17"/>
        <v>41206.208333333336</v>
      </c>
      <c r="T269" s="7">
        <f t="shared" si="1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181</v>
      </c>
      <c r="P270">
        <f t="shared" si="19"/>
        <v>57</v>
      </c>
      <c r="Q270" t="s">
        <v>2044</v>
      </c>
      <c r="R270" t="s">
        <v>2045</v>
      </c>
      <c r="S270" s="7">
        <f t="shared" si="17"/>
        <v>41186.208333333336</v>
      </c>
      <c r="T270" s="7">
        <f t="shared" si="1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253</v>
      </c>
      <c r="P271">
        <f t="shared" si="19"/>
        <v>102</v>
      </c>
      <c r="Q271" t="s">
        <v>2044</v>
      </c>
      <c r="R271" t="s">
        <v>2063</v>
      </c>
      <c r="S271" s="7">
        <f t="shared" si="17"/>
        <v>43496.25</v>
      </c>
      <c r="T271" s="7">
        <f t="shared" si="1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28</v>
      </c>
      <c r="P272">
        <f t="shared" si="19"/>
        <v>26</v>
      </c>
      <c r="Q272" t="s">
        <v>2053</v>
      </c>
      <c r="R272" t="s">
        <v>2054</v>
      </c>
      <c r="S272" s="7">
        <f t="shared" si="17"/>
        <v>40514.25</v>
      </c>
      <c r="T272" s="7">
        <f t="shared" si="1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2</v>
      </c>
      <c r="P273">
        <f t="shared" si="19"/>
        <v>33</v>
      </c>
      <c r="Q273" t="s">
        <v>2057</v>
      </c>
      <c r="R273" t="s">
        <v>2058</v>
      </c>
      <c r="S273" s="7">
        <f t="shared" si="17"/>
        <v>42345.25</v>
      </c>
      <c r="T273" s="7">
        <f t="shared" si="1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305</v>
      </c>
      <c r="P274">
        <f t="shared" si="19"/>
        <v>83</v>
      </c>
      <c r="Q274" t="s">
        <v>2042</v>
      </c>
      <c r="R274" t="s">
        <v>2043</v>
      </c>
      <c r="S274" s="7">
        <f t="shared" si="17"/>
        <v>43656.208333333328</v>
      </c>
      <c r="T274" s="7">
        <f t="shared" si="1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138</v>
      </c>
      <c r="P275">
        <f t="shared" si="19"/>
        <v>38</v>
      </c>
      <c r="Q275" t="s">
        <v>2042</v>
      </c>
      <c r="R275" t="s">
        <v>2043</v>
      </c>
      <c r="S275" s="7">
        <f t="shared" si="17"/>
        <v>42995.208333333328</v>
      </c>
      <c r="T275" s="7">
        <f t="shared" si="1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33</v>
      </c>
      <c r="P276">
        <f t="shared" si="19"/>
        <v>52</v>
      </c>
      <c r="Q276" t="s">
        <v>2042</v>
      </c>
      <c r="R276" t="s">
        <v>2043</v>
      </c>
      <c r="S276" s="7">
        <f t="shared" si="17"/>
        <v>43045.25</v>
      </c>
      <c r="T276" s="7">
        <f t="shared" si="1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242</v>
      </c>
      <c r="P277">
        <f t="shared" si="19"/>
        <v>82</v>
      </c>
      <c r="Q277" t="s">
        <v>2050</v>
      </c>
      <c r="R277" t="s">
        <v>2062</v>
      </c>
      <c r="S277" s="7">
        <f t="shared" si="17"/>
        <v>43561.208333333328</v>
      </c>
      <c r="T277" s="7">
        <f t="shared" si="1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97</v>
      </c>
      <c r="P278">
        <f t="shared" si="19"/>
        <v>41</v>
      </c>
      <c r="Q278" t="s">
        <v>2053</v>
      </c>
      <c r="R278" t="s">
        <v>2054</v>
      </c>
      <c r="S278" s="7">
        <f t="shared" si="17"/>
        <v>41018.208333333336</v>
      </c>
      <c r="T278" s="7">
        <f t="shared" si="1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1067</v>
      </c>
      <c r="P279">
        <f t="shared" si="19"/>
        <v>90</v>
      </c>
      <c r="Q279" t="s">
        <v>2042</v>
      </c>
      <c r="R279" t="s">
        <v>2043</v>
      </c>
      <c r="S279" s="7">
        <f t="shared" si="17"/>
        <v>40378.208333333336</v>
      </c>
      <c r="T279" s="7">
        <f t="shared" si="1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326</v>
      </c>
      <c r="P280">
        <f t="shared" si="19"/>
        <v>97</v>
      </c>
      <c r="Q280" t="s">
        <v>2040</v>
      </c>
      <c r="R280" t="s">
        <v>2041</v>
      </c>
      <c r="S280" s="7">
        <f t="shared" si="17"/>
        <v>41239.25</v>
      </c>
      <c r="T280" s="7">
        <f t="shared" si="1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171</v>
      </c>
      <c r="P281">
        <f t="shared" si="19"/>
        <v>26</v>
      </c>
      <c r="Q281" t="s">
        <v>2042</v>
      </c>
      <c r="R281" t="s">
        <v>2043</v>
      </c>
      <c r="S281" s="7">
        <f t="shared" si="17"/>
        <v>43346.208333333328</v>
      </c>
      <c r="T281" s="7">
        <f t="shared" si="1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582</v>
      </c>
      <c r="P282">
        <f t="shared" si="19"/>
        <v>37</v>
      </c>
      <c r="Q282" t="s">
        <v>2044</v>
      </c>
      <c r="R282" t="s">
        <v>2052</v>
      </c>
      <c r="S282" s="7">
        <f t="shared" si="17"/>
        <v>43060.25</v>
      </c>
      <c r="T282" s="7">
        <f t="shared" si="1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92</v>
      </c>
      <c r="P283">
        <f t="shared" si="19"/>
        <v>74</v>
      </c>
      <c r="Q283" t="s">
        <v>2042</v>
      </c>
      <c r="R283" t="s">
        <v>2043</v>
      </c>
      <c r="S283" s="7">
        <f t="shared" si="17"/>
        <v>40979.25</v>
      </c>
      <c r="T283" s="7">
        <f t="shared" si="1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109</v>
      </c>
      <c r="P284">
        <f t="shared" si="19"/>
        <v>69</v>
      </c>
      <c r="Q284" t="s">
        <v>2044</v>
      </c>
      <c r="R284" t="s">
        <v>2063</v>
      </c>
      <c r="S284" s="7">
        <f t="shared" si="17"/>
        <v>42701.25</v>
      </c>
      <c r="T284" s="7">
        <f t="shared" si="1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19</v>
      </c>
      <c r="P285">
        <f t="shared" si="19"/>
        <v>53</v>
      </c>
      <c r="Q285" t="s">
        <v>2038</v>
      </c>
      <c r="R285" t="s">
        <v>2039</v>
      </c>
      <c r="S285" s="7">
        <f t="shared" si="17"/>
        <v>42520.208333333328</v>
      </c>
      <c r="T285" s="7">
        <f t="shared" si="1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84</v>
      </c>
      <c r="P286">
        <f t="shared" si="19"/>
        <v>62</v>
      </c>
      <c r="Q286" t="s">
        <v>2040</v>
      </c>
      <c r="R286" t="s">
        <v>2041</v>
      </c>
      <c r="S286" s="7">
        <f t="shared" si="17"/>
        <v>41030.208333333336</v>
      </c>
      <c r="T286" s="7">
        <f t="shared" si="1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707</v>
      </c>
      <c r="P287">
        <f t="shared" si="19"/>
        <v>26</v>
      </c>
      <c r="Q287" t="s">
        <v>2042</v>
      </c>
      <c r="R287" t="s">
        <v>2043</v>
      </c>
      <c r="S287" s="7">
        <f t="shared" si="17"/>
        <v>42623.208333333328</v>
      </c>
      <c r="T287" s="7">
        <f t="shared" si="1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18</v>
      </c>
      <c r="P288">
        <f t="shared" si="19"/>
        <v>107</v>
      </c>
      <c r="Q288" t="s">
        <v>2042</v>
      </c>
      <c r="R288" t="s">
        <v>2043</v>
      </c>
      <c r="S288" s="7">
        <f t="shared" si="17"/>
        <v>42697.25</v>
      </c>
      <c r="T288" s="7">
        <f t="shared" si="1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210</v>
      </c>
      <c r="P289">
        <f t="shared" si="19"/>
        <v>76</v>
      </c>
      <c r="Q289" t="s">
        <v>2038</v>
      </c>
      <c r="R289" t="s">
        <v>2046</v>
      </c>
      <c r="S289" s="7">
        <f t="shared" si="17"/>
        <v>42122.208333333328</v>
      </c>
      <c r="T289" s="7">
        <f t="shared" si="1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98</v>
      </c>
      <c r="P290">
        <f t="shared" si="19"/>
        <v>40</v>
      </c>
      <c r="Q290" t="s">
        <v>2038</v>
      </c>
      <c r="R290" t="s">
        <v>2060</v>
      </c>
      <c r="S290" s="7">
        <f t="shared" si="17"/>
        <v>40982.208333333336</v>
      </c>
      <c r="T290" s="7">
        <f t="shared" si="1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1685</v>
      </c>
      <c r="P291">
        <f t="shared" si="19"/>
        <v>40</v>
      </c>
      <c r="Q291" t="s">
        <v>2042</v>
      </c>
      <c r="R291" t="s">
        <v>2043</v>
      </c>
      <c r="S291" s="7">
        <f t="shared" si="17"/>
        <v>42219.208333333328</v>
      </c>
      <c r="T291" s="7">
        <f t="shared" si="1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55</v>
      </c>
      <c r="P292">
        <f t="shared" si="19"/>
        <v>102</v>
      </c>
      <c r="Q292" t="s">
        <v>2044</v>
      </c>
      <c r="R292" t="s">
        <v>2045</v>
      </c>
      <c r="S292" s="7">
        <f t="shared" si="17"/>
        <v>41404.208333333336</v>
      </c>
      <c r="T292" s="7">
        <f t="shared" si="1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457</v>
      </c>
      <c r="P293">
        <f t="shared" si="19"/>
        <v>77</v>
      </c>
      <c r="Q293" t="s">
        <v>2040</v>
      </c>
      <c r="R293" t="s">
        <v>2041</v>
      </c>
      <c r="S293" s="7">
        <f t="shared" si="17"/>
        <v>40831.208333333336</v>
      </c>
      <c r="T293" s="7">
        <f t="shared" si="1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10</v>
      </c>
      <c r="P294">
        <f t="shared" si="19"/>
        <v>72</v>
      </c>
      <c r="Q294" t="s">
        <v>2036</v>
      </c>
      <c r="R294" t="s">
        <v>2037</v>
      </c>
      <c r="S294" s="7">
        <f t="shared" si="17"/>
        <v>40984.208333333336</v>
      </c>
      <c r="T294" s="7">
        <f t="shared" si="1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17</v>
      </c>
      <c r="P295">
        <f t="shared" si="19"/>
        <v>34</v>
      </c>
      <c r="Q295" t="s">
        <v>2042</v>
      </c>
      <c r="R295" t="s">
        <v>2043</v>
      </c>
      <c r="S295" s="7">
        <f t="shared" si="17"/>
        <v>40456.208333333336</v>
      </c>
      <c r="T295" s="7">
        <f t="shared" si="1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1340</v>
      </c>
      <c r="P296">
        <f t="shared" si="19"/>
        <v>44</v>
      </c>
      <c r="Q296" t="s">
        <v>2042</v>
      </c>
      <c r="R296" t="s">
        <v>2043</v>
      </c>
      <c r="S296" s="7">
        <f t="shared" si="17"/>
        <v>43399.208333333328</v>
      </c>
      <c r="T296" s="7">
        <f t="shared" si="1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36</v>
      </c>
      <c r="P297">
        <f t="shared" si="19"/>
        <v>37</v>
      </c>
      <c r="Q297" t="s">
        <v>2042</v>
      </c>
      <c r="R297" t="s">
        <v>2043</v>
      </c>
      <c r="S297" s="7">
        <f t="shared" si="17"/>
        <v>41562.208333333336</v>
      </c>
      <c r="T297" s="7">
        <f t="shared" si="1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55</v>
      </c>
      <c r="P298">
        <f t="shared" si="19"/>
        <v>89</v>
      </c>
      <c r="Q298" t="s">
        <v>2042</v>
      </c>
      <c r="R298" t="s">
        <v>2043</v>
      </c>
      <c r="S298" s="7">
        <f t="shared" si="17"/>
        <v>43493.25</v>
      </c>
      <c r="T298" s="7">
        <f t="shared" si="1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95</v>
      </c>
      <c r="P299">
        <f t="shared" si="19"/>
        <v>66</v>
      </c>
      <c r="Q299" t="s">
        <v>2042</v>
      </c>
      <c r="R299" t="s">
        <v>2043</v>
      </c>
      <c r="S299" s="7">
        <f t="shared" si="17"/>
        <v>41653.25</v>
      </c>
      <c r="T299" s="7">
        <f t="shared" si="1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144</v>
      </c>
      <c r="P300">
        <f t="shared" si="19"/>
        <v>70</v>
      </c>
      <c r="Q300" t="s">
        <v>2038</v>
      </c>
      <c r="R300" t="s">
        <v>2039</v>
      </c>
      <c r="S300" s="7">
        <f t="shared" si="17"/>
        <v>42426.25</v>
      </c>
      <c r="T300" s="7">
        <f t="shared" si="1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52</v>
      </c>
      <c r="P301">
        <f t="shared" si="19"/>
        <v>40</v>
      </c>
      <c r="Q301" t="s">
        <v>2036</v>
      </c>
      <c r="R301" t="s">
        <v>2037</v>
      </c>
      <c r="S301" s="7">
        <f t="shared" si="17"/>
        <v>42432.25</v>
      </c>
      <c r="T301" s="7">
        <f t="shared" si="1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5</v>
      </c>
      <c r="P302">
        <f t="shared" si="19"/>
        <v>5</v>
      </c>
      <c r="Q302" t="s">
        <v>2050</v>
      </c>
      <c r="R302" t="s">
        <v>2051</v>
      </c>
      <c r="S302" s="7">
        <f t="shared" si="17"/>
        <v>42977.208333333328</v>
      </c>
      <c r="T302" s="7">
        <f t="shared" si="1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1345</v>
      </c>
      <c r="P303">
        <f t="shared" si="19"/>
        <v>42</v>
      </c>
      <c r="Q303" t="s">
        <v>2044</v>
      </c>
      <c r="R303" t="s">
        <v>2045</v>
      </c>
      <c r="S303" s="7">
        <f t="shared" si="17"/>
        <v>42061.25</v>
      </c>
      <c r="T303" s="7">
        <f t="shared" si="1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32</v>
      </c>
      <c r="P304">
        <f t="shared" si="19"/>
        <v>99</v>
      </c>
      <c r="Q304" t="s">
        <v>2042</v>
      </c>
      <c r="R304" t="s">
        <v>2043</v>
      </c>
      <c r="S304" s="7">
        <f t="shared" si="17"/>
        <v>43345.208333333328</v>
      </c>
      <c r="T304" s="7">
        <f t="shared" si="1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83</v>
      </c>
      <c r="P305">
        <f t="shared" si="19"/>
        <v>88</v>
      </c>
      <c r="Q305" t="s">
        <v>2038</v>
      </c>
      <c r="R305" t="s">
        <v>2048</v>
      </c>
      <c r="S305" s="7">
        <f t="shared" si="17"/>
        <v>42376.25</v>
      </c>
      <c r="T305" s="7">
        <f t="shared" si="1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547</v>
      </c>
      <c r="P306">
        <f t="shared" si="19"/>
        <v>81</v>
      </c>
      <c r="Q306" t="s">
        <v>2044</v>
      </c>
      <c r="R306" t="s">
        <v>2045</v>
      </c>
      <c r="S306" s="7">
        <f t="shared" si="17"/>
        <v>42589.208333333328</v>
      </c>
      <c r="T306" s="7">
        <f t="shared" si="1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287</v>
      </c>
      <c r="P307">
        <f t="shared" si="19"/>
        <v>95</v>
      </c>
      <c r="Q307" t="s">
        <v>2042</v>
      </c>
      <c r="R307" t="s">
        <v>2043</v>
      </c>
      <c r="S307" s="7">
        <f t="shared" si="17"/>
        <v>42448.208333333328</v>
      </c>
      <c r="T307" s="7">
        <f t="shared" si="1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8</v>
      </c>
      <c r="P308">
        <f t="shared" si="19"/>
        <v>74</v>
      </c>
      <c r="Q308" t="s">
        <v>2042</v>
      </c>
      <c r="R308" t="s">
        <v>2043</v>
      </c>
      <c r="S308" s="7">
        <f t="shared" si="17"/>
        <v>42930.208333333328</v>
      </c>
      <c r="T308" s="7">
        <f t="shared" si="1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133</v>
      </c>
      <c r="P309">
        <f t="shared" si="19"/>
        <v>66</v>
      </c>
      <c r="Q309" t="s">
        <v>2050</v>
      </c>
      <c r="R309" t="s">
        <v>2056</v>
      </c>
      <c r="S309" s="7">
        <f t="shared" si="17"/>
        <v>41066.208333333336</v>
      </c>
      <c r="T309" s="7">
        <f t="shared" si="1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75</v>
      </c>
      <c r="P310">
        <f t="shared" si="19"/>
        <v>110</v>
      </c>
      <c r="Q310" t="s">
        <v>2042</v>
      </c>
      <c r="R310" t="s">
        <v>2043</v>
      </c>
      <c r="S310" s="7">
        <f t="shared" si="17"/>
        <v>40651.208333333336</v>
      </c>
      <c r="T310" s="7">
        <f t="shared" si="1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76</v>
      </c>
      <c r="P311">
        <f t="shared" si="19"/>
        <v>42</v>
      </c>
      <c r="Q311" t="s">
        <v>2038</v>
      </c>
      <c r="R311" t="s">
        <v>2048</v>
      </c>
      <c r="S311" s="7">
        <f t="shared" si="17"/>
        <v>40807.208333333336</v>
      </c>
      <c r="T311" s="7">
        <f t="shared" si="1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21</v>
      </c>
      <c r="P312">
        <f t="shared" si="19"/>
        <v>100</v>
      </c>
      <c r="Q312" t="s">
        <v>2053</v>
      </c>
      <c r="R312" t="s">
        <v>2054</v>
      </c>
      <c r="S312" s="7">
        <f t="shared" si="17"/>
        <v>40277.208333333336</v>
      </c>
      <c r="T312" s="7">
        <f t="shared" si="1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204</v>
      </c>
      <c r="P313">
        <f t="shared" si="19"/>
        <v>106</v>
      </c>
      <c r="Q313" t="s">
        <v>2042</v>
      </c>
      <c r="R313" t="s">
        <v>2043</v>
      </c>
      <c r="S313" s="7">
        <f t="shared" si="17"/>
        <v>40590.25</v>
      </c>
      <c r="T313" s="7">
        <f t="shared" si="1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311</v>
      </c>
      <c r="P314">
        <f t="shared" si="19"/>
        <v>49</v>
      </c>
      <c r="Q314" t="s">
        <v>2042</v>
      </c>
      <c r="R314" t="s">
        <v>2043</v>
      </c>
      <c r="S314" s="7">
        <f t="shared" si="17"/>
        <v>41572.208333333336</v>
      </c>
      <c r="T314" s="7">
        <f t="shared" si="1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396</v>
      </c>
      <c r="P315">
        <f t="shared" si="19"/>
        <v>39</v>
      </c>
      <c r="Q315" t="s">
        <v>2038</v>
      </c>
      <c r="R315" t="s">
        <v>2039</v>
      </c>
      <c r="S315" s="7">
        <f t="shared" si="17"/>
        <v>40966.25</v>
      </c>
      <c r="T315" s="7">
        <f t="shared" si="1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295</v>
      </c>
      <c r="P316">
        <f t="shared" si="19"/>
        <v>32</v>
      </c>
      <c r="Q316" t="s">
        <v>2044</v>
      </c>
      <c r="R316" t="s">
        <v>2045</v>
      </c>
      <c r="S316" s="7">
        <f t="shared" si="17"/>
        <v>43536.208333333328</v>
      </c>
      <c r="T316" s="7">
        <f t="shared" si="1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34</v>
      </c>
      <c r="P317">
        <f t="shared" si="19"/>
        <v>104</v>
      </c>
      <c r="Q317" t="s">
        <v>2042</v>
      </c>
      <c r="R317" t="s">
        <v>2043</v>
      </c>
      <c r="S317" s="7">
        <f t="shared" si="17"/>
        <v>41783.208333333336</v>
      </c>
      <c r="T317" s="7">
        <f t="shared" si="1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67</v>
      </c>
      <c r="P318">
        <f t="shared" si="19"/>
        <v>60</v>
      </c>
      <c r="Q318" t="s">
        <v>2036</v>
      </c>
      <c r="R318" t="s">
        <v>2037</v>
      </c>
      <c r="S318" s="7">
        <f t="shared" si="17"/>
        <v>43788.25</v>
      </c>
      <c r="T318" s="7">
        <f t="shared" si="1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20</v>
      </c>
      <c r="P319">
        <f t="shared" si="19"/>
        <v>43</v>
      </c>
      <c r="Q319" t="s">
        <v>2042</v>
      </c>
      <c r="R319" t="s">
        <v>2043</v>
      </c>
      <c r="S319" s="7">
        <f t="shared" si="17"/>
        <v>42869.208333333328</v>
      </c>
      <c r="T319" s="7">
        <f t="shared" si="1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16</v>
      </c>
      <c r="P320">
        <f t="shared" si="19"/>
        <v>54</v>
      </c>
      <c r="Q320" t="s">
        <v>2038</v>
      </c>
      <c r="R320" t="s">
        <v>2039</v>
      </c>
      <c r="S320" s="7">
        <f t="shared" si="17"/>
        <v>41684.25</v>
      </c>
      <c r="T320" s="7">
        <f t="shared" si="1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39</v>
      </c>
      <c r="P321">
        <f t="shared" si="19"/>
        <v>51</v>
      </c>
      <c r="Q321" t="s">
        <v>2040</v>
      </c>
      <c r="R321" t="s">
        <v>2041</v>
      </c>
      <c r="S321" s="7">
        <f t="shared" si="17"/>
        <v>40402.208333333336</v>
      </c>
      <c r="T321" s="7">
        <f t="shared" si="1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10</v>
      </c>
      <c r="P322">
        <f t="shared" si="19"/>
        <v>102</v>
      </c>
      <c r="Q322" t="s">
        <v>2050</v>
      </c>
      <c r="R322" t="s">
        <v>2056</v>
      </c>
      <c r="S322" s="7">
        <f t="shared" si="17"/>
        <v>40673.208333333336</v>
      </c>
      <c r="T322" s="7">
        <f t="shared" si="1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ROUNDUP((E323/D323)*100, 0)</f>
        <v>95</v>
      </c>
      <c r="P323">
        <f t="shared" si="19"/>
        <v>66</v>
      </c>
      <c r="Q323" t="s">
        <v>2044</v>
      </c>
      <c r="R323" t="s">
        <v>2055</v>
      </c>
      <c r="S323" s="7">
        <f t="shared" ref="S323:S386" si="21">(((J323/60)/60)/24)+DATE(1970,1,1)</f>
        <v>40634.208333333336</v>
      </c>
      <c r="T323" s="7">
        <f t="shared" ref="T323:T386" si="22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167</v>
      </c>
      <c r="P324">
        <f t="shared" ref="P324:P387" si="23">ROUNDUP((E324/G324), 0)</f>
        <v>38</v>
      </c>
      <c r="Q324" t="s">
        <v>2042</v>
      </c>
      <c r="R324" t="s">
        <v>2043</v>
      </c>
      <c r="S324" s="7">
        <f t="shared" si="21"/>
        <v>40507.25</v>
      </c>
      <c r="T324" s="7">
        <f t="shared" si="22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25</v>
      </c>
      <c r="P325">
        <f t="shared" si="23"/>
        <v>83</v>
      </c>
      <c r="Q325" t="s">
        <v>2044</v>
      </c>
      <c r="R325" t="s">
        <v>2045</v>
      </c>
      <c r="S325" s="7">
        <f t="shared" si="21"/>
        <v>41725.208333333336</v>
      </c>
      <c r="T325" s="7">
        <f t="shared" si="22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165</v>
      </c>
      <c r="P326">
        <f t="shared" si="23"/>
        <v>38</v>
      </c>
      <c r="Q326" t="s">
        <v>2042</v>
      </c>
      <c r="R326" t="s">
        <v>2043</v>
      </c>
      <c r="S326" s="7">
        <f t="shared" si="21"/>
        <v>42176.208333333328</v>
      </c>
      <c r="T326" s="7">
        <f t="shared" si="22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91</v>
      </c>
      <c r="P327">
        <f t="shared" si="23"/>
        <v>81</v>
      </c>
      <c r="Q327" t="s">
        <v>2042</v>
      </c>
      <c r="R327" t="s">
        <v>2043</v>
      </c>
      <c r="S327" s="7">
        <f t="shared" si="21"/>
        <v>43267.208333333328</v>
      </c>
      <c r="T327" s="7">
        <f t="shared" si="22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47</v>
      </c>
      <c r="P328">
        <f t="shared" si="23"/>
        <v>26</v>
      </c>
      <c r="Q328" t="s">
        <v>2044</v>
      </c>
      <c r="R328" t="s">
        <v>2052</v>
      </c>
      <c r="S328" s="7">
        <f t="shared" si="21"/>
        <v>42364.25</v>
      </c>
      <c r="T328" s="7">
        <f t="shared" si="22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39</v>
      </c>
      <c r="P329">
        <f t="shared" si="23"/>
        <v>31</v>
      </c>
      <c r="Q329" t="s">
        <v>2042</v>
      </c>
      <c r="R329" t="s">
        <v>2043</v>
      </c>
      <c r="S329" s="7">
        <f t="shared" si="21"/>
        <v>43705.208333333328</v>
      </c>
      <c r="T329" s="7">
        <f t="shared" si="22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134</v>
      </c>
      <c r="P330">
        <f t="shared" si="23"/>
        <v>55</v>
      </c>
      <c r="Q330" t="s">
        <v>2038</v>
      </c>
      <c r="R330" t="s">
        <v>2039</v>
      </c>
      <c r="S330" s="7">
        <f t="shared" si="21"/>
        <v>43434.25</v>
      </c>
      <c r="T330" s="7">
        <f t="shared" si="22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23</v>
      </c>
      <c r="P331">
        <f t="shared" si="23"/>
        <v>102</v>
      </c>
      <c r="Q331" t="s">
        <v>2053</v>
      </c>
      <c r="R331" t="s">
        <v>2054</v>
      </c>
      <c r="S331" s="7">
        <f t="shared" si="21"/>
        <v>42716.25</v>
      </c>
      <c r="T331" s="7">
        <f t="shared" si="22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185</v>
      </c>
      <c r="P332">
        <f t="shared" si="23"/>
        <v>46</v>
      </c>
      <c r="Q332" t="s">
        <v>2044</v>
      </c>
      <c r="R332" t="s">
        <v>2045</v>
      </c>
      <c r="S332" s="7">
        <f t="shared" si="21"/>
        <v>43077.25</v>
      </c>
      <c r="T332" s="7">
        <f t="shared" si="22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444</v>
      </c>
      <c r="P333">
        <f t="shared" si="23"/>
        <v>78</v>
      </c>
      <c r="Q333" t="s">
        <v>2036</v>
      </c>
      <c r="R333" t="s">
        <v>2037</v>
      </c>
      <c r="S333" s="7">
        <f t="shared" si="21"/>
        <v>40896.25</v>
      </c>
      <c r="T333" s="7">
        <f t="shared" si="22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200</v>
      </c>
      <c r="P334">
        <f t="shared" si="23"/>
        <v>89</v>
      </c>
      <c r="Q334" t="s">
        <v>2040</v>
      </c>
      <c r="R334" t="s">
        <v>2049</v>
      </c>
      <c r="S334" s="7">
        <f t="shared" si="21"/>
        <v>41361.208333333336</v>
      </c>
      <c r="T334" s="7">
        <f t="shared" si="22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124</v>
      </c>
      <c r="P335">
        <f t="shared" si="23"/>
        <v>48</v>
      </c>
      <c r="Q335" t="s">
        <v>2042</v>
      </c>
      <c r="R335" t="s">
        <v>2043</v>
      </c>
      <c r="S335" s="7">
        <f t="shared" si="21"/>
        <v>43424.25</v>
      </c>
      <c r="T335" s="7">
        <f t="shared" si="22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187</v>
      </c>
      <c r="P336">
        <f t="shared" si="23"/>
        <v>111</v>
      </c>
      <c r="Q336" t="s">
        <v>2038</v>
      </c>
      <c r="R336" t="s">
        <v>2039</v>
      </c>
      <c r="S336" s="7">
        <f t="shared" si="21"/>
        <v>43110.25</v>
      </c>
      <c r="T336" s="7">
        <f t="shared" si="22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115</v>
      </c>
      <c r="P337">
        <f t="shared" si="23"/>
        <v>88</v>
      </c>
      <c r="Q337" t="s">
        <v>2038</v>
      </c>
      <c r="R337" t="s">
        <v>2039</v>
      </c>
      <c r="S337" s="7">
        <f t="shared" si="21"/>
        <v>43784.25</v>
      </c>
      <c r="T337" s="7">
        <f t="shared" si="22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98</v>
      </c>
      <c r="P338">
        <f t="shared" si="23"/>
        <v>64</v>
      </c>
      <c r="Q338" t="s">
        <v>2038</v>
      </c>
      <c r="R338" t="s">
        <v>2039</v>
      </c>
      <c r="S338" s="7">
        <f t="shared" si="21"/>
        <v>40527.25</v>
      </c>
      <c r="T338" s="7">
        <f t="shared" si="22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123</v>
      </c>
      <c r="P339">
        <f t="shared" si="23"/>
        <v>106</v>
      </c>
      <c r="Q339" t="s">
        <v>2042</v>
      </c>
      <c r="R339" t="s">
        <v>2043</v>
      </c>
      <c r="S339" s="7">
        <f t="shared" si="21"/>
        <v>43780.25</v>
      </c>
      <c r="T339" s="7">
        <f t="shared" si="22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180</v>
      </c>
      <c r="P340">
        <f t="shared" si="23"/>
        <v>74</v>
      </c>
      <c r="Q340" t="s">
        <v>2042</v>
      </c>
      <c r="R340" t="s">
        <v>2043</v>
      </c>
      <c r="S340" s="7">
        <f t="shared" si="21"/>
        <v>40821.208333333336</v>
      </c>
      <c r="T340" s="7">
        <f t="shared" si="22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80</v>
      </c>
      <c r="P341">
        <f t="shared" si="23"/>
        <v>85</v>
      </c>
      <c r="Q341" t="s">
        <v>2042</v>
      </c>
      <c r="R341" t="s">
        <v>2043</v>
      </c>
      <c r="S341" s="7">
        <f t="shared" si="21"/>
        <v>42949.208333333328</v>
      </c>
      <c r="T341" s="7">
        <f t="shared" si="22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95</v>
      </c>
      <c r="P342">
        <f t="shared" si="23"/>
        <v>89</v>
      </c>
      <c r="Q342" t="s">
        <v>2057</v>
      </c>
      <c r="R342" t="s">
        <v>2058</v>
      </c>
      <c r="S342" s="7">
        <f t="shared" si="21"/>
        <v>40889.25</v>
      </c>
      <c r="T342" s="7">
        <f t="shared" si="22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85</v>
      </c>
      <c r="P343">
        <f t="shared" si="23"/>
        <v>77</v>
      </c>
      <c r="Q343" t="s">
        <v>2038</v>
      </c>
      <c r="R343" t="s">
        <v>2048</v>
      </c>
      <c r="S343" s="7">
        <f t="shared" si="21"/>
        <v>42244.208333333328</v>
      </c>
      <c r="T343" s="7">
        <f t="shared" si="22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67</v>
      </c>
      <c r="P344">
        <f t="shared" si="23"/>
        <v>98</v>
      </c>
      <c r="Q344" t="s">
        <v>2042</v>
      </c>
      <c r="R344" t="s">
        <v>2043</v>
      </c>
      <c r="S344" s="7">
        <f t="shared" si="21"/>
        <v>41475.208333333336</v>
      </c>
      <c r="T344" s="7">
        <f t="shared" si="22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54</v>
      </c>
      <c r="P345">
        <f t="shared" si="23"/>
        <v>34</v>
      </c>
      <c r="Q345" t="s">
        <v>2042</v>
      </c>
      <c r="R345" t="s">
        <v>2043</v>
      </c>
      <c r="S345" s="7">
        <f t="shared" si="21"/>
        <v>41597.25</v>
      </c>
      <c r="T345" s="7">
        <f t="shared" si="22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42</v>
      </c>
      <c r="P346">
        <f t="shared" si="23"/>
        <v>100</v>
      </c>
      <c r="Q346" t="s">
        <v>2053</v>
      </c>
      <c r="R346" t="s">
        <v>2054</v>
      </c>
      <c r="S346" s="7">
        <f t="shared" si="21"/>
        <v>43122.25</v>
      </c>
      <c r="T346" s="7">
        <f t="shared" si="22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15</v>
      </c>
      <c r="P347">
        <f t="shared" si="23"/>
        <v>70</v>
      </c>
      <c r="Q347" t="s">
        <v>2044</v>
      </c>
      <c r="R347" t="s">
        <v>2047</v>
      </c>
      <c r="S347" s="7">
        <f t="shared" si="21"/>
        <v>42194.208333333328</v>
      </c>
      <c r="T347" s="7">
        <f t="shared" si="22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35</v>
      </c>
      <c r="P348">
        <f t="shared" si="23"/>
        <v>111</v>
      </c>
      <c r="Q348" t="s">
        <v>2038</v>
      </c>
      <c r="R348" t="s">
        <v>2048</v>
      </c>
      <c r="S348" s="7">
        <f t="shared" si="21"/>
        <v>42971.208333333328</v>
      </c>
      <c r="T348" s="7">
        <f t="shared" si="22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1401</v>
      </c>
      <c r="P349">
        <f t="shared" si="23"/>
        <v>67</v>
      </c>
      <c r="Q349" t="s">
        <v>2040</v>
      </c>
      <c r="R349" t="s">
        <v>2041</v>
      </c>
      <c r="S349" s="7">
        <f t="shared" si="21"/>
        <v>42046.25</v>
      </c>
      <c r="T349" s="7">
        <f t="shared" si="22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72</v>
      </c>
      <c r="P350">
        <f t="shared" si="23"/>
        <v>42</v>
      </c>
      <c r="Q350" t="s">
        <v>2036</v>
      </c>
      <c r="R350" t="s">
        <v>2037</v>
      </c>
      <c r="S350" s="7">
        <f t="shared" si="21"/>
        <v>42782.25</v>
      </c>
      <c r="T350" s="7">
        <f t="shared" si="22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54</v>
      </c>
      <c r="P351">
        <f t="shared" si="23"/>
        <v>104</v>
      </c>
      <c r="Q351" t="s">
        <v>2042</v>
      </c>
      <c r="R351" t="s">
        <v>2043</v>
      </c>
      <c r="S351" s="7">
        <f t="shared" si="21"/>
        <v>42930.208333333328</v>
      </c>
      <c r="T351" s="7">
        <f t="shared" si="22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5</v>
      </c>
      <c r="P352">
        <f t="shared" si="23"/>
        <v>5</v>
      </c>
      <c r="Q352" t="s">
        <v>2038</v>
      </c>
      <c r="R352" t="s">
        <v>2061</v>
      </c>
      <c r="S352" s="7">
        <f t="shared" si="21"/>
        <v>42144.208333333328</v>
      </c>
      <c r="T352" s="7">
        <f t="shared" si="22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128</v>
      </c>
      <c r="P353">
        <f t="shared" si="23"/>
        <v>48</v>
      </c>
      <c r="Q353" t="s">
        <v>2038</v>
      </c>
      <c r="R353" t="s">
        <v>2039</v>
      </c>
      <c r="S353" s="7">
        <f t="shared" si="21"/>
        <v>42240.208333333328</v>
      </c>
      <c r="T353" s="7">
        <f t="shared" si="22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35</v>
      </c>
      <c r="P354">
        <f t="shared" si="23"/>
        <v>30</v>
      </c>
      <c r="Q354" t="s">
        <v>2042</v>
      </c>
      <c r="R354" t="s">
        <v>2043</v>
      </c>
      <c r="S354" s="7">
        <f t="shared" si="21"/>
        <v>42315.25</v>
      </c>
      <c r="T354" s="7">
        <f t="shared" si="22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411</v>
      </c>
      <c r="P355">
        <f t="shared" si="23"/>
        <v>82</v>
      </c>
      <c r="Q355" t="s">
        <v>2042</v>
      </c>
      <c r="R355" t="s">
        <v>2043</v>
      </c>
      <c r="S355" s="7">
        <f t="shared" si="21"/>
        <v>43651.208333333328</v>
      </c>
      <c r="T355" s="7">
        <f t="shared" si="22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124</v>
      </c>
      <c r="P356">
        <f t="shared" si="23"/>
        <v>95</v>
      </c>
      <c r="Q356" t="s">
        <v>2044</v>
      </c>
      <c r="R356" t="s">
        <v>2045</v>
      </c>
      <c r="S356" s="7">
        <f t="shared" si="21"/>
        <v>41520.208333333336</v>
      </c>
      <c r="T356" s="7">
        <f t="shared" si="22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59</v>
      </c>
      <c r="P357">
        <f t="shared" si="23"/>
        <v>27</v>
      </c>
      <c r="Q357" t="s">
        <v>2040</v>
      </c>
      <c r="R357" t="s">
        <v>2049</v>
      </c>
      <c r="S357" s="7">
        <f t="shared" si="21"/>
        <v>42757.25</v>
      </c>
      <c r="T357" s="7">
        <f t="shared" si="22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37</v>
      </c>
      <c r="P358">
        <f t="shared" si="23"/>
        <v>86</v>
      </c>
      <c r="Q358" t="s">
        <v>2042</v>
      </c>
      <c r="R358" t="s">
        <v>2043</v>
      </c>
      <c r="S358" s="7">
        <f t="shared" si="21"/>
        <v>40922.25</v>
      </c>
      <c r="T358" s="7">
        <f t="shared" si="22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185</v>
      </c>
      <c r="P359">
        <f t="shared" si="23"/>
        <v>104</v>
      </c>
      <c r="Q359" t="s">
        <v>2053</v>
      </c>
      <c r="R359" t="s">
        <v>2054</v>
      </c>
      <c r="S359" s="7">
        <f t="shared" si="21"/>
        <v>42250.208333333328</v>
      </c>
      <c r="T359" s="7">
        <f t="shared" si="22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12</v>
      </c>
      <c r="P360">
        <f t="shared" si="23"/>
        <v>50</v>
      </c>
      <c r="Q360" t="s">
        <v>2057</v>
      </c>
      <c r="R360" t="s">
        <v>2058</v>
      </c>
      <c r="S360" s="7">
        <f t="shared" si="21"/>
        <v>43322.208333333328</v>
      </c>
      <c r="T360" s="7">
        <f t="shared" si="22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299</v>
      </c>
      <c r="P361">
        <f t="shared" si="23"/>
        <v>64</v>
      </c>
      <c r="Q361" t="s">
        <v>2044</v>
      </c>
      <c r="R361" t="s">
        <v>2052</v>
      </c>
      <c r="S361" s="7">
        <f t="shared" si="21"/>
        <v>40782.208333333336</v>
      </c>
      <c r="T361" s="7">
        <f t="shared" si="22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227</v>
      </c>
      <c r="P362">
        <f t="shared" si="23"/>
        <v>48</v>
      </c>
      <c r="Q362" t="s">
        <v>2042</v>
      </c>
      <c r="R362" t="s">
        <v>2043</v>
      </c>
      <c r="S362" s="7">
        <f t="shared" si="21"/>
        <v>40544.25</v>
      </c>
      <c r="T362" s="7">
        <f t="shared" si="22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174</v>
      </c>
      <c r="P363">
        <f t="shared" si="23"/>
        <v>109</v>
      </c>
      <c r="Q363" t="s">
        <v>2042</v>
      </c>
      <c r="R363" t="s">
        <v>2043</v>
      </c>
      <c r="S363" s="7">
        <f t="shared" si="21"/>
        <v>43015.208333333328</v>
      </c>
      <c r="T363" s="7">
        <f t="shared" si="22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372</v>
      </c>
      <c r="P364">
        <f t="shared" si="23"/>
        <v>73</v>
      </c>
      <c r="Q364" t="s">
        <v>2038</v>
      </c>
      <c r="R364" t="s">
        <v>2039</v>
      </c>
      <c r="S364" s="7">
        <f t="shared" si="21"/>
        <v>40570.25</v>
      </c>
      <c r="T364" s="7">
        <f t="shared" si="22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161</v>
      </c>
      <c r="P365">
        <f t="shared" si="23"/>
        <v>60</v>
      </c>
      <c r="Q365" t="s">
        <v>2038</v>
      </c>
      <c r="R365" t="s">
        <v>2039</v>
      </c>
      <c r="S365" s="7">
        <f t="shared" si="21"/>
        <v>40904.25</v>
      </c>
      <c r="T365" s="7">
        <f t="shared" si="22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1617</v>
      </c>
      <c r="P366">
        <f t="shared" si="23"/>
        <v>79</v>
      </c>
      <c r="Q366" t="s">
        <v>2038</v>
      </c>
      <c r="R366" t="s">
        <v>2048</v>
      </c>
      <c r="S366" s="7">
        <f t="shared" si="21"/>
        <v>43164.25</v>
      </c>
      <c r="T366" s="7">
        <f t="shared" si="22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734</v>
      </c>
      <c r="P367">
        <f t="shared" si="23"/>
        <v>105</v>
      </c>
      <c r="Q367" t="s">
        <v>2042</v>
      </c>
      <c r="R367" t="s">
        <v>2043</v>
      </c>
      <c r="S367" s="7">
        <f t="shared" si="21"/>
        <v>42733.25</v>
      </c>
      <c r="T367" s="7">
        <f t="shared" si="22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593</v>
      </c>
      <c r="P368">
        <f t="shared" si="23"/>
        <v>106</v>
      </c>
      <c r="Q368" t="s">
        <v>2042</v>
      </c>
      <c r="R368" t="s">
        <v>2043</v>
      </c>
      <c r="S368" s="7">
        <f t="shared" si="21"/>
        <v>40546.25</v>
      </c>
      <c r="T368" s="7">
        <f t="shared" si="22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19</v>
      </c>
      <c r="P369">
        <f t="shared" si="23"/>
        <v>25</v>
      </c>
      <c r="Q369" t="s">
        <v>2042</v>
      </c>
      <c r="R369" t="s">
        <v>2043</v>
      </c>
      <c r="S369" s="7">
        <f t="shared" si="21"/>
        <v>41930.208333333336</v>
      </c>
      <c r="T369" s="7">
        <f t="shared" si="22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277</v>
      </c>
      <c r="P370">
        <f t="shared" si="23"/>
        <v>70</v>
      </c>
      <c r="Q370" t="s">
        <v>2044</v>
      </c>
      <c r="R370" t="s">
        <v>2045</v>
      </c>
      <c r="S370" s="7">
        <f t="shared" si="21"/>
        <v>40464.208333333336</v>
      </c>
      <c r="T370" s="7">
        <f t="shared" si="22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274</v>
      </c>
      <c r="P371">
        <f t="shared" si="23"/>
        <v>96</v>
      </c>
      <c r="Q371" t="s">
        <v>2044</v>
      </c>
      <c r="R371" t="s">
        <v>2063</v>
      </c>
      <c r="S371" s="7">
        <f t="shared" si="21"/>
        <v>41308.25</v>
      </c>
      <c r="T371" s="7">
        <f t="shared" si="22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160</v>
      </c>
      <c r="P372">
        <f t="shared" si="23"/>
        <v>30</v>
      </c>
      <c r="Q372" t="s">
        <v>2042</v>
      </c>
      <c r="R372" t="s">
        <v>2043</v>
      </c>
      <c r="S372" s="7">
        <f t="shared" si="21"/>
        <v>43570.208333333328</v>
      </c>
      <c r="T372" s="7">
        <f t="shared" si="22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68</v>
      </c>
      <c r="P373">
        <f t="shared" si="23"/>
        <v>60</v>
      </c>
      <c r="Q373" t="s">
        <v>2042</v>
      </c>
      <c r="R373" t="s">
        <v>2043</v>
      </c>
      <c r="S373" s="7">
        <f t="shared" si="21"/>
        <v>42043.25</v>
      </c>
      <c r="T373" s="7">
        <f t="shared" si="22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1592</v>
      </c>
      <c r="P374">
        <f t="shared" si="23"/>
        <v>85</v>
      </c>
      <c r="Q374" t="s">
        <v>2044</v>
      </c>
      <c r="R374" t="s">
        <v>2045</v>
      </c>
      <c r="S374" s="7">
        <f t="shared" si="21"/>
        <v>42012.25</v>
      </c>
      <c r="T374" s="7">
        <f t="shared" si="22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731</v>
      </c>
      <c r="P375">
        <f t="shared" si="23"/>
        <v>79</v>
      </c>
      <c r="Q375" t="s">
        <v>2042</v>
      </c>
      <c r="R375" t="s">
        <v>2043</v>
      </c>
      <c r="S375" s="7">
        <f t="shared" si="21"/>
        <v>42964.208333333328</v>
      </c>
      <c r="T375" s="7">
        <f t="shared" si="22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14</v>
      </c>
      <c r="P376">
        <f t="shared" si="23"/>
        <v>51</v>
      </c>
      <c r="Q376" t="s">
        <v>2044</v>
      </c>
      <c r="R376" t="s">
        <v>2045</v>
      </c>
      <c r="S376" s="7">
        <f t="shared" si="21"/>
        <v>43476.25</v>
      </c>
      <c r="T376" s="7">
        <f t="shared" si="22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55</v>
      </c>
      <c r="P377">
        <f t="shared" si="23"/>
        <v>60</v>
      </c>
      <c r="Q377" t="s">
        <v>2038</v>
      </c>
      <c r="R377" t="s">
        <v>2048</v>
      </c>
      <c r="S377" s="7">
        <f t="shared" si="21"/>
        <v>42293.208333333328</v>
      </c>
      <c r="T377" s="7">
        <f t="shared" si="22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362</v>
      </c>
      <c r="P378">
        <f t="shared" si="23"/>
        <v>94</v>
      </c>
      <c r="Q378" t="s">
        <v>2038</v>
      </c>
      <c r="R378" t="s">
        <v>2039</v>
      </c>
      <c r="S378" s="7">
        <f t="shared" si="21"/>
        <v>41826.208333333336</v>
      </c>
      <c r="T378" s="7">
        <f t="shared" si="22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11</v>
      </c>
      <c r="P379">
        <f t="shared" si="23"/>
        <v>41</v>
      </c>
      <c r="Q379" t="s">
        <v>2042</v>
      </c>
      <c r="R379" t="s">
        <v>2043</v>
      </c>
      <c r="S379" s="7">
        <f t="shared" si="21"/>
        <v>43760.208333333328</v>
      </c>
      <c r="T379" s="7">
        <f t="shared" si="22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14</v>
      </c>
      <c r="P380">
        <f t="shared" si="23"/>
        <v>71</v>
      </c>
      <c r="Q380" t="s">
        <v>2044</v>
      </c>
      <c r="R380" t="s">
        <v>2045</v>
      </c>
      <c r="S380" s="7">
        <f t="shared" si="21"/>
        <v>43241.208333333328</v>
      </c>
      <c r="T380" s="7">
        <f t="shared" si="22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41</v>
      </c>
      <c r="P381">
        <f t="shared" si="23"/>
        <v>67</v>
      </c>
      <c r="Q381" t="s">
        <v>2042</v>
      </c>
      <c r="R381" t="s">
        <v>2043</v>
      </c>
      <c r="S381" s="7">
        <f t="shared" si="21"/>
        <v>40843.208333333336</v>
      </c>
      <c r="T381" s="7">
        <f t="shared" si="22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161</v>
      </c>
      <c r="P382">
        <f t="shared" si="23"/>
        <v>48</v>
      </c>
      <c r="Q382" t="s">
        <v>2042</v>
      </c>
      <c r="R382" t="s">
        <v>2043</v>
      </c>
      <c r="S382" s="7">
        <f t="shared" si="21"/>
        <v>41448.208333333336</v>
      </c>
      <c r="T382" s="7">
        <f t="shared" si="22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184</v>
      </c>
      <c r="P383">
        <f t="shared" si="23"/>
        <v>63</v>
      </c>
      <c r="Q383" t="s">
        <v>2042</v>
      </c>
      <c r="R383" t="s">
        <v>2043</v>
      </c>
      <c r="S383" s="7">
        <f t="shared" si="21"/>
        <v>42163.208333333328</v>
      </c>
      <c r="T383" s="7">
        <f t="shared" si="22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64</v>
      </c>
      <c r="P384">
        <f t="shared" si="23"/>
        <v>87</v>
      </c>
      <c r="Q384" t="s">
        <v>2057</v>
      </c>
      <c r="R384" t="s">
        <v>2058</v>
      </c>
      <c r="S384" s="7">
        <f t="shared" si="21"/>
        <v>43024.208333333328</v>
      </c>
      <c r="T384" s="7">
        <f t="shared" si="22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226</v>
      </c>
      <c r="P385">
        <f t="shared" si="23"/>
        <v>76</v>
      </c>
      <c r="Q385" t="s">
        <v>2036</v>
      </c>
      <c r="R385" t="s">
        <v>2037</v>
      </c>
      <c r="S385" s="7">
        <f t="shared" si="21"/>
        <v>43509.25</v>
      </c>
      <c r="T385" s="7">
        <f t="shared" si="22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173</v>
      </c>
      <c r="P386">
        <f t="shared" si="23"/>
        <v>42</v>
      </c>
      <c r="Q386" t="s">
        <v>2044</v>
      </c>
      <c r="R386" t="s">
        <v>2045</v>
      </c>
      <c r="S386" s="7">
        <f t="shared" si="21"/>
        <v>42776.25</v>
      </c>
      <c r="T386" s="7">
        <f t="shared" si="22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ROUNDUP((E387/D387)*100, 0)</f>
        <v>147</v>
      </c>
      <c r="P387">
        <f t="shared" si="23"/>
        <v>51</v>
      </c>
      <c r="Q387" t="s">
        <v>2050</v>
      </c>
      <c r="R387" t="s">
        <v>2051</v>
      </c>
      <c r="S387" s="7">
        <f t="shared" ref="S387:S450" si="25">(((J387/60)/60)/24)+DATE(1970,1,1)</f>
        <v>43553.208333333328</v>
      </c>
      <c r="T387" s="7">
        <f t="shared" ref="T387:T450" si="26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77</v>
      </c>
      <c r="P388">
        <f t="shared" ref="P388:P451" si="27">ROUNDUP((E388/G388), 0)</f>
        <v>97</v>
      </c>
      <c r="Q388" t="s">
        <v>2042</v>
      </c>
      <c r="R388" t="s">
        <v>2043</v>
      </c>
      <c r="S388" s="7">
        <f t="shared" si="25"/>
        <v>40355.208333333336</v>
      </c>
      <c r="T388" s="7">
        <f t="shared" si="26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40</v>
      </c>
      <c r="P389">
        <f t="shared" si="27"/>
        <v>101</v>
      </c>
      <c r="Q389" t="s">
        <v>2040</v>
      </c>
      <c r="R389" t="s">
        <v>2049</v>
      </c>
      <c r="S389" s="7">
        <f t="shared" si="25"/>
        <v>41072.208333333336</v>
      </c>
      <c r="T389" s="7">
        <f t="shared" si="26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12</v>
      </c>
      <c r="P390">
        <f t="shared" si="27"/>
        <v>90</v>
      </c>
      <c r="Q390" t="s">
        <v>2038</v>
      </c>
      <c r="R390" t="s">
        <v>2048</v>
      </c>
      <c r="S390" s="7">
        <f t="shared" si="25"/>
        <v>40912.25</v>
      </c>
      <c r="T390" s="7">
        <f t="shared" si="26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123</v>
      </c>
      <c r="P391">
        <f t="shared" si="27"/>
        <v>88</v>
      </c>
      <c r="Q391" t="s">
        <v>2042</v>
      </c>
      <c r="R391" t="s">
        <v>2043</v>
      </c>
      <c r="S391" s="7">
        <f t="shared" si="25"/>
        <v>40479.208333333336</v>
      </c>
      <c r="T391" s="7">
        <f t="shared" si="26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187</v>
      </c>
      <c r="P392">
        <f t="shared" si="27"/>
        <v>90</v>
      </c>
      <c r="Q392" t="s">
        <v>2057</v>
      </c>
      <c r="R392" t="s">
        <v>2058</v>
      </c>
      <c r="S392" s="7">
        <f t="shared" si="25"/>
        <v>41530.208333333336</v>
      </c>
      <c r="T392" s="7">
        <f t="shared" si="26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8</v>
      </c>
      <c r="P393">
        <f t="shared" si="27"/>
        <v>30</v>
      </c>
      <c r="Q393" t="s">
        <v>2050</v>
      </c>
      <c r="R393" t="s">
        <v>2051</v>
      </c>
      <c r="S393" s="7">
        <f t="shared" si="25"/>
        <v>41653.25</v>
      </c>
      <c r="T393" s="7">
        <f t="shared" si="26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66</v>
      </c>
      <c r="P394">
        <f t="shared" si="27"/>
        <v>43</v>
      </c>
      <c r="Q394" t="s">
        <v>2040</v>
      </c>
      <c r="R394" t="s">
        <v>2049</v>
      </c>
      <c r="S394" s="7">
        <f t="shared" si="25"/>
        <v>40549.25</v>
      </c>
      <c r="T394" s="7">
        <f t="shared" si="26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229</v>
      </c>
      <c r="P395">
        <f t="shared" si="27"/>
        <v>48</v>
      </c>
      <c r="Q395" t="s">
        <v>2038</v>
      </c>
      <c r="R395" t="s">
        <v>2061</v>
      </c>
      <c r="S395" s="7">
        <f t="shared" si="25"/>
        <v>42933.208333333328</v>
      </c>
      <c r="T395" s="7">
        <f t="shared" si="26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470</v>
      </c>
      <c r="P396">
        <f t="shared" si="27"/>
        <v>111</v>
      </c>
      <c r="Q396" t="s">
        <v>2044</v>
      </c>
      <c r="R396" t="s">
        <v>2045</v>
      </c>
      <c r="S396" s="7">
        <f t="shared" si="25"/>
        <v>41484.208333333336</v>
      </c>
      <c r="T396" s="7">
        <f t="shared" si="26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131</v>
      </c>
      <c r="P397">
        <f t="shared" si="27"/>
        <v>42</v>
      </c>
      <c r="Q397" t="s">
        <v>2042</v>
      </c>
      <c r="R397" t="s">
        <v>2043</v>
      </c>
      <c r="S397" s="7">
        <f t="shared" si="25"/>
        <v>40885.25</v>
      </c>
      <c r="T397" s="7">
        <f t="shared" si="26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168</v>
      </c>
      <c r="P398">
        <f t="shared" si="27"/>
        <v>49</v>
      </c>
      <c r="Q398" t="s">
        <v>2044</v>
      </c>
      <c r="R398" t="s">
        <v>2047</v>
      </c>
      <c r="S398" s="7">
        <f t="shared" si="25"/>
        <v>43378.208333333328</v>
      </c>
      <c r="T398" s="7">
        <f t="shared" si="26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174</v>
      </c>
      <c r="P399">
        <f t="shared" si="27"/>
        <v>32</v>
      </c>
      <c r="Q399" t="s">
        <v>2038</v>
      </c>
      <c r="R399" t="s">
        <v>2039</v>
      </c>
      <c r="S399" s="7">
        <f t="shared" si="25"/>
        <v>41417.208333333336</v>
      </c>
      <c r="T399" s="7">
        <f t="shared" si="26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718</v>
      </c>
      <c r="P400">
        <f t="shared" si="27"/>
        <v>100</v>
      </c>
      <c r="Q400" t="s">
        <v>2044</v>
      </c>
      <c r="R400" t="s">
        <v>2052</v>
      </c>
      <c r="S400" s="7">
        <f t="shared" si="25"/>
        <v>43228.208333333328</v>
      </c>
      <c r="T400" s="7">
        <f t="shared" si="26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64</v>
      </c>
      <c r="P401">
        <f t="shared" si="27"/>
        <v>67</v>
      </c>
      <c r="Q401" t="s">
        <v>2038</v>
      </c>
      <c r="R401" t="s">
        <v>2048</v>
      </c>
      <c r="S401" s="7">
        <f t="shared" si="25"/>
        <v>40576.25</v>
      </c>
      <c r="T401" s="7">
        <f t="shared" si="26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2</v>
      </c>
      <c r="P402">
        <f t="shared" si="27"/>
        <v>2</v>
      </c>
      <c r="Q402" t="s">
        <v>2057</v>
      </c>
      <c r="R402" t="s">
        <v>2058</v>
      </c>
      <c r="S402" s="7">
        <f t="shared" si="25"/>
        <v>41502.208333333336</v>
      </c>
      <c r="T402" s="7">
        <f t="shared" si="26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1531</v>
      </c>
      <c r="P403">
        <f t="shared" si="27"/>
        <v>47</v>
      </c>
      <c r="Q403" t="s">
        <v>2042</v>
      </c>
      <c r="R403" t="s">
        <v>2043</v>
      </c>
      <c r="S403" s="7">
        <f t="shared" si="25"/>
        <v>43765.208333333328</v>
      </c>
      <c r="T403" s="7">
        <f t="shared" si="26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41</v>
      </c>
      <c r="P404">
        <f t="shared" si="27"/>
        <v>74</v>
      </c>
      <c r="Q404" t="s">
        <v>2044</v>
      </c>
      <c r="R404" t="s">
        <v>2055</v>
      </c>
      <c r="S404" s="7">
        <f t="shared" si="25"/>
        <v>40914.25</v>
      </c>
      <c r="T404" s="7">
        <f t="shared" si="26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87</v>
      </c>
      <c r="P405">
        <f t="shared" si="27"/>
        <v>56</v>
      </c>
      <c r="Q405" t="s">
        <v>2042</v>
      </c>
      <c r="R405" t="s">
        <v>2043</v>
      </c>
      <c r="S405" s="7">
        <f t="shared" si="25"/>
        <v>40310.208333333336</v>
      </c>
      <c r="T405" s="7">
        <f t="shared" si="26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316</v>
      </c>
      <c r="P406">
        <f t="shared" si="27"/>
        <v>69</v>
      </c>
      <c r="Q406" t="s">
        <v>2042</v>
      </c>
      <c r="R406" t="s">
        <v>2043</v>
      </c>
      <c r="S406" s="7">
        <f t="shared" si="25"/>
        <v>43053.25</v>
      </c>
      <c r="T406" s="7">
        <f t="shared" si="26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90</v>
      </c>
      <c r="P407">
        <f t="shared" si="27"/>
        <v>61</v>
      </c>
      <c r="Q407" t="s">
        <v>2042</v>
      </c>
      <c r="R407" t="s">
        <v>2043</v>
      </c>
      <c r="S407" s="7">
        <f t="shared" si="25"/>
        <v>43255.208333333328</v>
      </c>
      <c r="T407" s="7">
        <f t="shared" si="26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183</v>
      </c>
      <c r="P408">
        <f t="shared" si="27"/>
        <v>111</v>
      </c>
      <c r="Q408" t="s">
        <v>2044</v>
      </c>
      <c r="R408" t="s">
        <v>2045</v>
      </c>
      <c r="S408" s="7">
        <f t="shared" si="25"/>
        <v>41304.25</v>
      </c>
      <c r="T408" s="7">
        <f t="shared" si="26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356</v>
      </c>
      <c r="P409">
        <f t="shared" si="27"/>
        <v>25</v>
      </c>
      <c r="Q409" t="s">
        <v>2042</v>
      </c>
      <c r="R409" t="s">
        <v>2043</v>
      </c>
      <c r="S409" s="7">
        <f t="shared" si="25"/>
        <v>43751.208333333328</v>
      </c>
      <c r="T409" s="7">
        <f t="shared" si="26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132</v>
      </c>
      <c r="P410">
        <f t="shared" si="27"/>
        <v>79</v>
      </c>
      <c r="Q410" t="s">
        <v>2044</v>
      </c>
      <c r="R410" t="s">
        <v>2045</v>
      </c>
      <c r="S410" s="7">
        <f t="shared" si="25"/>
        <v>42541.208333333328</v>
      </c>
      <c r="T410" s="7">
        <f t="shared" si="26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47</v>
      </c>
      <c r="P411">
        <f t="shared" si="27"/>
        <v>88</v>
      </c>
      <c r="Q411" t="s">
        <v>2038</v>
      </c>
      <c r="R411" t="s">
        <v>2039</v>
      </c>
      <c r="S411" s="7">
        <f t="shared" si="25"/>
        <v>42843.208333333328</v>
      </c>
      <c r="T411" s="7">
        <f t="shared" si="26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37</v>
      </c>
      <c r="P412">
        <f t="shared" si="27"/>
        <v>50</v>
      </c>
      <c r="Q412" t="s">
        <v>2053</v>
      </c>
      <c r="R412" t="s">
        <v>2064</v>
      </c>
      <c r="S412" s="7">
        <f t="shared" si="25"/>
        <v>42122.208333333328</v>
      </c>
      <c r="T412" s="7">
        <f t="shared" si="26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105</v>
      </c>
      <c r="P413">
        <f t="shared" si="27"/>
        <v>100</v>
      </c>
      <c r="Q413" t="s">
        <v>2042</v>
      </c>
      <c r="R413" t="s">
        <v>2043</v>
      </c>
      <c r="S413" s="7">
        <f t="shared" si="25"/>
        <v>42884.208333333328</v>
      </c>
      <c r="T413" s="7">
        <f t="shared" si="26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669</v>
      </c>
      <c r="P414">
        <f t="shared" si="27"/>
        <v>105</v>
      </c>
      <c r="Q414" t="s">
        <v>2050</v>
      </c>
      <c r="R414" t="s">
        <v>2056</v>
      </c>
      <c r="S414" s="7">
        <f t="shared" si="25"/>
        <v>41642.25</v>
      </c>
      <c r="T414" s="7">
        <f t="shared" si="26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63</v>
      </c>
      <c r="P415">
        <f t="shared" si="27"/>
        <v>109</v>
      </c>
      <c r="Q415" t="s">
        <v>2044</v>
      </c>
      <c r="R415" t="s">
        <v>2052</v>
      </c>
      <c r="S415" s="7">
        <f t="shared" si="25"/>
        <v>43431.25</v>
      </c>
      <c r="T415" s="7">
        <f t="shared" si="26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85</v>
      </c>
      <c r="P416">
        <f t="shared" si="27"/>
        <v>29</v>
      </c>
      <c r="Q416" t="s">
        <v>2036</v>
      </c>
      <c r="R416" t="s">
        <v>2037</v>
      </c>
      <c r="S416" s="7">
        <f t="shared" si="25"/>
        <v>40288.208333333336</v>
      </c>
      <c r="T416" s="7">
        <f t="shared" si="26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12</v>
      </c>
      <c r="P417">
        <f t="shared" si="27"/>
        <v>31</v>
      </c>
      <c r="Q417" t="s">
        <v>2042</v>
      </c>
      <c r="R417" t="s">
        <v>2043</v>
      </c>
      <c r="S417" s="7">
        <f t="shared" si="25"/>
        <v>40921.25</v>
      </c>
      <c r="T417" s="7">
        <f t="shared" si="26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44</v>
      </c>
      <c r="P418">
        <f t="shared" si="27"/>
        <v>42</v>
      </c>
      <c r="Q418" t="s">
        <v>2044</v>
      </c>
      <c r="R418" t="s">
        <v>2045</v>
      </c>
      <c r="S418" s="7">
        <f t="shared" si="25"/>
        <v>40560.25</v>
      </c>
      <c r="T418" s="7">
        <f t="shared" si="26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56</v>
      </c>
      <c r="P419">
        <f t="shared" si="27"/>
        <v>63</v>
      </c>
      <c r="Q419" t="s">
        <v>2042</v>
      </c>
      <c r="R419" t="s">
        <v>2043</v>
      </c>
      <c r="S419" s="7">
        <f t="shared" si="25"/>
        <v>43407.208333333328</v>
      </c>
      <c r="T419" s="7">
        <f t="shared" si="26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58</v>
      </c>
      <c r="P420">
        <f t="shared" si="27"/>
        <v>48</v>
      </c>
      <c r="Q420" t="s">
        <v>2044</v>
      </c>
      <c r="R420" t="s">
        <v>2045</v>
      </c>
      <c r="S420" s="7">
        <f t="shared" si="25"/>
        <v>41035.208333333336</v>
      </c>
      <c r="T420" s="7">
        <f t="shared" si="26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124</v>
      </c>
      <c r="P421">
        <f t="shared" si="27"/>
        <v>27</v>
      </c>
      <c r="Q421" t="s">
        <v>2040</v>
      </c>
      <c r="R421" t="s">
        <v>2041</v>
      </c>
      <c r="S421" s="7">
        <f t="shared" si="25"/>
        <v>40899.25</v>
      </c>
      <c r="T421" s="7">
        <f t="shared" si="26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129</v>
      </c>
      <c r="P422">
        <f t="shared" si="27"/>
        <v>69</v>
      </c>
      <c r="Q422" t="s">
        <v>2042</v>
      </c>
      <c r="R422" t="s">
        <v>2043</v>
      </c>
      <c r="S422" s="7">
        <f t="shared" si="25"/>
        <v>42911.208333333328</v>
      </c>
      <c r="T422" s="7">
        <f t="shared" si="26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64</v>
      </c>
      <c r="P423">
        <f t="shared" si="27"/>
        <v>51</v>
      </c>
      <c r="Q423" t="s">
        <v>2040</v>
      </c>
      <c r="R423" t="s">
        <v>2049</v>
      </c>
      <c r="S423" s="7">
        <f t="shared" si="25"/>
        <v>42915.208333333328</v>
      </c>
      <c r="T423" s="7">
        <f t="shared" si="26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128</v>
      </c>
      <c r="P424">
        <f t="shared" si="27"/>
        <v>55</v>
      </c>
      <c r="Q424" t="s">
        <v>2042</v>
      </c>
      <c r="R424" t="s">
        <v>2043</v>
      </c>
      <c r="S424" s="7">
        <f t="shared" si="25"/>
        <v>40285.208333333336</v>
      </c>
      <c r="T424" s="7">
        <f t="shared" si="26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11</v>
      </c>
      <c r="P425">
        <f t="shared" si="27"/>
        <v>98</v>
      </c>
      <c r="Q425" t="s">
        <v>2036</v>
      </c>
      <c r="R425" t="s">
        <v>2037</v>
      </c>
      <c r="S425" s="7">
        <f t="shared" si="25"/>
        <v>40808.208333333336</v>
      </c>
      <c r="T425" s="7">
        <f t="shared" si="26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41</v>
      </c>
      <c r="P426">
        <f t="shared" si="27"/>
        <v>25</v>
      </c>
      <c r="Q426" t="s">
        <v>2038</v>
      </c>
      <c r="R426" t="s">
        <v>2048</v>
      </c>
      <c r="S426" s="7">
        <f t="shared" si="25"/>
        <v>43208.208333333328</v>
      </c>
      <c r="T426" s="7">
        <f t="shared" si="26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288</v>
      </c>
      <c r="P427">
        <f t="shared" si="27"/>
        <v>85</v>
      </c>
      <c r="Q427" t="s">
        <v>2057</v>
      </c>
      <c r="R427" t="s">
        <v>2058</v>
      </c>
      <c r="S427" s="7">
        <f t="shared" si="25"/>
        <v>42213.208333333328</v>
      </c>
      <c r="T427" s="7">
        <f t="shared" si="26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573</v>
      </c>
      <c r="P428">
        <f t="shared" si="27"/>
        <v>48</v>
      </c>
      <c r="Q428" t="s">
        <v>2042</v>
      </c>
      <c r="R428" t="s">
        <v>2043</v>
      </c>
      <c r="S428" s="7">
        <f t="shared" si="25"/>
        <v>41332.25</v>
      </c>
      <c r="T428" s="7">
        <f t="shared" si="26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113</v>
      </c>
      <c r="P429">
        <f t="shared" si="27"/>
        <v>78</v>
      </c>
      <c r="Q429" t="s">
        <v>2042</v>
      </c>
      <c r="R429" t="s">
        <v>2043</v>
      </c>
      <c r="S429" s="7">
        <f t="shared" si="25"/>
        <v>41895.208333333336</v>
      </c>
      <c r="T429" s="7">
        <f t="shared" si="26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47</v>
      </c>
      <c r="P430">
        <f t="shared" si="27"/>
        <v>63</v>
      </c>
      <c r="Q430" t="s">
        <v>2044</v>
      </c>
      <c r="R430" t="s">
        <v>2052</v>
      </c>
      <c r="S430" s="7">
        <f t="shared" si="25"/>
        <v>40585.25</v>
      </c>
      <c r="T430" s="7">
        <f t="shared" si="26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91</v>
      </c>
      <c r="P431">
        <f t="shared" si="27"/>
        <v>82</v>
      </c>
      <c r="Q431" t="s">
        <v>2057</v>
      </c>
      <c r="R431" t="s">
        <v>2058</v>
      </c>
      <c r="S431" s="7">
        <f t="shared" si="25"/>
        <v>41680.25</v>
      </c>
      <c r="T431" s="7">
        <f t="shared" si="26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68</v>
      </c>
      <c r="P432">
        <f t="shared" si="27"/>
        <v>66</v>
      </c>
      <c r="Q432" t="s">
        <v>2042</v>
      </c>
      <c r="R432" t="s">
        <v>2043</v>
      </c>
      <c r="S432" s="7">
        <f t="shared" si="25"/>
        <v>43737.208333333328</v>
      </c>
      <c r="T432" s="7">
        <f t="shared" si="26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193</v>
      </c>
      <c r="P433">
        <f t="shared" si="27"/>
        <v>105</v>
      </c>
      <c r="Q433" t="s">
        <v>2042</v>
      </c>
      <c r="R433" t="s">
        <v>2043</v>
      </c>
      <c r="S433" s="7">
        <f t="shared" si="25"/>
        <v>43273.208333333328</v>
      </c>
      <c r="T433" s="7">
        <f t="shared" si="26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83</v>
      </c>
      <c r="P434">
        <f t="shared" si="27"/>
        <v>70</v>
      </c>
      <c r="Q434" t="s">
        <v>2042</v>
      </c>
      <c r="R434" t="s">
        <v>2043</v>
      </c>
      <c r="S434" s="7">
        <f t="shared" si="25"/>
        <v>41761.208333333336</v>
      </c>
      <c r="T434" s="7">
        <f t="shared" si="26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55</v>
      </c>
      <c r="P435">
        <f t="shared" si="27"/>
        <v>84</v>
      </c>
      <c r="Q435" t="s">
        <v>2044</v>
      </c>
      <c r="R435" t="s">
        <v>2045</v>
      </c>
      <c r="S435" s="7">
        <f t="shared" si="25"/>
        <v>41603.25</v>
      </c>
      <c r="T435" s="7">
        <f t="shared" si="26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17</v>
      </c>
      <c r="P436">
        <f t="shared" si="27"/>
        <v>91</v>
      </c>
      <c r="Q436" t="s">
        <v>2042</v>
      </c>
      <c r="R436" t="s">
        <v>2043</v>
      </c>
      <c r="S436" s="7">
        <f t="shared" si="25"/>
        <v>42705.25</v>
      </c>
      <c r="T436" s="7">
        <f t="shared" si="26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117</v>
      </c>
      <c r="P437">
        <f t="shared" si="27"/>
        <v>104</v>
      </c>
      <c r="Q437" t="s">
        <v>2042</v>
      </c>
      <c r="R437" t="s">
        <v>2043</v>
      </c>
      <c r="S437" s="7">
        <f t="shared" si="25"/>
        <v>41988.25</v>
      </c>
      <c r="T437" s="7">
        <f t="shared" si="26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1053</v>
      </c>
      <c r="P438">
        <f t="shared" si="27"/>
        <v>55</v>
      </c>
      <c r="Q438" t="s">
        <v>2038</v>
      </c>
      <c r="R438" t="s">
        <v>2061</v>
      </c>
      <c r="S438" s="7">
        <f t="shared" si="25"/>
        <v>43575.208333333328</v>
      </c>
      <c r="T438" s="7">
        <f t="shared" si="26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124</v>
      </c>
      <c r="P439">
        <f t="shared" si="27"/>
        <v>52</v>
      </c>
      <c r="Q439" t="s">
        <v>2044</v>
      </c>
      <c r="R439" t="s">
        <v>2052</v>
      </c>
      <c r="S439" s="7">
        <f t="shared" si="25"/>
        <v>42260.208333333328</v>
      </c>
      <c r="T439" s="7">
        <f t="shared" si="26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179</v>
      </c>
      <c r="P440">
        <f t="shared" si="27"/>
        <v>61</v>
      </c>
      <c r="Q440" t="s">
        <v>2042</v>
      </c>
      <c r="R440" t="s">
        <v>2043</v>
      </c>
      <c r="S440" s="7">
        <f t="shared" si="25"/>
        <v>41337.25</v>
      </c>
      <c r="T440" s="7">
        <f t="shared" si="26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356</v>
      </c>
      <c r="P441">
        <f t="shared" si="27"/>
        <v>45</v>
      </c>
      <c r="Q441" t="s">
        <v>2044</v>
      </c>
      <c r="R441" t="s">
        <v>2066</v>
      </c>
      <c r="S441" s="7">
        <f t="shared" si="25"/>
        <v>42680.208333333328</v>
      </c>
      <c r="T441" s="7">
        <f t="shared" si="26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162</v>
      </c>
      <c r="P442">
        <f t="shared" si="27"/>
        <v>54</v>
      </c>
      <c r="Q442" t="s">
        <v>2044</v>
      </c>
      <c r="R442" t="s">
        <v>2063</v>
      </c>
      <c r="S442" s="7">
        <f t="shared" si="25"/>
        <v>42916.208333333328</v>
      </c>
      <c r="T442" s="7">
        <f t="shared" si="26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25</v>
      </c>
      <c r="P443">
        <f t="shared" si="27"/>
        <v>55</v>
      </c>
      <c r="Q443" t="s">
        <v>2040</v>
      </c>
      <c r="R443" t="s">
        <v>2049</v>
      </c>
      <c r="S443" s="7">
        <f t="shared" si="25"/>
        <v>41025.208333333336</v>
      </c>
      <c r="T443" s="7">
        <f t="shared" si="26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199</v>
      </c>
      <c r="P444">
        <f t="shared" si="27"/>
        <v>76</v>
      </c>
      <c r="Q444" t="s">
        <v>2042</v>
      </c>
      <c r="R444" t="s">
        <v>2043</v>
      </c>
      <c r="S444" s="7">
        <f t="shared" si="25"/>
        <v>42980.208333333328</v>
      </c>
      <c r="T444" s="7">
        <f t="shared" si="26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35</v>
      </c>
      <c r="P445">
        <f t="shared" si="27"/>
        <v>36</v>
      </c>
      <c r="Q445" t="s">
        <v>2042</v>
      </c>
      <c r="R445" t="s">
        <v>2043</v>
      </c>
      <c r="S445" s="7">
        <f t="shared" si="25"/>
        <v>40451.208333333336</v>
      </c>
      <c r="T445" s="7">
        <f t="shared" si="26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177</v>
      </c>
      <c r="P446">
        <f t="shared" si="27"/>
        <v>37</v>
      </c>
      <c r="Q446" t="s">
        <v>2038</v>
      </c>
      <c r="R446" t="s">
        <v>2048</v>
      </c>
      <c r="S446" s="7">
        <f t="shared" si="25"/>
        <v>40748.208333333336</v>
      </c>
      <c r="T446" s="7">
        <f t="shared" si="26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512</v>
      </c>
      <c r="P447">
        <f t="shared" si="27"/>
        <v>64</v>
      </c>
      <c r="Q447" t="s">
        <v>2042</v>
      </c>
      <c r="R447" t="s">
        <v>2043</v>
      </c>
      <c r="S447" s="7">
        <f t="shared" si="25"/>
        <v>40515.25</v>
      </c>
      <c r="T447" s="7">
        <f t="shared" si="26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83</v>
      </c>
      <c r="P448">
        <f t="shared" si="27"/>
        <v>30</v>
      </c>
      <c r="Q448" t="s">
        <v>2040</v>
      </c>
      <c r="R448" t="s">
        <v>2049</v>
      </c>
      <c r="S448" s="7">
        <f t="shared" si="25"/>
        <v>41261.25</v>
      </c>
      <c r="T448" s="7">
        <f t="shared" si="26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25</v>
      </c>
      <c r="P449">
        <f t="shared" si="27"/>
        <v>86</v>
      </c>
      <c r="Q449" t="s">
        <v>2044</v>
      </c>
      <c r="R449" t="s">
        <v>2063</v>
      </c>
      <c r="S449" s="7">
        <f t="shared" si="25"/>
        <v>43088.25</v>
      </c>
      <c r="T449" s="7">
        <f t="shared" si="26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51</v>
      </c>
      <c r="P450">
        <f t="shared" si="27"/>
        <v>76</v>
      </c>
      <c r="Q450" t="s">
        <v>2053</v>
      </c>
      <c r="R450" t="s">
        <v>2054</v>
      </c>
      <c r="S450" s="7">
        <f t="shared" si="25"/>
        <v>41378.208333333336</v>
      </c>
      <c r="T450" s="7">
        <f t="shared" si="26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ROUNDUP((E451/D451)*100, 0)</f>
        <v>967</v>
      </c>
      <c r="P451">
        <f t="shared" si="27"/>
        <v>102</v>
      </c>
      <c r="Q451" t="s">
        <v>2053</v>
      </c>
      <c r="R451" t="s">
        <v>2054</v>
      </c>
      <c r="S451" s="7">
        <f t="shared" ref="S451:S514" si="29">(((J451/60)/60)/24)+DATE(1970,1,1)</f>
        <v>43530.25</v>
      </c>
      <c r="T451" s="7">
        <f t="shared" ref="T451:T514" si="30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4</v>
      </c>
      <c r="P452">
        <f t="shared" ref="P452:P515" si="31">ROUNDUP((E452/G452), 0)</f>
        <v>4</v>
      </c>
      <c r="Q452" t="s">
        <v>2044</v>
      </c>
      <c r="R452" t="s">
        <v>2052</v>
      </c>
      <c r="S452" s="7">
        <f t="shared" si="29"/>
        <v>43394.208333333328</v>
      </c>
      <c r="T452" s="7">
        <f t="shared" si="30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123</v>
      </c>
      <c r="P453">
        <f t="shared" si="31"/>
        <v>30</v>
      </c>
      <c r="Q453" t="s">
        <v>2038</v>
      </c>
      <c r="R453" t="s">
        <v>2039</v>
      </c>
      <c r="S453" s="7">
        <f t="shared" si="29"/>
        <v>42935.208333333328</v>
      </c>
      <c r="T453" s="7">
        <f t="shared" si="30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64</v>
      </c>
      <c r="P454">
        <f t="shared" si="31"/>
        <v>99</v>
      </c>
      <c r="Q454" t="s">
        <v>2044</v>
      </c>
      <c r="R454" t="s">
        <v>2047</v>
      </c>
      <c r="S454" s="7">
        <f t="shared" si="29"/>
        <v>40365.208333333336</v>
      </c>
      <c r="T454" s="7">
        <f t="shared" si="30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57</v>
      </c>
      <c r="P455">
        <f t="shared" si="31"/>
        <v>88</v>
      </c>
      <c r="Q455" t="s">
        <v>2044</v>
      </c>
      <c r="R455" t="s">
        <v>2066</v>
      </c>
      <c r="S455" s="7">
        <f t="shared" si="29"/>
        <v>42705.25</v>
      </c>
      <c r="T455" s="7">
        <f t="shared" si="30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45</v>
      </c>
      <c r="P456">
        <f t="shared" si="31"/>
        <v>46</v>
      </c>
      <c r="Q456" t="s">
        <v>2044</v>
      </c>
      <c r="R456" t="s">
        <v>2047</v>
      </c>
      <c r="S456" s="7">
        <f t="shared" si="29"/>
        <v>41568.208333333336</v>
      </c>
      <c r="T456" s="7">
        <f t="shared" si="30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119</v>
      </c>
      <c r="P457">
        <f t="shared" si="31"/>
        <v>38</v>
      </c>
      <c r="Q457" t="s">
        <v>2042</v>
      </c>
      <c r="R457" t="s">
        <v>2043</v>
      </c>
      <c r="S457" s="7">
        <f t="shared" si="29"/>
        <v>40809.208333333336</v>
      </c>
      <c r="T457" s="7">
        <f t="shared" si="30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105</v>
      </c>
      <c r="P458">
        <f t="shared" si="31"/>
        <v>95</v>
      </c>
      <c r="Q458" t="s">
        <v>2038</v>
      </c>
      <c r="R458" t="s">
        <v>2048</v>
      </c>
      <c r="S458" s="7">
        <f t="shared" si="29"/>
        <v>43141.25</v>
      </c>
      <c r="T458" s="7">
        <f t="shared" si="30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27</v>
      </c>
      <c r="P459">
        <f t="shared" si="31"/>
        <v>29</v>
      </c>
      <c r="Q459" t="s">
        <v>2042</v>
      </c>
      <c r="R459" t="s">
        <v>2043</v>
      </c>
      <c r="S459" s="7">
        <f t="shared" si="29"/>
        <v>42657.208333333328</v>
      </c>
      <c r="T459" s="7">
        <f t="shared" si="30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352</v>
      </c>
      <c r="P460">
        <f t="shared" si="31"/>
        <v>56</v>
      </c>
      <c r="Q460" t="s">
        <v>2042</v>
      </c>
      <c r="R460" t="s">
        <v>2043</v>
      </c>
      <c r="S460" s="7">
        <f t="shared" si="29"/>
        <v>40265.208333333336</v>
      </c>
      <c r="T460" s="7">
        <f t="shared" si="30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91</v>
      </c>
      <c r="P461">
        <f t="shared" si="31"/>
        <v>55</v>
      </c>
      <c r="Q461" t="s">
        <v>2044</v>
      </c>
      <c r="R461" t="s">
        <v>2045</v>
      </c>
      <c r="S461" s="7">
        <f t="shared" si="29"/>
        <v>42001.25</v>
      </c>
      <c r="T461" s="7">
        <f t="shared" si="30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172</v>
      </c>
      <c r="P462">
        <f t="shared" si="31"/>
        <v>83</v>
      </c>
      <c r="Q462" t="s">
        <v>2042</v>
      </c>
      <c r="R462" t="s">
        <v>2043</v>
      </c>
      <c r="S462" s="7">
        <f t="shared" si="29"/>
        <v>40399.208333333336</v>
      </c>
      <c r="T462" s="7">
        <f t="shared" si="30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142</v>
      </c>
      <c r="P463">
        <f t="shared" si="31"/>
        <v>67</v>
      </c>
      <c r="Q463" t="s">
        <v>2044</v>
      </c>
      <c r="R463" t="s">
        <v>2047</v>
      </c>
      <c r="S463" s="7">
        <f t="shared" si="29"/>
        <v>41757.208333333336</v>
      </c>
      <c r="T463" s="7">
        <f t="shared" si="30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31</v>
      </c>
      <c r="P464">
        <f t="shared" si="31"/>
        <v>108</v>
      </c>
      <c r="Q464" t="s">
        <v>2053</v>
      </c>
      <c r="R464" t="s">
        <v>2064</v>
      </c>
      <c r="S464" s="7">
        <f t="shared" si="29"/>
        <v>41304.25</v>
      </c>
      <c r="T464" s="7">
        <f t="shared" si="30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109</v>
      </c>
      <c r="P465">
        <f t="shared" si="31"/>
        <v>70</v>
      </c>
      <c r="Q465" t="s">
        <v>2044</v>
      </c>
      <c r="R465" t="s">
        <v>2052</v>
      </c>
      <c r="S465" s="7">
        <f t="shared" si="29"/>
        <v>41639.25</v>
      </c>
      <c r="T465" s="7">
        <f t="shared" si="30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134</v>
      </c>
      <c r="P466">
        <f t="shared" si="31"/>
        <v>40</v>
      </c>
      <c r="Q466" t="s">
        <v>2042</v>
      </c>
      <c r="R466" t="s">
        <v>2043</v>
      </c>
      <c r="S466" s="7">
        <f t="shared" si="29"/>
        <v>43142.25</v>
      </c>
      <c r="T466" s="7">
        <f t="shared" si="30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188</v>
      </c>
      <c r="P467">
        <f t="shared" si="31"/>
        <v>111</v>
      </c>
      <c r="Q467" t="s">
        <v>2050</v>
      </c>
      <c r="R467" t="s">
        <v>2062</v>
      </c>
      <c r="S467" s="7">
        <f t="shared" si="29"/>
        <v>43127.25</v>
      </c>
      <c r="T467" s="7">
        <f t="shared" si="30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332</v>
      </c>
      <c r="P468">
        <f t="shared" si="31"/>
        <v>95</v>
      </c>
      <c r="Q468" t="s">
        <v>2040</v>
      </c>
      <c r="R468" t="s">
        <v>2049</v>
      </c>
      <c r="S468" s="7">
        <f t="shared" si="29"/>
        <v>41409.208333333336</v>
      </c>
      <c r="T468" s="7">
        <f t="shared" si="30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576</v>
      </c>
      <c r="P469">
        <f t="shared" si="31"/>
        <v>58</v>
      </c>
      <c r="Q469" t="s">
        <v>2040</v>
      </c>
      <c r="R469" t="s">
        <v>2041</v>
      </c>
      <c r="S469" s="7">
        <f t="shared" si="29"/>
        <v>42331.25</v>
      </c>
      <c r="T469" s="7">
        <f t="shared" si="30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41</v>
      </c>
      <c r="P470">
        <f t="shared" si="31"/>
        <v>102</v>
      </c>
      <c r="Q470" t="s">
        <v>2042</v>
      </c>
      <c r="R470" t="s">
        <v>2043</v>
      </c>
      <c r="S470" s="7">
        <f t="shared" si="29"/>
        <v>43569.208333333328</v>
      </c>
      <c r="T470" s="7">
        <f t="shared" si="30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185</v>
      </c>
      <c r="P471">
        <f t="shared" si="31"/>
        <v>65</v>
      </c>
      <c r="Q471" t="s">
        <v>2044</v>
      </c>
      <c r="R471" t="s">
        <v>2047</v>
      </c>
      <c r="S471" s="7">
        <f t="shared" si="29"/>
        <v>42142.208333333328</v>
      </c>
      <c r="T471" s="7">
        <f t="shared" si="30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286</v>
      </c>
      <c r="P472">
        <f t="shared" si="31"/>
        <v>28</v>
      </c>
      <c r="Q472" t="s">
        <v>2040</v>
      </c>
      <c r="R472" t="s">
        <v>2049</v>
      </c>
      <c r="S472" s="7">
        <f t="shared" si="29"/>
        <v>42716.25</v>
      </c>
      <c r="T472" s="7">
        <f t="shared" si="30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319</v>
      </c>
      <c r="P473">
        <f t="shared" si="31"/>
        <v>51</v>
      </c>
      <c r="Q473" t="s">
        <v>2036</v>
      </c>
      <c r="R473" t="s">
        <v>2037</v>
      </c>
      <c r="S473" s="7">
        <f t="shared" si="29"/>
        <v>41031.208333333336</v>
      </c>
      <c r="T473" s="7">
        <f t="shared" si="30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40</v>
      </c>
      <c r="P474">
        <f t="shared" si="31"/>
        <v>105</v>
      </c>
      <c r="Q474" t="s">
        <v>2038</v>
      </c>
      <c r="R474" t="s">
        <v>2039</v>
      </c>
      <c r="S474" s="7">
        <f t="shared" si="29"/>
        <v>43535.208333333328</v>
      </c>
      <c r="T474" s="7">
        <f t="shared" si="30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179</v>
      </c>
      <c r="P475">
        <f t="shared" si="31"/>
        <v>85</v>
      </c>
      <c r="Q475" t="s">
        <v>2038</v>
      </c>
      <c r="R475" t="s">
        <v>2046</v>
      </c>
      <c r="S475" s="7">
        <f t="shared" si="29"/>
        <v>43277.208333333328</v>
      </c>
      <c r="T475" s="7">
        <f t="shared" si="30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366</v>
      </c>
      <c r="P476">
        <f t="shared" si="31"/>
        <v>103</v>
      </c>
      <c r="Q476" t="s">
        <v>2044</v>
      </c>
      <c r="R476" t="s">
        <v>2063</v>
      </c>
      <c r="S476" s="7">
        <f t="shared" si="29"/>
        <v>41989.25</v>
      </c>
      <c r="T476" s="7">
        <f t="shared" si="30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114</v>
      </c>
      <c r="P477">
        <f t="shared" si="31"/>
        <v>40</v>
      </c>
      <c r="Q477" t="s">
        <v>2050</v>
      </c>
      <c r="R477" t="s">
        <v>2062</v>
      </c>
      <c r="S477" s="7">
        <f t="shared" si="29"/>
        <v>41450.208333333336</v>
      </c>
      <c r="T477" s="7">
        <f t="shared" si="30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30</v>
      </c>
      <c r="P478">
        <f t="shared" si="31"/>
        <v>52</v>
      </c>
      <c r="Q478" t="s">
        <v>2050</v>
      </c>
      <c r="R478" t="s">
        <v>2056</v>
      </c>
      <c r="S478" s="7">
        <f t="shared" si="29"/>
        <v>43322.208333333328</v>
      </c>
      <c r="T478" s="7">
        <f t="shared" si="30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55</v>
      </c>
      <c r="P479">
        <f t="shared" si="31"/>
        <v>41</v>
      </c>
      <c r="Q479" t="s">
        <v>2044</v>
      </c>
      <c r="R479" t="s">
        <v>2066</v>
      </c>
      <c r="S479" s="7">
        <f t="shared" si="29"/>
        <v>40720.208333333336</v>
      </c>
      <c r="T479" s="7">
        <f t="shared" si="30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237</v>
      </c>
      <c r="P480">
        <f t="shared" si="31"/>
        <v>59</v>
      </c>
      <c r="Q480" t="s">
        <v>2040</v>
      </c>
      <c r="R480" t="s">
        <v>2049</v>
      </c>
      <c r="S480" s="7">
        <f t="shared" si="29"/>
        <v>42072.208333333328</v>
      </c>
      <c r="T480" s="7">
        <f t="shared" si="30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513</v>
      </c>
      <c r="P481">
        <f t="shared" si="31"/>
        <v>72</v>
      </c>
      <c r="Q481" t="s">
        <v>2036</v>
      </c>
      <c r="R481" t="s">
        <v>2037</v>
      </c>
      <c r="S481" s="7">
        <f t="shared" si="29"/>
        <v>42945.208333333328</v>
      </c>
      <c r="T481" s="7">
        <f t="shared" si="30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101</v>
      </c>
      <c r="P482">
        <f t="shared" si="31"/>
        <v>100</v>
      </c>
      <c r="Q482" t="s">
        <v>2057</v>
      </c>
      <c r="R482" t="s">
        <v>2058</v>
      </c>
      <c r="S482" s="7">
        <f t="shared" si="29"/>
        <v>40248.25</v>
      </c>
      <c r="T482" s="7">
        <f t="shared" si="30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82</v>
      </c>
      <c r="P483">
        <f t="shared" si="31"/>
        <v>104</v>
      </c>
      <c r="Q483" t="s">
        <v>2042</v>
      </c>
      <c r="R483" t="s">
        <v>2043</v>
      </c>
      <c r="S483" s="7">
        <f t="shared" si="29"/>
        <v>41913.208333333336</v>
      </c>
      <c r="T483" s="7">
        <f t="shared" si="30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17</v>
      </c>
      <c r="P484">
        <f t="shared" si="31"/>
        <v>77</v>
      </c>
      <c r="Q484" t="s">
        <v>2050</v>
      </c>
      <c r="R484" t="s">
        <v>2056</v>
      </c>
      <c r="S484" s="7">
        <f t="shared" si="29"/>
        <v>40963.25</v>
      </c>
      <c r="T484" s="7">
        <f t="shared" si="30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53</v>
      </c>
      <c r="P485">
        <f t="shared" si="31"/>
        <v>88</v>
      </c>
      <c r="Q485" t="s">
        <v>2042</v>
      </c>
      <c r="R485" t="s">
        <v>2043</v>
      </c>
      <c r="S485" s="7">
        <f t="shared" si="29"/>
        <v>43811.25</v>
      </c>
      <c r="T485" s="7">
        <f t="shared" si="30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261</v>
      </c>
      <c r="P486">
        <f t="shared" si="31"/>
        <v>49</v>
      </c>
      <c r="Q486" t="s">
        <v>2036</v>
      </c>
      <c r="R486" t="s">
        <v>2037</v>
      </c>
      <c r="S486" s="7">
        <f t="shared" si="29"/>
        <v>41855.208333333336</v>
      </c>
      <c r="T486" s="7">
        <f t="shared" si="30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31</v>
      </c>
      <c r="P487">
        <f t="shared" si="31"/>
        <v>43</v>
      </c>
      <c r="Q487" t="s">
        <v>2042</v>
      </c>
      <c r="R487" t="s">
        <v>2043</v>
      </c>
      <c r="S487" s="7">
        <f t="shared" si="29"/>
        <v>43626.208333333328</v>
      </c>
      <c r="T487" s="7">
        <f t="shared" si="30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14</v>
      </c>
      <c r="P488">
        <f t="shared" si="31"/>
        <v>34</v>
      </c>
      <c r="Q488" t="s">
        <v>2050</v>
      </c>
      <c r="R488" t="s">
        <v>2062</v>
      </c>
      <c r="S488" s="7">
        <f t="shared" si="29"/>
        <v>43168.25</v>
      </c>
      <c r="T488" s="7">
        <f t="shared" si="30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179</v>
      </c>
      <c r="P489">
        <f t="shared" si="31"/>
        <v>84</v>
      </c>
      <c r="Q489" t="s">
        <v>2042</v>
      </c>
      <c r="R489" t="s">
        <v>2043</v>
      </c>
      <c r="S489" s="7">
        <f t="shared" si="29"/>
        <v>42845.208333333328</v>
      </c>
      <c r="T489" s="7">
        <f t="shared" si="30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221</v>
      </c>
      <c r="P490">
        <f t="shared" si="31"/>
        <v>102</v>
      </c>
      <c r="Q490" t="s">
        <v>2042</v>
      </c>
      <c r="R490" t="s">
        <v>2043</v>
      </c>
      <c r="S490" s="7">
        <f t="shared" si="29"/>
        <v>42403.25</v>
      </c>
      <c r="T490" s="7">
        <f t="shared" si="30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102</v>
      </c>
      <c r="P491">
        <f t="shared" si="31"/>
        <v>110</v>
      </c>
      <c r="Q491" t="s">
        <v>2040</v>
      </c>
      <c r="R491" t="s">
        <v>2049</v>
      </c>
      <c r="S491" s="7">
        <f t="shared" si="29"/>
        <v>40406.208333333336</v>
      </c>
      <c r="T491" s="7">
        <f t="shared" si="30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192</v>
      </c>
      <c r="P492">
        <f t="shared" si="31"/>
        <v>32</v>
      </c>
      <c r="Q492" t="s">
        <v>2067</v>
      </c>
      <c r="R492" t="s">
        <v>2068</v>
      </c>
      <c r="S492" s="7">
        <f t="shared" si="29"/>
        <v>43786.25</v>
      </c>
      <c r="T492" s="7">
        <f t="shared" si="30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306</v>
      </c>
      <c r="P493">
        <f t="shared" si="31"/>
        <v>71</v>
      </c>
      <c r="Q493" t="s">
        <v>2036</v>
      </c>
      <c r="R493" t="s">
        <v>2037</v>
      </c>
      <c r="S493" s="7">
        <f t="shared" si="29"/>
        <v>41456.208333333336</v>
      </c>
      <c r="T493" s="7">
        <f t="shared" si="30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24</v>
      </c>
      <c r="P494">
        <f t="shared" si="31"/>
        <v>78</v>
      </c>
      <c r="Q494" t="s">
        <v>2044</v>
      </c>
      <c r="R494" t="s">
        <v>2055</v>
      </c>
      <c r="S494" s="7">
        <f t="shared" si="29"/>
        <v>40336.208333333336</v>
      </c>
      <c r="T494" s="7">
        <f t="shared" si="30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724</v>
      </c>
      <c r="P495">
        <f t="shared" si="31"/>
        <v>102</v>
      </c>
      <c r="Q495" t="s">
        <v>2057</v>
      </c>
      <c r="R495" t="s">
        <v>2058</v>
      </c>
      <c r="S495" s="7">
        <f t="shared" si="29"/>
        <v>43645.208333333328</v>
      </c>
      <c r="T495" s="7">
        <f t="shared" si="30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548</v>
      </c>
      <c r="P496">
        <f t="shared" si="31"/>
        <v>52</v>
      </c>
      <c r="Q496" t="s">
        <v>2040</v>
      </c>
      <c r="R496" t="s">
        <v>2049</v>
      </c>
      <c r="S496" s="7">
        <f t="shared" si="29"/>
        <v>40990.208333333336</v>
      </c>
      <c r="T496" s="7">
        <f t="shared" si="30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415</v>
      </c>
      <c r="P497">
        <f t="shared" si="31"/>
        <v>69</v>
      </c>
      <c r="Q497" t="s">
        <v>2042</v>
      </c>
      <c r="R497" t="s">
        <v>2043</v>
      </c>
      <c r="S497" s="7">
        <f t="shared" si="29"/>
        <v>41800.208333333336</v>
      </c>
      <c r="T497" s="7">
        <f t="shared" si="30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1</v>
      </c>
      <c r="P498">
        <f t="shared" si="31"/>
        <v>31</v>
      </c>
      <c r="Q498" t="s">
        <v>2044</v>
      </c>
      <c r="R498" t="s">
        <v>2052</v>
      </c>
      <c r="S498" s="7">
        <f t="shared" si="29"/>
        <v>42876.208333333328</v>
      </c>
      <c r="T498" s="7">
        <f t="shared" si="30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35</v>
      </c>
      <c r="P499">
        <f t="shared" si="31"/>
        <v>28</v>
      </c>
      <c r="Q499" t="s">
        <v>2040</v>
      </c>
      <c r="R499" t="s">
        <v>2049</v>
      </c>
      <c r="S499" s="7">
        <f t="shared" si="29"/>
        <v>42724.25</v>
      </c>
      <c r="T499" s="7">
        <f t="shared" si="30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24</v>
      </c>
      <c r="P500">
        <f t="shared" si="31"/>
        <v>80</v>
      </c>
      <c r="Q500" t="s">
        <v>2040</v>
      </c>
      <c r="R500" t="s">
        <v>2041</v>
      </c>
      <c r="S500" s="7">
        <f t="shared" si="29"/>
        <v>42005.25</v>
      </c>
      <c r="T500" s="7">
        <f t="shared" si="30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49</v>
      </c>
      <c r="P501">
        <f t="shared" si="31"/>
        <v>39</v>
      </c>
      <c r="Q501" t="s">
        <v>2044</v>
      </c>
      <c r="R501" t="s">
        <v>2045</v>
      </c>
      <c r="S501" s="7">
        <f t="shared" si="29"/>
        <v>42444.208333333328</v>
      </c>
      <c r="T501" s="7">
        <f t="shared" si="30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0</v>
      </c>
      <c r="P502" t="e">
        <f t="shared" si="31"/>
        <v>#DIV/0!</v>
      </c>
      <c r="Q502" t="s">
        <v>2042</v>
      </c>
      <c r="R502" t="s">
        <v>2043</v>
      </c>
      <c r="S502" s="7">
        <f t="shared" si="29"/>
        <v>41395.208333333336</v>
      </c>
      <c r="T502" s="7">
        <f t="shared" si="30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71</v>
      </c>
      <c r="P503">
        <f t="shared" si="31"/>
        <v>60</v>
      </c>
      <c r="Q503" t="s">
        <v>2044</v>
      </c>
      <c r="R503" t="s">
        <v>2045</v>
      </c>
      <c r="S503" s="7">
        <f t="shared" si="29"/>
        <v>41345.208333333336</v>
      </c>
      <c r="T503" s="7">
        <f t="shared" si="30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530</v>
      </c>
      <c r="P504">
        <f t="shared" si="31"/>
        <v>38</v>
      </c>
      <c r="Q504" t="s">
        <v>2053</v>
      </c>
      <c r="R504" t="s">
        <v>2054</v>
      </c>
      <c r="S504" s="7">
        <f t="shared" si="29"/>
        <v>41117.208333333336</v>
      </c>
      <c r="T504" s="7">
        <f t="shared" si="30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181</v>
      </c>
      <c r="P505">
        <f t="shared" si="31"/>
        <v>100</v>
      </c>
      <c r="Q505" t="s">
        <v>2044</v>
      </c>
      <c r="R505" t="s">
        <v>2047</v>
      </c>
      <c r="S505" s="7">
        <f t="shared" si="29"/>
        <v>42186.208333333328</v>
      </c>
      <c r="T505" s="7">
        <f t="shared" si="30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93</v>
      </c>
      <c r="P506">
        <f t="shared" si="31"/>
        <v>112</v>
      </c>
      <c r="Q506" t="s">
        <v>2038</v>
      </c>
      <c r="R506" t="s">
        <v>2039</v>
      </c>
      <c r="S506" s="7">
        <f t="shared" si="29"/>
        <v>42142.208333333328</v>
      </c>
      <c r="T506" s="7">
        <f t="shared" si="30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14</v>
      </c>
      <c r="P507">
        <f t="shared" si="31"/>
        <v>37</v>
      </c>
      <c r="Q507" t="s">
        <v>2050</v>
      </c>
      <c r="R507" t="s">
        <v>2059</v>
      </c>
      <c r="S507" s="7">
        <f t="shared" si="29"/>
        <v>41341.25</v>
      </c>
      <c r="T507" s="7">
        <f t="shared" si="30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928</v>
      </c>
      <c r="P508">
        <f t="shared" si="31"/>
        <v>67</v>
      </c>
      <c r="Q508" t="s">
        <v>2042</v>
      </c>
      <c r="R508" t="s">
        <v>2043</v>
      </c>
      <c r="S508" s="7">
        <f t="shared" si="29"/>
        <v>43062.25</v>
      </c>
      <c r="T508" s="7">
        <f t="shared" si="30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40</v>
      </c>
      <c r="P509">
        <f t="shared" si="31"/>
        <v>45</v>
      </c>
      <c r="Q509" t="s">
        <v>2040</v>
      </c>
      <c r="R509" t="s">
        <v>2041</v>
      </c>
      <c r="S509" s="7">
        <f t="shared" si="29"/>
        <v>41373.208333333336</v>
      </c>
      <c r="T509" s="7">
        <f t="shared" si="30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113</v>
      </c>
      <c r="P510">
        <f t="shared" si="31"/>
        <v>53</v>
      </c>
      <c r="Q510" t="s">
        <v>2042</v>
      </c>
      <c r="R510" t="s">
        <v>2043</v>
      </c>
      <c r="S510" s="7">
        <f t="shared" si="29"/>
        <v>43310.208333333328</v>
      </c>
      <c r="T510" s="7">
        <f t="shared" si="30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71</v>
      </c>
      <c r="P511">
        <f t="shared" si="31"/>
        <v>95</v>
      </c>
      <c r="Q511" t="s">
        <v>2042</v>
      </c>
      <c r="R511" t="s">
        <v>2043</v>
      </c>
      <c r="S511" s="7">
        <f t="shared" si="29"/>
        <v>41034.208333333336</v>
      </c>
      <c r="T511" s="7">
        <f t="shared" si="30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120</v>
      </c>
      <c r="P512">
        <f t="shared" si="31"/>
        <v>71</v>
      </c>
      <c r="Q512" t="s">
        <v>2044</v>
      </c>
      <c r="R512" t="s">
        <v>2047</v>
      </c>
      <c r="S512" s="7">
        <f t="shared" si="29"/>
        <v>43251.208333333328</v>
      </c>
      <c r="T512" s="7">
        <f t="shared" si="30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25</v>
      </c>
      <c r="P513">
        <f t="shared" si="31"/>
        <v>99</v>
      </c>
      <c r="Q513" t="s">
        <v>2042</v>
      </c>
      <c r="R513" t="s">
        <v>2043</v>
      </c>
      <c r="S513" s="7">
        <f t="shared" si="29"/>
        <v>43671.208333333328</v>
      </c>
      <c r="T513" s="7">
        <f t="shared" si="30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140</v>
      </c>
      <c r="P514">
        <f t="shared" si="31"/>
        <v>54</v>
      </c>
      <c r="Q514" t="s">
        <v>2053</v>
      </c>
      <c r="R514" t="s">
        <v>2054</v>
      </c>
      <c r="S514" s="7">
        <f t="shared" si="29"/>
        <v>41825.208333333336</v>
      </c>
      <c r="T514" s="7">
        <f t="shared" si="30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ROUNDUP((E515/D515)*100, 0)</f>
        <v>40</v>
      </c>
      <c r="P515">
        <f t="shared" si="31"/>
        <v>94</v>
      </c>
      <c r="Q515" t="s">
        <v>2044</v>
      </c>
      <c r="R515" t="s">
        <v>2063</v>
      </c>
      <c r="S515" s="7">
        <f t="shared" ref="S515:S578" si="33">(((J515/60)/60)/24)+DATE(1970,1,1)</f>
        <v>40430.208333333336</v>
      </c>
      <c r="T515" s="7">
        <f t="shared" ref="T515:T578" si="34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23</v>
      </c>
      <c r="P516">
        <f t="shared" ref="P516:P579" si="35">ROUNDUP((E516/G516), 0)</f>
        <v>59</v>
      </c>
      <c r="Q516" t="s">
        <v>2038</v>
      </c>
      <c r="R516" t="s">
        <v>2039</v>
      </c>
      <c r="S516" s="7">
        <f t="shared" si="33"/>
        <v>41614.25</v>
      </c>
      <c r="T516" s="7">
        <f t="shared" si="3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56</v>
      </c>
      <c r="P517">
        <f t="shared" si="35"/>
        <v>37</v>
      </c>
      <c r="Q517" t="s">
        <v>2042</v>
      </c>
      <c r="R517" t="s">
        <v>2043</v>
      </c>
      <c r="S517" s="7">
        <f t="shared" si="33"/>
        <v>40900.25</v>
      </c>
      <c r="T517" s="7">
        <f t="shared" si="3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43</v>
      </c>
      <c r="P518">
        <f t="shared" si="35"/>
        <v>64</v>
      </c>
      <c r="Q518" t="s">
        <v>2050</v>
      </c>
      <c r="R518" t="s">
        <v>2051</v>
      </c>
      <c r="S518" s="7">
        <f t="shared" si="33"/>
        <v>40396.208333333336</v>
      </c>
      <c r="T518" s="7">
        <f t="shared" si="3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112</v>
      </c>
      <c r="P519">
        <f t="shared" si="35"/>
        <v>85</v>
      </c>
      <c r="Q519" t="s">
        <v>2036</v>
      </c>
      <c r="R519" t="s">
        <v>2037</v>
      </c>
      <c r="S519" s="7">
        <f t="shared" si="33"/>
        <v>42860.208333333328</v>
      </c>
      <c r="T519" s="7">
        <f t="shared" si="3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8</v>
      </c>
      <c r="P520">
        <f t="shared" si="35"/>
        <v>63</v>
      </c>
      <c r="Q520" t="s">
        <v>2044</v>
      </c>
      <c r="R520" t="s">
        <v>2052</v>
      </c>
      <c r="S520" s="7">
        <f t="shared" si="33"/>
        <v>43154.25</v>
      </c>
      <c r="T520" s="7">
        <f t="shared" si="3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102</v>
      </c>
      <c r="P521">
        <f t="shared" si="35"/>
        <v>102</v>
      </c>
      <c r="Q521" t="s">
        <v>2038</v>
      </c>
      <c r="R521" t="s">
        <v>2039</v>
      </c>
      <c r="S521" s="7">
        <f t="shared" si="33"/>
        <v>42012.25</v>
      </c>
      <c r="T521" s="7">
        <f t="shared" si="3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426</v>
      </c>
      <c r="P522">
        <f t="shared" si="35"/>
        <v>107</v>
      </c>
      <c r="Q522" t="s">
        <v>2042</v>
      </c>
      <c r="R522" t="s">
        <v>2043</v>
      </c>
      <c r="S522" s="7">
        <f t="shared" si="33"/>
        <v>43574.208333333328</v>
      </c>
      <c r="T522" s="7">
        <f t="shared" si="3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146</v>
      </c>
      <c r="P523">
        <f t="shared" si="35"/>
        <v>30</v>
      </c>
      <c r="Q523" t="s">
        <v>2044</v>
      </c>
      <c r="R523" t="s">
        <v>2047</v>
      </c>
      <c r="S523" s="7">
        <f t="shared" si="33"/>
        <v>42605.208333333328</v>
      </c>
      <c r="T523" s="7">
        <f t="shared" si="3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33</v>
      </c>
      <c r="P524">
        <f t="shared" si="35"/>
        <v>86</v>
      </c>
      <c r="Q524" t="s">
        <v>2044</v>
      </c>
      <c r="R524" t="s">
        <v>2055</v>
      </c>
      <c r="S524" s="7">
        <f t="shared" si="33"/>
        <v>41093.208333333336</v>
      </c>
      <c r="T524" s="7">
        <f t="shared" si="3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701</v>
      </c>
      <c r="P525">
        <f t="shared" si="35"/>
        <v>71</v>
      </c>
      <c r="Q525" t="s">
        <v>2044</v>
      </c>
      <c r="R525" t="s">
        <v>2055</v>
      </c>
      <c r="S525" s="7">
        <f t="shared" si="33"/>
        <v>40241.25</v>
      </c>
      <c r="T525" s="7">
        <f t="shared" si="3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84</v>
      </c>
      <c r="P526">
        <f t="shared" si="35"/>
        <v>41</v>
      </c>
      <c r="Q526" t="s">
        <v>2042</v>
      </c>
      <c r="R526" t="s">
        <v>2043</v>
      </c>
      <c r="S526" s="7">
        <f t="shared" si="33"/>
        <v>40294.208333333336</v>
      </c>
      <c r="T526" s="7">
        <f t="shared" si="3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85</v>
      </c>
      <c r="P527">
        <f t="shared" si="35"/>
        <v>29</v>
      </c>
      <c r="Q527" t="s">
        <v>2040</v>
      </c>
      <c r="R527" t="s">
        <v>2049</v>
      </c>
      <c r="S527" s="7">
        <f t="shared" si="33"/>
        <v>40505.25</v>
      </c>
      <c r="T527" s="7">
        <f t="shared" si="3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156</v>
      </c>
      <c r="P528">
        <f t="shared" si="35"/>
        <v>89</v>
      </c>
      <c r="Q528" t="s">
        <v>2042</v>
      </c>
      <c r="R528" t="s">
        <v>2043</v>
      </c>
      <c r="S528" s="7">
        <f t="shared" si="33"/>
        <v>42364.25</v>
      </c>
      <c r="T528" s="7">
        <f t="shared" si="3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100</v>
      </c>
      <c r="P529">
        <f t="shared" si="35"/>
        <v>31</v>
      </c>
      <c r="Q529" t="s">
        <v>2044</v>
      </c>
      <c r="R529" t="s">
        <v>2052</v>
      </c>
      <c r="S529" s="7">
        <f t="shared" si="33"/>
        <v>42405.25</v>
      </c>
      <c r="T529" s="7">
        <f t="shared" si="3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81</v>
      </c>
      <c r="P530">
        <f t="shared" si="35"/>
        <v>91</v>
      </c>
      <c r="Q530" t="s">
        <v>2038</v>
      </c>
      <c r="R530" t="s">
        <v>2048</v>
      </c>
      <c r="S530" s="7">
        <f t="shared" si="33"/>
        <v>41601.25</v>
      </c>
      <c r="T530" s="7">
        <f t="shared" si="3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12</v>
      </c>
      <c r="P531">
        <f t="shared" si="35"/>
        <v>64</v>
      </c>
      <c r="Q531" t="s">
        <v>2053</v>
      </c>
      <c r="R531" t="s">
        <v>2054</v>
      </c>
      <c r="S531" s="7">
        <f t="shared" si="33"/>
        <v>41769.208333333336</v>
      </c>
      <c r="T531" s="7">
        <f t="shared" si="3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92</v>
      </c>
      <c r="P532">
        <f t="shared" si="35"/>
        <v>54</v>
      </c>
      <c r="Q532" t="s">
        <v>2050</v>
      </c>
      <c r="R532" t="s">
        <v>2056</v>
      </c>
      <c r="S532" s="7">
        <f t="shared" si="33"/>
        <v>40421.208333333336</v>
      </c>
      <c r="T532" s="7">
        <f t="shared" si="3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96</v>
      </c>
      <c r="P533">
        <f t="shared" si="35"/>
        <v>49</v>
      </c>
      <c r="Q533" t="s">
        <v>2053</v>
      </c>
      <c r="R533" t="s">
        <v>2054</v>
      </c>
      <c r="S533" s="7">
        <f t="shared" si="33"/>
        <v>41589.25</v>
      </c>
      <c r="T533" s="7">
        <f t="shared" si="3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503</v>
      </c>
      <c r="P534">
        <f t="shared" si="35"/>
        <v>64</v>
      </c>
      <c r="Q534" t="s">
        <v>2042</v>
      </c>
      <c r="R534" t="s">
        <v>2043</v>
      </c>
      <c r="S534" s="7">
        <f t="shared" si="33"/>
        <v>43125.25</v>
      </c>
      <c r="T534" s="7">
        <f t="shared" si="3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160</v>
      </c>
      <c r="P535">
        <f t="shared" si="35"/>
        <v>83</v>
      </c>
      <c r="Q535" t="s">
        <v>2038</v>
      </c>
      <c r="R535" t="s">
        <v>2048</v>
      </c>
      <c r="S535" s="7">
        <f t="shared" si="33"/>
        <v>41479.208333333336</v>
      </c>
      <c r="T535" s="7">
        <f t="shared" si="3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16</v>
      </c>
      <c r="P536">
        <f t="shared" si="35"/>
        <v>56</v>
      </c>
      <c r="Q536" t="s">
        <v>2044</v>
      </c>
      <c r="R536" t="s">
        <v>2047</v>
      </c>
      <c r="S536" s="7">
        <f t="shared" si="33"/>
        <v>43329.208333333328</v>
      </c>
      <c r="T536" s="7">
        <f t="shared" si="3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483</v>
      </c>
      <c r="P537">
        <f t="shared" si="35"/>
        <v>63</v>
      </c>
      <c r="Q537" t="s">
        <v>2042</v>
      </c>
      <c r="R537" t="s">
        <v>2043</v>
      </c>
      <c r="S537" s="7">
        <f t="shared" si="33"/>
        <v>43259.208333333328</v>
      </c>
      <c r="T537" s="7">
        <f t="shared" si="3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150</v>
      </c>
      <c r="P538">
        <f t="shared" si="35"/>
        <v>105</v>
      </c>
      <c r="Q538" t="s">
        <v>2050</v>
      </c>
      <c r="R538" t="s">
        <v>2056</v>
      </c>
      <c r="S538" s="7">
        <f t="shared" si="33"/>
        <v>40414.208333333336</v>
      </c>
      <c r="T538" s="7">
        <f t="shared" si="3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118</v>
      </c>
      <c r="P539">
        <f t="shared" si="35"/>
        <v>95</v>
      </c>
      <c r="Q539" t="s">
        <v>2044</v>
      </c>
      <c r="R539" t="s">
        <v>2045</v>
      </c>
      <c r="S539" s="7">
        <f t="shared" si="33"/>
        <v>43342.208333333328</v>
      </c>
      <c r="T539" s="7">
        <f t="shared" si="3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38</v>
      </c>
      <c r="P540">
        <f t="shared" si="35"/>
        <v>45</v>
      </c>
      <c r="Q540" t="s">
        <v>2053</v>
      </c>
      <c r="R540" t="s">
        <v>2064</v>
      </c>
      <c r="S540" s="7">
        <f t="shared" si="33"/>
        <v>41539.208333333336</v>
      </c>
      <c r="T540" s="7">
        <f t="shared" si="3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73</v>
      </c>
      <c r="P541">
        <f t="shared" si="35"/>
        <v>93</v>
      </c>
      <c r="Q541" t="s">
        <v>2036</v>
      </c>
      <c r="R541" t="s">
        <v>2037</v>
      </c>
      <c r="S541" s="7">
        <f t="shared" si="33"/>
        <v>43647.208333333328</v>
      </c>
      <c r="T541" s="7">
        <f t="shared" si="3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266</v>
      </c>
      <c r="P542">
        <f t="shared" si="35"/>
        <v>58</v>
      </c>
      <c r="Q542" t="s">
        <v>2057</v>
      </c>
      <c r="R542" t="s">
        <v>2058</v>
      </c>
      <c r="S542" s="7">
        <f t="shared" si="33"/>
        <v>43225.208333333328</v>
      </c>
      <c r="T542" s="7">
        <f t="shared" si="3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25</v>
      </c>
      <c r="P543">
        <f t="shared" si="35"/>
        <v>110</v>
      </c>
      <c r="Q543" t="s">
        <v>2053</v>
      </c>
      <c r="R543" t="s">
        <v>2064</v>
      </c>
      <c r="S543" s="7">
        <f t="shared" si="33"/>
        <v>42165.208333333328</v>
      </c>
      <c r="T543" s="7">
        <f t="shared" si="3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3</v>
      </c>
      <c r="P544">
        <f t="shared" si="35"/>
        <v>40</v>
      </c>
      <c r="Q544" t="s">
        <v>2038</v>
      </c>
      <c r="R544" t="s">
        <v>2048</v>
      </c>
      <c r="S544" s="7">
        <f t="shared" si="33"/>
        <v>42391.25</v>
      </c>
      <c r="T544" s="7">
        <f t="shared" si="3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17</v>
      </c>
      <c r="P545">
        <f t="shared" si="35"/>
        <v>78</v>
      </c>
      <c r="Q545" t="s">
        <v>2053</v>
      </c>
      <c r="R545" t="s">
        <v>2054</v>
      </c>
      <c r="S545" s="7">
        <f t="shared" si="33"/>
        <v>41528.208333333336</v>
      </c>
      <c r="T545" s="7">
        <f t="shared" si="3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277</v>
      </c>
      <c r="P546">
        <f t="shared" si="35"/>
        <v>93</v>
      </c>
      <c r="Q546" t="s">
        <v>2038</v>
      </c>
      <c r="R546" t="s">
        <v>2039</v>
      </c>
      <c r="S546" s="7">
        <f t="shared" si="33"/>
        <v>42377.25</v>
      </c>
      <c r="T546" s="7">
        <f t="shared" si="3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89</v>
      </c>
      <c r="P547">
        <f t="shared" si="35"/>
        <v>62</v>
      </c>
      <c r="Q547" t="s">
        <v>2042</v>
      </c>
      <c r="R547" t="s">
        <v>2043</v>
      </c>
      <c r="S547" s="7">
        <f t="shared" si="33"/>
        <v>43824.25</v>
      </c>
      <c r="T547" s="7">
        <f t="shared" si="3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164</v>
      </c>
      <c r="P548">
        <f t="shared" si="35"/>
        <v>79</v>
      </c>
      <c r="Q548" t="s">
        <v>2042</v>
      </c>
      <c r="R548" t="s">
        <v>2043</v>
      </c>
      <c r="S548" s="7">
        <f t="shared" si="33"/>
        <v>43360.208333333328</v>
      </c>
      <c r="T548" s="7">
        <f t="shared" si="3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969</v>
      </c>
      <c r="P549">
        <f t="shared" si="35"/>
        <v>81</v>
      </c>
      <c r="Q549" t="s">
        <v>2044</v>
      </c>
      <c r="R549" t="s">
        <v>2047</v>
      </c>
      <c r="S549" s="7">
        <f t="shared" si="33"/>
        <v>42029.25</v>
      </c>
      <c r="T549" s="7">
        <f t="shared" si="3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271</v>
      </c>
      <c r="P550">
        <f t="shared" si="35"/>
        <v>60</v>
      </c>
      <c r="Q550" t="s">
        <v>2042</v>
      </c>
      <c r="R550" t="s">
        <v>2043</v>
      </c>
      <c r="S550" s="7">
        <f t="shared" si="33"/>
        <v>42461.208333333328</v>
      </c>
      <c r="T550" s="7">
        <f t="shared" si="3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285</v>
      </c>
      <c r="P551">
        <f t="shared" si="35"/>
        <v>111</v>
      </c>
      <c r="Q551" t="s">
        <v>2040</v>
      </c>
      <c r="R551" t="s">
        <v>2049</v>
      </c>
      <c r="S551" s="7">
        <f t="shared" si="33"/>
        <v>41422.208333333336</v>
      </c>
      <c r="T551" s="7">
        <f t="shared" si="3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4</v>
      </c>
      <c r="P552">
        <f t="shared" si="35"/>
        <v>4</v>
      </c>
      <c r="Q552" t="s">
        <v>2038</v>
      </c>
      <c r="R552" t="s">
        <v>2048</v>
      </c>
      <c r="S552" s="7">
        <f t="shared" si="33"/>
        <v>40968.25</v>
      </c>
      <c r="T552" s="7">
        <f t="shared" si="3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59</v>
      </c>
      <c r="P553">
        <f t="shared" si="35"/>
        <v>38</v>
      </c>
      <c r="Q553" t="s">
        <v>2040</v>
      </c>
      <c r="R553" t="s">
        <v>2041</v>
      </c>
      <c r="S553" s="7">
        <f t="shared" si="33"/>
        <v>41993.25</v>
      </c>
      <c r="T553" s="7">
        <f t="shared" si="3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99</v>
      </c>
      <c r="P554">
        <f t="shared" si="35"/>
        <v>97</v>
      </c>
      <c r="Q554" t="s">
        <v>2042</v>
      </c>
      <c r="R554" t="s">
        <v>2043</v>
      </c>
      <c r="S554" s="7">
        <f t="shared" si="33"/>
        <v>42700.25</v>
      </c>
      <c r="T554" s="7">
        <f t="shared" si="3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44</v>
      </c>
      <c r="P555">
        <f t="shared" si="35"/>
        <v>73</v>
      </c>
      <c r="Q555" t="s">
        <v>2038</v>
      </c>
      <c r="R555" t="s">
        <v>2039</v>
      </c>
      <c r="S555" s="7">
        <f t="shared" si="33"/>
        <v>40545.25</v>
      </c>
      <c r="T555" s="7">
        <f t="shared" si="3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152</v>
      </c>
      <c r="P556">
        <f t="shared" si="35"/>
        <v>27</v>
      </c>
      <c r="Q556" t="s">
        <v>2038</v>
      </c>
      <c r="R556" t="s">
        <v>2048</v>
      </c>
      <c r="S556" s="7">
        <f t="shared" si="33"/>
        <v>42723.25</v>
      </c>
      <c r="T556" s="7">
        <f t="shared" si="3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224</v>
      </c>
      <c r="P557">
        <f t="shared" si="35"/>
        <v>105</v>
      </c>
      <c r="Q557" t="s">
        <v>2038</v>
      </c>
      <c r="R557" t="s">
        <v>2039</v>
      </c>
      <c r="S557" s="7">
        <f t="shared" si="33"/>
        <v>41731.208333333336</v>
      </c>
      <c r="T557" s="7">
        <f t="shared" si="3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240</v>
      </c>
      <c r="P558">
        <f t="shared" si="35"/>
        <v>103</v>
      </c>
      <c r="Q558" t="s">
        <v>2050</v>
      </c>
      <c r="R558" t="s">
        <v>2062</v>
      </c>
      <c r="S558" s="7">
        <f t="shared" si="33"/>
        <v>40792.208333333336</v>
      </c>
      <c r="T558" s="7">
        <f t="shared" si="3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200</v>
      </c>
      <c r="P559">
        <f t="shared" si="35"/>
        <v>55</v>
      </c>
      <c r="Q559" t="s">
        <v>2044</v>
      </c>
      <c r="R559" t="s">
        <v>2066</v>
      </c>
      <c r="S559" s="7">
        <f t="shared" si="33"/>
        <v>42279.208333333328</v>
      </c>
      <c r="T559" s="7">
        <f t="shared" si="3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138</v>
      </c>
      <c r="P560">
        <f t="shared" si="35"/>
        <v>64</v>
      </c>
      <c r="Q560" t="s">
        <v>2042</v>
      </c>
      <c r="R560" t="s">
        <v>2043</v>
      </c>
      <c r="S560" s="7">
        <f t="shared" si="33"/>
        <v>42424.25</v>
      </c>
      <c r="T560" s="7">
        <f t="shared" si="3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101</v>
      </c>
      <c r="P561">
        <f t="shared" si="35"/>
        <v>105</v>
      </c>
      <c r="Q561" t="s">
        <v>2042</v>
      </c>
      <c r="R561" t="s">
        <v>2043</v>
      </c>
      <c r="S561" s="7">
        <f t="shared" si="33"/>
        <v>42584.208333333328</v>
      </c>
      <c r="T561" s="7">
        <f t="shared" si="3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795</v>
      </c>
      <c r="P562">
        <f t="shared" si="35"/>
        <v>50</v>
      </c>
      <c r="Q562" t="s">
        <v>2044</v>
      </c>
      <c r="R562" t="s">
        <v>2052</v>
      </c>
      <c r="S562" s="7">
        <f t="shared" si="33"/>
        <v>40865.25</v>
      </c>
      <c r="T562" s="7">
        <f t="shared" si="3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370</v>
      </c>
      <c r="P563">
        <f t="shared" si="35"/>
        <v>57</v>
      </c>
      <c r="Q563" t="s">
        <v>2042</v>
      </c>
      <c r="R563" t="s">
        <v>2043</v>
      </c>
      <c r="S563" s="7">
        <f t="shared" si="33"/>
        <v>40833.208333333336</v>
      </c>
      <c r="T563" s="7">
        <f t="shared" si="3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13</v>
      </c>
      <c r="P564">
        <f t="shared" si="35"/>
        <v>49</v>
      </c>
      <c r="Q564" t="s">
        <v>2038</v>
      </c>
      <c r="R564" t="s">
        <v>2039</v>
      </c>
      <c r="S564" s="7">
        <f t="shared" si="33"/>
        <v>43536.208333333328</v>
      </c>
      <c r="T564" s="7">
        <f t="shared" si="3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139</v>
      </c>
      <c r="P565">
        <f t="shared" si="35"/>
        <v>61</v>
      </c>
      <c r="Q565" t="s">
        <v>2044</v>
      </c>
      <c r="R565" t="s">
        <v>2045</v>
      </c>
      <c r="S565" s="7">
        <f t="shared" si="33"/>
        <v>43417.25</v>
      </c>
      <c r="T565" s="7">
        <f t="shared" si="3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84</v>
      </c>
      <c r="P566">
        <f t="shared" si="35"/>
        <v>79</v>
      </c>
      <c r="Q566" t="s">
        <v>2042</v>
      </c>
      <c r="R566" t="s">
        <v>2043</v>
      </c>
      <c r="S566" s="7">
        <f t="shared" si="33"/>
        <v>42078.208333333328</v>
      </c>
      <c r="T566" s="7">
        <f t="shared" si="3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205</v>
      </c>
      <c r="P567">
        <f t="shared" si="35"/>
        <v>54</v>
      </c>
      <c r="Q567" t="s">
        <v>2042</v>
      </c>
      <c r="R567" t="s">
        <v>2043</v>
      </c>
      <c r="S567" s="7">
        <f t="shared" si="33"/>
        <v>40862.25</v>
      </c>
      <c r="T567" s="7">
        <f t="shared" si="3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45</v>
      </c>
      <c r="P568">
        <f t="shared" si="35"/>
        <v>112</v>
      </c>
      <c r="Q568" t="s">
        <v>2038</v>
      </c>
      <c r="R568" t="s">
        <v>2046</v>
      </c>
      <c r="S568" s="7">
        <f t="shared" si="33"/>
        <v>42424.25</v>
      </c>
      <c r="T568" s="7">
        <f t="shared" si="3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219</v>
      </c>
      <c r="P569">
        <f t="shared" si="35"/>
        <v>61</v>
      </c>
      <c r="Q569" t="s">
        <v>2038</v>
      </c>
      <c r="R569" t="s">
        <v>2039</v>
      </c>
      <c r="S569" s="7">
        <f t="shared" si="33"/>
        <v>41830.208333333336</v>
      </c>
      <c r="T569" s="7">
        <f t="shared" si="3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187</v>
      </c>
      <c r="P570">
        <f t="shared" si="35"/>
        <v>27</v>
      </c>
      <c r="Q570" t="s">
        <v>2042</v>
      </c>
      <c r="R570" t="s">
        <v>2043</v>
      </c>
      <c r="S570" s="7">
        <f t="shared" si="33"/>
        <v>40374.208333333336</v>
      </c>
      <c r="T570" s="7">
        <f t="shared" si="3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238</v>
      </c>
      <c r="P571">
        <f t="shared" si="35"/>
        <v>81</v>
      </c>
      <c r="Q571" t="s">
        <v>2044</v>
      </c>
      <c r="R571" t="s">
        <v>2052</v>
      </c>
      <c r="S571" s="7">
        <f t="shared" si="33"/>
        <v>40554.25</v>
      </c>
      <c r="T571" s="7">
        <f t="shared" si="3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306</v>
      </c>
      <c r="P572">
        <f t="shared" si="35"/>
        <v>35</v>
      </c>
      <c r="Q572" t="s">
        <v>2038</v>
      </c>
      <c r="R572" t="s">
        <v>2039</v>
      </c>
      <c r="S572" s="7">
        <f t="shared" si="33"/>
        <v>41993.25</v>
      </c>
      <c r="T572" s="7">
        <f t="shared" si="3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95</v>
      </c>
      <c r="P573">
        <f t="shared" si="35"/>
        <v>95</v>
      </c>
      <c r="Q573" t="s">
        <v>2044</v>
      </c>
      <c r="R573" t="s">
        <v>2055</v>
      </c>
      <c r="S573" s="7">
        <f t="shared" si="33"/>
        <v>42174.208333333328</v>
      </c>
      <c r="T573" s="7">
        <f t="shared" si="3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55</v>
      </c>
      <c r="P574">
        <f t="shared" si="35"/>
        <v>53</v>
      </c>
      <c r="Q574" t="s">
        <v>2038</v>
      </c>
      <c r="R574" t="s">
        <v>2039</v>
      </c>
      <c r="S574" s="7">
        <f t="shared" si="33"/>
        <v>42275.208333333328</v>
      </c>
      <c r="T574" s="7">
        <f t="shared" si="3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112</v>
      </c>
      <c r="P575">
        <f t="shared" si="35"/>
        <v>25</v>
      </c>
      <c r="Q575" t="s">
        <v>2067</v>
      </c>
      <c r="R575" t="s">
        <v>2068</v>
      </c>
      <c r="S575" s="7">
        <f t="shared" si="33"/>
        <v>41761.208333333336</v>
      </c>
      <c r="T575" s="7">
        <f t="shared" si="3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370</v>
      </c>
      <c r="P576">
        <f t="shared" si="35"/>
        <v>70</v>
      </c>
      <c r="Q576" t="s">
        <v>2036</v>
      </c>
      <c r="R576" t="s">
        <v>2037</v>
      </c>
      <c r="S576" s="7">
        <f t="shared" si="33"/>
        <v>43806.25</v>
      </c>
      <c r="T576" s="7">
        <f t="shared" si="3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63</v>
      </c>
      <c r="P577">
        <f t="shared" si="35"/>
        <v>94</v>
      </c>
      <c r="Q577" t="s">
        <v>2042</v>
      </c>
      <c r="R577" t="s">
        <v>2043</v>
      </c>
      <c r="S577" s="7">
        <f t="shared" si="33"/>
        <v>41779.208333333336</v>
      </c>
      <c r="T577" s="7">
        <f t="shared" si="3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65</v>
      </c>
      <c r="P578">
        <f t="shared" si="35"/>
        <v>99</v>
      </c>
      <c r="Q578" t="s">
        <v>2042</v>
      </c>
      <c r="R578" t="s">
        <v>2043</v>
      </c>
      <c r="S578" s="7">
        <f t="shared" si="33"/>
        <v>43040.208333333328</v>
      </c>
      <c r="T578" s="7">
        <f t="shared" si="3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ROUNDUP((E579/D579)*100, 0)</f>
        <v>19</v>
      </c>
      <c r="P579">
        <f t="shared" si="35"/>
        <v>42</v>
      </c>
      <c r="Q579" t="s">
        <v>2038</v>
      </c>
      <c r="R579" t="s">
        <v>2061</v>
      </c>
      <c r="S579" s="7">
        <f t="shared" ref="S579:S642" si="37">(((J579/60)/60)/24)+DATE(1970,1,1)</f>
        <v>40613.25</v>
      </c>
      <c r="T579" s="7">
        <f t="shared" ref="T579:T642" si="38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17</v>
      </c>
      <c r="P580">
        <f t="shared" ref="P580:P643" si="39">ROUNDUP((E580/G580), 0)</f>
        <v>66</v>
      </c>
      <c r="Q580" t="s">
        <v>2044</v>
      </c>
      <c r="R580" t="s">
        <v>2066</v>
      </c>
      <c r="S580" s="7">
        <f t="shared" si="37"/>
        <v>40878.25</v>
      </c>
      <c r="T580" s="7">
        <f t="shared" si="3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102</v>
      </c>
      <c r="P581">
        <f t="shared" si="39"/>
        <v>73</v>
      </c>
      <c r="Q581" t="s">
        <v>2038</v>
      </c>
      <c r="R581" t="s">
        <v>2061</v>
      </c>
      <c r="S581" s="7">
        <f t="shared" si="37"/>
        <v>40762.208333333336</v>
      </c>
      <c r="T581" s="7">
        <f t="shared" si="3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342</v>
      </c>
      <c r="P582">
        <f t="shared" si="39"/>
        <v>49</v>
      </c>
      <c r="Q582" t="s">
        <v>2042</v>
      </c>
      <c r="R582" t="s">
        <v>2043</v>
      </c>
      <c r="S582" s="7">
        <f t="shared" si="37"/>
        <v>41696.25</v>
      </c>
      <c r="T582" s="7">
        <f t="shared" si="3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65</v>
      </c>
      <c r="P583">
        <f t="shared" si="39"/>
        <v>55</v>
      </c>
      <c r="Q583" t="s">
        <v>2040</v>
      </c>
      <c r="R583" t="s">
        <v>2041</v>
      </c>
      <c r="S583" s="7">
        <f t="shared" si="37"/>
        <v>40662.208333333336</v>
      </c>
      <c r="T583" s="7">
        <f t="shared" si="3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53</v>
      </c>
      <c r="P584">
        <f t="shared" si="39"/>
        <v>108</v>
      </c>
      <c r="Q584" t="s">
        <v>2053</v>
      </c>
      <c r="R584" t="s">
        <v>2054</v>
      </c>
      <c r="S584" s="7">
        <f t="shared" si="37"/>
        <v>42165.208333333328</v>
      </c>
      <c r="T584" s="7">
        <f t="shared" si="3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323</v>
      </c>
      <c r="P585">
        <f t="shared" si="39"/>
        <v>68</v>
      </c>
      <c r="Q585" t="s">
        <v>2044</v>
      </c>
      <c r="R585" t="s">
        <v>2045</v>
      </c>
      <c r="S585" s="7">
        <f t="shared" si="37"/>
        <v>40959.25</v>
      </c>
      <c r="T585" s="7">
        <f t="shared" si="3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120</v>
      </c>
      <c r="P586">
        <f t="shared" si="39"/>
        <v>65</v>
      </c>
      <c r="Q586" t="s">
        <v>2040</v>
      </c>
      <c r="R586" t="s">
        <v>2041</v>
      </c>
      <c r="S586" s="7">
        <f t="shared" si="37"/>
        <v>41024.208333333336</v>
      </c>
      <c r="T586" s="7">
        <f t="shared" si="3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147</v>
      </c>
      <c r="P587">
        <f t="shared" si="39"/>
        <v>97</v>
      </c>
      <c r="Q587" t="s">
        <v>2050</v>
      </c>
      <c r="R587" t="s">
        <v>2062</v>
      </c>
      <c r="S587" s="7">
        <f t="shared" si="37"/>
        <v>40255.208333333336</v>
      </c>
      <c r="T587" s="7">
        <f t="shared" si="3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951</v>
      </c>
      <c r="P588">
        <f t="shared" si="39"/>
        <v>52</v>
      </c>
      <c r="Q588" t="s">
        <v>2038</v>
      </c>
      <c r="R588" t="s">
        <v>2039</v>
      </c>
      <c r="S588" s="7">
        <f t="shared" si="37"/>
        <v>40499.25</v>
      </c>
      <c r="T588" s="7">
        <f t="shared" si="3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73</v>
      </c>
      <c r="P589">
        <f t="shared" si="39"/>
        <v>44</v>
      </c>
      <c r="Q589" t="s">
        <v>2036</v>
      </c>
      <c r="R589" t="s">
        <v>2037</v>
      </c>
      <c r="S589" s="7">
        <f t="shared" si="37"/>
        <v>43484.25</v>
      </c>
      <c r="T589" s="7">
        <f t="shared" si="3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80</v>
      </c>
      <c r="P590">
        <f t="shared" si="39"/>
        <v>92</v>
      </c>
      <c r="Q590" t="s">
        <v>2042</v>
      </c>
      <c r="R590" t="s">
        <v>2043</v>
      </c>
      <c r="S590" s="7">
        <f t="shared" si="37"/>
        <v>40262.208333333336</v>
      </c>
      <c r="T590" s="7">
        <f t="shared" si="3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65</v>
      </c>
      <c r="P591">
        <f t="shared" si="39"/>
        <v>51</v>
      </c>
      <c r="Q591" t="s">
        <v>2044</v>
      </c>
      <c r="R591" t="s">
        <v>2045</v>
      </c>
      <c r="S591" s="7">
        <f t="shared" si="37"/>
        <v>42190.208333333328</v>
      </c>
      <c r="T591" s="7">
        <f t="shared" si="3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83</v>
      </c>
      <c r="P592">
        <f t="shared" si="39"/>
        <v>68</v>
      </c>
      <c r="Q592" t="s">
        <v>2050</v>
      </c>
      <c r="R592" t="s">
        <v>2059</v>
      </c>
      <c r="S592" s="7">
        <f t="shared" si="37"/>
        <v>41994.25</v>
      </c>
      <c r="T592" s="7">
        <f t="shared" si="3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1038</v>
      </c>
      <c r="P593">
        <f t="shared" si="39"/>
        <v>62</v>
      </c>
      <c r="Q593" t="s">
        <v>2053</v>
      </c>
      <c r="R593" t="s">
        <v>2054</v>
      </c>
      <c r="S593" s="7">
        <f t="shared" si="37"/>
        <v>40373.208333333336</v>
      </c>
      <c r="T593" s="7">
        <f t="shared" si="3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13</v>
      </c>
      <c r="P594">
        <f t="shared" si="39"/>
        <v>81</v>
      </c>
      <c r="Q594" t="s">
        <v>2042</v>
      </c>
      <c r="R594" t="s">
        <v>2043</v>
      </c>
      <c r="S594" s="7">
        <f t="shared" si="37"/>
        <v>41789.208333333336</v>
      </c>
      <c r="T594" s="7">
        <f t="shared" si="3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155</v>
      </c>
      <c r="P595">
        <f t="shared" si="39"/>
        <v>48</v>
      </c>
      <c r="Q595" t="s">
        <v>2044</v>
      </c>
      <c r="R595" t="s">
        <v>2052</v>
      </c>
      <c r="S595" s="7">
        <f t="shared" si="37"/>
        <v>41724.208333333336</v>
      </c>
      <c r="T595" s="7">
        <f t="shared" si="3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8</v>
      </c>
      <c r="P596">
        <f t="shared" si="39"/>
        <v>72</v>
      </c>
      <c r="Q596" t="s">
        <v>2042</v>
      </c>
      <c r="R596" t="s">
        <v>2043</v>
      </c>
      <c r="S596" s="7">
        <f t="shared" si="37"/>
        <v>42548.208333333328</v>
      </c>
      <c r="T596" s="7">
        <f t="shared" si="3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209</v>
      </c>
      <c r="P597">
        <f t="shared" si="39"/>
        <v>90</v>
      </c>
      <c r="Q597" t="s">
        <v>2042</v>
      </c>
      <c r="R597" t="s">
        <v>2043</v>
      </c>
      <c r="S597" s="7">
        <f t="shared" si="37"/>
        <v>40253.208333333336</v>
      </c>
      <c r="T597" s="7">
        <f t="shared" si="3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100</v>
      </c>
      <c r="P598">
        <f t="shared" si="39"/>
        <v>44</v>
      </c>
      <c r="Q598" t="s">
        <v>2044</v>
      </c>
      <c r="R598" t="s">
        <v>2047</v>
      </c>
      <c r="S598" s="7">
        <f t="shared" si="37"/>
        <v>42434.25</v>
      </c>
      <c r="T598" s="7">
        <f t="shared" si="3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202</v>
      </c>
      <c r="P599">
        <f t="shared" si="39"/>
        <v>68</v>
      </c>
      <c r="Q599" t="s">
        <v>2042</v>
      </c>
      <c r="R599" t="s">
        <v>2043</v>
      </c>
      <c r="S599" s="7">
        <f t="shared" si="37"/>
        <v>43786.25</v>
      </c>
      <c r="T599" s="7">
        <f t="shared" si="3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163</v>
      </c>
      <c r="P600">
        <f t="shared" si="39"/>
        <v>74</v>
      </c>
      <c r="Q600" t="s">
        <v>2038</v>
      </c>
      <c r="R600" t="s">
        <v>2039</v>
      </c>
      <c r="S600" s="7">
        <f t="shared" si="37"/>
        <v>40344.208333333336</v>
      </c>
      <c r="T600" s="7">
        <f t="shared" si="3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4</v>
      </c>
      <c r="P601">
        <f t="shared" si="39"/>
        <v>63</v>
      </c>
      <c r="Q601" t="s">
        <v>2044</v>
      </c>
      <c r="R601" t="s">
        <v>2045</v>
      </c>
      <c r="S601" s="7">
        <f t="shared" si="37"/>
        <v>42047.25</v>
      </c>
      <c r="T601" s="7">
        <f t="shared" si="3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5</v>
      </c>
      <c r="P602">
        <f t="shared" si="39"/>
        <v>5</v>
      </c>
      <c r="Q602" t="s">
        <v>2036</v>
      </c>
      <c r="R602" t="s">
        <v>2037</v>
      </c>
      <c r="S602" s="7">
        <f t="shared" si="37"/>
        <v>41485.208333333336</v>
      </c>
      <c r="T602" s="7">
        <f t="shared" si="3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207</v>
      </c>
      <c r="P603">
        <f t="shared" si="39"/>
        <v>68</v>
      </c>
      <c r="Q603" t="s">
        <v>2040</v>
      </c>
      <c r="R603" t="s">
        <v>2049</v>
      </c>
      <c r="S603" s="7">
        <f t="shared" si="37"/>
        <v>41789.208333333336</v>
      </c>
      <c r="T603" s="7">
        <f t="shared" si="3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129</v>
      </c>
      <c r="P604">
        <f t="shared" si="39"/>
        <v>80</v>
      </c>
      <c r="Q604" t="s">
        <v>2042</v>
      </c>
      <c r="R604" t="s">
        <v>2043</v>
      </c>
      <c r="S604" s="7">
        <f t="shared" si="37"/>
        <v>42160.208333333328</v>
      </c>
      <c r="T604" s="7">
        <f t="shared" si="3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120</v>
      </c>
      <c r="P605">
        <f t="shared" si="39"/>
        <v>63</v>
      </c>
      <c r="Q605" t="s">
        <v>2042</v>
      </c>
      <c r="R605" t="s">
        <v>2043</v>
      </c>
      <c r="S605" s="7">
        <f t="shared" si="37"/>
        <v>43573.208333333328</v>
      </c>
      <c r="T605" s="7">
        <f t="shared" si="3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171</v>
      </c>
      <c r="P606">
        <f t="shared" si="39"/>
        <v>54</v>
      </c>
      <c r="Q606" t="s">
        <v>2042</v>
      </c>
      <c r="R606" t="s">
        <v>2043</v>
      </c>
      <c r="S606" s="7">
        <f t="shared" si="37"/>
        <v>40565.25</v>
      </c>
      <c r="T606" s="7">
        <f t="shared" si="3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188</v>
      </c>
      <c r="P607">
        <f t="shared" si="39"/>
        <v>58</v>
      </c>
      <c r="Q607" t="s">
        <v>2050</v>
      </c>
      <c r="R607" t="s">
        <v>2051</v>
      </c>
      <c r="S607" s="7">
        <f t="shared" si="37"/>
        <v>42280.208333333328</v>
      </c>
      <c r="T607" s="7">
        <f t="shared" si="3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189</v>
      </c>
      <c r="P608">
        <f t="shared" si="39"/>
        <v>41</v>
      </c>
      <c r="Q608" t="s">
        <v>2038</v>
      </c>
      <c r="R608" t="s">
        <v>2039</v>
      </c>
      <c r="S608" s="7">
        <f t="shared" si="37"/>
        <v>42436.25</v>
      </c>
      <c r="T608" s="7">
        <f t="shared" si="3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132</v>
      </c>
      <c r="P609">
        <f t="shared" si="39"/>
        <v>82</v>
      </c>
      <c r="Q609" t="s">
        <v>2036</v>
      </c>
      <c r="R609" t="s">
        <v>2037</v>
      </c>
      <c r="S609" s="7">
        <f t="shared" si="37"/>
        <v>41721.208333333336</v>
      </c>
      <c r="T609" s="7">
        <f t="shared" si="3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284</v>
      </c>
      <c r="P610">
        <f t="shared" si="39"/>
        <v>36</v>
      </c>
      <c r="Q610" t="s">
        <v>2038</v>
      </c>
      <c r="R610" t="s">
        <v>2061</v>
      </c>
      <c r="S610" s="7">
        <f t="shared" si="37"/>
        <v>43530.25</v>
      </c>
      <c r="T610" s="7">
        <f t="shared" si="3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121</v>
      </c>
      <c r="P611">
        <f t="shared" si="39"/>
        <v>103</v>
      </c>
      <c r="Q611" t="s">
        <v>2044</v>
      </c>
      <c r="R611" t="s">
        <v>2066</v>
      </c>
      <c r="S611" s="7">
        <f t="shared" si="37"/>
        <v>43481.25</v>
      </c>
      <c r="T611" s="7">
        <f t="shared" si="3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420</v>
      </c>
      <c r="P612">
        <f t="shared" si="39"/>
        <v>28</v>
      </c>
      <c r="Q612" t="s">
        <v>2042</v>
      </c>
      <c r="R612" t="s">
        <v>2043</v>
      </c>
      <c r="S612" s="7">
        <f t="shared" si="37"/>
        <v>41259.25</v>
      </c>
      <c r="T612" s="7">
        <f t="shared" si="3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14</v>
      </c>
      <c r="P613">
        <f t="shared" si="39"/>
        <v>76</v>
      </c>
      <c r="Q613" t="s">
        <v>2042</v>
      </c>
      <c r="R613" t="s">
        <v>2043</v>
      </c>
      <c r="S613" s="7">
        <f t="shared" si="37"/>
        <v>41480.208333333336</v>
      </c>
      <c r="T613" s="7">
        <f t="shared" si="3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140</v>
      </c>
      <c r="P614">
        <f t="shared" si="39"/>
        <v>46</v>
      </c>
      <c r="Q614" t="s">
        <v>2038</v>
      </c>
      <c r="R614" t="s">
        <v>2046</v>
      </c>
      <c r="S614" s="7">
        <f t="shared" si="37"/>
        <v>40474.208333333336</v>
      </c>
      <c r="T614" s="7">
        <f t="shared" si="3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174</v>
      </c>
      <c r="P615">
        <f t="shared" si="39"/>
        <v>74</v>
      </c>
      <c r="Q615" t="s">
        <v>2042</v>
      </c>
      <c r="R615" t="s">
        <v>2043</v>
      </c>
      <c r="S615" s="7">
        <f t="shared" si="37"/>
        <v>42973.208333333328</v>
      </c>
      <c r="T615" s="7">
        <f t="shared" si="3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156</v>
      </c>
      <c r="P616">
        <f t="shared" si="39"/>
        <v>57</v>
      </c>
      <c r="Q616" t="s">
        <v>2042</v>
      </c>
      <c r="R616" t="s">
        <v>2043</v>
      </c>
      <c r="S616" s="7">
        <f t="shared" si="37"/>
        <v>42746.25</v>
      </c>
      <c r="T616" s="7">
        <f t="shared" si="3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171</v>
      </c>
      <c r="P617">
        <f t="shared" si="39"/>
        <v>86</v>
      </c>
      <c r="Q617" t="s">
        <v>2042</v>
      </c>
      <c r="R617" t="s">
        <v>2043</v>
      </c>
      <c r="S617" s="7">
        <f t="shared" si="37"/>
        <v>42489.208333333328</v>
      </c>
      <c r="T617" s="7">
        <f t="shared" si="3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190</v>
      </c>
      <c r="P618">
        <f t="shared" si="39"/>
        <v>51</v>
      </c>
      <c r="Q618" t="s">
        <v>2038</v>
      </c>
      <c r="R618" t="s">
        <v>2048</v>
      </c>
      <c r="S618" s="7">
        <f t="shared" si="37"/>
        <v>41537.208333333336</v>
      </c>
      <c r="T618" s="7">
        <f t="shared" si="3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250</v>
      </c>
      <c r="P619">
        <f t="shared" si="39"/>
        <v>64</v>
      </c>
      <c r="Q619" t="s">
        <v>2042</v>
      </c>
      <c r="R619" t="s">
        <v>2043</v>
      </c>
      <c r="S619" s="7">
        <f t="shared" si="37"/>
        <v>41794.208333333336</v>
      </c>
      <c r="T619" s="7">
        <f t="shared" si="3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49</v>
      </c>
      <c r="P620">
        <f t="shared" si="39"/>
        <v>81</v>
      </c>
      <c r="Q620" t="s">
        <v>2050</v>
      </c>
      <c r="R620" t="s">
        <v>2051</v>
      </c>
      <c r="S620" s="7">
        <f t="shared" si="37"/>
        <v>41396.208333333336</v>
      </c>
      <c r="T620" s="7">
        <f t="shared" si="3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29</v>
      </c>
      <c r="P621">
        <f t="shared" si="39"/>
        <v>87</v>
      </c>
      <c r="Q621" t="s">
        <v>2042</v>
      </c>
      <c r="R621" t="s">
        <v>2043</v>
      </c>
      <c r="S621" s="7">
        <f t="shared" si="37"/>
        <v>40669.208333333336</v>
      </c>
      <c r="T621" s="7">
        <f t="shared" si="3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269</v>
      </c>
      <c r="P622">
        <f t="shared" si="39"/>
        <v>91</v>
      </c>
      <c r="Q622" t="s">
        <v>2057</v>
      </c>
      <c r="R622" t="s">
        <v>2058</v>
      </c>
      <c r="S622" s="7">
        <f t="shared" si="37"/>
        <v>42559.208333333328</v>
      </c>
      <c r="T622" s="7">
        <f t="shared" si="3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620</v>
      </c>
      <c r="P623">
        <f t="shared" si="39"/>
        <v>75</v>
      </c>
      <c r="Q623" t="s">
        <v>2042</v>
      </c>
      <c r="R623" t="s">
        <v>2043</v>
      </c>
      <c r="S623" s="7">
        <f t="shared" si="37"/>
        <v>42626.208333333328</v>
      </c>
      <c r="T623" s="7">
        <f t="shared" si="3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4</v>
      </c>
      <c r="P624">
        <f t="shared" si="39"/>
        <v>93</v>
      </c>
      <c r="Q624" t="s">
        <v>2038</v>
      </c>
      <c r="R624" t="s">
        <v>2048</v>
      </c>
      <c r="S624" s="7">
        <f t="shared" si="37"/>
        <v>43205.208333333328</v>
      </c>
      <c r="T624" s="7">
        <f t="shared" si="3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160</v>
      </c>
      <c r="P625">
        <f t="shared" si="39"/>
        <v>56</v>
      </c>
      <c r="Q625" t="s">
        <v>2042</v>
      </c>
      <c r="R625" t="s">
        <v>2043</v>
      </c>
      <c r="S625" s="7">
        <f t="shared" si="37"/>
        <v>42201.208333333328</v>
      </c>
      <c r="T625" s="7">
        <f t="shared" si="3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280</v>
      </c>
      <c r="P626">
        <f t="shared" si="39"/>
        <v>33</v>
      </c>
      <c r="Q626" t="s">
        <v>2057</v>
      </c>
      <c r="R626" t="s">
        <v>2058</v>
      </c>
      <c r="S626" s="7">
        <f t="shared" si="37"/>
        <v>42029.25</v>
      </c>
      <c r="T626" s="7">
        <f t="shared" si="3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78</v>
      </c>
      <c r="P627">
        <f t="shared" si="39"/>
        <v>94</v>
      </c>
      <c r="Q627" t="s">
        <v>2042</v>
      </c>
      <c r="R627" t="s">
        <v>2043</v>
      </c>
      <c r="S627" s="7">
        <f t="shared" si="37"/>
        <v>43857.25</v>
      </c>
      <c r="T627" s="7">
        <f t="shared" si="3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207</v>
      </c>
      <c r="P628">
        <f t="shared" si="39"/>
        <v>70</v>
      </c>
      <c r="Q628" t="s">
        <v>2042</v>
      </c>
      <c r="R628" t="s">
        <v>2043</v>
      </c>
      <c r="S628" s="7">
        <f t="shared" si="37"/>
        <v>40449.208333333336</v>
      </c>
      <c r="T628" s="7">
        <f t="shared" si="3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695</v>
      </c>
      <c r="P629">
        <f t="shared" si="39"/>
        <v>73</v>
      </c>
      <c r="Q629" t="s">
        <v>2036</v>
      </c>
      <c r="R629" t="s">
        <v>2037</v>
      </c>
      <c r="S629" s="7">
        <f t="shared" si="37"/>
        <v>40345.208333333336</v>
      </c>
      <c r="T629" s="7">
        <f t="shared" si="3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152</v>
      </c>
      <c r="P630">
        <f t="shared" si="39"/>
        <v>31</v>
      </c>
      <c r="Q630" t="s">
        <v>2038</v>
      </c>
      <c r="R630" t="s">
        <v>2048</v>
      </c>
      <c r="S630" s="7">
        <f t="shared" si="37"/>
        <v>40455.208333333336</v>
      </c>
      <c r="T630" s="7">
        <f t="shared" si="3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65</v>
      </c>
      <c r="P631">
        <f t="shared" si="39"/>
        <v>74</v>
      </c>
      <c r="Q631" t="s">
        <v>2042</v>
      </c>
      <c r="R631" t="s">
        <v>2043</v>
      </c>
      <c r="S631" s="7">
        <f t="shared" si="37"/>
        <v>42557.208333333328</v>
      </c>
      <c r="T631" s="7">
        <f t="shared" si="3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63</v>
      </c>
      <c r="P632">
        <f t="shared" si="39"/>
        <v>69</v>
      </c>
      <c r="Q632" t="s">
        <v>2042</v>
      </c>
      <c r="R632" t="s">
        <v>2043</v>
      </c>
      <c r="S632" s="7">
        <f t="shared" si="37"/>
        <v>43586.208333333328</v>
      </c>
      <c r="T632" s="7">
        <f t="shared" si="3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311</v>
      </c>
      <c r="P633">
        <f t="shared" si="39"/>
        <v>60</v>
      </c>
      <c r="Q633" t="s">
        <v>2042</v>
      </c>
      <c r="R633" t="s">
        <v>2043</v>
      </c>
      <c r="S633" s="7">
        <f t="shared" si="37"/>
        <v>43550.208333333328</v>
      </c>
      <c r="T633" s="7">
        <f t="shared" si="3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43</v>
      </c>
      <c r="P634">
        <f t="shared" si="39"/>
        <v>112</v>
      </c>
      <c r="Q634" t="s">
        <v>2042</v>
      </c>
      <c r="R634" t="s">
        <v>2043</v>
      </c>
      <c r="S634" s="7">
        <f t="shared" si="37"/>
        <v>41945.208333333336</v>
      </c>
      <c r="T634" s="7">
        <f t="shared" si="3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84</v>
      </c>
      <c r="P635">
        <f t="shared" si="39"/>
        <v>54</v>
      </c>
      <c r="Q635" t="s">
        <v>2044</v>
      </c>
      <c r="R635" t="s">
        <v>2052</v>
      </c>
      <c r="S635" s="7">
        <f t="shared" si="37"/>
        <v>42315.25</v>
      </c>
      <c r="T635" s="7">
        <f t="shared" si="3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79</v>
      </c>
      <c r="P636">
        <f t="shared" si="39"/>
        <v>56</v>
      </c>
      <c r="Q636" t="s">
        <v>2044</v>
      </c>
      <c r="R636" t="s">
        <v>2063</v>
      </c>
      <c r="S636" s="7">
        <f t="shared" si="37"/>
        <v>42819.208333333328</v>
      </c>
      <c r="T636" s="7">
        <f t="shared" si="3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115</v>
      </c>
      <c r="P637">
        <f t="shared" si="39"/>
        <v>70</v>
      </c>
      <c r="Q637" t="s">
        <v>2044</v>
      </c>
      <c r="R637" t="s">
        <v>2063</v>
      </c>
      <c r="S637" s="7">
        <f t="shared" si="37"/>
        <v>41314.25</v>
      </c>
      <c r="T637" s="7">
        <f t="shared" si="3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65</v>
      </c>
      <c r="P638">
        <f t="shared" si="39"/>
        <v>49</v>
      </c>
      <c r="Q638" t="s">
        <v>2044</v>
      </c>
      <c r="R638" t="s">
        <v>2052</v>
      </c>
      <c r="S638" s="7">
        <f t="shared" si="37"/>
        <v>40926.25</v>
      </c>
      <c r="T638" s="7">
        <f t="shared" si="3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80</v>
      </c>
      <c r="P639">
        <f t="shared" si="39"/>
        <v>104</v>
      </c>
      <c r="Q639" t="s">
        <v>2042</v>
      </c>
      <c r="R639" t="s">
        <v>2043</v>
      </c>
      <c r="S639" s="7">
        <f t="shared" si="37"/>
        <v>42688.25</v>
      </c>
      <c r="T639" s="7">
        <f t="shared" si="3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12</v>
      </c>
      <c r="P640">
        <f t="shared" si="39"/>
        <v>100</v>
      </c>
      <c r="Q640" t="s">
        <v>2042</v>
      </c>
      <c r="R640" t="s">
        <v>2043</v>
      </c>
      <c r="S640" s="7">
        <f t="shared" si="37"/>
        <v>40386.208333333336</v>
      </c>
      <c r="T640" s="7">
        <f t="shared" si="3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57</v>
      </c>
      <c r="P641">
        <f t="shared" si="39"/>
        <v>108</v>
      </c>
      <c r="Q641" t="s">
        <v>2044</v>
      </c>
      <c r="R641" t="s">
        <v>2047</v>
      </c>
      <c r="S641" s="7">
        <f t="shared" si="37"/>
        <v>43309.208333333328</v>
      </c>
      <c r="T641" s="7">
        <f t="shared" si="3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17</v>
      </c>
      <c r="P642">
        <f t="shared" si="39"/>
        <v>77</v>
      </c>
      <c r="Q642" t="s">
        <v>2042</v>
      </c>
      <c r="R642" t="s">
        <v>2043</v>
      </c>
      <c r="S642" s="7">
        <f t="shared" si="37"/>
        <v>42387.25</v>
      </c>
      <c r="T642" s="7">
        <f t="shared" si="3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ROUNDUP((E643/D643)*100, 0)</f>
        <v>120</v>
      </c>
      <c r="P643">
        <f t="shared" si="39"/>
        <v>59</v>
      </c>
      <c r="Q643" t="s">
        <v>2042</v>
      </c>
      <c r="R643" t="s">
        <v>2043</v>
      </c>
      <c r="S643" s="7">
        <f t="shared" ref="S643:S706" si="41">(((J643/60)/60)/24)+DATE(1970,1,1)</f>
        <v>42786.25</v>
      </c>
      <c r="T643" s="7">
        <f t="shared" ref="T643:T706" si="42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146</v>
      </c>
      <c r="P644">
        <f t="shared" ref="P644:P707" si="43">ROUNDUP((E644/G644), 0)</f>
        <v>104</v>
      </c>
      <c r="Q644" t="s">
        <v>2040</v>
      </c>
      <c r="R644" t="s">
        <v>2049</v>
      </c>
      <c r="S644" s="7">
        <f t="shared" si="41"/>
        <v>43451.25</v>
      </c>
      <c r="T644" s="7">
        <f t="shared" si="4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222</v>
      </c>
      <c r="P645">
        <f t="shared" si="43"/>
        <v>88</v>
      </c>
      <c r="Q645" t="s">
        <v>2042</v>
      </c>
      <c r="R645" t="s">
        <v>2043</v>
      </c>
      <c r="S645" s="7">
        <f t="shared" si="41"/>
        <v>42795.25</v>
      </c>
      <c r="T645" s="7">
        <f t="shared" si="4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49</v>
      </c>
      <c r="P646">
        <f t="shared" si="43"/>
        <v>28</v>
      </c>
      <c r="Q646" t="s">
        <v>2042</v>
      </c>
      <c r="R646" t="s">
        <v>2043</v>
      </c>
      <c r="S646" s="7">
        <f t="shared" si="41"/>
        <v>43452.25</v>
      </c>
      <c r="T646" s="7">
        <f t="shared" si="4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93</v>
      </c>
      <c r="P647">
        <f t="shared" si="43"/>
        <v>38</v>
      </c>
      <c r="Q647" t="s">
        <v>2038</v>
      </c>
      <c r="R647" t="s">
        <v>2039</v>
      </c>
      <c r="S647" s="7">
        <f t="shared" si="41"/>
        <v>43369.208333333328</v>
      </c>
      <c r="T647" s="7">
        <f t="shared" si="4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89</v>
      </c>
      <c r="P648">
        <f t="shared" si="43"/>
        <v>30</v>
      </c>
      <c r="Q648" t="s">
        <v>2053</v>
      </c>
      <c r="R648" t="s">
        <v>2054</v>
      </c>
      <c r="S648" s="7">
        <f t="shared" si="41"/>
        <v>41346.208333333336</v>
      </c>
      <c r="T648" s="7">
        <f t="shared" si="4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42</v>
      </c>
      <c r="P649">
        <f t="shared" si="43"/>
        <v>104</v>
      </c>
      <c r="Q649" t="s">
        <v>2050</v>
      </c>
      <c r="R649" t="s">
        <v>2062</v>
      </c>
      <c r="S649" s="7">
        <f t="shared" si="41"/>
        <v>43199.208333333328</v>
      </c>
      <c r="T649" s="7">
        <f t="shared" si="4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64</v>
      </c>
      <c r="P650">
        <f t="shared" si="43"/>
        <v>86</v>
      </c>
      <c r="Q650" t="s">
        <v>2036</v>
      </c>
      <c r="R650" t="s">
        <v>2037</v>
      </c>
      <c r="S650" s="7">
        <f t="shared" si="41"/>
        <v>42922.208333333328</v>
      </c>
      <c r="T650" s="7">
        <f t="shared" si="4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49</v>
      </c>
      <c r="P651">
        <f t="shared" si="43"/>
        <v>99</v>
      </c>
      <c r="Q651" t="s">
        <v>2042</v>
      </c>
      <c r="R651" t="s">
        <v>2043</v>
      </c>
      <c r="S651" s="7">
        <f t="shared" si="41"/>
        <v>40471.208333333336</v>
      </c>
      <c r="T651" s="7">
        <f t="shared" si="4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2</v>
      </c>
      <c r="P652">
        <f t="shared" si="43"/>
        <v>2</v>
      </c>
      <c r="Q652" t="s">
        <v>2038</v>
      </c>
      <c r="R652" t="s">
        <v>2061</v>
      </c>
      <c r="S652" s="7">
        <f t="shared" si="41"/>
        <v>41828.208333333336</v>
      </c>
      <c r="T652" s="7">
        <f t="shared" si="4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89</v>
      </c>
      <c r="P653">
        <f t="shared" si="43"/>
        <v>45</v>
      </c>
      <c r="Q653" t="s">
        <v>2044</v>
      </c>
      <c r="R653" t="s">
        <v>2055</v>
      </c>
      <c r="S653" s="7">
        <f t="shared" si="41"/>
        <v>41692.25</v>
      </c>
      <c r="T653" s="7">
        <f t="shared" si="4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127</v>
      </c>
      <c r="P654">
        <f t="shared" si="43"/>
        <v>32</v>
      </c>
      <c r="Q654" t="s">
        <v>2040</v>
      </c>
      <c r="R654" t="s">
        <v>2041</v>
      </c>
      <c r="S654" s="7">
        <f t="shared" si="41"/>
        <v>42587.208333333328</v>
      </c>
      <c r="T654" s="7">
        <f t="shared" si="4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2339</v>
      </c>
      <c r="P655">
        <f t="shared" si="43"/>
        <v>60</v>
      </c>
      <c r="Q655" t="s">
        <v>2040</v>
      </c>
      <c r="R655" t="s">
        <v>2041</v>
      </c>
      <c r="S655" s="7">
        <f t="shared" si="41"/>
        <v>42468.208333333328</v>
      </c>
      <c r="T655" s="7">
        <f t="shared" si="4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509</v>
      </c>
      <c r="P656">
        <f t="shared" si="43"/>
        <v>59</v>
      </c>
      <c r="Q656" t="s">
        <v>2038</v>
      </c>
      <c r="R656" t="s">
        <v>2060</v>
      </c>
      <c r="S656" s="7">
        <f t="shared" si="41"/>
        <v>42240.208333333328</v>
      </c>
      <c r="T656" s="7">
        <f t="shared" si="4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192</v>
      </c>
      <c r="P657">
        <f t="shared" si="43"/>
        <v>51</v>
      </c>
      <c r="Q657" t="s">
        <v>2057</v>
      </c>
      <c r="R657" t="s">
        <v>2058</v>
      </c>
      <c r="S657" s="7">
        <f t="shared" si="41"/>
        <v>42796.25</v>
      </c>
      <c r="T657" s="7">
        <f t="shared" si="4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43</v>
      </c>
      <c r="P658">
        <f t="shared" si="43"/>
        <v>99</v>
      </c>
      <c r="Q658" t="s">
        <v>2036</v>
      </c>
      <c r="R658" t="s">
        <v>2037</v>
      </c>
      <c r="S658" s="7">
        <f t="shared" si="41"/>
        <v>43097.25</v>
      </c>
      <c r="T658" s="7">
        <f t="shared" si="4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9</v>
      </c>
      <c r="P659">
        <f t="shared" si="43"/>
        <v>59</v>
      </c>
      <c r="Q659" t="s">
        <v>2044</v>
      </c>
      <c r="R659" t="s">
        <v>2066</v>
      </c>
      <c r="S659" s="7">
        <f t="shared" si="41"/>
        <v>43096.25</v>
      </c>
      <c r="T659" s="7">
        <f t="shared" si="4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61</v>
      </c>
      <c r="P660">
        <f t="shared" si="43"/>
        <v>82</v>
      </c>
      <c r="Q660" t="s">
        <v>2038</v>
      </c>
      <c r="R660" t="s">
        <v>2039</v>
      </c>
      <c r="S660" s="7">
        <f t="shared" si="41"/>
        <v>42246.208333333328</v>
      </c>
      <c r="T660" s="7">
        <f t="shared" si="4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48</v>
      </c>
      <c r="P661">
        <f t="shared" si="43"/>
        <v>77</v>
      </c>
      <c r="Q661" t="s">
        <v>2044</v>
      </c>
      <c r="R661" t="s">
        <v>2045</v>
      </c>
      <c r="S661" s="7">
        <f t="shared" si="41"/>
        <v>40570.25</v>
      </c>
      <c r="T661" s="7">
        <f t="shared" si="4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82</v>
      </c>
      <c r="P662">
        <f t="shared" si="43"/>
        <v>97</v>
      </c>
      <c r="Q662" t="s">
        <v>2042</v>
      </c>
      <c r="R662" t="s">
        <v>2043</v>
      </c>
      <c r="S662" s="7">
        <f t="shared" si="41"/>
        <v>42237.208333333328</v>
      </c>
      <c r="T662" s="7">
        <f t="shared" si="4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55</v>
      </c>
      <c r="P663">
        <f t="shared" si="43"/>
        <v>77</v>
      </c>
      <c r="Q663" t="s">
        <v>2038</v>
      </c>
      <c r="R663" t="s">
        <v>2061</v>
      </c>
      <c r="S663" s="7">
        <f t="shared" si="41"/>
        <v>40996.208333333336</v>
      </c>
      <c r="T663" s="7">
        <f t="shared" si="4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98</v>
      </c>
      <c r="P664">
        <f t="shared" si="43"/>
        <v>68</v>
      </c>
      <c r="Q664" t="s">
        <v>2042</v>
      </c>
      <c r="R664" t="s">
        <v>2043</v>
      </c>
      <c r="S664" s="7">
        <f t="shared" si="41"/>
        <v>43443.25</v>
      </c>
      <c r="T664" s="7">
        <f t="shared" si="4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78</v>
      </c>
      <c r="P665">
        <f t="shared" si="43"/>
        <v>89</v>
      </c>
      <c r="Q665" t="s">
        <v>2042</v>
      </c>
      <c r="R665" t="s">
        <v>2043</v>
      </c>
      <c r="S665" s="7">
        <f t="shared" si="41"/>
        <v>40458.208333333336</v>
      </c>
      <c r="T665" s="7">
        <f t="shared" si="4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34</v>
      </c>
      <c r="P666">
        <f t="shared" si="43"/>
        <v>25</v>
      </c>
      <c r="Q666" t="s">
        <v>2038</v>
      </c>
      <c r="R666" t="s">
        <v>2061</v>
      </c>
      <c r="S666" s="7">
        <f t="shared" si="41"/>
        <v>40959.25</v>
      </c>
      <c r="T666" s="7">
        <f t="shared" si="4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240</v>
      </c>
      <c r="P667">
        <f t="shared" si="43"/>
        <v>45</v>
      </c>
      <c r="Q667" t="s">
        <v>2044</v>
      </c>
      <c r="R667" t="s">
        <v>2045</v>
      </c>
      <c r="S667" s="7">
        <f t="shared" si="41"/>
        <v>40733.208333333336</v>
      </c>
      <c r="T667" s="7">
        <f t="shared" si="4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65</v>
      </c>
      <c r="P668">
        <f t="shared" si="43"/>
        <v>80</v>
      </c>
      <c r="Q668" t="s">
        <v>2042</v>
      </c>
      <c r="R668" t="s">
        <v>2043</v>
      </c>
      <c r="S668" s="7">
        <f t="shared" si="41"/>
        <v>41516.208333333336</v>
      </c>
      <c r="T668" s="7">
        <f t="shared" si="42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177</v>
      </c>
      <c r="P669">
        <f t="shared" si="43"/>
        <v>30</v>
      </c>
      <c r="Q669" t="s">
        <v>2067</v>
      </c>
      <c r="R669" t="s">
        <v>2068</v>
      </c>
      <c r="S669" s="7">
        <f t="shared" si="41"/>
        <v>41892.208333333336</v>
      </c>
      <c r="T669" s="7">
        <f t="shared" si="4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21</v>
      </c>
      <c r="P670">
        <f t="shared" si="43"/>
        <v>74</v>
      </c>
      <c r="Q670" t="s">
        <v>2042</v>
      </c>
      <c r="R670" t="s">
        <v>2043</v>
      </c>
      <c r="S670" s="7">
        <f t="shared" si="41"/>
        <v>41122.208333333336</v>
      </c>
      <c r="T670" s="7">
        <f t="shared" si="4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359</v>
      </c>
      <c r="P671">
        <f t="shared" si="43"/>
        <v>108</v>
      </c>
      <c r="Q671" t="s">
        <v>2042</v>
      </c>
      <c r="R671" t="s">
        <v>2043</v>
      </c>
      <c r="S671" s="7">
        <f t="shared" si="41"/>
        <v>42912.208333333328</v>
      </c>
      <c r="T671" s="7">
        <f t="shared" si="42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469</v>
      </c>
      <c r="P672">
        <f t="shared" si="43"/>
        <v>69</v>
      </c>
      <c r="Q672" t="s">
        <v>2038</v>
      </c>
      <c r="R672" t="s">
        <v>2048</v>
      </c>
      <c r="S672" s="7">
        <f t="shared" si="41"/>
        <v>42425.25</v>
      </c>
      <c r="T672" s="7">
        <f t="shared" si="42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123</v>
      </c>
      <c r="P673">
        <f t="shared" si="43"/>
        <v>112</v>
      </c>
      <c r="Q673" t="s">
        <v>2042</v>
      </c>
      <c r="R673" t="s">
        <v>2043</v>
      </c>
      <c r="S673" s="7">
        <f t="shared" si="41"/>
        <v>40390.208333333336</v>
      </c>
      <c r="T673" s="7">
        <f t="shared" si="4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56</v>
      </c>
      <c r="P674">
        <f t="shared" si="43"/>
        <v>25</v>
      </c>
      <c r="Q674" t="s">
        <v>2042</v>
      </c>
      <c r="R674" t="s">
        <v>2043</v>
      </c>
      <c r="S674" s="7">
        <f t="shared" si="41"/>
        <v>43180.208333333328</v>
      </c>
      <c r="T674" s="7">
        <f t="shared" si="4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44</v>
      </c>
      <c r="P675">
        <f t="shared" si="43"/>
        <v>43</v>
      </c>
      <c r="Q675" t="s">
        <v>2038</v>
      </c>
      <c r="R675" t="s">
        <v>2048</v>
      </c>
      <c r="S675" s="7">
        <f t="shared" si="41"/>
        <v>42475.208333333328</v>
      </c>
      <c r="T675" s="7">
        <f t="shared" si="4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34</v>
      </c>
      <c r="P676">
        <f t="shared" si="43"/>
        <v>48</v>
      </c>
      <c r="Q676" t="s">
        <v>2057</v>
      </c>
      <c r="R676" t="s">
        <v>2058</v>
      </c>
      <c r="S676" s="7">
        <f t="shared" si="41"/>
        <v>40774.208333333336</v>
      </c>
      <c r="T676" s="7">
        <f t="shared" si="4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123</v>
      </c>
      <c r="P677">
        <f t="shared" si="43"/>
        <v>37</v>
      </c>
      <c r="Q677" t="s">
        <v>2067</v>
      </c>
      <c r="R677" t="s">
        <v>2068</v>
      </c>
      <c r="S677" s="7">
        <f t="shared" si="41"/>
        <v>43719.208333333328</v>
      </c>
      <c r="T677" s="7">
        <f t="shared" si="4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190</v>
      </c>
      <c r="P678">
        <f t="shared" si="43"/>
        <v>102</v>
      </c>
      <c r="Q678" t="s">
        <v>2057</v>
      </c>
      <c r="R678" t="s">
        <v>2058</v>
      </c>
      <c r="S678" s="7">
        <f t="shared" si="41"/>
        <v>41178.208333333336</v>
      </c>
      <c r="T678" s="7">
        <f t="shared" si="4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84</v>
      </c>
      <c r="P679">
        <f t="shared" si="43"/>
        <v>40</v>
      </c>
      <c r="Q679" t="s">
        <v>2050</v>
      </c>
      <c r="R679" t="s">
        <v>2056</v>
      </c>
      <c r="S679" s="7">
        <f t="shared" si="41"/>
        <v>42561.208333333328</v>
      </c>
      <c r="T679" s="7">
        <f t="shared" si="4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18</v>
      </c>
      <c r="P680">
        <f t="shared" si="43"/>
        <v>84</v>
      </c>
      <c r="Q680" t="s">
        <v>2044</v>
      </c>
      <c r="R680" t="s">
        <v>2047</v>
      </c>
      <c r="S680" s="7">
        <f t="shared" si="41"/>
        <v>43484.25</v>
      </c>
      <c r="T680" s="7">
        <f t="shared" si="4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1037</v>
      </c>
      <c r="P681">
        <f t="shared" si="43"/>
        <v>40</v>
      </c>
      <c r="Q681" t="s">
        <v>2036</v>
      </c>
      <c r="R681" t="s">
        <v>2037</v>
      </c>
      <c r="S681" s="7">
        <f t="shared" si="41"/>
        <v>43756.208333333328</v>
      </c>
      <c r="T681" s="7">
        <f t="shared" si="4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98</v>
      </c>
      <c r="P682">
        <f t="shared" si="43"/>
        <v>48</v>
      </c>
      <c r="Q682" t="s">
        <v>2053</v>
      </c>
      <c r="R682" t="s">
        <v>2064</v>
      </c>
      <c r="S682" s="7">
        <f t="shared" si="41"/>
        <v>43813.25</v>
      </c>
      <c r="T682" s="7">
        <f t="shared" si="4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87</v>
      </c>
      <c r="P683">
        <f t="shared" si="43"/>
        <v>96</v>
      </c>
      <c r="Q683" t="s">
        <v>2042</v>
      </c>
      <c r="R683" t="s">
        <v>2043</v>
      </c>
      <c r="S683" s="7">
        <f t="shared" si="41"/>
        <v>40898.25</v>
      </c>
      <c r="T683" s="7">
        <f t="shared" si="4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151</v>
      </c>
      <c r="P684">
        <f t="shared" si="43"/>
        <v>79</v>
      </c>
      <c r="Q684" t="s">
        <v>2042</v>
      </c>
      <c r="R684" t="s">
        <v>2043</v>
      </c>
      <c r="S684" s="7">
        <f t="shared" si="41"/>
        <v>41619.25</v>
      </c>
      <c r="T684" s="7">
        <f t="shared" si="4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359</v>
      </c>
      <c r="P685">
        <f t="shared" si="43"/>
        <v>57</v>
      </c>
      <c r="Q685" t="s">
        <v>2042</v>
      </c>
      <c r="R685" t="s">
        <v>2043</v>
      </c>
      <c r="S685" s="7">
        <f t="shared" si="41"/>
        <v>43359.208333333328</v>
      </c>
      <c r="T685" s="7">
        <f t="shared" si="4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543</v>
      </c>
      <c r="P686">
        <f t="shared" si="43"/>
        <v>70</v>
      </c>
      <c r="Q686" t="s">
        <v>2050</v>
      </c>
      <c r="R686" t="s">
        <v>2051</v>
      </c>
      <c r="S686" s="7">
        <f t="shared" si="41"/>
        <v>40358.208333333336</v>
      </c>
      <c r="T686" s="7">
        <f t="shared" si="4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68</v>
      </c>
      <c r="P687">
        <f t="shared" si="43"/>
        <v>103</v>
      </c>
      <c r="Q687" t="s">
        <v>2042</v>
      </c>
      <c r="R687" t="s">
        <v>2043</v>
      </c>
      <c r="S687" s="7">
        <f t="shared" si="41"/>
        <v>42239.208333333328</v>
      </c>
      <c r="T687" s="7">
        <f t="shared" si="4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192</v>
      </c>
      <c r="P688">
        <f t="shared" si="43"/>
        <v>108</v>
      </c>
      <c r="Q688" t="s">
        <v>2040</v>
      </c>
      <c r="R688" t="s">
        <v>2049</v>
      </c>
      <c r="S688" s="7">
        <f t="shared" si="41"/>
        <v>43186.208333333328</v>
      </c>
      <c r="T688" s="7">
        <f t="shared" si="4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932</v>
      </c>
      <c r="P689">
        <f t="shared" si="43"/>
        <v>52</v>
      </c>
      <c r="Q689" t="s">
        <v>2042</v>
      </c>
      <c r="R689" t="s">
        <v>2043</v>
      </c>
      <c r="S689" s="7">
        <f t="shared" si="41"/>
        <v>42806.25</v>
      </c>
      <c r="T689" s="7">
        <f t="shared" si="4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430</v>
      </c>
      <c r="P690">
        <f t="shared" si="43"/>
        <v>72</v>
      </c>
      <c r="Q690" t="s">
        <v>2044</v>
      </c>
      <c r="R690" t="s">
        <v>2063</v>
      </c>
      <c r="S690" s="7">
        <f t="shared" si="41"/>
        <v>43475.25</v>
      </c>
      <c r="T690" s="7">
        <f t="shared" si="4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101</v>
      </c>
      <c r="P691">
        <f t="shared" si="43"/>
        <v>107</v>
      </c>
      <c r="Q691" t="s">
        <v>2040</v>
      </c>
      <c r="R691" t="s">
        <v>2041</v>
      </c>
      <c r="S691" s="7">
        <f t="shared" si="41"/>
        <v>41576.208333333336</v>
      </c>
      <c r="T691" s="7">
        <f t="shared" si="4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227</v>
      </c>
      <c r="P692">
        <f t="shared" si="43"/>
        <v>43</v>
      </c>
      <c r="Q692" t="s">
        <v>2044</v>
      </c>
      <c r="R692" t="s">
        <v>2045</v>
      </c>
      <c r="S692" s="7">
        <f t="shared" si="41"/>
        <v>40874.25</v>
      </c>
      <c r="T692" s="7">
        <f t="shared" si="4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143</v>
      </c>
      <c r="P693">
        <f t="shared" si="43"/>
        <v>31</v>
      </c>
      <c r="Q693" t="s">
        <v>2044</v>
      </c>
      <c r="R693" t="s">
        <v>2045</v>
      </c>
      <c r="S693" s="7">
        <f t="shared" si="41"/>
        <v>41185.208333333336</v>
      </c>
      <c r="T693" s="7">
        <f t="shared" si="4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91</v>
      </c>
      <c r="P694">
        <f t="shared" si="43"/>
        <v>71</v>
      </c>
      <c r="Q694" t="s">
        <v>2038</v>
      </c>
      <c r="R694" t="s">
        <v>2039</v>
      </c>
      <c r="S694" s="7">
        <f t="shared" si="41"/>
        <v>43655.208333333328</v>
      </c>
      <c r="T694" s="7">
        <f t="shared" si="4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64</v>
      </c>
      <c r="P695">
        <f t="shared" si="43"/>
        <v>67</v>
      </c>
      <c r="Q695" t="s">
        <v>2042</v>
      </c>
      <c r="R695" t="s">
        <v>2043</v>
      </c>
      <c r="S695" s="7">
        <f t="shared" si="41"/>
        <v>43025.208333333328</v>
      </c>
      <c r="T695" s="7">
        <f t="shared" si="4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85</v>
      </c>
      <c r="P696">
        <f t="shared" si="43"/>
        <v>97</v>
      </c>
      <c r="Q696" t="s">
        <v>2042</v>
      </c>
      <c r="R696" t="s">
        <v>2043</v>
      </c>
      <c r="S696" s="7">
        <f t="shared" si="41"/>
        <v>43066.25</v>
      </c>
      <c r="T696" s="7">
        <f t="shared" si="4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134</v>
      </c>
      <c r="P697">
        <f t="shared" si="43"/>
        <v>63</v>
      </c>
      <c r="Q697" t="s">
        <v>2038</v>
      </c>
      <c r="R697" t="s">
        <v>2039</v>
      </c>
      <c r="S697" s="7">
        <f t="shared" si="41"/>
        <v>42322.25</v>
      </c>
      <c r="T697" s="7">
        <f t="shared" si="4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60</v>
      </c>
      <c r="P698">
        <f t="shared" si="43"/>
        <v>109</v>
      </c>
      <c r="Q698" t="s">
        <v>2042</v>
      </c>
      <c r="R698" t="s">
        <v>2043</v>
      </c>
      <c r="S698" s="7">
        <f t="shared" si="41"/>
        <v>42114.208333333328</v>
      </c>
      <c r="T698" s="7">
        <f t="shared" si="4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153</v>
      </c>
      <c r="P699">
        <f t="shared" si="43"/>
        <v>27</v>
      </c>
      <c r="Q699" t="s">
        <v>2038</v>
      </c>
      <c r="R699" t="s">
        <v>2046</v>
      </c>
      <c r="S699" s="7">
        <f t="shared" si="41"/>
        <v>43190.208333333328</v>
      </c>
      <c r="T699" s="7">
        <f t="shared" si="4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447</v>
      </c>
      <c r="P700">
        <f t="shared" si="43"/>
        <v>66</v>
      </c>
      <c r="Q700" t="s">
        <v>2040</v>
      </c>
      <c r="R700" t="s">
        <v>2049</v>
      </c>
      <c r="S700" s="7">
        <f t="shared" si="41"/>
        <v>40871.25</v>
      </c>
      <c r="T700" s="7">
        <f t="shared" si="4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85</v>
      </c>
      <c r="P701">
        <f t="shared" si="43"/>
        <v>112</v>
      </c>
      <c r="Q701" t="s">
        <v>2044</v>
      </c>
      <c r="R701" t="s">
        <v>2047</v>
      </c>
      <c r="S701" s="7">
        <f t="shared" si="41"/>
        <v>43641.208333333328</v>
      </c>
      <c r="T701" s="7">
        <f t="shared" si="4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3</v>
      </c>
      <c r="P702">
        <f t="shared" si="43"/>
        <v>3</v>
      </c>
      <c r="Q702" t="s">
        <v>2040</v>
      </c>
      <c r="R702" t="s">
        <v>2049</v>
      </c>
      <c r="S702" s="7">
        <f t="shared" si="41"/>
        <v>40203.25</v>
      </c>
      <c r="T702" s="7">
        <f t="shared" si="42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176</v>
      </c>
      <c r="P703">
        <f t="shared" si="43"/>
        <v>111</v>
      </c>
      <c r="Q703" t="s">
        <v>2042</v>
      </c>
      <c r="R703" t="s">
        <v>2043</v>
      </c>
      <c r="S703" s="7">
        <f t="shared" si="41"/>
        <v>40629.208333333336</v>
      </c>
      <c r="T703" s="7">
        <f t="shared" si="4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55</v>
      </c>
      <c r="P704">
        <f t="shared" si="43"/>
        <v>57</v>
      </c>
      <c r="Q704" t="s">
        <v>2040</v>
      </c>
      <c r="R704" t="s">
        <v>2049</v>
      </c>
      <c r="S704" s="7">
        <f t="shared" si="41"/>
        <v>41477.208333333336</v>
      </c>
      <c r="T704" s="7">
        <f t="shared" si="4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312</v>
      </c>
      <c r="P705">
        <f t="shared" si="43"/>
        <v>98</v>
      </c>
      <c r="Q705" t="s">
        <v>2050</v>
      </c>
      <c r="R705" t="s">
        <v>2062</v>
      </c>
      <c r="S705" s="7">
        <f t="shared" si="41"/>
        <v>41020.208333333336</v>
      </c>
      <c r="T705" s="7">
        <f t="shared" si="42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123</v>
      </c>
      <c r="P706">
        <f t="shared" si="43"/>
        <v>93</v>
      </c>
      <c r="Q706" t="s">
        <v>2044</v>
      </c>
      <c r="R706" t="s">
        <v>2052</v>
      </c>
      <c r="S706" s="7">
        <f t="shared" si="41"/>
        <v>42555.208333333328</v>
      </c>
      <c r="T706" s="7">
        <f t="shared" si="4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ROUNDUP((E707/D707)*100, 0)</f>
        <v>100</v>
      </c>
      <c r="P707">
        <f t="shared" si="43"/>
        <v>83</v>
      </c>
      <c r="Q707" t="s">
        <v>2050</v>
      </c>
      <c r="R707" t="s">
        <v>2051</v>
      </c>
      <c r="S707" s="7">
        <f t="shared" ref="S707:S770" si="45">(((J707/60)/60)/24)+DATE(1970,1,1)</f>
        <v>41619.25</v>
      </c>
      <c r="T707" s="7">
        <f t="shared" ref="T707:T770" si="46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128</v>
      </c>
      <c r="P708">
        <f t="shared" ref="P708:P771" si="47">ROUNDUP((E708/G708), 0)</f>
        <v>104</v>
      </c>
      <c r="Q708" t="s">
        <v>2040</v>
      </c>
      <c r="R708" t="s">
        <v>2041</v>
      </c>
      <c r="S708" s="7">
        <f t="shared" si="45"/>
        <v>43471.25</v>
      </c>
      <c r="T708" s="7">
        <f t="shared" si="46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159</v>
      </c>
      <c r="P709">
        <f t="shared" si="47"/>
        <v>69</v>
      </c>
      <c r="Q709" t="s">
        <v>2044</v>
      </c>
      <c r="R709" t="s">
        <v>2047</v>
      </c>
      <c r="S709" s="7">
        <f t="shared" si="45"/>
        <v>43442.25</v>
      </c>
      <c r="T709" s="7">
        <f t="shared" si="46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708</v>
      </c>
      <c r="P710">
        <f t="shared" si="47"/>
        <v>88</v>
      </c>
      <c r="Q710" t="s">
        <v>2042</v>
      </c>
      <c r="R710" t="s">
        <v>2043</v>
      </c>
      <c r="S710" s="7">
        <f t="shared" si="45"/>
        <v>42877.208333333328</v>
      </c>
      <c r="T710" s="7">
        <f t="shared" si="46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143</v>
      </c>
      <c r="P711">
        <f t="shared" si="47"/>
        <v>76</v>
      </c>
      <c r="Q711" t="s">
        <v>2042</v>
      </c>
      <c r="R711" t="s">
        <v>2043</v>
      </c>
      <c r="S711" s="7">
        <f t="shared" si="45"/>
        <v>41018.208333333336</v>
      </c>
      <c r="T711" s="7">
        <f t="shared" si="46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148</v>
      </c>
      <c r="P712">
        <f t="shared" si="47"/>
        <v>51</v>
      </c>
      <c r="Q712" t="s">
        <v>2042</v>
      </c>
      <c r="R712" t="s">
        <v>2043</v>
      </c>
      <c r="S712" s="7">
        <f t="shared" si="45"/>
        <v>43295.208333333328</v>
      </c>
      <c r="T712" s="7">
        <f t="shared" si="4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21</v>
      </c>
      <c r="P713">
        <f t="shared" si="47"/>
        <v>90</v>
      </c>
      <c r="Q713" t="s">
        <v>2042</v>
      </c>
      <c r="R713" t="s">
        <v>2043</v>
      </c>
      <c r="S713" s="7">
        <f t="shared" si="45"/>
        <v>42393.25</v>
      </c>
      <c r="T713" s="7">
        <f t="shared" si="46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1841</v>
      </c>
      <c r="P714">
        <f t="shared" si="47"/>
        <v>73</v>
      </c>
      <c r="Q714" t="s">
        <v>2042</v>
      </c>
      <c r="R714" t="s">
        <v>2043</v>
      </c>
      <c r="S714" s="7">
        <f t="shared" si="45"/>
        <v>42559.208333333328</v>
      </c>
      <c r="T714" s="7">
        <f t="shared" si="46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162</v>
      </c>
      <c r="P715">
        <f t="shared" si="47"/>
        <v>109</v>
      </c>
      <c r="Q715" t="s">
        <v>2050</v>
      </c>
      <c r="R715" t="s">
        <v>2059</v>
      </c>
      <c r="S715" s="7">
        <f t="shared" si="45"/>
        <v>42604.208333333328</v>
      </c>
      <c r="T715" s="7">
        <f t="shared" si="46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473</v>
      </c>
      <c r="P716">
        <f t="shared" si="47"/>
        <v>102</v>
      </c>
      <c r="Q716" t="s">
        <v>2038</v>
      </c>
      <c r="R716" t="s">
        <v>2039</v>
      </c>
      <c r="S716" s="7">
        <f t="shared" si="45"/>
        <v>41870.208333333336</v>
      </c>
      <c r="T716" s="7">
        <f t="shared" si="4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25</v>
      </c>
      <c r="P717">
        <f t="shared" si="47"/>
        <v>45</v>
      </c>
      <c r="Q717" t="s">
        <v>2053</v>
      </c>
      <c r="R717" t="s">
        <v>2064</v>
      </c>
      <c r="S717" s="7">
        <f t="shared" si="45"/>
        <v>40397.208333333336</v>
      </c>
      <c r="T717" s="7">
        <f t="shared" si="46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518</v>
      </c>
      <c r="P718">
        <f t="shared" si="47"/>
        <v>66</v>
      </c>
      <c r="Q718" t="s">
        <v>2042</v>
      </c>
      <c r="R718" t="s">
        <v>2043</v>
      </c>
      <c r="S718" s="7">
        <f t="shared" si="45"/>
        <v>41465.208333333336</v>
      </c>
      <c r="T718" s="7">
        <f t="shared" si="46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248</v>
      </c>
      <c r="P719">
        <f t="shared" si="47"/>
        <v>25</v>
      </c>
      <c r="Q719" t="s">
        <v>2044</v>
      </c>
      <c r="R719" t="s">
        <v>2045</v>
      </c>
      <c r="S719" s="7">
        <f t="shared" si="45"/>
        <v>40777.208333333336</v>
      </c>
      <c r="T719" s="7">
        <f t="shared" si="46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101</v>
      </c>
      <c r="P720">
        <f t="shared" si="47"/>
        <v>29</v>
      </c>
      <c r="Q720" t="s">
        <v>2040</v>
      </c>
      <c r="R720" t="s">
        <v>2049</v>
      </c>
      <c r="S720" s="7">
        <f t="shared" si="45"/>
        <v>41442.208333333336</v>
      </c>
      <c r="T720" s="7">
        <f t="shared" si="46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153</v>
      </c>
      <c r="P721">
        <f t="shared" si="47"/>
        <v>86</v>
      </c>
      <c r="Q721" t="s">
        <v>2050</v>
      </c>
      <c r="R721" t="s">
        <v>2056</v>
      </c>
      <c r="S721" s="7">
        <f t="shared" si="45"/>
        <v>41058.208333333336</v>
      </c>
      <c r="T721" s="7">
        <f t="shared" si="46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38</v>
      </c>
      <c r="P722">
        <f t="shared" si="47"/>
        <v>85</v>
      </c>
      <c r="Q722" t="s">
        <v>2042</v>
      </c>
      <c r="R722" t="s">
        <v>2043</v>
      </c>
      <c r="S722" s="7">
        <f t="shared" si="45"/>
        <v>43152.25</v>
      </c>
      <c r="T722" s="7">
        <f t="shared" si="46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5</v>
      </c>
      <c r="P723">
        <f t="shared" si="47"/>
        <v>91</v>
      </c>
      <c r="Q723" t="s">
        <v>2038</v>
      </c>
      <c r="R723" t="s">
        <v>2039</v>
      </c>
      <c r="S723" s="7">
        <f t="shared" si="45"/>
        <v>43194.208333333328</v>
      </c>
      <c r="T723" s="7">
        <f t="shared" si="46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157</v>
      </c>
      <c r="P724">
        <f t="shared" si="47"/>
        <v>26</v>
      </c>
      <c r="Q724" t="s">
        <v>2044</v>
      </c>
      <c r="R724" t="s">
        <v>2045</v>
      </c>
      <c r="S724" s="7">
        <f t="shared" si="45"/>
        <v>43045.25</v>
      </c>
      <c r="T724" s="7">
        <f t="shared" si="46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271</v>
      </c>
      <c r="P725">
        <f t="shared" si="47"/>
        <v>93</v>
      </c>
      <c r="Q725" t="s">
        <v>2042</v>
      </c>
      <c r="R725" t="s">
        <v>2043</v>
      </c>
      <c r="S725" s="7">
        <f t="shared" si="45"/>
        <v>42431.25</v>
      </c>
      <c r="T725" s="7">
        <f t="shared" si="46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135</v>
      </c>
      <c r="P726">
        <f t="shared" si="47"/>
        <v>94</v>
      </c>
      <c r="Q726" t="s">
        <v>2042</v>
      </c>
      <c r="R726" t="s">
        <v>2043</v>
      </c>
      <c r="S726" s="7">
        <f t="shared" si="45"/>
        <v>41934.208333333336</v>
      </c>
      <c r="T726" s="7">
        <f t="shared" si="4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51</v>
      </c>
      <c r="P727">
        <f t="shared" si="47"/>
        <v>62</v>
      </c>
      <c r="Q727" t="s">
        <v>2053</v>
      </c>
      <c r="R727" t="s">
        <v>2064</v>
      </c>
      <c r="S727" s="7">
        <f t="shared" si="45"/>
        <v>41958.25</v>
      </c>
      <c r="T727" s="7">
        <f t="shared" si="46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89</v>
      </c>
      <c r="P728">
        <f t="shared" si="47"/>
        <v>93</v>
      </c>
      <c r="Q728" t="s">
        <v>2042</v>
      </c>
      <c r="R728" t="s">
        <v>2043</v>
      </c>
      <c r="S728" s="7">
        <f t="shared" si="45"/>
        <v>40476.208333333336</v>
      </c>
      <c r="T728" s="7">
        <f t="shared" si="46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165</v>
      </c>
      <c r="P729">
        <f t="shared" si="47"/>
        <v>82</v>
      </c>
      <c r="Q729" t="s">
        <v>2040</v>
      </c>
      <c r="R729" t="s">
        <v>2041</v>
      </c>
      <c r="S729" s="7">
        <f t="shared" si="45"/>
        <v>43485.25</v>
      </c>
      <c r="T729" s="7">
        <f t="shared" si="4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18</v>
      </c>
      <c r="P730">
        <f t="shared" si="47"/>
        <v>74</v>
      </c>
      <c r="Q730" t="s">
        <v>2042</v>
      </c>
      <c r="R730" t="s">
        <v>2043</v>
      </c>
      <c r="S730" s="7">
        <f t="shared" si="45"/>
        <v>42515.208333333328</v>
      </c>
      <c r="T730" s="7">
        <f t="shared" si="46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186</v>
      </c>
      <c r="P731">
        <f t="shared" si="47"/>
        <v>86</v>
      </c>
      <c r="Q731" t="s">
        <v>2044</v>
      </c>
      <c r="R731" t="s">
        <v>2047</v>
      </c>
      <c r="S731" s="7">
        <f t="shared" si="45"/>
        <v>41309.25</v>
      </c>
      <c r="T731" s="7">
        <f t="shared" si="46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413</v>
      </c>
      <c r="P732">
        <f t="shared" si="47"/>
        <v>111</v>
      </c>
      <c r="Q732" t="s">
        <v>2040</v>
      </c>
      <c r="R732" t="s">
        <v>2049</v>
      </c>
      <c r="S732" s="7">
        <f t="shared" si="45"/>
        <v>42147.208333333328</v>
      </c>
      <c r="T732" s="7">
        <f t="shared" si="46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91</v>
      </c>
      <c r="P733">
        <f t="shared" si="47"/>
        <v>33</v>
      </c>
      <c r="Q733" t="s">
        <v>2040</v>
      </c>
      <c r="R733" t="s">
        <v>2041</v>
      </c>
      <c r="S733" s="7">
        <f t="shared" si="45"/>
        <v>42939.208333333328</v>
      </c>
      <c r="T733" s="7">
        <f t="shared" si="4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92</v>
      </c>
      <c r="P734">
        <f t="shared" si="47"/>
        <v>97</v>
      </c>
      <c r="Q734" t="s">
        <v>2038</v>
      </c>
      <c r="R734" t="s">
        <v>2039</v>
      </c>
      <c r="S734" s="7">
        <f t="shared" si="45"/>
        <v>42816.208333333328</v>
      </c>
      <c r="T734" s="7">
        <f t="shared" si="46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528</v>
      </c>
      <c r="P735">
        <f t="shared" si="47"/>
        <v>85</v>
      </c>
      <c r="Q735" t="s">
        <v>2038</v>
      </c>
      <c r="R735" t="s">
        <v>2060</v>
      </c>
      <c r="S735" s="7">
        <f t="shared" si="45"/>
        <v>41844.208333333336</v>
      </c>
      <c r="T735" s="7">
        <f t="shared" si="46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320</v>
      </c>
      <c r="P736">
        <f t="shared" si="47"/>
        <v>26</v>
      </c>
      <c r="Q736" t="s">
        <v>2042</v>
      </c>
      <c r="R736" t="s">
        <v>2043</v>
      </c>
      <c r="S736" s="7">
        <f t="shared" si="45"/>
        <v>42763.25</v>
      </c>
      <c r="T736" s="7">
        <f t="shared" si="46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355</v>
      </c>
      <c r="P737">
        <f t="shared" si="47"/>
        <v>66</v>
      </c>
      <c r="Q737" t="s">
        <v>2057</v>
      </c>
      <c r="R737" t="s">
        <v>2058</v>
      </c>
      <c r="S737" s="7">
        <f t="shared" si="45"/>
        <v>42459.208333333328</v>
      </c>
      <c r="T737" s="7">
        <f t="shared" si="46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33</v>
      </c>
      <c r="P738">
        <f t="shared" si="47"/>
        <v>88</v>
      </c>
      <c r="Q738" t="s">
        <v>2050</v>
      </c>
      <c r="R738" t="s">
        <v>2051</v>
      </c>
      <c r="S738" s="7">
        <f t="shared" si="45"/>
        <v>42055.25</v>
      </c>
      <c r="T738" s="7">
        <f t="shared" si="46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136</v>
      </c>
      <c r="P739">
        <f t="shared" si="47"/>
        <v>28</v>
      </c>
      <c r="Q739" t="s">
        <v>2038</v>
      </c>
      <c r="R739" t="s">
        <v>2048</v>
      </c>
      <c r="S739" s="7">
        <f t="shared" si="45"/>
        <v>42685.25</v>
      </c>
      <c r="T739" s="7">
        <f t="shared" si="4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3</v>
      </c>
      <c r="P740">
        <f t="shared" si="47"/>
        <v>104</v>
      </c>
      <c r="Q740" t="s">
        <v>2042</v>
      </c>
      <c r="R740" t="s">
        <v>2043</v>
      </c>
      <c r="S740" s="7">
        <f t="shared" si="45"/>
        <v>41959.25</v>
      </c>
      <c r="T740" s="7">
        <f t="shared" si="4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61</v>
      </c>
      <c r="P741">
        <f t="shared" si="47"/>
        <v>32</v>
      </c>
      <c r="Q741" t="s">
        <v>2038</v>
      </c>
      <c r="R741" t="s">
        <v>2048</v>
      </c>
      <c r="S741" s="7">
        <f t="shared" si="45"/>
        <v>41089.208333333336</v>
      </c>
      <c r="T741" s="7">
        <f t="shared" si="4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31</v>
      </c>
      <c r="P742">
        <f t="shared" si="47"/>
        <v>100</v>
      </c>
      <c r="Q742" t="s">
        <v>2042</v>
      </c>
      <c r="R742" t="s">
        <v>2043</v>
      </c>
      <c r="S742" s="7">
        <f t="shared" si="45"/>
        <v>42769.25</v>
      </c>
      <c r="T742" s="7">
        <f t="shared" si="46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1180</v>
      </c>
      <c r="P743">
        <f t="shared" si="47"/>
        <v>109</v>
      </c>
      <c r="Q743" t="s">
        <v>2042</v>
      </c>
      <c r="R743" t="s">
        <v>2043</v>
      </c>
      <c r="S743" s="7">
        <f t="shared" si="45"/>
        <v>40321.208333333336</v>
      </c>
      <c r="T743" s="7">
        <f t="shared" si="46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1127</v>
      </c>
      <c r="P744">
        <f t="shared" si="47"/>
        <v>111</v>
      </c>
      <c r="Q744" t="s">
        <v>2038</v>
      </c>
      <c r="R744" t="s">
        <v>2046</v>
      </c>
      <c r="S744" s="7">
        <f t="shared" si="45"/>
        <v>40197.25</v>
      </c>
      <c r="T744" s="7">
        <f t="shared" si="4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13</v>
      </c>
      <c r="P745">
        <f t="shared" si="47"/>
        <v>30</v>
      </c>
      <c r="Q745" t="s">
        <v>2042</v>
      </c>
      <c r="R745" t="s">
        <v>2043</v>
      </c>
      <c r="S745" s="7">
        <f t="shared" si="45"/>
        <v>42298.208333333328</v>
      </c>
      <c r="T745" s="7">
        <f t="shared" si="46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712</v>
      </c>
      <c r="P746">
        <f t="shared" si="47"/>
        <v>102</v>
      </c>
      <c r="Q746" t="s">
        <v>2042</v>
      </c>
      <c r="R746" t="s">
        <v>2043</v>
      </c>
      <c r="S746" s="7">
        <f t="shared" si="45"/>
        <v>43322.208333333328</v>
      </c>
      <c r="T746" s="7">
        <f t="shared" si="4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31</v>
      </c>
      <c r="P747">
        <f t="shared" si="47"/>
        <v>62</v>
      </c>
      <c r="Q747" t="s">
        <v>2040</v>
      </c>
      <c r="R747" t="s">
        <v>2049</v>
      </c>
      <c r="S747" s="7">
        <f t="shared" si="45"/>
        <v>40328.208333333336</v>
      </c>
      <c r="T747" s="7">
        <f t="shared" si="46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213</v>
      </c>
      <c r="P748">
        <f t="shared" si="47"/>
        <v>35</v>
      </c>
      <c r="Q748" t="s">
        <v>2040</v>
      </c>
      <c r="R748" t="s">
        <v>2041</v>
      </c>
      <c r="S748" s="7">
        <f t="shared" si="45"/>
        <v>40825.208333333336</v>
      </c>
      <c r="T748" s="7">
        <f t="shared" si="46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229</v>
      </c>
      <c r="P749">
        <f t="shared" si="47"/>
        <v>41</v>
      </c>
      <c r="Q749" t="s">
        <v>2042</v>
      </c>
      <c r="R749" t="s">
        <v>2043</v>
      </c>
      <c r="S749" s="7">
        <f t="shared" si="45"/>
        <v>40423.208333333336</v>
      </c>
      <c r="T749" s="7">
        <f t="shared" si="46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35</v>
      </c>
      <c r="P750">
        <f t="shared" si="47"/>
        <v>111</v>
      </c>
      <c r="Q750" t="s">
        <v>2044</v>
      </c>
      <c r="R750" t="s">
        <v>2052</v>
      </c>
      <c r="S750" s="7">
        <f t="shared" si="45"/>
        <v>40238.25</v>
      </c>
      <c r="T750" s="7">
        <f t="shared" si="46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158</v>
      </c>
      <c r="P751">
        <f t="shared" si="47"/>
        <v>37</v>
      </c>
      <c r="Q751" t="s">
        <v>2040</v>
      </c>
      <c r="R751" t="s">
        <v>2049</v>
      </c>
      <c r="S751" s="7">
        <f t="shared" si="45"/>
        <v>41920.208333333336</v>
      </c>
      <c r="T751" s="7">
        <f t="shared" si="4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1</v>
      </c>
      <c r="P752">
        <f t="shared" si="47"/>
        <v>1</v>
      </c>
      <c r="Q752" t="s">
        <v>2038</v>
      </c>
      <c r="R752" t="s">
        <v>2046</v>
      </c>
      <c r="S752" s="7">
        <f t="shared" si="45"/>
        <v>40360.208333333336</v>
      </c>
      <c r="T752" s="7">
        <f t="shared" si="46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233</v>
      </c>
      <c r="P753">
        <f t="shared" si="47"/>
        <v>31</v>
      </c>
      <c r="Q753" t="s">
        <v>2050</v>
      </c>
      <c r="R753" t="s">
        <v>2051</v>
      </c>
      <c r="S753" s="7">
        <f t="shared" si="45"/>
        <v>42446.208333333328</v>
      </c>
      <c r="T753" s="7">
        <f t="shared" si="46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93</v>
      </c>
      <c r="P754">
        <f t="shared" si="47"/>
        <v>48</v>
      </c>
      <c r="Q754" t="s">
        <v>2042</v>
      </c>
      <c r="R754" t="s">
        <v>2043</v>
      </c>
      <c r="S754" s="7">
        <f t="shared" si="45"/>
        <v>40395.208333333336</v>
      </c>
      <c r="T754" s="7">
        <f t="shared" si="46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257</v>
      </c>
      <c r="P755">
        <f t="shared" si="47"/>
        <v>89</v>
      </c>
      <c r="Q755" t="s">
        <v>2057</v>
      </c>
      <c r="R755" t="s">
        <v>2058</v>
      </c>
      <c r="S755" s="7">
        <f t="shared" si="45"/>
        <v>40321.208333333336</v>
      </c>
      <c r="T755" s="7">
        <f t="shared" si="46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169</v>
      </c>
      <c r="P756">
        <f t="shared" si="47"/>
        <v>38</v>
      </c>
      <c r="Q756" t="s">
        <v>2042</v>
      </c>
      <c r="R756" t="s">
        <v>2043</v>
      </c>
      <c r="S756" s="7">
        <f t="shared" si="45"/>
        <v>41210.208333333336</v>
      </c>
      <c r="T756" s="7">
        <f t="shared" si="46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167</v>
      </c>
      <c r="P757">
        <f t="shared" si="47"/>
        <v>27</v>
      </c>
      <c r="Q757" t="s">
        <v>2042</v>
      </c>
      <c r="R757" t="s">
        <v>2043</v>
      </c>
      <c r="S757" s="7">
        <f t="shared" si="45"/>
        <v>43096.25</v>
      </c>
      <c r="T757" s="7">
        <f t="shared" si="46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773</v>
      </c>
      <c r="P758">
        <f t="shared" si="47"/>
        <v>68</v>
      </c>
      <c r="Q758" t="s">
        <v>2042</v>
      </c>
      <c r="R758" t="s">
        <v>2043</v>
      </c>
      <c r="S758" s="7">
        <f t="shared" si="45"/>
        <v>42024.25</v>
      </c>
      <c r="T758" s="7">
        <f t="shared" si="46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407</v>
      </c>
      <c r="P759">
        <f t="shared" si="47"/>
        <v>50</v>
      </c>
      <c r="Q759" t="s">
        <v>2044</v>
      </c>
      <c r="R759" t="s">
        <v>2047</v>
      </c>
      <c r="S759" s="7">
        <f t="shared" si="45"/>
        <v>40675.208333333336</v>
      </c>
      <c r="T759" s="7">
        <f t="shared" si="46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565</v>
      </c>
      <c r="P760">
        <f t="shared" si="47"/>
        <v>111</v>
      </c>
      <c r="Q760" t="s">
        <v>2038</v>
      </c>
      <c r="R760" t="s">
        <v>2039</v>
      </c>
      <c r="S760" s="7">
        <f t="shared" si="45"/>
        <v>41936.208333333336</v>
      </c>
      <c r="T760" s="7">
        <f t="shared" si="4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69</v>
      </c>
      <c r="P761">
        <f t="shared" si="47"/>
        <v>90</v>
      </c>
      <c r="Q761" t="s">
        <v>2038</v>
      </c>
      <c r="R761" t="s">
        <v>2046</v>
      </c>
      <c r="S761" s="7">
        <f t="shared" si="45"/>
        <v>43136.25</v>
      </c>
      <c r="T761" s="7">
        <f t="shared" si="4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35</v>
      </c>
      <c r="P762">
        <f t="shared" si="47"/>
        <v>80</v>
      </c>
      <c r="Q762" t="s">
        <v>2053</v>
      </c>
      <c r="R762" t="s">
        <v>2054</v>
      </c>
      <c r="S762" s="7">
        <f t="shared" si="45"/>
        <v>43678.208333333328</v>
      </c>
      <c r="T762" s="7">
        <f t="shared" si="46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656</v>
      </c>
      <c r="P763">
        <f t="shared" si="47"/>
        <v>87</v>
      </c>
      <c r="Q763" t="s">
        <v>2038</v>
      </c>
      <c r="R763" t="s">
        <v>2039</v>
      </c>
      <c r="S763" s="7">
        <f t="shared" si="45"/>
        <v>42938.208333333328</v>
      </c>
      <c r="T763" s="7">
        <f t="shared" si="46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178</v>
      </c>
      <c r="P764">
        <f t="shared" si="47"/>
        <v>63</v>
      </c>
      <c r="Q764" t="s">
        <v>2038</v>
      </c>
      <c r="R764" t="s">
        <v>2061</v>
      </c>
      <c r="S764" s="7">
        <f t="shared" si="45"/>
        <v>41241.25</v>
      </c>
      <c r="T764" s="7">
        <f t="shared" si="46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114</v>
      </c>
      <c r="P765">
        <f t="shared" si="47"/>
        <v>27</v>
      </c>
      <c r="Q765" t="s">
        <v>2042</v>
      </c>
      <c r="R765" t="s">
        <v>2043</v>
      </c>
      <c r="S765" s="7">
        <f t="shared" si="45"/>
        <v>41037.208333333336</v>
      </c>
      <c r="T765" s="7">
        <f t="shared" si="46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729</v>
      </c>
      <c r="P766">
        <f t="shared" si="47"/>
        <v>55</v>
      </c>
      <c r="Q766" t="s">
        <v>2038</v>
      </c>
      <c r="R766" t="s">
        <v>2039</v>
      </c>
      <c r="S766" s="7">
        <f t="shared" si="45"/>
        <v>40676.208333333336</v>
      </c>
      <c r="T766" s="7">
        <f t="shared" si="46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209</v>
      </c>
      <c r="P767">
        <f t="shared" si="47"/>
        <v>42</v>
      </c>
      <c r="Q767" t="s">
        <v>2038</v>
      </c>
      <c r="R767" t="s">
        <v>2048</v>
      </c>
      <c r="S767" s="7">
        <f t="shared" si="45"/>
        <v>42840.208333333328</v>
      </c>
      <c r="T767" s="7">
        <f t="shared" si="4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32</v>
      </c>
      <c r="P768">
        <f t="shared" si="47"/>
        <v>56</v>
      </c>
      <c r="Q768" t="s">
        <v>2044</v>
      </c>
      <c r="R768" t="s">
        <v>2066</v>
      </c>
      <c r="S768" s="7">
        <f t="shared" si="45"/>
        <v>43362.208333333328</v>
      </c>
      <c r="T768" s="7">
        <f t="shared" si="4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57</v>
      </c>
      <c r="P769">
        <f t="shared" si="47"/>
        <v>108</v>
      </c>
      <c r="Q769" t="s">
        <v>2050</v>
      </c>
      <c r="R769" t="s">
        <v>2062</v>
      </c>
      <c r="S769" s="7">
        <f t="shared" si="45"/>
        <v>42283.208333333328</v>
      </c>
      <c r="T769" s="7">
        <f t="shared" si="46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231</v>
      </c>
      <c r="P770">
        <f t="shared" si="47"/>
        <v>74</v>
      </c>
      <c r="Q770" t="s">
        <v>2042</v>
      </c>
      <c r="R770" t="s">
        <v>2043</v>
      </c>
      <c r="S770" s="7">
        <f t="shared" si="45"/>
        <v>41619.25</v>
      </c>
      <c r="T770" s="7">
        <f t="shared" si="4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ROUNDUP((E771/D771)*100, 0)</f>
        <v>87</v>
      </c>
      <c r="P771">
        <f t="shared" si="47"/>
        <v>32</v>
      </c>
      <c r="Q771" t="s">
        <v>2053</v>
      </c>
      <c r="R771" t="s">
        <v>2054</v>
      </c>
      <c r="S771" s="7">
        <f t="shared" ref="S771:S834" si="49">(((J771/60)/60)/24)+DATE(1970,1,1)</f>
        <v>41501.208333333336</v>
      </c>
      <c r="T771" s="7">
        <f t="shared" ref="T771:T834" si="50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271</v>
      </c>
      <c r="P772">
        <f t="shared" ref="P772:P835" si="51">ROUNDUP((E772/G772), 0)</f>
        <v>54</v>
      </c>
      <c r="Q772" t="s">
        <v>2042</v>
      </c>
      <c r="R772" t="s">
        <v>2043</v>
      </c>
      <c r="S772" s="7">
        <f t="shared" si="49"/>
        <v>41743.208333333336</v>
      </c>
      <c r="T772" s="7">
        <f t="shared" si="50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50</v>
      </c>
      <c r="P773">
        <f t="shared" si="51"/>
        <v>107</v>
      </c>
      <c r="Q773" t="s">
        <v>2042</v>
      </c>
      <c r="R773" t="s">
        <v>2043</v>
      </c>
      <c r="S773" s="7">
        <f t="shared" si="49"/>
        <v>43491.25</v>
      </c>
      <c r="T773" s="7">
        <f t="shared" si="50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114</v>
      </c>
      <c r="P774">
        <f t="shared" si="51"/>
        <v>33</v>
      </c>
      <c r="Q774" t="s">
        <v>2038</v>
      </c>
      <c r="R774" t="s">
        <v>2048</v>
      </c>
      <c r="S774" s="7">
        <f t="shared" si="49"/>
        <v>43505.25</v>
      </c>
      <c r="T774" s="7">
        <f t="shared" si="50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191</v>
      </c>
      <c r="P775">
        <f t="shared" si="51"/>
        <v>44</v>
      </c>
      <c r="Q775" t="s">
        <v>2042</v>
      </c>
      <c r="R775" t="s">
        <v>2043</v>
      </c>
      <c r="S775" s="7">
        <f t="shared" si="49"/>
        <v>42838.208333333328</v>
      </c>
      <c r="T775" s="7">
        <f t="shared" si="50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136</v>
      </c>
      <c r="P776">
        <f t="shared" si="51"/>
        <v>87</v>
      </c>
      <c r="Q776" t="s">
        <v>2040</v>
      </c>
      <c r="R776" t="s">
        <v>2041</v>
      </c>
      <c r="S776" s="7">
        <f t="shared" si="49"/>
        <v>42513.208333333328</v>
      </c>
      <c r="T776" s="7">
        <f t="shared" si="50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11</v>
      </c>
      <c r="P777">
        <f t="shared" si="51"/>
        <v>97</v>
      </c>
      <c r="Q777" t="s">
        <v>2038</v>
      </c>
      <c r="R777" t="s">
        <v>2039</v>
      </c>
      <c r="S777" s="7">
        <f t="shared" si="49"/>
        <v>41949.25</v>
      </c>
      <c r="T777" s="7">
        <f t="shared" si="50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66</v>
      </c>
      <c r="P778">
        <f t="shared" si="51"/>
        <v>33</v>
      </c>
      <c r="Q778" t="s">
        <v>2042</v>
      </c>
      <c r="R778" t="s">
        <v>2043</v>
      </c>
      <c r="S778" s="7">
        <f t="shared" si="49"/>
        <v>43650.208333333328</v>
      </c>
      <c r="T778" s="7">
        <f t="shared" si="50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50</v>
      </c>
      <c r="P779">
        <f t="shared" si="51"/>
        <v>69</v>
      </c>
      <c r="Q779" t="s">
        <v>2042</v>
      </c>
      <c r="R779" t="s">
        <v>2043</v>
      </c>
      <c r="S779" s="7">
        <f t="shared" si="49"/>
        <v>40809.208333333336</v>
      </c>
      <c r="T779" s="7">
        <f t="shared" si="50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788</v>
      </c>
      <c r="P780">
        <f t="shared" si="51"/>
        <v>59</v>
      </c>
      <c r="Q780" t="s">
        <v>2044</v>
      </c>
      <c r="R780" t="s">
        <v>2052</v>
      </c>
      <c r="S780" s="7">
        <f t="shared" si="49"/>
        <v>40768.208333333336</v>
      </c>
      <c r="T780" s="7">
        <f t="shared" si="50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81</v>
      </c>
      <c r="P781">
        <f t="shared" si="51"/>
        <v>106</v>
      </c>
      <c r="Q781" t="s">
        <v>2042</v>
      </c>
      <c r="R781" t="s">
        <v>2043</v>
      </c>
      <c r="S781" s="7">
        <f t="shared" si="49"/>
        <v>42230.208333333328</v>
      </c>
      <c r="T781" s="7">
        <f t="shared" si="50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107</v>
      </c>
      <c r="P782">
        <f t="shared" si="51"/>
        <v>34</v>
      </c>
      <c r="Q782" t="s">
        <v>2044</v>
      </c>
      <c r="R782" t="s">
        <v>2047</v>
      </c>
      <c r="S782" s="7">
        <f t="shared" si="49"/>
        <v>42573.208333333328</v>
      </c>
      <c r="T782" s="7">
        <f t="shared" si="50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51</v>
      </c>
      <c r="P783">
        <f t="shared" si="51"/>
        <v>79</v>
      </c>
      <c r="Q783" t="s">
        <v>2042</v>
      </c>
      <c r="R783" t="s">
        <v>2043</v>
      </c>
      <c r="S783" s="7">
        <f t="shared" si="49"/>
        <v>40482.208333333336</v>
      </c>
      <c r="T783" s="7">
        <f t="shared" si="50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216</v>
      </c>
      <c r="P784">
        <f t="shared" si="51"/>
        <v>69</v>
      </c>
      <c r="Q784" t="s">
        <v>2044</v>
      </c>
      <c r="R784" t="s">
        <v>2052</v>
      </c>
      <c r="S784" s="7">
        <f t="shared" si="49"/>
        <v>40603.25</v>
      </c>
      <c r="T784" s="7">
        <f t="shared" si="50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142</v>
      </c>
      <c r="P785">
        <f t="shared" si="51"/>
        <v>76</v>
      </c>
      <c r="Q785" t="s">
        <v>2038</v>
      </c>
      <c r="R785" t="s">
        <v>2039</v>
      </c>
      <c r="S785" s="7">
        <f t="shared" si="49"/>
        <v>41625.25</v>
      </c>
      <c r="T785" s="7">
        <f t="shared" si="50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116</v>
      </c>
      <c r="P786">
        <f t="shared" si="51"/>
        <v>31</v>
      </c>
      <c r="Q786" t="s">
        <v>2040</v>
      </c>
      <c r="R786" t="s">
        <v>2041</v>
      </c>
      <c r="S786" s="7">
        <f t="shared" si="49"/>
        <v>42435.25</v>
      </c>
      <c r="T786" s="7">
        <f t="shared" si="50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194</v>
      </c>
      <c r="P787">
        <f t="shared" si="51"/>
        <v>102</v>
      </c>
      <c r="Q787" t="s">
        <v>2044</v>
      </c>
      <c r="R787" t="s">
        <v>2052</v>
      </c>
      <c r="S787" s="7">
        <f t="shared" si="49"/>
        <v>43582.208333333328</v>
      </c>
      <c r="T787" s="7">
        <f t="shared" si="50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730</v>
      </c>
      <c r="P788">
        <f t="shared" si="51"/>
        <v>53</v>
      </c>
      <c r="Q788" t="s">
        <v>2038</v>
      </c>
      <c r="R788" t="s">
        <v>2061</v>
      </c>
      <c r="S788" s="7">
        <f t="shared" si="49"/>
        <v>43186.208333333328</v>
      </c>
      <c r="T788" s="7">
        <f t="shared" si="50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100</v>
      </c>
      <c r="P789">
        <f t="shared" si="51"/>
        <v>72</v>
      </c>
      <c r="Q789" t="s">
        <v>2038</v>
      </c>
      <c r="R789" t="s">
        <v>2039</v>
      </c>
      <c r="S789" s="7">
        <f t="shared" si="49"/>
        <v>40684.208333333336</v>
      </c>
      <c r="T789" s="7">
        <f t="shared" si="50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89</v>
      </c>
      <c r="P790">
        <f t="shared" si="51"/>
        <v>103</v>
      </c>
      <c r="Q790" t="s">
        <v>2044</v>
      </c>
      <c r="R790" t="s">
        <v>2052</v>
      </c>
      <c r="S790" s="7">
        <f t="shared" si="49"/>
        <v>41202.208333333336</v>
      </c>
      <c r="T790" s="7">
        <f t="shared" si="50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38</v>
      </c>
      <c r="P791">
        <f t="shared" si="51"/>
        <v>75</v>
      </c>
      <c r="Q791" t="s">
        <v>2042</v>
      </c>
      <c r="R791" t="s">
        <v>2043</v>
      </c>
      <c r="S791" s="7">
        <f t="shared" si="49"/>
        <v>41786.208333333336</v>
      </c>
      <c r="T791" s="7">
        <f t="shared" si="50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31</v>
      </c>
      <c r="P792">
        <f t="shared" si="51"/>
        <v>52</v>
      </c>
      <c r="Q792" t="s">
        <v>2042</v>
      </c>
      <c r="R792" t="s">
        <v>2043</v>
      </c>
      <c r="S792" s="7">
        <f t="shared" si="49"/>
        <v>40223.25</v>
      </c>
      <c r="T792" s="7">
        <f t="shared" si="50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26</v>
      </c>
      <c r="P793">
        <f t="shared" si="51"/>
        <v>90</v>
      </c>
      <c r="Q793" t="s">
        <v>2036</v>
      </c>
      <c r="R793" t="s">
        <v>2037</v>
      </c>
      <c r="S793" s="7">
        <f t="shared" si="49"/>
        <v>42715.25</v>
      </c>
      <c r="T793" s="7">
        <f t="shared" si="50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34</v>
      </c>
      <c r="P794">
        <f t="shared" si="51"/>
        <v>98</v>
      </c>
      <c r="Q794" t="s">
        <v>2042</v>
      </c>
      <c r="R794" t="s">
        <v>2043</v>
      </c>
      <c r="S794" s="7">
        <f t="shared" si="49"/>
        <v>41451.208333333336</v>
      </c>
      <c r="T794" s="7">
        <f t="shared" si="50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1186</v>
      </c>
      <c r="P795">
        <f t="shared" si="51"/>
        <v>73</v>
      </c>
      <c r="Q795" t="s">
        <v>2050</v>
      </c>
      <c r="R795" t="s">
        <v>2051</v>
      </c>
      <c r="S795" s="7">
        <f t="shared" si="49"/>
        <v>41450.208333333336</v>
      </c>
      <c r="T795" s="7">
        <f t="shared" si="50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126</v>
      </c>
      <c r="P796">
        <f t="shared" si="51"/>
        <v>76</v>
      </c>
      <c r="Q796" t="s">
        <v>2038</v>
      </c>
      <c r="R796" t="s">
        <v>2039</v>
      </c>
      <c r="S796" s="7">
        <f t="shared" si="49"/>
        <v>43091.25</v>
      </c>
      <c r="T796" s="7">
        <f t="shared" si="50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15</v>
      </c>
      <c r="P797">
        <f t="shared" si="51"/>
        <v>33</v>
      </c>
      <c r="Q797" t="s">
        <v>2044</v>
      </c>
      <c r="R797" t="s">
        <v>2047</v>
      </c>
      <c r="S797" s="7">
        <f t="shared" si="49"/>
        <v>42675.208333333328</v>
      </c>
      <c r="T797" s="7">
        <f t="shared" si="50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55</v>
      </c>
      <c r="P798">
        <f t="shared" si="51"/>
        <v>55</v>
      </c>
      <c r="Q798" t="s">
        <v>2053</v>
      </c>
      <c r="R798" t="s">
        <v>2064</v>
      </c>
      <c r="S798" s="7">
        <f t="shared" si="49"/>
        <v>41859.208333333336</v>
      </c>
      <c r="T798" s="7">
        <f t="shared" si="50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110</v>
      </c>
      <c r="P799">
        <f t="shared" si="51"/>
        <v>46</v>
      </c>
      <c r="Q799" t="s">
        <v>2040</v>
      </c>
      <c r="R799" t="s">
        <v>2041</v>
      </c>
      <c r="S799" s="7">
        <f t="shared" si="49"/>
        <v>43464.25</v>
      </c>
      <c r="T799" s="7">
        <f t="shared" si="50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189</v>
      </c>
      <c r="P800">
        <f t="shared" si="51"/>
        <v>53</v>
      </c>
      <c r="Q800" t="s">
        <v>2042</v>
      </c>
      <c r="R800" t="s">
        <v>2043</v>
      </c>
      <c r="S800" s="7">
        <f t="shared" si="49"/>
        <v>41060.208333333336</v>
      </c>
      <c r="T800" s="7">
        <f t="shared" si="50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88</v>
      </c>
      <c r="P801">
        <f t="shared" si="51"/>
        <v>61</v>
      </c>
      <c r="Q801" t="s">
        <v>2042</v>
      </c>
      <c r="R801" t="s">
        <v>2043</v>
      </c>
      <c r="S801" s="7">
        <f t="shared" si="49"/>
        <v>42399.25</v>
      </c>
      <c r="T801" s="7">
        <f t="shared" si="50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1</v>
      </c>
      <c r="P802">
        <f t="shared" si="51"/>
        <v>1</v>
      </c>
      <c r="Q802" t="s">
        <v>2038</v>
      </c>
      <c r="R802" t="s">
        <v>2039</v>
      </c>
      <c r="S802" s="7">
        <f t="shared" si="49"/>
        <v>42167.208333333328</v>
      </c>
      <c r="T802" s="7">
        <f t="shared" si="50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203</v>
      </c>
      <c r="P803">
        <f t="shared" si="51"/>
        <v>45</v>
      </c>
      <c r="Q803" t="s">
        <v>2057</v>
      </c>
      <c r="R803" t="s">
        <v>2058</v>
      </c>
      <c r="S803" s="7">
        <f t="shared" si="49"/>
        <v>43830.25</v>
      </c>
      <c r="T803" s="7">
        <f t="shared" si="50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198</v>
      </c>
      <c r="P804">
        <f t="shared" si="51"/>
        <v>87</v>
      </c>
      <c r="Q804" t="s">
        <v>2057</v>
      </c>
      <c r="R804" t="s">
        <v>2058</v>
      </c>
      <c r="S804" s="7">
        <f t="shared" si="49"/>
        <v>43650.208333333328</v>
      </c>
      <c r="T804" s="7">
        <f t="shared" si="50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107</v>
      </c>
      <c r="P805">
        <f t="shared" si="51"/>
        <v>29</v>
      </c>
      <c r="Q805" t="s">
        <v>2042</v>
      </c>
      <c r="R805" t="s">
        <v>2043</v>
      </c>
      <c r="S805" s="7">
        <f t="shared" si="49"/>
        <v>43492.25</v>
      </c>
      <c r="T805" s="7">
        <f t="shared" si="50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269</v>
      </c>
      <c r="P806">
        <f t="shared" si="51"/>
        <v>33</v>
      </c>
      <c r="Q806" t="s">
        <v>2038</v>
      </c>
      <c r="R806" t="s">
        <v>2039</v>
      </c>
      <c r="S806" s="7">
        <f t="shared" si="49"/>
        <v>43102.25</v>
      </c>
      <c r="T806" s="7">
        <f t="shared" si="50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51</v>
      </c>
      <c r="P807">
        <f t="shared" si="51"/>
        <v>74</v>
      </c>
      <c r="Q807" t="s">
        <v>2044</v>
      </c>
      <c r="R807" t="s">
        <v>2045</v>
      </c>
      <c r="S807" s="7">
        <f t="shared" si="49"/>
        <v>41958.25</v>
      </c>
      <c r="T807" s="7">
        <f t="shared" si="50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1181</v>
      </c>
      <c r="P808">
        <f t="shared" si="51"/>
        <v>109</v>
      </c>
      <c r="Q808" t="s">
        <v>2044</v>
      </c>
      <c r="R808" t="s">
        <v>2047</v>
      </c>
      <c r="S808" s="7">
        <f t="shared" si="49"/>
        <v>40973.25</v>
      </c>
      <c r="T808" s="7">
        <f t="shared" si="50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264</v>
      </c>
      <c r="P809">
        <f t="shared" si="51"/>
        <v>43</v>
      </c>
      <c r="Q809" t="s">
        <v>2042</v>
      </c>
      <c r="R809" t="s">
        <v>2043</v>
      </c>
      <c r="S809" s="7">
        <f t="shared" si="49"/>
        <v>43753.208333333328</v>
      </c>
      <c r="T809" s="7">
        <f t="shared" si="50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31</v>
      </c>
      <c r="P810">
        <f t="shared" si="51"/>
        <v>84</v>
      </c>
      <c r="Q810" t="s">
        <v>2036</v>
      </c>
      <c r="R810" t="s">
        <v>2037</v>
      </c>
      <c r="S810" s="7">
        <f t="shared" si="49"/>
        <v>42507.208333333328</v>
      </c>
      <c r="T810" s="7">
        <f t="shared" si="50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63</v>
      </c>
      <c r="P811">
        <f t="shared" si="51"/>
        <v>42</v>
      </c>
      <c r="Q811" t="s">
        <v>2044</v>
      </c>
      <c r="R811" t="s">
        <v>2045</v>
      </c>
      <c r="S811" s="7">
        <f t="shared" si="49"/>
        <v>41135.208333333336</v>
      </c>
      <c r="T811" s="7">
        <f t="shared" si="50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194</v>
      </c>
      <c r="P812">
        <f t="shared" si="51"/>
        <v>56</v>
      </c>
      <c r="Q812" t="s">
        <v>2042</v>
      </c>
      <c r="R812" t="s">
        <v>2043</v>
      </c>
      <c r="S812" s="7">
        <f t="shared" si="49"/>
        <v>43067.25</v>
      </c>
      <c r="T812" s="7">
        <f t="shared" si="50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78</v>
      </c>
      <c r="P813">
        <f t="shared" si="51"/>
        <v>106</v>
      </c>
      <c r="Q813" t="s">
        <v>2053</v>
      </c>
      <c r="R813" t="s">
        <v>2054</v>
      </c>
      <c r="S813" s="7">
        <f t="shared" si="49"/>
        <v>42378.25</v>
      </c>
      <c r="T813" s="7">
        <f t="shared" si="50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226</v>
      </c>
      <c r="P814">
        <f t="shared" si="51"/>
        <v>48</v>
      </c>
      <c r="Q814" t="s">
        <v>2050</v>
      </c>
      <c r="R814" t="s">
        <v>2051</v>
      </c>
      <c r="S814" s="7">
        <f t="shared" si="49"/>
        <v>43206.208333333328</v>
      </c>
      <c r="T814" s="7">
        <f t="shared" si="50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240</v>
      </c>
      <c r="P815">
        <f t="shared" si="51"/>
        <v>113</v>
      </c>
      <c r="Q815" t="s">
        <v>2053</v>
      </c>
      <c r="R815" t="s">
        <v>2054</v>
      </c>
      <c r="S815" s="7">
        <f t="shared" si="49"/>
        <v>41148.208333333336</v>
      </c>
      <c r="T815" s="7">
        <f t="shared" si="50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93</v>
      </c>
      <c r="P816">
        <f t="shared" si="51"/>
        <v>82</v>
      </c>
      <c r="Q816" t="s">
        <v>2038</v>
      </c>
      <c r="R816" t="s">
        <v>2039</v>
      </c>
      <c r="S816" s="7">
        <f t="shared" si="49"/>
        <v>42517.208333333328</v>
      </c>
      <c r="T816" s="7">
        <f t="shared" si="50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131</v>
      </c>
      <c r="P817">
        <f t="shared" si="51"/>
        <v>65</v>
      </c>
      <c r="Q817" t="s">
        <v>2038</v>
      </c>
      <c r="R817" t="s">
        <v>2039</v>
      </c>
      <c r="S817" s="7">
        <f t="shared" si="49"/>
        <v>43068.25</v>
      </c>
      <c r="T817" s="7">
        <f t="shared" si="50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616</v>
      </c>
      <c r="P818">
        <f t="shared" si="51"/>
        <v>107</v>
      </c>
      <c r="Q818" t="s">
        <v>2042</v>
      </c>
      <c r="R818" t="s">
        <v>2043</v>
      </c>
      <c r="S818" s="7">
        <f t="shared" si="49"/>
        <v>41680.25</v>
      </c>
      <c r="T818" s="7">
        <f t="shared" si="50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369</v>
      </c>
      <c r="P819">
        <f t="shared" si="51"/>
        <v>77</v>
      </c>
      <c r="Q819" t="s">
        <v>2050</v>
      </c>
      <c r="R819" t="s">
        <v>2051</v>
      </c>
      <c r="S819" s="7">
        <f t="shared" si="49"/>
        <v>43589.208333333328</v>
      </c>
      <c r="T819" s="7">
        <f t="shared" si="50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1095</v>
      </c>
      <c r="P820">
        <f t="shared" si="51"/>
        <v>112</v>
      </c>
      <c r="Q820" t="s">
        <v>2042</v>
      </c>
      <c r="R820" t="s">
        <v>2043</v>
      </c>
      <c r="S820" s="7">
        <f t="shared" si="49"/>
        <v>43486.25</v>
      </c>
      <c r="T820" s="7">
        <f t="shared" si="50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51</v>
      </c>
      <c r="P821">
        <f t="shared" si="51"/>
        <v>96</v>
      </c>
      <c r="Q821" t="s">
        <v>2053</v>
      </c>
      <c r="R821" t="s">
        <v>2054</v>
      </c>
      <c r="S821" s="7">
        <f t="shared" si="49"/>
        <v>41237.25</v>
      </c>
      <c r="T821" s="7">
        <f t="shared" si="50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801</v>
      </c>
      <c r="P822">
        <f t="shared" si="51"/>
        <v>44</v>
      </c>
      <c r="Q822" t="s">
        <v>2038</v>
      </c>
      <c r="R822" t="s">
        <v>2039</v>
      </c>
      <c r="S822" s="7">
        <f t="shared" si="49"/>
        <v>43310.208333333328</v>
      </c>
      <c r="T822" s="7">
        <f t="shared" si="50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292</v>
      </c>
      <c r="P823">
        <f t="shared" si="51"/>
        <v>68</v>
      </c>
      <c r="Q823" t="s">
        <v>2044</v>
      </c>
      <c r="R823" t="s">
        <v>2045</v>
      </c>
      <c r="S823" s="7">
        <f t="shared" si="49"/>
        <v>42794.25</v>
      </c>
      <c r="T823" s="7">
        <f t="shared" si="50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350</v>
      </c>
      <c r="P824">
        <f t="shared" si="51"/>
        <v>90</v>
      </c>
      <c r="Q824" t="s">
        <v>2038</v>
      </c>
      <c r="R824" t="s">
        <v>2039</v>
      </c>
      <c r="S824" s="7">
        <f t="shared" si="49"/>
        <v>41698.25</v>
      </c>
      <c r="T824" s="7">
        <f t="shared" si="50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358</v>
      </c>
      <c r="P825">
        <f t="shared" si="51"/>
        <v>59</v>
      </c>
      <c r="Q825" t="s">
        <v>2038</v>
      </c>
      <c r="R825" t="s">
        <v>2039</v>
      </c>
      <c r="S825" s="7">
        <f t="shared" si="49"/>
        <v>41892.208333333336</v>
      </c>
      <c r="T825" s="7">
        <f t="shared" si="50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127</v>
      </c>
      <c r="P826">
        <f t="shared" si="51"/>
        <v>84</v>
      </c>
      <c r="Q826" t="s">
        <v>2050</v>
      </c>
      <c r="R826" t="s">
        <v>2051</v>
      </c>
      <c r="S826" s="7">
        <f t="shared" si="49"/>
        <v>40348.208333333336</v>
      </c>
      <c r="T826" s="7">
        <f t="shared" si="50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388</v>
      </c>
      <c r="P827">
        <f t="shared" si="51"/>
        <v>89</v>
      </c>
      <c r="Q827" t="s">
        <v>2044</v>
      </c>
      <c r="R827" t="s">
        <v>2055</v>
      </c>
      <c r="S827" s="7">
        <f t="shared" si="49"/>
        <v>42941.208333333328</v>
      </c>
      <c r="T827" s="7">
        <f t="shared" si="50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458</v>
      </c>
      <c r="P828">
        <f t="shared" si="51"/>
        <v>66</v>
      </c>
      <c r="Q828" t="s">
        <v>2042</v>
      </c>
      <c r="R828" t="s">
        <v>2043</v>
      </c>
      <c r="S828" s="7">
        <f t="shared" si="49"/>
        <v>40525.25</v>
      </c>
      <c r="T828" s="7">
        <f t="shared" si="50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267</v>
      </c>
      <c r="P829">
        <f t="shared" si="51"/>
        <v>75</v>
      </c>
      <c r="Q829" t="s">
        <v>2044</v>
      </c>
      <c r="R829" t="s">
        <v>2047</v>
      </c>
      <c r="S829" s="7">
        <f t="shared" si="49"/>
        <v>40666.208333333336</v>
      </c>
      <c r="T829" s="7">
        <f t="shared" si="50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69</v>
      </c>
      <c r="P830">
        <f t="shared" si="51"/>
        <v>70</v>
      </c>
      <c r="Q830" t="s">
        <v>2042</v>
      </c>
      <c r="R830" t="s">
        <v>2043</v>
      </c>
      <c r="S830" s="7">
        <f t="shared" si="49"/>
        <v>43340.208333333328</v>
      </c>
      <c r="T830" s="7">
        <f t="shared" si="50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52</v>
      </c>
      <c r="P831">
        <f t="shared" si="51"/>
        <v>33</v>
      </c>
      <c r="Q831" t="s">
        <v>2042</v>
      </c>
      <c r="R831" t="s">
        <v>2043</v>
      </c>
      <c r="S831" s="7">
        <f t="shared" si="49"/>
        <v>42164.208333333328</v>
      </c>
      <c r="T831" s="7">
        <f t="shared" si="50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2</v>
      </c>
      <c r="P832">
        <f t="shared" si="51"/>
        <v>65</v>
      </c>
      <c r="Q832" t="s">
        <v>2042</v>
      </c>
      <c r="R832" t="s">
        <v>2043</v>
      </c>
      <c r="S832" s="7">
        <f t="shared" si="49"/>
        <v>43103.25</v>
      </c>
      <c r="T832" s="7">
        <f t="shared" si="50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109</v>
      </c>
      <c r="P833">
        <f t="shared" si="51"/>
        <v>25</v>
      </c>
      <c r="Q833" t="s">
        <v>2057</v>
      </c>
      <c r="R833" t="s">
        <v>2058</v>
      </c>
      <c r="S833" s="7">
        <f t="shared" si="49"/>
        <v>40994.208333333336</v>
      </c>
      <c r="T833" s="7">
        <f t="shared" si="50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316</v>
      </c>
      <c r="P834">
        <f t="shared" si="51"/>
        <v>105</v>
      </c>
      <c r="Q834" t="s">
        <v>2050</v>
      </c>
      <c r="R834" t="s">
        <v>2062</v>
      </c>
      <c r="S834" s="7">
        <f t="shared" si="49"/>
        <v>42299.208333333328</v>
      </c>
      <c r="T834" s="7">
        <f t="shared" si="50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ROUNDUP((E835/D835)*100, 0)</f>
        <v>158</v>
      </c>
      <c r="P835">
        <f t="shared" si="51"/>
        <v>65</v>
      </c>
      <c r="Q835" t="s">
        <v>2050</v>
      </c>
      <c r="R835" t="s">
        <v>2062</v>
      </c>
      <c r="S835" s="7">
        <f t="shared" ref="S835:S898" si="53">(((J835/60)/60)/24)+DATE(1970,1,1)</f>
        <v>40588.25</v>
      </c>
      <c r="T835" s="7">
        <f t="shared" ref="T835:T898" si="54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154</v>
      </c>
      <c r="P836">
        <f t="shared" ref="P836:P899" si="55">ROUNDUP((E836/G836), 0)</f>
        <v>95</v>
      </c>
      <c r="Q836" t="s">
        <v>2042</v>
      </c>
      <c r="R836" t="s">
        <v>2043</v>
      </c>
      <c r="S836" s="7">
        <f t="shared" si="53"/>
        <v>41448.208333333336</v>
      </c>
      <c r="T836" s="7">
        <f t="shared" si="5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90</v>
      </c>
      <c r="P837">
        <f t="shared" si="55"/>
        <v>45</v>
      </c>
      <c r="Q837" t="s">
        <v>2040</v>
      </c>
      <c r="R837" t="s">
        <v>2041</v>
      </c>
      <c r="S837" s="7">
        <f t="shared" si="53"/>
        <v>42063.25</v>
      </c>
      <c r="T837" s="7">
        <f t="shared" si="5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76</v>
      </c>
      <c r="P838">
        <f t="shared" si="55"/>
        <v>65</v>
      </c>
      <c r="Q838" t="s">
        <v>2038</v>
      </c>
      <c r="R838" t="s">
        <v>2048</v>
      </c>
      <c r="S838" s="7">
        <f t="shared" si="53"/>
        <v>40214.25</v>
      </c>
      <c r="T838" s="7">
        <f t="shared" si="5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853</v>
      </c>
      <c r="P839">
        <f t="shared" si="55"/>
        <v>85</v>
      </c>
      <c r="Q839" t="s">
        <v>2038</v>
      </c>
      <c r="R839" t="s">
        <v>2061</v>
      </c>
      <c r="S839" s="7">
        <f t="shared" si="53"/>
        <v>40629.208333333336</v>
      </c>
      <c r="T839" s="7">
        <f t="shared" si="5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139</v>
      </c>
      <c r="P840">
        <f t="shared" si="55"/>
        <v>35</v>
      </c>
      <c r="Q840" t="s">
        <v>2042</v>
      </c>
      <c r="R840" t="s">
        <v>2043</v>
      </c>
      <c r="S840" s="7">
        <f t="shared" si="53"/>
        <v>43370.208333333328</v>
      </c>
      <c r="T840" s="7">
        <f t="shared" si="5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191</v>
      </c>
      <c r="P841">
        <f t="shared" si="55"/>
        <v>94</v>
      </c>
      <c r="Q841" t="s">
        <v>2044</v>
      </c>
      <c r="R841" t="s">
        <v>2045</v>
      </c>
      <c r="S841" s="7">
        <f t="shared" si="53"/>
        <v>41715.208333333336</v>
      </c>
      <c r="T841" s="7">
        <f t="shared" si="5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101</v>
      </c>
      <c r="P842">
        <f t="shared" si="55"/>
        <v>33</v>
      </c>
      <c r="Q842" t="s">
        <v>2042</v>
      </c>
      <c r="R842" t="s">
        <v>2043</v>
      </c>
      <c r="S842" s="7">
        <f t="shared" si="53"/>
        <v>41836.208333333336</v>
      </c>
      <c r="T842" s="7">
        <f t="shared" si="5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143</v>
      </c>
      <c r="P843">
        <f t="shared" si="55"/>
        <v>84</v>
      </c>
      <c r="Q843" t="s">
        <v>2040</v>
      </c>
      <c r="R843" t="s">
        <v>2041</v>
      </c>
      <c r="S843" s="7">
        <f t="shared" si="53"/>
        <v>42419.25</v>
      </c>
      <c r="T843" s="7">
        <f t="shared" si="5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564</v>
      </c>
      <c r="P844">
        <f t="shared" si="55"/>
        <v>64</v>
      </c>
      <c r="Q844" t="s">
        <v>2040</v>
      </c>
      <c r="R844" t="s">
        <v>2049</v>
      </c>
      <c r="S844" s="7">
        <f t="shared" si="53"/>
        <v>43266.208333333328</v>
      </c>
      <c r="T844" s="7">
        <f t="shared" si="5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31</v>
      </c>
      <c r="P845">
        <f t="shared" si="55"/>
        <v>82</v>
      </c>
      <c r="Q845" t="s">
        <v>2057</v>
      </c>
      <c r="R845" t="s">
        <v>2058</v>
      </c>
      <c r="S845" s="7">
        <f t="shared" si="53"/>
        <v>43338.208333333328</v>
      </c>
      <c r="T845" s="7">
        <f t="shared" si="5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100</v>
      </c>
      <c r="P846">
        <f t="shared" si="55"/>
        <v>94</v>
      </c>
      <c r="Q846" t="s">
        <v>2044</v>
      </c>
      <c r="R846" t="s">
        <v>2045</v>
      </c>
      <c r="S846" s="7">
        <f t="shared" si="53"/>
        <v>40930.25</v>
      </c>
      <c r="T846" s="7">
        <f t="shared" si="5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198</v>
      </c>
      <c r="P847">
        <f t="shared" si="55"/>
        <v>102</v>
      </c>
      <c r="Q847" t="s">
        <v>2040</v>
      </c>
      <c r="R847" t="s">
        <v>2041</v>
      </c>
      <c r="S847" s="7">
        <f t="shared" si="53"/>
        <v>43235.208333333328</v>
      </c>
      <c r="T847" s="7">
        <f t="shared" si="5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509</v>
      </c>
      <c r="P848">
        <f t="shared" si="55"/>
        <v>106</v>
      </c>
      <c r="Q848" t="s">
        <v>2040</v>
      </c>
      <c r="R848" t="s">
        <v>2041</v>
      </c>
      <c r="S848" s="7">
        <f t="shared" si="53"/>
        <v>43302.208333333328</v>
      </c>
      <c r="T848" s="7">
        <f t="shared" si="5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238</v>
      </c>
      <c r="P849">
        <f t="shared" si="55"/>
        <v>102</v>
      </c>
      <c r="Q849" t="s">
        <v>2036</v>
      </c>
      <c r="R849" t="s">
        <v>2037</v>
      </c>
      <c r="S849" s="7">
        <f t="shared" si="53"/>
        <v>43107.25</v>
      </c>
      <c r="T849" s="7">
        <f t="shared" si="5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339</v>
      </c>
      <c r="P850">
        <f t="shared" si="55"/>
        <v>63</v>
      </c>
      <c r="Q850" t="s">
        <v>2044</v>
      </c>
      <c r="R850" t="s">
        <v>2047</v>
      </c>
      <c r="S850" s="7">
        <f t="shared" si="53"/>
        <v>40341.208333333336</v>
      </c>
      <c r="T850" s="7">
        <f t="shared" si="5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134</v>
      </c>
      <c r="P851">
        <f t="shared" si="55"/>
        <v>30</v>
      </c>
      <c r="Q851" t="s">
        <v>2038</v>
      </c>
      <c r="R851" t="s">
        <v>2048</v>
      </c>
      <c r="S851" s="7">
        <f t="shared" si="53"/>
        <v>40948.25</v>
      </c>
      <c r="T851" s="7">
        <f t="shared" si="5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1</v>
      </c>
      <c r="P852">
        <f t="shared" si="55"/>
        <v>1</v>
      </c>
      <c r="Q852" t="s">
        <v>2038</v>
      </c>
      <c r="R852" t="s">
        <v>2039</v>
      </c>
      <c r="S852" s="7">
        <f t="shared" si="53"/>
        <v>40866.25</v>
      </c>
      <c r="T852" s="7">
        <f t="shared" si="5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208</v>
      </c>
      <c r="P853">
        <f t="shared" si="55"/>
        <v>78</v>
      </c>
      <c r="Q853" t="s">
        <v>2038</v>
      </c>
      <c r="R853" t="s">
        <v>2046</v>
      </c>
      <c r="S853" s="7">
        <f t="shared" si="53"/>
        <v>41031.208333333336</v>
      </c>
      <c r="T853" s="7">
        <f t="shared" si="5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52</v>
      </c>
      <c r="P854">
        <f t="shared" si="55"/>
        <v>81</v>
      </c>
      <c r="Q854" t="s">
        <v>2053</v>
      </c>
      <c r="R854" t="s">
        <v>2054</v>
      </c>
      <c r="S854" s="7">
        <f t="shared" si="53"/>
        <v>40740.208333333336</v>
      </c>
      <c r="T854" s="7">
        <f t="shared" si="5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653</v>
      </c>
      <c r="P855">
        <f t="shared" si="55"/>
        <v>77</v>
      </c>
      <c r="Q855" t="s">
        <v>2038</v>
      </c>
      <c r="R855" t="s">
        <v>2048</v>
      </c>
      <c r="S855" s="7">
        <f t="shared" si="53"/>
        <v>40714.208333333336</v>
      </c>
      <c r="T855" s="7">
        <f t="shared" si="5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114</v>
      </c>
      <c r="P856">
        <f t="shared" si="55"/>
        <v>73</v>
      </c>
      <c r="Q856" t="s">
        <v>2050</v>
      </c>
      <c r="R856" t="s">
        <v>2056</v>
      </c>
      <c r="S856" s="7">
        <f t="shared" si="53"/>
        <v>43787.25</v>
      </c>
      <c r="T856" s="7">
        <f t="shared" si="5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103</v>
      </c>
      <c r="P857">
        <f t="shared" si="55"/>
        <v>53</v>
      </c>
      <c r="Q857" t="s">
        <v>2042</v>
      </c>
      <c r="R857" t="s">
        <v>2043</v>
      </c>
      <c r="S857" s="7">
        <f t="shared" si="53"/>
        <v>40712.208333333336</v>
      </c>
      <c r="T857" s="7">
        <f t="shared" si="5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357</v>
      </c>
      <c r="P858">
        <f t="shared" si="55"/>
        <v>55</v>
      </c>
      <c r="Q858" t="s">
        <v>2036</v>
      </c>
      <c r="R858" t="s">
        <v>2037</v>
      </c>
      <c r="S858" s="7">
        <f t="shared" si="53"/>
        <v>41023.208333333336</v>
      </c>
      <c r="T858" s="7">
        <f t="shared" si="5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140</v>
      </c>
      <c r="P859">
        <f t="shared" si="55"/>
        <v>33</v>
      </c>
      <c r="Q859" t="s">
        <v>2044</v>
      </c>
      <c r="R859" t="s">
        <v>2055</v>
      </c>
      <c r="S859" s="7">
        <f t="shared" si="53"/>
        <v>40944.25</v>
      </c>
      <c r="T859" s="7">
        <f t="shared" si="5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70</v>
      </c>
      <c r="P860">
        <f t="shared" si="55"/>
        <v>80</v>
      </c>
      <c r="Q860" t="s">
        <v>2036</v>
      </c>
      <c r="R860" t="s">
        <v>2037</v>
      </c>
      <c r="S860" s="7">
        <f t="shared" si="53"/>
        <v>43211.208333333328</v>
      </c>
      <c r="T860" s="7">
        <f t="shared" si="5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36</v>
      </c>
      <c r="P861">
        <f t="shared" si="55"/>
        <v>42</v>
      </c>
      <c r="Q861" t="s">
        <v>2042</v>
      </c>
      <c r="R861" t="s">
        <v>2043</v>
      </c>
      <c r="S861" s="7">
        <f t="shared" si="53"/>
        <v>41334.25</v>
      </c>
      <c r="T861" s="7">
        <f t="shared" si="5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252</v>
      </c>
      <c r="P862">
        <f t="shared" si="55"/>
        <v>78</v>
      </c>
      <c r="Q862" t="s">
        <v>2040</v>
      </c>
      <c r="R862" t="s">
        <v>2049</v>
      </c>
      <c r="S862" s="7">
        <f t="shared" si="53"/>
        <v>43515.25</v>
      </c>
      <c r="T862" s="7">
        <f t="shared" si="5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106</v>
      </c>
      <c r="P863">
        <f t="shared" si="55"/>
        <v>58</v>
      </c>
      <c r="Q863" t="s">
        <v>2042</v>
      </c>
      <c r="R863" t="s">
        <v>2043</v>
      </c>
      <c r="S863" s="7">
        <f t="shared" si="53"/>
        <v>40258.208333333336</v>
      </c>
      <c r="T863" s="7">
        <f t="shared" si="5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188</v>
      </c>
      <c r="P864">
        <f t="shared" si="55"/>
        <v>78</v>
      </c>
      <c r="Q864" t="s">
        <v>2042</v>
      </c>
      <c r="R864" t="s">
        <v>2043</v>
      </c>
      <c r="S864" s="7">
        <f t="shared" si="53"/>
        <v>40756.208333333336</v>
      </c>
      <c r="T864" s="7">
        <f t="shared" si="5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387</v>
      </c>
      <c r="P865">
        <f t="shared" si="55"/>
        <v>25</v>
      </c>
      <c r="Q865" t="s">
        <v>2044</v>
      </c>
      <c r="R865" t="s">
        <v>2063</v>
      </c>
      <c r="S865" s="7">
        <f t="shared" si="53"/>
        <v>42172.208333333328</v>
      </c>
      <c r="T865" s="7">
        <f t="shared" si="5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348</v>
      </c>
      <c r="P866">
        <f t="shared" si="55"/>
        <v>98</v>
      </c>
      <c r="Q866" t="s">
        <v>2044</v>
      </c>
      <c r="R866" t="s">
        <v>2055</v>
      </c>
      <c r="S866" s="7">
        <f t="shared" si="53"/>
        <v>42601.208333333328</v>
      </c>
      <c r="T866" s="7">
        <f t="shared" si="5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186</v>
      </c>
      <c r="P867">
        <f t="shared" si="55"/>
        <v>47</v>
      </c>
      <c r="Q867" t="s">
        <v>2042</v>
      </c>
      <c r="R867" t="s">
        <v>2043</v>
      </c>
      <c r="S867" s="7">
        <f t="shared" si="53"/>
        <v>41897.208333333336</v>
      </c>
      <c r="T867" s="7">
        <f t="shared" si="5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44</v>
      </c>
      <c r="P868">
        <f t="shared" si="55"/>
        <v>89</v>
      </c>
      <c r="Q868" t="s">
        <v>2057</v>
      </c>
      <c r="R868" t="s">
        <v>2058</v>
      </c>
      <c r="S868" s="7">
        <f t="shared" si="53"/>
        <v>40671.208333333336</v>
      </c>
      <c r="T868" s="7">
        <f t="shared" si="5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163</v>
      </c>
      <c r="P869">
        <f t="shared" si="55"/>
        <v>26</v>
      </c>
      <c r="Q869" t="s">
        <v>2036</v>
      </c>
      <c r="R869" t="s">
        <v>2037</v>
      </c>
      <c r="S869" s="7">
        <f t="shared" si="53"/>
        <v>43382.208333333328</v>
      </c>
      <c r="T869" s="7">
        <f t="shared" si="5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185</v>
      </c>
      <c r="P870">
        <f t="shared" si="55"/>
        <v>103</v>
      </c>
      <c r="Q870" t="s">
        <v>2042</v>
      </c>
      <c r="R870" t="s">
        <v>2043</v>
      </c>
      <c r="S870" s="7">
        <f t="shared" si="53"/>
        <v>41559.208333333336</v>
      </c>
      <c r="T870" s="7">
        <f t="shared" si="5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24</v>
      </c>
      <c r="P871">
        <f t="shared" si="55"/>
        <v>73</v>
      </c>
      <c r="Q871" t="s">
        <v>2044</v>
      </c>
      <c r="R871" t="s">
        <v>2047</v>
      </c>
      <c r="S871" s="7">
        <f t="shared" si="53"/>
        <v>40350.208333333336</v>
      </c>
      <c r="T871" s="7">
        <f t="shared" si="5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90</v>
      </c>
      <c r="P872">
        <f t="shared" si="55"/>
        <v>58</v>
      </c>
      <c r="Q872" t="s">
        <v>2042</v>
      </c>
      <c r="R872" t="s">
        <v>2043</v>
      </c>
      <c r="S872" s="7">
        <f t="shared" si="53"/>
        <v>42240.208333333328</v>
      </c>
      <c r="T872" s="7">
        <f t="shared" si="5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273</v>
      </c>
      <c r="P873">
        <f t="shared" si="55"/>
        <v>85</v>
      </c>
      <c r="Q873" t="s">
        <v>2042</v>
      </c>
      <c r="R873" t="s">
        <v>2043</v>
      </c>
      <c r="S873" s="7">
        <f t="shared" si="53"/>
        <v>43040.208333333328</v>
      </c>
      <c r="T873" s="7">
        <f t="shared" si="5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171</v>
      </c>
      <c r="P874">
        <f t="shared" si="55"/>
        <v>99</v>
      </c>
      <c r="Q874" t="s">
        <v>2044</v>
      </c>
      <c r="R874" t="s">
        <v>2066</v>
      </c>
      <c r="S874" s="7">
        <f t="shared" si="53"/>
        <v>43346.208333333328</v>
      </c>
      <c r="T874" s="7">
        <f t="shared" si="5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189</v>
      </c>
      <c r="P875">
        <f t="shared" si="55"/>
        <v>43</v>
      </c>
      <c r="Q875" t="s">
        <v>2057</v>
      </c>
      <c r="R875" t="s">
        <v>2058</v>
      </c>
      <c r="S875" s="7">
        <f t="shared" si="53"/>
        <v>41647.25</v>
      </c>
      <c r="T875" s="7">
        <f t="shared" si="5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347</v>
      </c>
      <c r="P876">
        <f t="shared" si="55"/>
        <v>33</v>
      </c>
      <c r="Q876" t="s">
        <v>2057</v>
      </c>
      <c r="R876" t="s">
        <v>2058</v>
      </c>
      <c r="S876" s="7">
        <f t="shared" si="53"/>
        <v>40291.208333333336</v>
      </c>
      <c r="T876" s="7">
        <f t="shared" si="5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70</v>
      </c>
      <c r="P877">
        <f t="shared" si="55"/>
        <v>82</v>
      </c>
      <c r="Q877" t="s">
        <v>2038</v>
      </c>
      <c r="R877" t="s">
        <v>2039</v>
      </c>
      <c r="S877" s="7">
        <f t="shared" si="53"/>
        <v>40556.25</v>
      </c>
      <c r="T877" s="7">
        <f t="shared" si="5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26</v>
      </c>
      <c r="P878">
        <f t="shared" si="55"/>
        <v>38</v>
      </c>
      <c r="Q878" t="s">
        <v>2057</v>
      </c>
      <c r="R878" t="s">
        <v>2058</v>
      </c>
      <c r="S878" s="7">
        <f t="shared" si="53"/>
        <v>43624.208333333328</v>
      </c>
      <c r="T878" s="7">
        <f t="shared" si="5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78</v>
      </c>
      <c r="P879">
        <f t="shared" si="55"/>
        <v>104</v>
      </c>
      <c r="Q879" t="s">
        <v>2036</v>
      </c>
      <c r="R879" t="s">
        <v>2037</v>
      </c>
      <c r="S879" s="7">
        <f t="shared" si="53"/>
        <v>42577.208333333328</v>
      </c>
      <c r="T879" s="7">
        <f t="shared" si="5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38</v>
      </c>
      <c r="P880">
        <f t="shared" si="55"/>
        <v>85</v>
      </c>
      <c r="Q880" t="s">
        <v>2038</v>
      </c>
      <c r="R880" t="s">
        <v>2060</v>
      </c>
      <c r="S880" s="7">
        <f t="shared" si="53"/>
        <v>43845.25</v>
      </c>
      <c r="T880" s="7">
        <f t="shared" si="5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544</v>
      </c>
      <c r="P881">
        <f t="shared" si="55"/>
        <v>103</v>
      </c>
      <c r="Q881" t="s">
        <v>2050</v>
      </c>
      <c r="R881" t="s">
        <v>2051</v>
      </c>
      <c r="S881" s="7">
        <f t="shared" si="53"/>
        <v>42788.25</v>
      </c>
      <c r="T881" s="7">
        <f t="shared" si="5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229</v>
      </c>
      <c r="P882">
        <f t="shared" si="55"/>
        <v>80</v>
      </c>
      <c r="Q882" t="s">
        <v>2038</v>
      </c>
      <c r="R882" t="s">
        <v>2046</v>
      </c>
      <c r="S882" s="7">
        <f t="shared" si="53"/>
        <v>43667.208333333328</v>
      </c>
      <c r="T882" s="7">
        <f t="shared" si="5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39</v>
      </c>
      <c r="P883">
        <f t="shared" si="55"/>
        <v>71</v>
      </c>
      <c r="Q883" t="s">
        <v>2042</v>
      </c>
      <c r="R883" t="s">
        <v>2043</v>
      </c>
      <c r="S883" s="7">
        <f t="shared" si="53"/>
        <v>42194.208333333328</v>
      </c>
      <c r="T883" s="7">
        <f t="shared" si="5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370</v>
      </c>
      <c r="P884">
        <f t="shared" si="55"/>
        <v>37</v>
      </c>
      <c r="Q884" t="s">
        <v>2042</v>
      </c>
      <c r="R884" t="s">
        <v>2043</v>
      </c>
      <c r="S884" s="7">
        <f t="shared" si="53"/>
        <v>42025.25</v>
      </c>
      <c r="T884" s="7">
        <f t="shared" si="5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238</v>
      </c>
      <c r="P885">
        <f t="shared" si="55"/>
        <v>42</v>
      </c>
      <c r="Q885" t="s">
        <v>2044</v>
      </c>
      <c r="R885" t="s">
        <v>2055</v>
      </c>
      <c r="S885" s="7">
        <f t="shared" si="53"/>
        <v>40323.208333333336</v>
      </c>
      <c r="T885" s="7">
        <f t="shared" si="5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65</v>
      </c>
      <c r="P886">
        <f t="shared" si="55"/>
        <v>58</v>
      </c>
      <c r="Q886" t="s">
        <v>2042</v>
      </c>
      <c r="R886" t="s">
        <v>2043</v>
      </c>
      <c r="S886" s="7">
        <f t="shared" si="53"/>
        <v>41763.208333333336</v>
      </c>
      <c r="T886" s="7">
        <f t="shared" si="5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119</v>
      </c>
      <c r="P887">
        <f t="shared" si="55"/>
        <v>41</v>
      </c>
      <c r="Q887" t="s">
        <v>2042</v>
      </c>
      <c r="R887" t="s">
        <v>2043</v>
      </c>
      <c r="S887" s="7">
        <f t="shared" si="53"/>
        <v>40335.208333333336</v>
      </c>
      <c r="T887" s="7">
        <f t="shared" si="5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85</v>
      </c>
      <c r="P888">
        <f t="shared" si="55"/>
        <v>70</v>
      </c>
      <c r="Q888" t="s">
        <v>2038</v>
      </c>
      <c r="R888" t="s">
        <v>2048</v>
      </c>
      <c r="S888" s="7">
        <f t="shared" si="53"/>
        <v>40416.208333333336</v>
      </c>
      <c r="T888" s="7">
        <f t="shared" si="5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30</v>
      </c>
      <c r="P889">
        <f t="shared" si="55"/>
        <v>74</v>
      </c>
      <c r="Q889" t="s">
        <v>2042</v>
      </c>
      <c r="R889" t="s">
        <v>2043</v>
      </c>
      <c r="S889" s="7">
        <f t="shared" si="53"/>
        <v>42202.208333333328</v>
      </c>
      <c r="T889" s="7">
        <f t="shared" si="5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210</v>
      </c>
      <c r="P890">
        <f t="shared" si="55"/>
        <v>42</v>
      </c>
      <c r="Q890" t="s">
        <v>2042</v>
      </c>
      <c r="R890" t="s">
        <v>2043</v>
      </c>
      <c r="S890" s="7">
        <f t="shared" si="53"/>
        <v>42836.208333333328</v>
      </c>
      <c r="T890" s="7">
        <f t="shared" si="5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170</v>
      </c>
      <c r="P891">
        <f t="shared" si="55"/>
        <v>78</v>
      </c>
      <c r="Q891" t="s">
        <v>2038</v>
      </c>
      <c r="R891" t="s">
        <v>2046</v>
      </c>
      <c r="S891" s="7">
        <f t="shared" si="53"/>
        <v>41710.208333333336</v>
      </c>
      <c r="T891" s="7">
        <f t="shared" si="5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116</v>
      </c>
      <c r="P892">
        <f t="shared" si="55"/>
        <v>107</v>
      </c>
      <c r="Q892" t="s">
        <v>2038</v>
      </c>
      <c r="R892" t="s">
        <v>2048</v>
      </c>
      <c r="S892" s="7">
        <f t="shared" si="53"/>
        <v>43640.208333333328</v>
      </c>
      <c r="T892" s="7">
        <f t="shared" si="5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259</v>
      </c>
      <c r="P893">
        <f t="shared" si="55"/>
        <v>48</v>
      </c>
      <c r="Q893" t="s">
        <v>2044</v>
      </c>
      <c r="R893" t="s">
        <v>2045</v>
      </c>
      <c r="S893" s="7">
        <f t="shared" si="53"/>
        <v>40880.25</v>
      </c>
      <c r="T893" s="7">
        <f t="shared" si="5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231</v>
      </c>
      <c r="P894">
        <f t="shared" si="55"/>
        <v>77</v>
      </c>
      <c r="Q894" t="s">
        <v>2050</v>
      </c>
      <c r="R894" t="s">
        <v>2062</v>
      </c>
      <c r="S894" s="7">
        <f t="shared" si="53"/>
        <v>40319.208333333336</v>
      </c>
      <c r="T894" s="7">
        <f t="shared" si="5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129</v>
      </c>
      <c r="P895">
        <f t="shared" si="55"/>
        <v>55</v>
      </c>
      <c r="Q895" t="s">
        <v>2044</v>
      </c>
      <c r="R895" t="s">
        <v>2045</v>
      </c>
      <c r="S895" s="7">
        <f t="shared" si="53"/>
        <v>42170.208333333328</v>
      </c>
      <c r="T895" s="7">
        <f t="shared" si="5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189</v>
      </c>
      <c r="P896">
        <f t="shared" si="55"/>
        <v>58</v>
      </c>
      <c r="Q896" t="s">
        <v>2044</v>
      </c>
      <c r="R896" t="s">
        <v>2063</v>
      </c>
      <c r="S896" s="7">
        <f t="shared" si="53"/>
        <v>41466.208333333336</v>
      </c>
      <c r="T896" s="7">
        <f t="shared" si="5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7</v>
      </c>
      <c r="P897">
        <f t="shared" si="55"/>
        <v>104</v>
      </c>
      <c r="Q897" t="s">
        <v>2042</v>
      </c>
      <c r="R897" t="s">
        <v>2043</v>
      </c>
      <c r="S897" s="7">
        <f t="shared" si="53"/>
        <v>43134.25</v>
      </c>
      <c r="T897" s="7">
        <f t="shared" si="5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775</v>
      </c>
      <c r="P898">
        <f t="shared" si="55"/>
        <v>106</v>
      </c>
      <c r="Q898" t="s">
        <v>2036</v>
      </c>
      <c r="R898" t="s">
        <v>2037</v>
      </c>
      <c r="S898" s="7">
        <f t="shared" si="53"/>
        <v>40738.208333333336</v>
      </c>
      <c r="T898" s="7">
        <f t="shared" si="5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ROUNDUP((E899/D899)*100, 0)</f>
        <v>28</v>
      </c>
      <c r="P899">
        <f t="shared" si="55"/>
        <v>91</v>
      </c>
      <c r="Q899" t="s">
        <v>2042</v>
      </c>
      <c r="R899" t="s">
        <v>2043</v>
      </c>
      <c r="S899" s="7">
        <f t="shared" ref="S899:S962" si="57">(((J899/60)/60)/24)+DATE(1970,1,1)</f>
        <v>43583.208333333328</v>
      </c>
      <c r="T899" s="7">
        <f t="shared" ref="T899:T962" si="58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53</v>
      </c>
      <c r="P900">
        <f t="shared" ref="P900:P963" si="59">ROUNDUP((E900/G900), 0)</f>
        <v>77</v>
      </c>
      <c r="Q900" t="s">
        <v>2044</v>
      </c>
      <c r="R900" t="s">
        <v>2045</v>
      </c>
      <c r="S900" s="7">
        <f t="shared" si="57"/>
        <v>43815.25</v>
      </c>
      <c r="T900" s="7">
        <f t="shared" si="5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408</v>
      </c>
      <c r="P901">
        <f t="shared" si="59"/>
        <v>103</v>
      </c>
      <c r="Q901" t="s">
        <v>2038</v>
      </c>
      <c r="R901" t="s">
        <v>2061</v>
      </c>
      <c r="S901" s="7">
        <f t="shared" si="57"/>
        <v>41554.208333333336</v>
      </c>
      <c r="T901" s="7">
        <f t="shared" si="5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2</v>
      </c>
      <c r="P902">
        <f t="shared" si="59"/>
        <v>2</v>
      </c>
      <c r="Q902" t="s">
        <v>2040</v>
      </c>
      <c r="R902" t="s">
        <v>2041</v>
      </c>
      <c r="S902" s="7">
        <f t="shared" si="57"/>
        <v>41901.208333333336</v>
      </c>
      <c r="T902" s="7">
        <f t="shared" si="5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157</v>
      </c>
      <c r="P903">
        <f t="shared" si="59"/>
        <v>56</v>
      </c>
      <c r="Q903" t="s">
        <v>2038</v>
      </c>
      <c r="R903" t="s">
        <v>2039</v>
      </c>
      <c r="S903" s="7">
        <f t="shared" si="57"/>
        <v>43298.208333333328</v>
      </c>
      <c r="T903" s="7">
        <f t="shared" si="5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253</v>
      </c>
      <c r="P904">
        <f t="shared" si="59"/>
        <v>33</v>
      </c>
      <c r="Q904" t="s">
        <v>2040</v>
      </c>
      <c r="R904" t="s">
        <v>2041</v>
      </c>
      <c r="S904" s="7">
        <f t="shared" si="57"/>
        <v>42399.25</v>
      </c>
      <c r="T904" s="7">
        <f t="shared" si="5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2</v>
      </c>
      <c r="P905">
        <f t="shared" si="59"/>
        <v>51</v>
      </c>
      <c r="Q905" t="s">
        <v>2050</v>
      </c>
      <c r="R905" t="s">
        <v>2051</v>
      </c>
      <c r="S905" s="7">
        <f t="shared" si="57"/>
        <v>41034.208333333336</v>
      </c>
      <c r="T905" s="7">
        <f t="shared" si="5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13</v>
      </c>
      <c r="P906">
        <f t="shared" si="59"/>
        <v>50</v>
      </c>
      <c r="Q906" t="s">
        <v>2050</v>
      </c>
      <c r="R906" t="s">
        <v>2059</v>
      </c>
      <c r="S906" s="7">
        <f t="shared" si="57"/>
        <v>41186.208333333336</v>
      </c>
      <c r="T906" s="7">
        <f t="shared" si="5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164</v>
      </c>
      <c r="P907">
        <f t="shared" si="59"/>
        <v>55</v>
      </c>
      <c r="Q907" t="s">
        <v>2042</v>
      </c>
      <c r="R907" t="s">
        <v>2043</v>
      </c>
      <c r="S907" s="7">
        <f t="shared" si="57"/>
        <v>41536.208333333336</v>
      </c>
      <c r="T907" s="7">
        <f t="shared" si="5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163</v>
      </c>
      <c r="P908">
        <f t="shared" si="59"/>
        <v>47</v>
      </c>
      <c r="Q908" t="s">
        <v>2044</v>
      </c>
      <c r="R908" t="s">
        <v>2045</v>
      </c>
      <c r="S908" s="7">
        <f t="shared" si="57"/>
        <v>42868.208333333328</v>
      </c>
      <c r="T908" s="7">
        <f t="shared" si="5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21</v>
      </c>
      <c r="P909">
        <f t="shared" si="59"/>
        <v>45</v>
      </c>
      <c r="Q909" t="s">
        <v>2042</v>
      </c>
      <c r="R909" t="s">
        <v>2043</v>
      </c>
      <c r="S909" s="7">
        <f t="shared" si="57"/>
        <v>40660.208333333336</v>
      </c>
      <c r="T909" s="7">
        <f t="shared" si="5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320</v>
      </c>
      <c r="P910">
        <f t="shared" si="59"/>
        <v>31</v>
      </c>
      <c r="Q910" t="s">
        <v>2053</v>
      </c>
      <c r="R910" t="s">
        <v>2054</v>
      </c>
      <c r="S910" s="7">
        <f t="shared" si="57"/>
        <v>41031.208333333336</v>
      </c>
      <c r="T910" s="7">
        <f t="shared" si="5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479</v>
      </c>
      <c r="P911">
        <f t="shared" si="59"/>
        <v>108</v>
      </c>
      <c r="Q911" t="s">
        <v>2042</v>
      </c>
      <c r="R911" t="s">
        <v>2043</v>
      </c>
      <c r="S911" s="7">
        <f t="shared" si="57"/>
        <v>43255.208333333328</v>
      </c>
      <c r="T911" s="7">
        <f t="shared" si="5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20</v>
      </c>
      <c r="P912">
        <f t="shared" si="59"/>
        <v>103</v>
      </c>
      <c r="Q912" t="s">
        <v>2042</v>
      </c>
      <c r="R912" t="s">
        <v>2043</v>
      </c>
      <c r="S912" s="7">
        <f t="shared" si="57"/>
        <v>42026.25</v>
      </c>
      <c r="T912" s="7">
        <f t="shared" si="5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199</v>
      </c>
      <c r="P913">
        <f t="shared" si="59"/>
        <v>25</v>
      </c>
      <c r="Q913" t="s">
        <v>2040</v>
      </c>
      <c r="R913" t="s">
        <v>2041</v>
      </c>
      <c r="S913" s="7">
        <f t="shared" si="57"/>
        <v>43717.208333333328</v>
      </c>
      <c r="T913" s="7">
        <f t="shared" si="5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795</v>
      </c>
      <c r="P914">
        <f t="shared" si="59"/>
        <v>80</v>
      </c>
      <c r="Q914" t="s">
        <v>2044</v>
      </c>
      <c r="R914" t="s">
        <v>2047</v>
      </c>
      <c r="S914" s="7">
        <f t="shared" si="57"/>
        <v>41157.208333333336</v>
      </c>
      <c r="T914" s="7">
        <f t="shared" si="5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51</v>
      </c>
      <c r="P915">
        <f t="shared" si="59"/>
        <v>68</v>
      </c>
      <c r="Q915" t="s">
        <v>2044</v>
      </c>
      <c r="R915" t="s">
        <v>2047</v>
      </c>
      <c r="S915" s="7">
        <f t="shared" si="57"/>
        <v>43597.208333333328</v>
      </c>
      <c r="T915" s="7">
        <f t="shared" si="5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58</v>
      </c>
      <c r="P916">
        <f t="shared" si="59"/>
        <v>27</v>
      </c>
      <c r="Q916" t="s">
        <v>2042</v>
      </c>
      <c r="R916" t="s">
        <v>2043</v>
      </c>
      <c r="S916" s="7">
        <f t="shared" si="57"/>
        <v>41490.208333333336</v>
      </c>
      <c r="T916" s="7">
        <f t="shared" si="5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156</v>
      </c>
      <c r="P917">
        <f t="shared" si="59"/>
        <v>106</v>
      </c>
      <c r="Q917" t="s">
        <v>2044</v>
      </c>
      <c r="R917" t="s">
        <v>2063</v>
      </c>
      <c r="S917" s="7">
        <f t="shared" si="57"/>
        <v>42976.208333333328</v>
      </c>
      <c r="T917" s="7">
        <f t="shared" si="5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37</v>
      </c>
      <c r="P918">
        <f t="shared" si="59"/>
        <v>26</v>
      </c>
      <c r="Q918" t="s">
        <v>2057</v>
      </c>
      <c r="R918" t="s">
        <v>2058</v>
      </c>
      <c r="S918" s="7">
        <f t="shared" si="57"/>
        <v>41991.25</v>
      </c>
      <c r="T918" s="7">
        <f t="shared" si="5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59</v>
      </c>
      <c r="P919">
        <f t="shared" si="59"/>
        <v>78</v>
      </c>
      <c r="Q919" t="s">
        <v>2044</v>
      </c>
      <c r="R919" t="s">
        <v>2055</v>
      </c>
      <c r="S919" s="7">
        <f t="shared" si="57"/>
        <v>40722.208333333336</v>
      </c>
      <c r="T919" s="7">
        <f t="shared" si="5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238</v>
      </c>
      <c r="P920">
        <f t="shared" si="59"/>
        <v>58</v>
      </c>
      <c r="Q920" t="s">
        <v>2050</v>
      </c>
      <c r="R920" t="s">
        <v>2059</v>
      </c>
      <c r="S920" s="7">
        <f t="shared" si="57"/>
        <v>41117.208333333336</v>
      </c>
      <c r="T920" s="7">
        <f t="shared" si="5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59</v>
      </c>
      <c r="P921">
        <f t="shared" si="59"/>
        <v>93</v>
      </c>
      <c r="Q921" t="s">
        <v>2042</v>
      </c>
      <c r="R921" t="s">
        <v>2043</v>
      </c>
      <c r="S921" s="7">
        <f t="shared" si="57"/>
        <v>43022.208333333328</v>
      </c>
      <c r="T921" s="7">
        <f t="shared" si="5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183</v>
      </c>
      <c r="P922">
        <f t="shared" si="59"/>
        <v>38</v>
      </c>
      <c r="Q922" t="s">
        <v>2044</v>
      </c>
      <c r="R922" t="s">
        <v>2052</v>
      </c>
      <c r="S922" s="7">
        <f t="shared" si="57"/>
        <v>43503.25</v>
      </c>
      <c r="T922" s="7">
        <f t="shared" si="5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1</v>
      </c>
      <c r="P923">
        <f t="shared" si="59"/>
        <v>32</v>
      </c>
      <c r="Q923" t="s">
        <v>2040</v>
      </c>
      <c r="R923" t="s">
        <v>2041</v>
      </c>
      <c r="S923" s="7">
        <f t="shared" si="57"/>
        <v>40951.25</v>
      </c>
      <c r="T923" s="7">
        <f t="shared" si="5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176</v>
      </c>
      <c r="P924">
        <f t="shared" si="59"/>
        <v>40</v>
      </c>
      <c r="Q924" t="s">
        <v>2038</v>
      </c>
      <c r="R924" t="s">
        <v>2065</v>
      </c>
      <c r="S924" s="7">
        <f t="shared" si="57"/>
        <v>43443.25</v>
      </c>
      <c r="T924" s="7">
        <f t="shared" si="5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238</v>
      </c>
      <c r="P925">
        <f t="shared" si="59"/>
        <v>102</v>
      </c>
      <c r="Q925" t="s">
        <v>2042</v>
      </c>
      <c r="R925" t="s">
        <v>2043</v>
      </c>
      <c r="S925" s="7">
        <f t="shared" si="57"/>
        <v>40373.208333333336</v>
      </c>
      <c r="T925" s="7">
        <f t="shared" si="5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489</v>
      </c>
      <c r="P926">
        <f t="shared" si="59"/>
        <v>85</v>
      </c>
      <c r="Q926" t="s">
        <v>2042</v>
      </c>
      <c r="R926" t="s">
        <v>2043</v>
      </c>
      <c r="S926" s="7">
        <f t="shared" si="57"/>
        <v>43769.208333333328</v>
      </c>
      <c r="T926" s="7">
        <f t="shared" si="5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225</v>
      </c>
      <c r="P927">
        <f t="shared" si="59"/>
        <v>104</v>
      </c>
      <c r="Q927" t="s">
        <v>2042</v>
      </c>
      <c r="R927" t="s">
        <v>2043</v>
      </c>
      <c r="S927" s="7">
        <f t="shared" si="57"/>
        <v>43000.208333333328</v>
      </c>
      <c r="T927" s="7">
        <f t="shared" si="5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19</v>
      </c>
      <c r="P928">
        <f t="shared" si="59"/>
        <v>106</v>
      </c>
      <c r="Q928" t="s">
        <v>2036</v>
      </c>
      <c r="R928" t="s">
        <v>2037</v>
      </c>
      <c r="S928" s="7">
        <f t="shared" si="57"/>
        <v>42502.208333333328</v>
      </c>
      <c r="T928" s="7">
        <f t="shared" si="5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46</v>
      </c>
      <c r="P929">
        <f t="shared" si="59"/>
        <v>90</v>
      </c>
      <c r="Q929" t="s">
        <v>2042</v>
      </c>
      <c r="R929" t="s">
        <v>2043</v>
      </c>
      <c r="S929" s="7">
        <f t="shared" si="57"/>
        <v>41102.208333333336</v>
      </c>
      <c r="T929" s="7">
        <f t="shared" si="5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118</v>
      </c>
      <c r="P930">
        <f t="shared" si="59"/>
        <v>52</v>
      </c>
      <c r="Q930" t="s">
        <v>2040</v>
      </c>
      <c r="R930" t="s">
        <v>2041</v>
      </c>
      <c r="S930" s="7">
        <f t="shared" si="57"/>
        <v>41637.25</v>
      </c>
      <c r="T930" s="7">
        <f t="shared" si="5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218</v>
      </c>
      <c r="P931">
        <f t="shared" si="59"/>
        <v>65</v>
      </c>
      <c r="Q931" t="s">
        <v>2042</v>
      </c>
      <c r="R931" t="s">
        <v>2043</v>
      </c>
      <c r="S931" s="7">
        <f t="shared" si="57"/>
        <v>42858.208333333328</v>
      </c>
      <c r="T931" s="7">
        <f t="shared" si="5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113</v>
      </c>
      <c r="P932">
        <f t="shared" si="59"/>
        <v>47</v>
      </c>
      <c r="Q932" t="s">
        <v>2042</v>
      </c>
      <c r="R932" t="s">
        <v>2043</v>
      </c>
      <c r="S932" s="7">
        <f t="shared" si="57"/>
        <v>42060.25</v>
      </c>
      <c r="T932" s="7">
        <f t="shared" si="5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73</v>
      </c>
      <c r="P933">
        <f t="shared" si="59"/>
        <v>52</v>
      </c>
      <c r="Q933" t="s">
        <v>2042</v>
      </c>
      <c r="R933" t="s">
        <v>2043</v>
      </c>
      <c r="S933" s="7">
        <f t="shared" si="57"/>
        <v>41818.208333333336</v>
      </c>
      <c r="T933" s="7">
        <f t="shared" si="5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213</v>
      </c>
      <c r="P934">
        <f t="shared" si="59"/>
        <v>34</v>
      </c>
      <c r="Q934" t="s">
        <v>2038</v>
      </c>
      <c r="R934" t="s">
        <v>2039</v>
      </c>
      <c r="S934" s="7">
        <f t="shared" si="57"/>
        <v>41709.208333333336</v>
      </c>
      <c r="T934" s="7">
        <f t="shared" si="5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240</v>
      </c>
      <c r="P935">
        <f t="shared" si="59"/>
        <v>93</v>
      </c>
      <c r="Q935" t="s">
        <v>2042</v>
      </c>
      <c r="R935" t="s">
        <v>2043</v>
      </c>
      <c r="S935" s="7">
        <f t="shared" si="57"/>
        <v>41372.208333333336</v>
      </c>
      <c r="T935" s="7">
        <f t="shared" si="5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182</v>
      </c>
      <c r="P936">
        <f t="shared" si="59"/>
        <v>108</v>
      </c>
      <c r="Q936" t="s">
        <v>2042</v>
      </c>
      <c r="R936" t="s">
        <v>2043</v>
      </c>
      <c r="S936" s="7">
        <f t="shared" si="57"/>
        <v>42422.25</v>
      </c>
      <c r="T936" s="7">
        <f t="shared" si="5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165</v>
      </c>
      <c r="P937">
        <f t="shared" si="59"/>
        <v>76</v>
      </c>
      <c r="Q937" t="s">
        <v>2042</v>
      </c>
      <c r="R937" t="s">
        <v>2043</v>
      </c>
      <c r="S937" s="7">
        <f t="shared" si="57"/>
        <v>42209.208333333328</v>
      </c>
      <c r="T937" s="7">
        <f t="shared" si="5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2</v>
      </c>
      <c r="P938">
        <f t="shared" si="59"/>
        <v>81</v>
      </c>
      <c r="Q938" t="s">
        <v>2042</v>
      </c>
      <c r="R938" t="s">
        <v>2043</v>
      </c>
      <c r="S938" s="7">
        <f t="shared" si="57"/>
        <v>43668.208333333328</v>
      </c>
      <c r="T938" s="7">
        <f t="shared" si="5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50</v>
      </c>
      <c r="P939">
        <f t="shared" si="59"/>
        <v>87</v>
      </c>
      <c r="Q939" t="s">
        <v>2044</v>
      </c>
      <c r="R939" t="s">
        <v>2045</v>
      </c>
      <c r="S939" s="7">
        <f t="shared" si="57"/>
        <v>42334.25</v>
      </c>
      <c r="T939" s="7">
        <f t="shared" si="5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110</v>
      </c>
      <c r="P940">
        <f t="shared" si="59"/>
        <v>106</v>
      </c>
      <c r="Q940" t="s">
        <v>2050</v>
      </c>
      <c r="R940" t="s">
        <v>2056</v>
      </c>
      <c r="S940" s="7">
        <f t="shared" si="57"/>
        <v>43263.208333333328</v>
      </c>
      <c r="T940" s="7">
        <f t="shared" si="5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50</v>
      </c>
      <c r="P941">
        <f t="shared" si="59"/>
        <v>58</v>
      </c>
      <c r="Q941" t="s">
        <v>2053</v>
      </c>
      <c r="R941" t="s">
        <v>2054</v>
      </c>
      <c r="S941" s="7">
        <f t="shared" si="57"/>
        <v>40670.208333333336</v>
      </c>
      <c r="T941" s="7">
        <f t="shared" si="5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63</v>
      </c>
      <c r="P942">
        <f t="shared" si="59"/>
        <v>94</v>
      </c>
      <c r="Q942" t="s">
        <v>2040</v>
      </c>
      <c r="R942" t="s">
        <v>2041</v>
      </c>
      <c r="S942" s="7">
        <f t="shared" si="57"/>
        <v>41244.25</v>
      </c>
      <c r="T942" s="7">
        <f t="shared" si="5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14</v>
      </c>
      <c r="P943">
        <f t="shared" si="59"/>
        <v>72</v>
      </c>
      <c r="Q943" t="s">
        <v>2042</v>
      </c>
      <c r="R943" t="s">
        <v>2043</v>
      </c>
      <c r="S943" s="7">
        <f t="shared" si="57"/>
        <v>40552.25</v>
      </c>
      <c r="T943" s="7">
        <f t="shared" si="5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65</v>
      </c>
      <c r="P944">
        <f t="shared" si="59"/>
        <v>93</v>
      </c>
      <c r="Q944" t="s">
        <v>2042</v>
      </c>
      <c r="R944" t="s">
        <v>2043</v>
      </c>
      <c r="S944" s="7">
        <f t="shared" si="57"/>
        <v>40568.25</v>
      </c>
      <c r="T944" s="7">
        <f t="shared" si="5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160</v>
      </c>
      <c r="P945">
        <f t="shared" si="59"/>
        <v>105</v>
      </c>
      <c r="Q945" t="s">
        <v>2036</v>
      </c>
      <c r="R945" t="s">
        <v>2037</v>
      </c>
      <c r="S945" s="7">
        <f t="shared" si="57"/>
        <v>41906.208333333336</v>
      </c>
      <c r="T945" s="7">
        <f t="shared" si="5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82</v>
      </c>
      <c r="P946">
        <f t="shared" si="59"/>
        <v>31</v>
      </c>
      <c r="Q946" t="s">
        <v>2057</v>
      </c>
      <c r="R946" t="s">
        <v>2058</v>
      </c>
      <c r="S946" s="7">
        <f t="shared" si="57"/>
        <v>42776.25</v>
      </c>
      <c r="T946" s="7">
        <f t="shared" si="5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33</v>
      </c>
      <c r="P947">
        <f t="shared" si="59"/>
        <v>34</v>
      </c>
      <c r="Q947" t="s">
        <v>2057</v>
      </c>
      <c r="R947" t="s">
        <v>2058</v>
      </c>
      <c r="S947" s="7">
        <f t="shared" si="57"/>
        <v>41004.208333333336</v>
      </c>
      <c r="T947" s="7">
        <f t="shared" si="5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10</v>
      </c>
      <c r="P948">
        <f t="shared" si="59"/>
        <v>85</v>
      </c>
      <c r="Q948" t="s">
        <v>2042</v>
      </c>
      <c r="R948" t="s">
        <v>2043</v>
      </c>
      <c r="S948" s="7">
        <f t="shared" si="57"/>
        <v>40710.208333333336</v>
      </c>
      <c r="T948" s="7">
        <f t="shared" si="5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27</v>
      </c>
      <c r="P949">
        <f t="shared" si="59"/>
        <v>74</v>
      </c>
      <c r="Q949" t="s">
        <v>2042</v>
      </c>
      <c r="R949" t="s">
        <v>2043</v>
      </c>
      <c r="S949" s="7">
        <f t="shared" si="57"/>
        <v>41908.208333333336</v>
      </c>
      <c r="T949" s="7">
        <f t="shared" si="5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63</v>
      </c>
      <c r="P950">
        <f t="shared" si="59"/>
        <v>37</v>
      </c>
      <c r="Q950" t="s">
        <v>2044</v>
      </c>
      <c r="R950" t="s">
        <v>2045</v>
      </c>
      <c r="S950" s="7">
        <f t="shared" si="57"/>
        <v>41985.25</v>
      </c>
      <c r="T950" s="7">
        <f t="shared" si="5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162</v>
      </c>
      <c r="P951">
        <f t="shared" si="59"/>
        <v>47</v>
      </c>
      <c r="Q951" t="s">
        <v>2040</v>
      </c>
      <c r="R951" t="s">
        <v>2041</v>
      </c>
      <c r="S951" s="7">
        <f t="shared" si="57"/>
        <v>42112.208333333328</v>
      </c>
      <c r="T951" s="7">
        <f t="shared" si="5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5</v>
      </c>
      <c r="P952">
        <f t="shared" si="59"/>
        <v>5</v>
      </c>
      <c r="Q952" t="s">
        <v>2042</v>
      </c>
      <c r="R952" t="s">
        <v>2043</v>
      </c>
      <c r="S952" s="7">
        <f t="shared" si="57"/>
        <v>43571.208333333328</v>
      </c>
      <c r="T952" s="7">
        <f t="shared" si="5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1097</v>
      </c>
      <c r="P953">
        <f t="shared" si="59"/>
        <v>103</v>
      </c>
      <c r="Q953" t="s">
        <v>2038</v>
      </c>
      <c r="R953" t="s">
        <v>2039</v>
      </c>
      <c r="S953" s="7">
        <f t="shared" si="57"/>
        <v>42730.25</v>
      </c>
      <c r="T953" s="7">
        <f t="shared" si="5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71</v>
      </c>
      <c r="P954">
        <f t="shared" si="59"/>
        <v>46</v>
      </c>
      <c r="Q954" t="s">
        <v>2044</v>
      </c>
      <c r="R954" t="s">
        <v>2045</v>
      </c>
      <c r="S954" s="7">
        <f t="shared" si="57"/>
        <v>42591.208333333328</v>
      </c>
      <c r="T954" s="7">
        <f t="shared" si="5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60</v>
      </c>
      <c r="P955">
        <f t="shared" si="59"/>
        <v>95</v>
      </c>
      <c r="Q955" t="s">
        <v>2044</v>
      </c>
      <c r="R955" t="s">
        <v>2066</v>
      </c>
      <c r="S955" s="7">
        <f t="shared" si="57"/>
        <v>42358.25</v>
      </c>
      <c r="T955" s="7">
        <f t="shared" si="5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368</v>
      </c>
      <c r="P956">
        <f t="shared" si="59"/>
        <v>102</v>
      </c>
      <c r="Q956" t="s">
        <v>2040</v>
      </c>
      <c r="R956" t="s">
        <v>2041</v>
      </c>
      <c r="S956" s="7">
        <f t="shared" si="57"/>
        <v>41174.208333333336</v>
      </c>
      <c r="T956" s="7">
        <f t="shared" si="5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1109</v>
      </c>
      <c r="P957">
        <f t="shared" si="59"/>
        <v>98</v>
      </c>
      <c r="Q957" t="s">
        <v>2042</v>
      </c>
      <c r="R957" t="s">
        <v>2043</v>
      </c>
      <c r="S957" s="7">
        <f t="shared" si="57"/>
        <v>41238.25</v>
      </c>
      <c r="T957" s="7">
        <f t="shared" si="5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20</v>
      </c>
      <c r="P958">
        <f t="shared" si="59"/>
        <v>44</v>
      </c>
      <c r="Q958" t="s">
        <v>2044</v>
      </c>
      <c r="R958" t="s">
        <v>2066</v>
      </c>
      <c r="S958" s="7">
        <f t="shared" si="57"/>
        <v>42360.25</v>
      </c>
      <c r="T958" s="7">
        <f t="shared" si="5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127</v>
      </c>
      <c r="P959">
        <f t="shared" si="59"/>
        <v>95</v>
      </c>
      <c r="Q959" t="s">
        <v>2042</v>
      </c>
      <c r="R959" t="s">
        <v>2043</v>
      </c>
      <c r="S959" s="7">
        <f t="shared" si="57"/>
        <v>40955.25</v>
      </c>
      <c r="T959" s="7">
        <f t="shared" si="5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735</v>
      </c>
      <c r="P960">
        <f t="shared" si="59"/>
        <v>73</v>
      </c>
      <c r="Q960" t="s">
        <v>2044</v>
      </c>
      <c r="R960" t="s">
        <v>2052</v>
      </c>
      <c r="S960" s="7">
        <f t="shared" si="57"/>
        <v>40350.208333333336</v>
      </c>
      <c r="T960" s="7">
        <f t="shared" si="5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5</v>
      </c>
      <c r="P961">
        <f t="shared" si="59"/>
        <v>52</v>
      </c>
      <c r="Q961" t="s">
        <v>2050</v>
      </c>
      <c r="R961" t="s">
        <v>2062</v>
      </c>
      <c r="S961" s="7">
        <f t="shared" si="57"/>
        <v>40357.208333333336</v>
      </c>
      <c r="T961" s="7">
        <f t="shared" si="5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86</v>
      </c>
      <c r="P962">
        <f t="shared" si="59"/>
        <v>86</v>
      </c>
      <c r="Q962" t="s">
        <v>2040</v>
      </c>
      <c r="R962" t="s">
        <v>2041</v>
      </c>
      <c r="S962" s="7">
        <f t="shared" si="57"/>
        <v>42408.25</v>
      </c>
      <c r="T962" s="7">
        <f t="shared" si="5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ROUNDUP((E963/D963)*100, 0)</f>
        <v>120</v>
      </c>
      <c r="P963">
        <f t="shared" si="59"/>
        <v>44</v>
      </c>
      <c r="Q963" t="s">
        <v>2050</v>
      </c>
      <c r="R963" t="s">
        <v>2062</v>
      </c>
      <c r="S963" s="7">
        <f t="shared" ref="S963:S1001" si="61">(((J963/60)/60)/24)+DATE(1970,1,1)</f>
        <v>40591.25</v>
      </c>
      <c r="T963" s="7">
        <f t="shared" ref="T963:T1001" si="62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297</v>
      </c>
      <c r="P964">
        <f t="shared" ref="P964:P1001" si="63">ROUNDUP((E964/G964), 0)</f>
        <v>41</v>
      </c>
      <c r="Q964" t="s">
        <v>2036</v>
      </c>
      <c r="R964" t="s">
        <v>2037</v>
      </c>
      <c r="S964" s="7">
        <f t="shared" si="61"/>
        <v>41592.25</v>
      </c>
      <c r="T964" s="7">
        <f t="shared" si="62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85</v>
      </c>
      <c r="P965">
        <f t="shared" si="63"/>
        <v>44</v>
      </c>
      <c r="Q965" t="s">
        <v>2057</v>
      </c>
      <c r="R965" t="s">
        <v>2058</v>
      </c>
      <c r="S965" s="7">
        <f t="shared" si="61"/>
        <v>40607.25</v>
      </c>
      <c r="T965" s="7">
        <f t="shared" si="62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356</v>
      </c>
      <c r="P966">
        <f t="shared" si="63"/>
        <v>85</v>
      </c>
      <c r="Q966" t="s">
        <v>2042</v>
      </c>
      <c r="R966" t="s">
        <v>2043</v>
      </c>
      <c r="S966" s="7">
        <f t="shared" si="61"/>
        <v>42135.208333333328</v>
      </c>
      <c r="T966" s="7">
        <f t="shared" si="62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387</v>
      </c>
      <c r="P967">
        <f t="shared" si="63"/>
        <v>42</v>
      </c>
      <c r="Q967" t="s">
        <v>2038</v>
      </c>
      <c r="R967" t="s">
        <v>2039</v>
      </c>
      <c r="S967" s="7">
        <f t="shared" si="61"/>
        <v>40203.25</v>
      </c>
      <c r="T967" s="7">
        <f t="shared" si="62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793</v>
      </c>
      <c r="P968">
        <f t="shared" si="63"/>
        <v>55</v>
      </c>
      <c r="Q968" t="s">
        <v>2042</v>
      </c>
      <c r="R968" t="s">
        <v>2043</v>
      </c>
      <c r="S968" s="7">
        <f t="shared" si="61"/>
        <v>42901.208333333328</v>
      </c>
      <c r="T968" s="7">
        <f t="shared" si="62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138</v>
      </c>
      <c r="P969">
        <f t="shared" si="63"/>
        <v>78</v>
      </c>
      <c r="Q969" t="s">
        <v>2038</v>
      </c>
      <c r="R969" t="s">
        <v>2065</v>
      </c>
      <c r="S969" s="7">
        <f t="shared" si="61"/>
        <v>41005.208333333336</v>
      </c>
      <c r="T969" s="7">
        <f t="shared" si="62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339</v>
      </c>
      <c r="P970">
        <f t="shared" si="63"/>
        <v>72</v>
      </c>
      <c r="Q970" t="s">
        <v>2036</v>
      </c>
      <c r="R970" t="s">
        <v>2037</v>
      </c>
      <c r="S970" s="7">
        <f t="shared" si="61"/>
        <v>40544.25</v>
      </c>
      <c r="T970" s="7">
        <f t="shared" si="62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109</v>
      </c>
      <c r="P971">
        <f t="shared" si="63"/>
        <v>92</v>
      </c>
      <c r="Q971" t="s">
        <v>2042</v>
      </c>
      <c r="R971" t="s">
        <v>2043</v>
      </c>
      <c r="S971" s="7">
        <f t="shared" si="61"/>
        <v>43821.25</v>
      </c>
      <c r="T971" s="7">
        <f t="shared" si="62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61</v>
      </c>
      <c r="P972">
        <f t="shared" si="63"/>
        <v>98</v>
      </c>
      <c r="Q972" t="s">
        <v>2042</v>
      </c>
      <c r="R972" t="s">
        <v>2043</v>
      </c>
      <c r="S972" s="7">
        <f t="shared" si="61"/>
        <v>40672.208333333336</v>
      </c>
      <c r="T972" s="7">
        <f t="shared" si="62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28</v>
      </c>
      <c r="P973">
        <f t="shared" si="63"/>
        <v>59</v>
      </c>
      <c r="Q973" t="s">
        <v>2044</v>
      </c>
      <c r="R973" t="s">
        <v>2063</v>
      </c>
      <c r="S973" s="7">
        <f t="shared" si="61"/>
        <v>41555.208333333336</v>
      </c>
      <c r="T973" s="7">
        <f t="shared" si="62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229</v>
      </c>
      <c r="P974">
        <f t="shared" si="63"/>
        <v>59</v>
      </c>
      <c r="Q974" t="s">
        <v>2040</v>
      </c>
      <c r="R974" t="s">
        <v>2041</v>
      </c>
      <c r="S974" s="7">
        <f t="shared" si="61"/>
        <v>41792.208333333336</v>
      </c>
      <c r="T974" s="7">
        <f t="shared" si="62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22</v>
      </c>
      <c r="P975">
        <f t="shared" si="63"/>
        <v>104</v>
      </c>
      <c r="Q975" t="s">
        <v>2042</v>
      </c>
      <c r="R975" t="s">
        <v>2043</v>
      </c>
      <c r="S975" s="7">
        <f t="shared" si="61"/>
        <v>40522.25</v>
      </c>
      <c r="T975" s="7">
        <f t="shared" si="62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374</v>
      </c>
      <c r="P976">
        <f t="shared" si="63"/>
        <v>94</v>
      </c>
      <c r="Q976" t="s">
        <v>2038</v>
      </c>
      <c r="R976" t="s">
        <v>2048</v>
      </c>
      <c r="S976" s="7">
        <f t="shared" si="61"/>
        <v>41412.208333333336</v>
      </c>
      <c r="T976" s="7">
        <f t="shared" si="62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155</v>
      </c>
      <c r="P977">
        <f t="shared" si="63"/>
        <v>62</v>
      </c>
      <c r="Q977" t="s">
        <v>2042</v>
      </c>
      <c r="R977" t="s">
        <v>2043</v>
      </c>
      <c r="S977" s="7">
        <f t="shared" si="61"/>
        <v>42337.25</v>
      </c>
      <c r="T977" s="7">
        <f t="shared" si="62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323</v>
      </c>
      <c r="P978">
        <f t="shared" si="63"/>
        <v>93</v>
      </c>
      <c r="Q978" t="s">
        <v>2042</v>
      </c>
      <c r="R978" t="s">
        <v>2043</v>
      </c>
      <c r="S978" s="7">
        <f t="shared" si="61"/>
        <v>40571.25</v>
      </c>
      <c r="T978" s="7">
        <f t="shared" si="62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74</v>
      </c>
      <c r="P979">
        <f t="shared" si="63"/>
        <v>78</v>
      </c>
      <c r="Q979" t="s">
        <v>2036</v>
      </c>
      <c r="R979" t="s">
        <v>2037</v>
      </c>
      <c r="S979" s="7">
        <f t="shared" si="61"/>
        <v>43138.25</v>
      </c>
      <c r="T979" s="7">
        <f t="shared" si="62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865</v>
      </c>
      <c r="P980">
        <f t="shared" si="63"/>
        <v>94</v>
      </c>
      <c r="Q980" t="s">
        <v>2053</v>
      </c>
      <c r="R980" t="s">
        <v>2054</v>
      </c>
      <c r="S980" s="7">
        <f t="shared" si="61"/>
        <v>42686.25</v>
      </c>
      <c r="T980" s="7">
        <f t="shared" si="62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144</v>
      </c>
      <c r="P981">
        <f t="shared" si="63"/>
        <v>85</v>
      </c>
      <c r="Q981" t="s">
        <v>2042</v>
      </c>
      <c r="R981" t="s">
        <v>2043</v>
      </c>
      <c r="S981" s="7">
        <f t="shared" si="61"/>
        <v>42078.208333333328</v>
      </c>
      <c r="T981" s="7">
        <f t="shared" si="62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41</v>
      </c>
      <c r="P982">
        <f t="shared" si="63"/>
        <v>106</v>
      </c>
      <c r="Q982" t="s">
        <v>2050</v>
      </c>
      <c r="R982" t="s">
        <v>2051</v>
      </c>
      <c r="S982" s="7">
        <f t="shared" si="61"/>
        <v>42307.208333333328</v>
      </c>
      <c r="T982" s="7">
        <f t="shared" si="62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179</v>
      </c>
      <c r="P983">
        <f t="shared" si="63"/>
        <v>37</v>
      </c>
      <c r="Q983" t="s">
        <v>2040</v>
      </c>
      <c r="R983" t="s">
        <v>2041</v>
      </c>
      <c r="S983" s="7">
        <f t="shared" si="61"/>
        <v>43094.25</v>
      </c>
      <c r="T983" s="7">
        <f t="shared" si="62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85</v>
      </c>
      <c r="P984">
        <f t="shared" si="63"/>
        <v>82</v>
      </c>
      <c r="Q984" t="s">
        <v>2044</v>
      </c>
      <c r="R984" t="s">
        <v>2045</v>
      </c>
      <c r="S984" s="7">
        <f t="shared" si="61"/>
        <v>40743.208333333336</v>
      </c>
      <c r="T984" s="7">
        <f t="shared" si="62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146</v>
      </c>
      <c r="P985">
        <f t="shared" si="63"/>
        <v>81</v>
      </c>
      <c r="Q985" t="s">
        <v>2044</v>
      </c>
      <c r="R985" t="s">
        <v>2045</v>
      </c>
      <c r="S985" s="7">
        <f t="shared" si="61"/>
        <v>43681.208333333328</v>
      </c>
      <c r="T985" s="7">
        <f t="shared" si="62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153</v>
      </c>
      <c r="P986">
        <f t="shared" si="63"/>
        <v>27</v>
      </c>
      <c r="Q986" t="s">
        <v>2042</v>
      </c>
      <c r="R986" t="s">
        <v>2043</v>
      </c>
      <c r="S986" s="7">
        <f t="shared" si="61"/>
        <v>43716.208333333328</v>
      </c>
      <c r="T986" s="7">
        <f t="shared" si="62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68</v>
      </c>
      <c r="P987">
        <f t="shared" si="63"/>
        <v>26</v>
      </c>
      <c r="Q987" t="s">
        <v>2038</v>
      </c>
      <c r="R987" t="s">
        <v>2039</v>
      </c>
      <c r="S987" s="7">
        <f t="shared" si="61"/>
        <v>41614.25</v>
      </c>
      <c r="T987" s="7">
        <f t="shared" si="62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41</v>
      </c>
      <c r="P988">
        <f t="shared" si="63"/>
        <v>35</v>
      </c>
      <c r="Q988" t="s">
        <v>2038</v>
      </c>
      <c r="R988" t="s">
        <v>2039</v>
      </c>
      <c r="S988" s="7">
        <f t="shared" si="61"/>
        <v>40638.208333333336</v>
      </c>
      <c r="T988" s="7">
        <f t="shared" si="62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217</v>
      </c>
      <c r="P989">
        <f t="shared" si="63"/>
        <v>29</v>
      </c>
      <c r="Q989" t="s">
        <v>2044</v>
      </c>
      <c r="R989" t="s">
        <v>2045</v>
      </c>
      <c r="S989" s="7">
        <f t="shared" si="61"/>
        <v>42852.208333333328</v>
      </c>
      <c r="T989" s="7">
        <f t="shared" si="62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53</v>
      </c>
      <c r="P990">
        <f t="shared" si="63"/>
        <v>77</v>
      </c>
      <c r="Q990" t="s">
        <v>2050</v>
      </c>
      <c r="R990" t="s">
        <v>2059</v>
      </c>
      <c r="S990" s="7">
        <f t="shared" si="61"/>
        <v>42686.25</v>
      </c>
      <c r="T990" s="7">
        <f t="shared" si="62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500</v>
      </c>
      <c r="P991">
        <f t="shared" si="63"/>
        <v>54</v>
      </c>
      <c r="Q991" t="s">
        <v>2050</v>
      </c>
      <c r="R991" t="s">
        <v>2062</v>
      </c>
      <c r="S991" s="7">
        <f t="shared" si="61"/>
        <v>43571.208333333328</v>
      </c>
      <c r="T991" s="7">
        <f t="shared" si="62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88</v>
      </c>
      <c r="P992">
        <f t="shared" si="63"/>
        <v>107</v>
      </c>
      <c r="Q992" t="s">
        <v>2044</v>
      </c>
      <c r="R992" t="s">
        <v>2047</v>
      </c>
      <c r="S992" s="7">
        <f t="shared" si="61"/>
        <v>42432.25</v>
      </c>
      <c r="T992" s="7">
        <f t="shared" si="62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114</v>
      </c>
      <c r="P993">
        <f t="shared" si="63"/>
        <v>47</v>
      </c>
      <c r="Q993" t="s">
        <v>2038</v>
      </c>
      <c r="R993" t="s">
        <v>2039</v>
      </c>
      <c r="S993" s="7">
        <f t="shared" si="61"/>
        <v>41907.208333333336</v>
      </c>
      <c r="T993" s="7">
        <f t="shared" si="62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427</v>
      </c>
      <c r="P994">
        <f t="shared" si="63"/>
        <v>101</v>
      </c>
      <c r="Q994" t="s">
        <v>2044</v>
      </c>
      <c r="R994" t="s">
        <v>2047</v>
      </c>
      <c r="S994" s="7">
        <f t="shared" si="61"/>
        <v>43227.208333333328</v>
      </c>
      <c r="T994" s="7">
        <f t="shared" si="62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78</v>
      </c>
      <c r="P995">
        <f t="shared" si="63"/>
        <v>102</v>
      </c>
      <c r="Q995" t="s">
        <v>2057</v>
      </c>
      <c r="R995" t="s">
        <v>2058</v>
      </c>
      <c r="S995" s="7">
        <f t="shared" si="61"/>
        <v>42362.25</v>
      </c>
      <c r="T995" s="7">
        <f t="shared" si="62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53</v>
      </c>
      <c r="P996">
        <f t="shared" si="63"/>
        <v>88</v>
      </c>
      <c r="Q996" t="s">
        <v>2050</v>
      </c>
      <c r="R996" t="s">
        <v>2062</v>
      </c>
      <c r="S996" s="7">
        <f t="shared" si="61"/>
        <v>41929.208333333336</v>
      </c>
      <c r="T996" s="7">
        <f t="shared" si="62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158</v>
      </c>
      <c r="P997">
        <f t="shared" si="63"/>
        <v>75</v>
      </c>
      <c r="Q997" t="s">
        <v>2036</v>
      </c>
      <c r="R997" t="s">
        <v>2037</v>
      </c>
      <c r="S997" s="7">
        <f t="shared" si="61"/>
        <v>43408.208333333328</v>
      </c>
      <c r="T997" s="7">
        <f t="shared" si="62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73</v>
      </c>
      <c r="P998">
        <f t="shared" si="63"/>
        <v>43</v>
      </c>
      <c r="Q998" t="s">
        <v>2042</v>
      </c>
      <c r="R998" t="s">
        <v>2043</v>
      </c>
      <c r="S998" s="7">
        <f t="shared" si="61"/>
        <v>41276.25</v>
      </c>
      <c r="T998" s="7">
        <f t="shared" si="62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61</v>
      </c>
      <c r="P999">
        <f t="shared" si="63"/>
        <v>34</v>
      </c>
      <c r="Q999" t="s">
        <v>2042</v>
      </c>
      <c r="R999" t="s">
        <v>2043</v>
      </c>
      <c r="S999" s="7">
        <f t="shared" si="61"/>
        <v>41659.25</v>
      </c>
      <c r="T999" s="7">
        <f t="shared" si="62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57</v>
      </c>
      <c r="P1000">
        <f t="shared" si="63"/>
        <v>102</v>
      </c>
      <c r="Q1000" t="s">
        <v>2038</v>
      </c>
      <c r="R1000" t="s">
        <v>2048</v>
      </c>
      <c r="S1000" s="7">
        <f t="shared" si="61"/>
        <v>40220.25</v>
      </c>
      <c r="T1000" s="7">
        <f t="shared" si="62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57</v>
      </c>
      <c r="P1001">
        <f t="shared" si="63"/>
        <v>56</v>
      </c>
      <c r="Q1001" t="s">
        <v>2036</v>
      </c>
      <c r="R1001" t="s">
        <v>2037</v>
      </c>
      <c r="S1001" s="7">
        <f t="shared" si="61"/>
        <v>42550.208333333328</v>
      </c>
      <c r="T1001" s="7">
        <f t="shared" si="62"/>
        <v>42557.208333333328</v>
      </c>
    </row>
  </sheetData>
  <conditionalFormatting sqref="F1:F1048576">
    <cfRule type="cellIs" dxfId="8" priority="8" operator="equal">
      <formula>"live"</formula>
    </cfRule>
    <cfRule type="cellIs" dxfId="7" priority="9" operator="equal">
      <formula>"canceled"</formula>
    </cfRule>
    <cfRule type="cellIs" dxfId="6" priority="10" operator="equal">
      <formula>"successful"</formula>
    </cfRule>
    <cfRule type="cellIs" dxfId="5" priority="11" operator="equal">
      <formula>"failed"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FF0000"/>
        <color theme="9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4" operator="between">
      <formula>0</formula>
      <formula>100</formula>
    </cfRule>
    <cfRule type="cellIs" dxfId="3" priority="5" operator="greaterThan">
      <formula>200</formula>
    </cfRule>
    <cfRule type="cellIs" dxfId="2" priority="6" operator="between">
      <formula>100</formula>
      <formula>200</formula>
    </cfRule>
    <cfRule type="cellIs" dxfId="1" priority="7" operator="lessThan">
      <formula>100</formula>
    </cfRule>
  </conditionalFormatting>
  <conditionalFormatting sqref="O1">
    <cfRule type="cellIs" dxfId="0" priority="3" operator="equal">
      <formula>"percent funded"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Table(category)</vt:lpstr>
      <vt:lpstr>Pivot Table(sub-category)</vt:lpstr>
      <vt:lpstr>Pivot Table by YEARS</vt:lpstr>
      <vt:lpstr>RANGES&amp;SUCCESS</vt:lpstr>
      <vt:lpstr>Sheet9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2023-01-04T05:00:42Z</dcterms:modified>
</cp:coreProperties>
</file>