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мои файлы\учеба ВШЭ\майнор\"/>
    </mc:Choice>
  </mc:AlternateContent>
  <xr:revisionPtr revIDLastSave="0" documentId="13_ncr:1_{508B8E3D-E103-4DA9-BD02-5C633E06CE30}" xr6:coauthVersionLast="47" xr6:coauthVersionMax="47" xr10:uidLastSave="{00000000-0000-0000-0000-000000000000}"/>
  <bookViews>
    <workbookView xWindow="-108" yWindow="-108" windowWidth="23256" windowHeight="12456" activeTab="3" xr2:uid="{AA07AC7E-7767-418D-844A-26E8FF5EB60B}"/>
  </bookViews>
  <sheets>
    <sheet name="ДЗ2-3" sheetId="3" r:id="rId1"/>
    <sheet name="ДЗ4" sheetId="1" r:id="rId2"/>
    <sheet name="Исходные данные" sheetId="2" r:id="rId3"/>
    <sheet name="Временный ряд" sheetId="4" r:id="rId4"/>
  </sheets>
  <definedNames>
    <definedName name="_xlchart.v1.0" hidden="1">'ДЗ2-3'!$D$1</definedName>
    <definedName name="_xlchart.v1.1" hidden="1">'ДЗ2-3'!$D$2:$D$451</definedName>
    <definedName name="_xlnm._FilterDatabase" localSheetId="0" hidden="1">'ДЗ2-3'!$G$3:$G$6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4" l="1"/>
  <c r="D38" i="4"/>
  <c r="D36" i="4"/>
  <c r="C38" i="4"/>
  <c r="C37" i="4"/>
  <c r="C36" i="4"/>
  <c r="B38" i="4"/>
  <c r="B37" i="4"/>
  <c r="B36" i="4"/>
  <c r="N28" i="4"/>
  <c r="M28" i="4"/>
  <c r="L28" i="4"/>
  <c r="M23" i="4"/>
  <c r="L23" i="4"/>
  <c r="L27" i="4"/>
  <c r="M27" i="4" s="1"/>
  <c r="N27" i="4" s="1"/>
  <c r="N24" i="4"/>
  <c r="M24" i="4"/>
  <c r="H3" i="4"/>
  <c r="H4" i="4"/>
  <c r="H5" i="4"/>
  <c r="H6" i="4"/>
  <c r="H7" i="4"/>
  <c r="H8" i="4"/>
  <c r="H9" i="4"/>
  <c r="H10" i="4"/>
  <c r="H11" i="4"/>
  <c r="H12" i="4"/>
  <c r="H13" i="4"/>
  <c r="H14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L24" i="4"/>
  <c r="F2" i="4"/>
  <c r="F4" i="4"/>
  <c r="F5" i="4"/>
  <c r="F6" i="4"/>
  <c r="F7" i="4"/>
  <c r="F8" i="4"/>
  <c r="F9" i="4"/>
  <c r="F10" i="4"/>
  <c r="F11" i="4"/>
  <c r="F12" i="4"/>
  <c r="F13" i="4"/>
  <c r="F14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" i="4"/>
  <c r="E6" i="4"/>
  <c r="E9" i="4"/>
  <c r="E14" i="4"/>
  <c r="E17" i="4"/>
  <c r="E22" i="4"/>
  <c r="E25" i="4"/>
  <c r="E30" i="4"/>
  <c r="N23" i="4"/>
  <c r="D4" i="4"/>
  <c r="E4" i="4" s="1"/>
  <c r="D5" i="4"/>
  <c r="E5" i="4" s="1"/>
  <c r="D6" i="4"/>
  <c r="D7" i="4"/>
  <c r="E7" i="4" s="1"/>
  <c r="D8" i="4"/>
  <c r="E8" i="4" s="1"/>
  <c r="D9" i="4"/>
  <c r="D10" i="4"/>
  <c r="E10" i="4" s="1"/>
  <c r="D11" i="4"/>
  <c r="E11" i="4" s="1"/>
  <c r="D12" i="4"/>
  <c r="E12" i="4" s="1"/>
  <c r="D13" i="4"/>
  <c r="E13" i="4" s="1"/>
  <c r="D14" i="4"/>
  <c r="D15" i="4"/>
  <c r="E15" i="4" s="1"/>
  <c r="D16" i="4"/>
  <c r="E16" i="4" s="1"/>
  <c r="D17" i="4"/>
  <c r="D18" i="4"/>
  <c r="E18" i="4" s="1"/>
  <c r="D19" i="4"/>
  <c r="E19" i="4" s="1"/>
  <c r="D20" i="4"/>
  <c r="E20" i="4" s="1"/>
  <c r="D21" i="4"/>
  <c r="E21" i="4" s="1"/>
  <c r="D22" i="4"/>
  <c r="D23" i="4"/>
  <c r="E23" i="4" s="1"/>
  <c r="D24" i="4"/>
  <c r="E24" i="4" s="1"/>
  <c r="D25" i="4"/>
  <c r="D26" i="4"/>
  <c r="E26" i="4" s="1"/>
  <c r="D27" i="4"/>
  <c r="E27" i="4" s="1"/>
  <c r="D28" i="4"/>
  <c r="E28" i="4" s="1"/>
  <c r="D29" i="4"/>
  <c r="E29" i="4" s="1"/>
  <c r="D30" i="4"/>
  <c r="D31" i="4"/>
  <c r="E31" i="4" s="1"/>
  <c r="D3" i="4"/>
  <c r="E3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" i="4"/>
  <c r="L20" i="4"/>
  <c r="Q6" i="1"/>
  <c r="O3" i="1"/>
  <c r="O6" i="1"/>
  <c r="J11" i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M7" i="1"/>
  <c r="J29" i="1"/>
  <c r="J28" i="1"/>
  <c r="Q27" i="1"/>
  <c r="J2" i="1"/>
  <c r="B11" i="1" s="1"/>
  <c r="O7" i="1"/>
  <c r="J5" i="1"/>
  <c r="J4" i="1"/>
  <c r="O4" i="1"/>
  <c r="M6" i="1"/>
  <c r="J3" i="1"/>
  <c r="G3" i="3" l="1"/>
  <c r="B185" i="1"/>
  <c r="B217" i="1"/>
  <c r="E217" i="1" s="1"/>
  <c r="B225" i="1"/>
  <c r="B257" i="1"/>
  <c r="C257" i="1" s="1"/>
  <c r="B258" i="1"/>
  <c r="D258" i="1" s="1"/>
  <c r="B289" i="1"/>
  <c r="C289" i="1" s="1"/>
  <c r="O5" i="1"/>
  <c r="B290" i="1"/>
  <c r="C290" i="1" s="1"/>
  <c r="O8" i="1"/>
  <c r="B180" i="1"/>
  <c r="D180" i="1" s="1"/>
  <c r="J12" i="1"/>
  <c r="B220" i="1"/>
  <c r="D220" i="1" s="1"/>
  <c r="B179" i="1"/>
  <c r="C179" i="1" s="1"/>
  <c r="B116" i="1"/>
  <c r="C116" i="1" s="1"/>
  <c r="B35" i="1"/>
  <c r="C35" i="1" s="1"/>
  <c r="B251" i="1"/>
  <c r="E251" i="1" s="1"/>
  <c r="B100" i="1"/>
  <c r="C100" i="1" s="1"/>
  <c r="Q3" i="1"/>
  <c r="B291" i="1"/>
  <c r="D291" i="1" s="1"/>
  <c r="B259" i="1"/>
  <c r="D259" i="1" s="1"/>
  <c r="B227" i="1"/>
  <c r="C227" i="1" s="1"/>
  <c r="B132" i="1"/>
  <c r="D132" i="1" s="1"/>
  <c r="B52" i="1"/>
  <c r="D52" i="1" s="1"/>
  <c r="B131" i="1"/>
  <c r="D131" i="1" s="1"/>
  <c r="B36" i="1"/>
  <c r="D36" i="1" s="1"/>
  <c r="B283" i="1"/>
  <c r="D283" i="1" s="1"/>
  <c r="B172" i="1"/>
  <c r="D172" i="1" s="1"/>
  <c r="B20" i="1"/>
  <c r="C20" i="1" s="1"/>
  <c r="B275" i="1"/>
  <c r="D275" i="1" s="1"/>
  <c r="B243" i="1"/>
  <c r="E243" i="1" s="1"/>
  <c r="B204" i="1"/>
  <c r="D204" i="1" s="1"/>
  <c r="B163" i="1"/>
  <c r="C163" i="1" s="1"/>
  <c r="B99" i="1"/>
  <c r="B4" i="1"/>
  <c r="E4" i="1" s="1"/>
  <c r="B274" i="1"/>
  <c r="E274" i="1" s="1"/>
  <c r="B242" i="1"/>
  <c r="D242" i="1" s="1"/>
  <c r="B203" i="1"/>
  <c r="C203" i="1" s="1"/>
  <c r="B161" i="1"/>
  <c r="D161" i="1" s="1"/>
  <c r="B84" i="1"/>
  <c r="E84" i="1" s="1"/>
  <c r="B3" i="1"/>
  <c r="D3" i="1" s="1"/>
  <c r="B5" i="1"/>
  <c r="E5" i="1" s="1"/>
  <c r="B273" i="1"/>
  <c r="C273" i="1" s="1"/>
  <c r="B241" i="1"/>
  <c r="C241" i="1" s="1"/>
  <c r="B201" i="1"/>
  <c r="D201" i="1" s="1"/>
  <c r="B156" i="1"/>
  <c r="E156" i="1" s="1"/>
  <c r="B68" i="1"/>
  <c r="D68" i="1" s="1"/>
  <c r="B299" i="1"/>
  <c r="C299" i="1" s="1"/>
  <c r="B267" i="1"/>
  <c r="C267" i="1" s="1"/>
  <c r="B235" i="1"/>
  <c r="E235" i="1" s="1"/>
  <c r="B195" i="1"/>
  <c r="D195" i="1" s="1"/>
  <c r="B148" i="1"/>
  <c r="C148" i="1" s="1"/>
  <c r="B67" i="1"/>
  <c r="E67" i="1" s="1"/>
  <c r="G4" i="3"/>
  <c r="B124" i="1"/>
  <c r="D124" i="1" s="1"/>
  <c r="B92" i="1"/>
  <c r="C92" i="1" s="1"/>
  <c r="B60" i="1"/>
  <c r="D60" i="1" s="1"/>
  <c r="B28" i="1"/>
  <c r="B300" i="1"/>
  <c r="D300" i="1" s="1"/>
  <c r="B284" i="1"/>
  <c r="C284" i="1" s="1"/>
  <c r="B268" i="1"/>
  <c r="E268" i="1" s="1"/>
  <c r="B252" i="1"/>
  <c r="D252" i="1" s="1"/>
  <c r="B236" i="1"/>
  <c r="E236" i="1" s="1"/>
  <c r="B219" i="1"/>
  <c r="E219" i="1" s="1"/>
  <c r="B196" i="1"/>
  <c r="E196" i="1" s="1"/>
  <c r="B177" i="1"/>
  <c r="C177" i="1" s="1"/>
  <c r="B155" i="1"/>
  <c r="D155" i="1" s="1"/>
  <c r="B123" i="1"/>
  <c r="D123" i="1" s="1"/>
  <c r="B91" i="1"/>
  <c r="E91" i="1" s="1"/>
  <c r="B59" i="1"/>
  <c r="D59" i="1" s="1"/>
  <c r="B27" i="1"/>
  <c r="E27" i="1" s="1"/>
  <c r="B298" i="1"/>
  <c r="C298" i="1" s="1"/>
  <c r="B282" i="1"/>
  <c r="C282" i="1" s="1"/>
  <c r="B266" i="1"/>
  <c r="C266" i="1" s="1"/>
  <c r="B250" i="1"/>
  <c r="D250" i="1" s="1"/>
  <c r="B234" i="1"/>
  <c r="C234" i="1" s="1"/>
  <c r="B212" i="1"/>
  <c r="E212" i="1" s="1"/>
  <c r="B193" i="1"/>
  <c r="D193" i="1" s="1"/>
  <c r="B171" i="1"/>
  <c r="C171" i="1" s="1"/>
  <c r="B147" i="1"/>
  <c r="E147" i="1" s="1"/>
  <c r="B115" i="1"/>
  <c r="D115" i="1" s="1"/>
  <c r="B83" i="1"/>
  <c r="D83" i="1" s="1"/>
  <c r="B51" i="1"/>
  <c r="E51" i="1" s="1"/>
  <c r="B19" i="1"/>
  <c r="C19" i="1" s="1"/>
  <c r="B297" i="1"/>
  <c r="D297" i="1" s="1"/>
  <c r="B281" i="1"/>
  <c r="D281" i="1" s="1"/>
  <c r="B265" i="1"/>
  <c r="C265" i="1" s="1"/>
  <c r="B249" i="1"/>
  <c r="D249" i="1" s="1"/>
  <c r="B233" i="1"/>
  <c r="E233" i="1" s="1"/>
  <c r="B211" i="1"/>
  <c r="C211" i="1" s="1"/>
  <c r="B188" i="1"/>
  <c r="E188" i="1" s="1"/>
  <c r="B169" i="1"/>
  <c r="D169" i="1" s="1"/>
  <c r="B140" i="1"/>
  <c r="E140" i="1" s="1"/>
  <c r="B108" i="1"/>
  <c r="D108" i="1" s="1"/>
  <c r="B76" i="1"/>
  <c r="C76" i="1" s="1"/>
  <c r="B44" i="1"/>
  <c r="C44" i="1" s="1"/>
  <c r="B12" i="1"/>
  <c r="E12" i="1" s="1"/>
  <c r="B292" i="1"/>
  <c r="D292" i="1" s="1"/>
  <c r="B276" i="1"/>
  <c r="D276" i="1" s="1"/>
  <c r="B260" i="1"/>
  <c r="C260" i="1" s="1"/>
  <c r="B244" i="1"/>
  <c r="D244" i="1" s="1"/>
  <c r="B228" i="1"/>
  <c r="D228" i="1" s="1"/>
  <c r="B209" i="1"/>
  <c r="E209" i="1" s="1"/>
  <c r="B187" i="1"/>
  <c r="E187" i="1" s="1"/>
  <c r="B164" i="1"/>
  <c r="C164" i="1" s="1"/>
  <c r="B139" i="1"/>
  <c r="E139" i="1" s="1"/>
  <c r="B107" i="1"/>
  <c r="C107" i="1" s="1"/>
  <c r="B75" i="1"/>
  <c r="E75" i="1" s="1"/>
  <c r="B43" i="1"/>
  <c r="E43" i="1" s="1"/>
  <c r="E11" i="1"/>
  <c r="D11" i="1"/>
  <c r="C11" i="1"/>
  <c r="D185" i="1"/>
  <c r="E185" i="1"/>
  <c r="C185" i="1"/>
  <c r="D100" i="1"/>
  <c r="E100" i="1"/>
  <c r="E36" i="1"/>
  <c r="D99" i="1"/>
  <c r="C99" i="1"/>
  <c r="E99" i="1"/>
  <c r="D28" i="1"/>
  <c r="E28" i="1"/>
  <c r="C28" i="1"/>
  <c r="D268" i="1"/>
  <c r="E177" i="1"/>
  <c r="D177" i="1"/>
  <c r="D91" i="1"/>
  <c r="D217" i="1"/>
  <c r="C217" i="1"/>
  <c r="E266" i="1"/>
  <c r="E83" i="1"/>
  <c r="C83" i="1"/>
  <c r="D225" i="1"/>
  <c r="C225" i="1"/>
  <c r="E211" i="1"/>
  <c r="D266" i="1"/>
  <c r="E225" i="1"/>
  <c r="B226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10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279" i="1"/>
  <c r="B247" i="1"/>
  <c r="B223" i="1"/>
  <c r="B199" i="1"/>
  <c r="B191" i="1"/>
  <c r="B167" i="1"/>
  <c r="B159" i="1"/>
  <c r="B151" i="1"/>
  <c r="B143" i="1"/>
  <c r="B135" i="1"/>
  <c r="B127" i="1"/>
  <c r="B119" i="1"/>
  <c r="B111" i="1"/>
  <c r="B87" i="1"/>
  <c r="B79" i="1"/>
  <c r="B71" i="1"/>
  <c r="B63" i="1"/>
  <c r="B55" i="1"/>
  <c r="B47" i="1"/>
  <c r="B39" i="1"/>
  <c r="B31" i="1"/>
  <c r="B23" i="1"/>
  <c r="B15" i="1"/>
  <c r="B7" i="1"/>
  <c r="B287" i="1"/>
  <c r="B263" i="1"/>
  <c r="B239" i="1"/>
  <c r="B215" i="1"/>
  <c r="B183" i="1"/>
  <c r="B95" i="1"/>
  <c r="B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295" i="1"/>
  <c r="B271" i="1"/>
  <c r="B255" i="1"/>
  <c r="B231" i="1"/>
  <c r="B207" i="1"/>
  <c r="B175" i="1"/>
  <c r="B103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D139" i="1" l="1"/>
  <c r="E155" i="1"/>
  <c r="D273" i="1"/>
  <c r="C169" i="1"/>
  <c r="C195" i="1"/>
  <c r="C250" i="1"/>
  <c r="D260" i="1"/>
  <c r="E283" i="1"/>
  <c r="D234" i="1"/>
  <c r="E201" i="1"/>
  <c r="E195" i="1"/>
  <c r="E220" i="1"/>
  <c r="C43" i="1"/>
  <c r="E300" i="1"/>
  <c r="E273" i="1"/>
  <c r="C220" i="1"/>
  <c r="C242" i="1"/>
  <c r="E242" i="1"/>
  <c r="C91" i="1"/>
  <c r="D163" i="1"/>
  <c r="C212" i="1"/>
  <c r="C201" i="1"/>
  <c r="D212" i="1"/>
  <c r="C268" i="1"/>
  <c r="C259" i="1"/>
  <c r="C139" i="1"/>
  <c r="C244" i="1"/>
  <c r="E179" i="1"/>
  <c r="D236" i="1"/>
  <c r="E258" i="1"/>
  <c r="D196" i="1"/>
  <c r="D282" i="1"/>
  <c r="C251" i="1"/>
  <c r="C68" i="1"/>
  <c r="C115" i="1"/>
  <c r="E259" i="1"/>
  <c r="E297" i="1"/>
  <c r="D171" i="1"/>
  <c r="E20" i="1"/>
  <c r="C67" i="1"/>
  <c r="E161" i="1"/>
  <c r="C60" i="1"/>
  <c r="E244" i="1"/>
  <c r="D257" i="1"/>
  <c r="D20" i="1"/>
  <c r="D67" i="1"/>
  <c r="C258" i="1"/>
  <c r="C156" i="1"/>
  <c r="C275" i="1"/>
  <c r="C233" i="1"/>
  <c r="E282" i="1"/>
  <c r="D251" i="1"/>
  <c r="D233" i="1"/>
  <c r="D84" i="1"/>
  <c r="D290" i="1"/>
  <c r="E289" i="1"/>
  <c r="D76" i="1"/>
  <c r="D267" i="1"/>
  <c r="C140" i="1"/>
  <c r="E265" i="1"/>
  <c r="E267" i="1"/>
  <c r="D203" i="1"/>
  <c r="E290" i="1"/>
  <c r="E3" i="1"/>
  <c r="D156" i="1"/>
  <c r="D289" i="1"/>
  <c r="E227" i="1"/>
  <c r="E275" i="1"/>
  <c r="C12" i="1"/>
  <c r="E35" i="1"/>
  <c r="E131" i="1"/>
  <c r="D12" i="1"/>
  <c r="E116" i="1"/>
  <c r="C131" i="1"/>
  <c r="D164" i="1"/>
  <c r="D140" i="1"/>
  <c r="C297" i="1"/>
  <c r="E203" i="1"/>
  <c r="E228" i="1"/>
  <c r="C196" i="1"/>
  <c r="C3" i="1"/>
  <c r="D179" i="1"/>
  <c r="E257" i="1"/>
  <c r="E163" i="1"/>
  <c r="D227" i="1"/>
  <c r="E115" i="1"/>
  <c r="E60" i="1"/>
  <c r="E164" i="1"/>
  <c r="D265" i="1"/>
  <c r="E59" i="1"/>
  <c r="C243" i="1"/>
  <c r="D19" i="1"/>
  <c r="E234" i="1"/>
  <c r="E284" i="1"/>
  <c r="C300" i="1"/>
  <c r="D241" i="1"/>
  <c r="C4" i="1"/>
  <c r="C291" i="1"/>
  <c r="E107" i="1"/>
  <c r="C188" i="1"/>
  <c r="E250" i="1"/>
  <c r="E19" i="1"/>
  <c r="E148" i="1"/>
  <c r="D284" i="1"/>
  <c r="D75" i="1"/>
  <c r="C123" i="1"/>
  <c r="E241" i="1"/>
  <c r="E180" i="1"/>
  <c r="D4" i="1"/>
  <c r="E291" i="1"/>
  <c r="D107" i="1"/>
  <c r="E169" i="1"/>
  <c r="D148" i="1"/>
  <c r="D188" i="1"/>
  <c r="D51" i="1"/>
  <c r="C180" i="1"/>
  <c r="E172" i="1"/>
  <c r="C235" i="1"/>
  <c r="C75" i="1"/>
  <c r="E123" i="1"/>
  <c r="E292" i="1"/>
  <c r="C5" i="1"/>
  <c r="C274" i="1"/>
  <c r="C36" i="1"/>
  <c r="C276" i="1"/>
  <c r="C51" i="1"/>
  <c r="D211" i="1"/>
  <c r="E260" i="1"/>
  <c r="C172" i="1"/>
  <c r="D235" i="1"/>
  <c r="C283" i="1"/>
  <c r="C155" i="1"/>
  <c r="C292" i="1"/>
  <c r="D5" i="1"/>
  <c r="D274" i="1"/>
  <c r="E276" i="1"/>
  <c r="E171" i="1"/>
  <c r="D35" i="1"/>
  <c r="D116" i="1"/>
  <c r="D299" i="1"/>
  <c r="E132" i="1"/>
  <c r="C161" i="1"/>
  <c r="C124" i="1"/>
  <c r="D243" i="1"/>
  <c r="C52" i="1"/>
  <c r="E299" i="1"/>
  <c r="C27" i="1"/>
  <c r="E124" i="1"/>
  <c r="C132" i="1"/>
  <c r="E204" i="1"/>
  <c r="E52" i="1"/>
  <c r="D27" i="1"/>
  <c r="C204" i="1"/>
  <c r="D44" i="1"/>
  <c r="D219" i="1"/>
  <c r="C209" i="1"/>
  <c r="E76" i="1"/>
  <c r="D298" i="1"/>
  <c r="C84" i="1"/>
  <c r="C236" i="1"/>
  <c r="E68" i="1"/>
  <c r="D209" i="1"/>
  <c r="J13" i="1"/>
  <c r="J14" i="1" s="1"/>
  <c r="M12" i="1" s="1"/>
  <c r="E298" i="1"/>
  <c r="L79" i="3"/>
  <c r="G5" i="3"/>
  <c r="G6" i="3" s="1"/>
  <c r="K5" i="3" s="1"/>
  <c r="E92" i="1"/>
  <c r="E281" i="1"/>
  <c r="C193" i="1"/>
  <c r="D92" i="1"/>
  <c r="C108" i="1"/>
  <c r="C281" i="1"/>
  <c r="E193" i="1"/>
  <c r="C187" i="1"/>
  <c r="E108" i="1"/>
  <c r="E249" i="1"/>
  <c r="D147" i="1"/>
  <c r="D187" i="1"/>
  <c r="C252" i="1"/>
  <c r="D43" i="1"/>
  <c r="E44" i="1"/>
  <c r="C249" i="1"/>
  <c r="C147" i="1"/>
  <c r="C59" i="1"/>
  <c r="E252" i="1"/>
  <c r="C228" i="1"/>
  <c r="C219" i="1"/>
  <c r="E133" i="1"/>
  <c r="D133" i="1"/>
  <c r="C133" i="1"/>
  <c r="D94" i="1"/>
  <c r="E94" i="1"/>
  <c r="C94" i="1"/>
  <c r="E279" i="1"/>
  <c r="D279" i="1"/>
  <c r="C279" i="1"/>
  <c r="D153" i="1"/>
  <c r="E153" i="1"/>
  <c r="C153" i="1"/>
  <c r="E231" i="1"/>
  <c r="D231" i="1"/>
  <c r="C231" i="1"/>
  <c r="E8" i="1"/>
  <c r="C8" i="1"/>
  <c r="D8" i="1"/>
  <c r="E117" i="1"/>
  <c r="C117" i="1"/>
  <c r="D117" i="1"/>
  <c r="E245" i="1"/>
  <c r="D245" i="1"/>
  <c r="C245" i="1"/>
  <c r="D78" i="1"/>
  <c r="E78" i="1"/>
  <c r="C78" i="1"/>
  <c r="D206" i="1"/>
  <c r="C206" i="1"/>
  <c r="E206" i="1"/>
  <c r="E239" i="1"/>
  <c r="D239" i="1"/>
  <c r="C239" i="1"/>
  <c r="E223" i="1"/>
  <c r="D223" i="1"/>
  <c r="C223" i="1"/>
  <c r="E112" i="1"/>
  <c r="D112" i="1"/>
  <c r="C112" i="1"/>
  <c r="E240" i="1"/>
  <c r="D240" i="1"/>
  <c r="C240" i="1"/>
  <c r="E137" i="1"/>
  <c r="D137" i="1"/>
  <c r="C137" i="1"/>
  <c r="E178" i="1"/>
  <c r="C178" i="1"/>
  <c r="D178" i="1"/>
  <c r="E69" i="1"/>
  <c r="D69" i="1"/>
  <c r="C69" i="1"/>
  <c r="E207" i="1"/>
  <c r="D207" i="1"/>
  <c r="C207" i="1"/>
  <c r="E287" i="1"/>
  <c r="D287" i="1"/>
  <c r="C287" i="1"/>
  <c r="E64" i="1"/>
  <c r="C64" i="1"/>
  <c r="D64" i="1"/>
  <c r="E256" i="1"/>
  <c r="D256" i="1"/>
  <c r="C256" i="1"/>
  <c r="E130" i="1"/>
  <c r="C130" i="1"/>
  <c r="D130" i="1"/>
  <c r="E205" i="1"/>
  <c r="C205" i="1"/>
  <c r="D205" i="1"/>
  <c r="D102" i="1"/>
  <c r="E102" i="1"/>
  <c r="C102" i="1"/>
  <c r="E7" i="1"/>
  <c r="D7" i="1"/>
  <c r="C7" i="1"/>
  <c r="E200" i="1"/>
  <c r="D200" i="1"/>
  <c r="C200" i="1"/>
  <c r="C53" i="1"/>
  <c r="E53" i="1"/>
  <c r="D53" i="1"/>
  <c r="E181" i="1"/>
  <c r="C181" i="1"/>
  <c r="D181" i="1"/>
  <c r="E103" i="1"/>
  <c r="D103" i="1"/>
  <c r="C103" i="1"/>
  <c r="D14" i="1"/>
  <c r="C14" i="1"/>
  <c r="E14" i="1"/>
  <c r="D142" i="1"/>
  <c r="E142" i="1"/>
  <c r="C142" i="1"/>
  <c r="D270" i="1"/>
  <c r="E270" i="1"/>
  <c r="C270" i="1"/>
  <c r="E47" i="1"/>
  <c r="D47" i="1"/>
  <c r="C47" i="1"/>
  <c r="E127" i="1"/>
  <c r="D127" i="1"/>
  <c r="C127" i="1"/>
  <c r="E48" i="1"/>
  <c r="C48" i="1"/>
  <c r="D48" i="1"/>
  <c r="E176" i="1"/>
  <c r="D176" i="1"/>
  <c r="C176" i="1"/>
  <c r="E9" i="1"/>
  <c r="D9" i="1"/>
  <c r="C9" i="1"/>
  <c r="C73" i="1"/>
  <c r="E73" i="1"/>
  <c r="D73" i="1"/>
  <c r="E50" i="1"/>
  <c r="D50" i="1"/>
  <c r="C50" i="1"/>
  <c r="E114" i="1"/>
  <c r="C114" i="1"/>
  <c r="D114" i="1"/>
  <c r="E61" i="1"/>
  <c r="D61" i="1"/>
  <c r="C61" i="1"/>
  <c r="E125" i="1"/>
  <c r="D125" i="1"/>
  <c r="C125" i="1"/>
  <c r="E189" i="1"/>
  <c r="D189" i="1"/>
  <c r="C189" i="1"/>
  <c r="E253" i="1"/>
  <c r="D253" i="1"/>
  <c r="C253" i="1"/>
  <c r="E175" i="1"/>
  <c r="D175" i="1"/>
  <c r="C175" i="1"/>
  <c r="D22" i="1"/>
  <c r="E22" i="1"/>
  <c r="C22" i="1"/>
  <c r="D86" i="1"/>
  <c r="C86" i="1"/>
  <c r="E86" i="1"/>
  <c r="D150" i="1"/>
  <c r="E150" i="1"/>
  <c r="C150" i="1"/>
  <c r="D214" i="1"/>
  <c r="C214" i="1"/>
  <c r="E214" i="1"/>
  <c r="D278" i="1"/>
  <c r="E278" i="1"/>
  <c r="C278" i="1"/>
  <c r="E263" i="1"/>
  <c r="D263" i="1"/>
  <c r="C263" i="1"/>
  <c r="C55" i="1"/>
  <c r="E55" i="1"/>
  <c r="D55" i="1"/>
  <c r="E135" i="1"/>
  <c r="D135" i="1"/>
  <c r="C135" i="1"/>
  <c r="E247" i="1"/>
  <c r="D247" i="1"/>
  <c r="C247" i="1"/>
  <c r="E56" i="1"/>
  <c r="C56" i="1"/>
  <c r="D56" i="1"/>
  <c r="E120" i="1"/>
  <c r="C120" i="1"/>
  <c r="D120" i="1"/>
  <c r="E184" i="1"/>
  <c r="D184" i="1"/>
  <c r="C184" i="1"/>
  <c r="E248" i="1"/>
  <c r="D248" i="1"/>
  <c r="C248" i="1"/>
  <c r="E17" i="1"/>
  <c r="D17" i="1"/>
  <c r="C17" i="1"/>
  <c r="E81" i="1"/>
  <c r="D81" i="1"/>
  <c r="C81" i="1"/>
  <c r="E145" i="1"/>
  <c r="D145" i="1"/>
  <c r="C145" i="1"/>
  <c r="E58" i="1"/>
  <c r="D58" i="1"/>
  <c r="C58" i="1"/>
  <c r="E122" i="1"/>
  <c r="D122" i="1"/>
  <c r="C122" i="1"/>
  <c r="E186" i="1"/>
  <c r="D186" i="1"/>
  <c r="C186" i="1"/>
  <c r="D158" i="1"/>
  <c r="E158" i="1"/>
  <c r="C158" i="1"/>
  <c r="E128" i="1"/>
  <c r="C128" i="1"/>
  <c r="D128" i="1"/>
  <c r="E194" i="1"/>
  <c r="C194" i="1"/>
  <c r="D194" i="1"/>
  <c r="E77" i="1"/>
  <c r="C77" i="1"/>
  <c r="D77" i="1"/>
  <c r="D166" i="1"/>
  <c r="E166" i="1"/>
  <c r="C166" i="1"/>
  <c r="E151" i="1"/>
  <c r="D151" i="1"/>
  <c r="C151" i="1"/>
  <c r="E264" i="1"/>
  <c r="D264" i="1"/>
  <c r="C264" i="1"/>
  <c r="E138" i="1"/>
  <c r="C138" i="1"/>
  <c r="D138" i="1"/>
  <c r="E85" i="1"/>
  <c r="C85" i="1"/>
  <c r="D85" i="1"/>
  <c r="E277" i="1"/>
  <c r="D277" i="1"/>
  <c r="C277" i="1"/>
  <c r="D46" i="1"/>
  <c r="C46" i="1"/>
  <c r="E46" i="1"/>
  <c r="D174" i="1"/>
  <c r="C174" i="1"/>
  <c r="E174" i="1"/>
  <c r="D2" i="1"/>
  <c r="C2" i="1"/>
  <c r="E2" i="1"/>
  <c r="E79" i="1"/>
  <c r="D79" i="1"/>
  <c r="C79" i="1"/>
  <c r="E159" i="1"/>
  <c r="D159" i="1"/>
  <c r="C159" i="1"/>
  <c r="E16" i="1"/>
  <c r="C16" i="1"/>
  <c r="D16" i="1"/>
  <c r="E80" i="1"/>
  <c r="D80" i="1"/>
  <c r="C80" i="1"/>
  <c r="E144" i="1"/>
  <c r="D144" i="1"/>
  <c r="C144" i="1"/>
  <c r="E208" i="1"/>
  <c r="D208" i="1"/>
  <c r="C208" i="1"/>
  <c r="E272" i="1"/>
  <c r="D272" i="1"/>
  <c r="C272" i="1"/>
  <c r="E41" i="1"/>
  <c r="D41" i="1"/>
  <c r="C41" i="1"/>
  <c r="E105" i="1"/>
  <c r="D105" i="1"/>
  <c r="C105" i="1"/>
  <c r="E18" i="1"/>
  <c r="C18" i="1"/>
  <c r="D18" i="1"/>
  <c r="E82" i="1"/>
  <c r="C82" i="1"/>
  <c r="D82" i="1"/>
  <c r="E146" i="1"/>
  <c r="C146" i="1"/>
  <c r="D146" i="1"/>
  <c r="E210" i="1"/>
  <c r="C210" i="1"/>
  <c r="D210" i="1"/>
  <c r="E197" i="1"/>
  <c r="D197" i="1"/>
  <c r="C197" i="1"/>
  <c r="D30" i="1"/>
  <c r="E30" i="1"/>
  <c r="C30" i="1"/>
  <c r="D286" i="1"/>
  <c r="E286" i="1"/>
  <c r="C286" i="1"/>
  <c r="E143" i="1"/>
  <c r="D143" i="1"/>
  <c r="C143" i="1"/>
  <c r="E192" i="1"/>
  <c r="D192" i="1"/>
  <c r="C192" i="1"/>
  <c r="E66" i="1"/>
  <c r="C66" i="1"/>
  <c r="D66" i="1"/>
  <c r="C13" i="1"/>
  <c r="E13" i="1"/>
  <c r="D13" i="1"/>
  <c r="E269" i="1"/>
  <c r="D269" i="1"/>
  <c r="C269" i="1"/>
  <c r="D230" i="1"/>
  <c r="E230" i="1"/>
  <c r="C230" i="1"/>
  <c r="E71" i="1"/>
  <c r="D71" i="1"/>
  <c r="C71" i="1"/>
  <c r="E136" i="1"/>
  <c r="D136" i="1"/>
  <c r="C136" i="1"/>
  <c r="D97" i="1"/>
  <c r="C97" i="1"/>
  <c r="E97" i="1"/>
  <c r="E74" i="1"/>
  <c r="C74" i="1"/>
  <c r="D74" i="1"/>
  <c r="E202" i="1"/>
  <c r="C202" i="1"/>
  <c r="D202" i="1"/>
  <c r="E21" i="1"/>
  <c r="C21" i="1"/>
  <c r="D21" i="1"/>
  <c r="E149" i="1"/>
  <c r="C149" i="1"/>
  <c r="D149" i="1"/>
  <c r="E213" i="1"/>
  <c r="C213" i="1"/>
  <c r="D213" i="1"/>
  <c r="E255" i="1"/>
  <c r="D255" i="1"/>
  <c r="C255" i="1"/>
  <c r="D110" i="1"/>
  <c r="E110" i="1"/>
  <c r="C110" i="1"/>
  <c r="D238" i="1"/>
  <c r="E238" i="1"/>
  <c r="C238" i="1"/>
  <c r="E15" i="1"/>
  <c r="D15" i="1"/>
  <c r="C15" i="1"/>
  <c r="E29" i="1"/>
  <c r="D29" i="1"/>
  <c r="C29" i="1"/>
  <c r="E93" i="1"/>
  <c r="D93" i="1"/>
  <c r="C93" i="1"/>
  <c r="E157" i="1"/>
  <c r="D157" i="1"/>
  <c r="C157" i="1"/>
  <c r="E221" i="1"/>
  <c r="D221" i="1"/>
  <c r="C221" i="1"/>
  <c r="E285" i="1"/>
  <c r="D285" i="1"/>
  <c r="C285" i="1"/>
  <c r="E271" i="1"/>
  <c r="D271" i="1"/>
  <c r="C271" i="1"/>
  <c r="D54" i="1"/>
  <c r="C54" i="1"/>
  <c r="E54" i="1"/>
  <c r="D118" i="1"/>
  <c r="C118" i="1"/>
  <c r="E118" i="1"/>
  <c r="D182" i="1"/>
  <c r="C182" i="1"/>
  <c r="E182" i="1"/>
  <c r="D246" i="1"/>
  <c r="E246" i="1"/>
  <c r="C246" i="1"/>
  <c r="E95" i="1"/>
  <c r="D95" i="1"/>
  <c r="C95" i="1"/>
  <c r="C23" i="1"/>
  <c r="E23" i="1"/>
  <c r="D23" i="1"/>
  <c r="E87" i="1"/>
  <c r="D87" i="1"/>
  <c r="C87" i="1"/>
  <c r="E167" i="1"/>
  <c r="D167" i="1"/>
  <c r="C167" i="1"/>
  <c r="E24" i="1"/>
  <c r="C24" i="1"/>
  <c r="D24" i="1"/>
  <c r="E88" i="1"/>
  <c r="C88" i="1"/>
  <c r="D88" i="1"/>
  <c r="E152" i="1"/>
  <c r="D152" i="1"/>
  <c r="C152" i="1"/>
  <c r="E216" i="1"/>
  <c r="C216" i="1"/>
  <c r="D216" i="1"/>
  <c r="E280" i="1"/>
  <c r="D280" i="1"/>
  <c r="C280" i="1"/>
  <c r="E49" i="1"/>
  <c r="D49" i="1"/>
  <c r="C49" i="1"/>
  <c r="E113" i="1"/>
  <c r="D113" i="1"/>
  <c r="C113" i="1"/>
  <c r="E26" i="1"/>
  <c r="C26" i="1"/>
  <c r="D26" i="1"/>
  <c r="E90" i="1"/>
  <c r="D90" i="1"/>
  <c r="C90" i="1"/>
  <c r="E154" i="1"/>
  <c r="D154" i="1"/>
  <c r="C154" i="1"/>
  <c r="E218" i="1"/>
  <c r="D218" i="1"/>
  <c r="C218" i="1"/>
  <c r="D222" i="1"/>
  <c r="E222" i="1"/>
  <c r="C222" i="1"/>
  <c r="D89" i="1"/>
  <c r="C89" i="1"/>
  <c r="E89" i="1"/>
  <c r="D38" i="1"/>
  <c r="E38" i="1"/>
  <c r="C38" i="1"/>
  <c r="D33" i="1"/>
  <c r="E33" i="1"/>
  <c r="C33" i="1"/>
  <c r="E37" i="1"/>
  <c r="D37" i="1"/>
  <c r="C37" i="1"/>
  <c r="E229" i="1"/>
  <c r="D229" i="1"/>
  <c r="C229" i="1"/>
  <c r="D62" i="1"/>
  <c r="C62" i="1"/>
  <c r="E62" i="1"/>
  <c r="D190" i="1"/>
  <c r="E190" i="1"/>
  <c r="C190" i="1"/>
  <c r="E31" i="1"/>
  <c r="D31" i="1"/>
  <c r="C31" i="1"/>
  <c r="E32" i="1"/>
  <c r="C32" i="1"/>
  <c r="D32" i="1"/>
  <c r="E160" i="1"/>
  <c r="C160" i="1"/>
  <c r="D160" i="1"/>
  <c r="D57" i="1"/>
  <c r="C57" i="1"/>
  <c r="E57" i="1"/>
  <c r="E162" i="1"/>
  <c r="C162" i="1"/>
  <c r="D162" i="1"/>
  <c r="E261" i="1"/>
  <c r="D261" i="1"/>
  <c r="C261" i="1"/>
  <c r="C63" i="1"/>
  <c r="E63" i="1"/>
  <c r="D63" i="1"/>
  <c r="D25" i="1"/>
  <c r="C25" i="1"/>
  <c r="E25" i="1"/>
  <c r="E141" i="1"/>
  <c r="D141" i="1"/>
  <c r="C141" i="1"/>
  <c r="D294" i="1"/>
  <c r="E294" i="1"/>
  <c r="C294" i="1"/>
  <c r="E72" i="1"/>
  <c r="C72" i="1"/>
  <c r="D72" i="1"/>
  <c r="E10" i="1"/>
  <c r="C10" i="1"/>
  <c r="D10" i="1"/>
  <c r="E101" i="1"/>
  <c r="D101" i="1"/>
  <c r="C101" i="1"/>
  <c r="E165" i="1"/>
  <c r="D165" i="1"/>
  <c r="C165" i="1"/>
  <c r="E293" i="1"/>
  <c r="D293" i="1"/>
  <c r="C293" i="1"/>
  <c r="E295" i="1"/>
  <c r="D295" i="1"/>
  <c r="C295" i="1"/>
  <c r="D126" i="1"/>
  <c r="E126" i="1"/>
  <c r="C126" i="1"/>
  <c r="D254" i="1"/>
  <c r="E254" i="1"/>
  <c r="C254" i="1"/>
  <c r="E183" i="1"/>
  <c r="D183" i="1"/>
  <c r="C183" i="1"/>
  <c r="E111" i="1"/>
  <c r="D111" i="1"/>
  <c r="C111" i="1"/>
  <c r="E191" i="1"/>
  <c r="D191" i="1"/>
  <c r="C191" i="1"/>
  <c r="E96" i="1"/>
  <c r="C96" i="1"/>
  <c r="D96" i="1"/>
  <c r="E224" i="1"/>
  <c r="C224" i="1"/>
  <c r="D224" i="1"/>
  <c r="E288" i="1"/>
  <c r="D288" i="1"/>
  <c r="C288" i="1"/>
  <c r="D121" i="1"/>
  <c r="E121" i="1"/>
  <c r="C121" i="1"/>
  <c r="E34" i="1"/>
  <c r="C34" i="1"/>
  <c r="D34" i="1"/>
  <c r="E98" i="1"/>
  <c r="C98" i="1"/>
  <c r="D98" i="1"/>
  <c r="E226" i="1"/>
  <c r="C226" i="1"/>
  <c r="D226" i="1"/>
  <c r="C45" i="1"/>
  <c r="E45" i="1"/>
  <c r="D45" i="1"/>
  <c r="E109" i="1"/>
  <c r="D109" i="1"/>
  <c r="C109" i="1"/>
  <c r="E173" i="1"/>
  <c r="C173" i="1"/>
  <c r="D173" i="1"/>
  <c r="E237" i="1"/>
  <c r="D237" i="1"/>
  <c r="C237" i="1"/>
  <c r="E301" i="1"/>
  <c r="C301" i="1"/>
  <c r="D301" i="1"/>
  <c r="D6" i="1"/>
  <c r="E6" i="1"/>
  <c r="C6" i="1"/>
  <c r="D70" i="1"/>
  <c r="E70" i="1"/>
  <c r="C70" i="1"/>
  <c r="D134" i="1"/>
  <c r="E134" i="1"/>
  <c r="C134" i="1"/>
  <c r="D198" i="1"/>
  <c r="E198" i="1"/>
  <c r="C198" i="1"/>
  <c r="D262" i="1"/>
  <c r="E262" i="1"/>
  <c r="C262" i="1"/>
  <c r="E215" i="1"/>
  <c r="D215" i="1"/>
  <c r="C215" i="1"/>
  <c r="E39" i="1"/>
  <c r="D39" i="1"/>
  <c r="C39" i="1"/>
  <c r="E119" i="1"/>
  <c r="D119" i="1"/>
  <c r="C119" i="1"/>
  <c r="E199" i="1"/>
  <c r="D199" i="1"/>
  <c r="C199" i="1"/>
  <c r="E40" i="1"/>
  <c r="C40" i="1"/>
  <c r="D40" i="1"/>
  <c r="E104" i="1"/>
  <c r="D104" i="1"/>
  <c r="C104" i="1"/>
  <c r="E168" i="1"/>
  <c r="D168" i="1"/>
  <c r="C168" i="1"/>
  <c r="E232" i="1"/>
  <c r="D232" i="1"/>
  <c r="C232" i="1"/>
  <c r="E296" i="1"/>
  <c r="D296" i="1"/>
  <c r="C296" i="1"/>
  <c r="C65" i="1"/>
  <c r="D65" i="1"/>
  <c r="E65" i="1"/>
  <c r="D129" i="1"/>
  <c r="C129" i="1"/>
  <c r="E129" i="1"/>
  <c r="E42" i="1"/>
  <c r="D42" i="1"/>
  <c r="C42" i="1"/>
  <c r="E106" i="1"/>
  <c r="C106" i="1"/>
  <c r="D106" i="1"/>
  <c r="E170" i="1"/>
  <c r="C170" i="1"/>
  <c r="D170" i="1"/>
  <c r="N12" i="1" l="1"/>
  <c r="M13" i="1" s="1"/>
  <c r="L5" i="3"/>
  <c r="K6" i="3" s="1"/>
  <c r="N5" i="3"/>
  <c r="M79" i="3"/>
  <c r="L80" i="3" s="1"/>
  <c r="M5" i="1"/>
  <c r="M4" i="1"/>
  <c r="M3" i="1"/>
  <c r="P12" i="1" l="1"/>
  <c r="R12" i="1" s="1"/>
  <c r="N13" i="1"/>
  <c r="M14" i="1" s="1"/>
  <c r="P13" i="1"/>
  <c r="R13" i="1" s="1"/>
  <c r="M80" i="3"/>
  <c r="L81" i="3" s="1"/>
  <c r="O79" i="3"/>
  <c r="L6" i="3"/>
  <c r="K7" i="3" s="1"/>
  <c r="N6" i="3"/>
  <c r="O80" i="3" l="1"/>
  <c r="N14" i="1"/>
  <c r="M15" i="1" s="1"/>
  <c r="L7" i="3"/>
  <c r="K8" i="3" s="1"/>
  <c r="N7" i="3"/>
  <c r="M81" i="3"/>
  <c r="L82" i="3" s="1"/>
  <c r="P14" i="1" l="1"/>
  <c r="R14" i="1" s="1"/>
  <c r="N15" i="1"/>
  <c r="M16" i="1" s="1"/>
  <c r="M82" i="3"/>
  <c r="L83" i="3" s="1"/>
  <c r="M83" i="3" s="1"/>
  <c r="O81" i="3"/>
  <c r="L8" i="3"/>
  <c r="K9" i="3" s="1"/>
  <c r="P15" i="1" l="1"/>
  <c r="R15" i="1" s="1"/>
  <c r="N16" i="1"/>
  <c r="M17" i="1" s="1"/>
  <c r="O83" i="3"/>
  <c r="N9" i="3"/>
  <c r="L9" i="3"/>
  <c r="K10" i="3" s="1"/>
  <c r="N8" i="3"/>
  <c r="O82" i="3"/>
  <c r="P16" i="1" l="1"/>
  <c r="R16" i="1" s="1"/>
  <c r="N17" i="1"/>
  <c r="M18" i="1" s="1"/>
  <c r="N10" i="3"/>
  <c r="L10" i="3"/>
  <c r="K11" i="3" s="1"/>
  <c r="P17" i="1" l="1"/>
  <c r="R17" i="1" s="1"/>
  <c r="N18" i="1"/>
  <c r="M19" i="1" s="1"/>
  <c r="L11" i="3"/>
  <c r="K12" i="3" s="1"/>
  <c r="P18" i="1" l="1"/>
  <c r="R18" i="1" s="1"/>
  <c r="N19" i="1"/>
  <c r="M20" i="1" s="1"/>
  <c r="L12" i="3"/>
  <c r="K13" i="3" s="1"/>
  <c r="N11" i="3"/>
  <c r="P19" i="1" l="1"/>
  <c r="R19" i="1" s="1"/>
  <c r="N20" i="1"/>
  <c r="M21" i="1" s="1"/>
  <c r="L13" i="3"/>
  <c r="K14" i="3" s="1"/>
  <c r="N13" i="3"/>
  <c r="M4" i="3" a="1"/>
  <c r="N12" i="3"/>
  <c r="P20" i="1" l="1"/>
  <c r="R20" i="1" s="1"/>
  <c r="N21" i="1"/>
  <c r="P21" i="1"/>
  <c r="R21" i="1" s="1"/>
  <c r="O11" i="1" a="1"/>
  <c r="M8" i="3"/>
  <c r="P8" i="3" s="1"/>
  <c r="M9" i="3"/>
  <c r="P9" i="3" s="1"/>
  <c r="M10" i="3"/>
  <c r="P10" i="3" s="1"/>
  <c r="M11" i="3"/>
  <c r="P11" i="3" s="1"/>
  <c r="M7" i="3"/>
  <c r="M5" i="3"/>
  <c r="M6" i="3"/>
  <c r="P6" i="3" s="1"/>
  <c r="M4" i="3"/>
  <c r="M14" i="3"/>
  <c r="P14" i="3" s="1"/>
  <c r="M13" i="3"/>
  <c r="P13" i="3" s="1"/>
  <c r="M12" i="3"/>
  <c r="P12" i="3" s="1"/>
  <c r="N14" i="3"/>
  <c r="L14" i="3"/>
  <c r="O11" i="1" l="1"/>
  <c r="Q12" i="1"/>
  <c r="T12" i="1"/>
  <c r="S12" i="1"/>
  <c r="Q29" i="1"/>
  <c r="S13" i="1"/>
  <c r="Q5" i="1"/>
  <c r="T13" i="1"/>
  <c r="T14" i="1"/>
  <c r="S14" i="1"/>
  <c r="T15" i="1"/>
  <c r="S15" i="1"/>
  <c r="T16" i="1"/>
  <c r="S16" i="1"/>
  <c r="T17" i="1"/>
  <c r="S17" i="1"/>
  <c r="T18" i="1"/>
  <c r="S18" i="1"/>
  <c r="T19" i="1"/>
  <c r="S19" i="1"/>
  <c r="T20" i="1"/>
  <c r="S20" i="1"/>
  <c r="S21" i="1"/>
  <c r="T21" i="1"/>
  <c r="O5" i="3"/>
  <c r="O6" i="3" s="1"/>
  <c r="P5" i="3"/>
  <c r="P7" i="3"/>
  <c r="G10" i="3"/>
  <c r="M27" i="1" l="1"/>
  <c r="J27" i="1" s="1"/>
  <c r="M28" i="1"/>
  <c r="Q13" i="1"/>
  <c r="U12" i="1"/>
  <c r="O30" i="1"/>
  <c r="O27" i="1"/>
  <c r="G9" i="3"/>
  <c r="O7" i="3"/>
  <c r="O8" i="3" s="1"/>
  <c r="O9" i="3" s="1"/>
  <c r="O10" i="3" s="1"/>
  <c r="O11" i="3" s="1"/>
  <c r="O12" i="3" s="1"/>
  <c r="O13" i="3" s="1"/>
  <c r="O14" i="3" s="1"/>
  <c r="G11" i="3"/>
  <c r="M30" i="1" l="1"/>
  <c r="Q14" i="1"/>
  <c r="U13" i="1"/>
  <c r="Q28" i="1"/>
  <c r="O28" i="1"/>
  <c r="O29" i="1" s="1"/>
  <c r="Q4" i="1"/>
  <c r="Q15" i="1" l="1"/>
  <c r="U14" i="1"/>
  <c r="Q16" i="1" l="1"/>
  <c r="O31" i="1"/>
  <c r="O32" i="1" s="1"/>
  <c r="U15" i="1"/>
  <c r="Q17" i="1" l="1"/>
  <c r="U16" i="1"/>
  <c r="Q18" i="1" l="1"/>
  <c r="U17" i="1"/>
  <c r="Q19" i="1" l="1"/>
  <c r="U18" i="1"/>
  <c r="Q20" i="1" l="1"/>
  <c r="U19" i="1"/>
  <c r="Q21" i="1" l="1"/>
  <c r="U21" i="1" s="1"/>
  <c r="U20" i="1"/>
  <c r="N78" i="3" l="1" a="1"/>
  <c r="M29" i="1"/>
  <c r="M31" i="1" s="1"/>
  <c r="N78" i="3" l="1"/>
  <c r="P79" i="3"/>
  <c r="Q83" i="3"/>
  <c r="Q80" i="3"/>
  <c r="Q81" i="3"/>
  <c r="Q82" i="3"/>
  <c r="Q79" i="3"/>
  <c r="I81" i="3"/>
  <c r="I80" i="3" l="1"/>
  <c r="P80" i="3"/>
  <c r="P81" i="3" s="1"/>
  <c r="P82" i="3" s="1"/>
  <c r="P83" i="3" s="1"/>
  <c r="I82" i="3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<sst xmlns="http://schemas.openxmlformats.org/spreadsheetml/2006/main" count="728" uniqueCount="99">
  <si>
    <t>Денежный доход, руб</t>
  </si>
  <si>
    <t>Среднее</t>
  </si>
  <si>
    <t>А. Моментные показатели</t>
  </si>
  <si>
    <t>Центральный момент 2ого порядка</t>
  </si>
  <si>
    <r>
      <t>x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i </t>
    </r>
    <r>
      <rPr>
        <b/>
        <sz val="12"/>
        <color theme="1"/>
        <rFont val="Calibri"/>
        <family val="2"/>
        <charset val="204"/>
        <scheme val="minor"/>
      </rPr>
      <t>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</si>
  <si>
    <r>
      <t>(x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  <r>
      <rPr>
        <b/>
        <vertAlign val="superscript"/>
        <sz val="12"/>
        <color theme="1"/>
        <rFont val="Calibri"/>
        <family val="2"/>
        <charset val="204"/>
        <scheme val="minor"/>
      </rPr>
      <t>2</t>
    </r>
  </si>
  <si>
    <r>
      <t>(x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  <r>
      <rPr>
        <b/>
        <vertAlign val="superscript"/>
        <sz val="12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</si>
  <si>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  <r>
      <rPr>
        <b/>
        <vertAlign val="superscript"/>
        <sz val="12"/>
        <color theme="1"/>
        <rFont val="Calibri"/>
        <family val="2"/>
        <charset val="204"/>
        <scheme val="minor"/>
      </rPr>
      <t>4</t>
    </r>
  </si>
  <si>
    <t>Центральный момент 3ого порядка</t>
  </si>
  <si>
    <t>Центральный момент 4ого порядка</t>
  </si>
  <si>
    <t>Коэффициент ассиметрии Ac</t>
  </si>
  <si>
    <t>Дисперсия</t>
  </si>
  <si>
    <t>Коэффициент эксцесса Ek</t>
  </si>
  <si>
    <t>В. Порядковые показатели</t>
  </si>
  <si>
    <t>1й квартиль</t>
  </si>
  <si>
    <t>3й квартиль</t>
  </si>
  <si>
    <t>IQR</t>
  </si>
  <si>
    <t>d1</t>
  </si>
  <si>
    <t>d9</t>
  </si>
  <si>
    <t>Децильный коэффицент</t>
  </si>
  <si>
    <t>номер 1 дециля</t>
  </si>
  <si>
    <t>номер 9ого дециля</t>
  </si>
  <si>
    <t>С. Показатели вариации</t>
  </si>
  <si>
    <t>средняя арифметическая</t>
  </si>
  <si>
    <t>медиана</t>
  </si>
  <si>
    <t>мода</t>
  </si>
  <si>
    <t>НГ</t>
  </si>
  <si>
    <t>ВГ</t>
  </si>
  <si>
    <t>накопленные частоты</t>
  </si>
  <si>
    <t>R</t>
  </si>
  <si>
    <t>h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</si>
  <si>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max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</si>
  <si>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min</t>
    </r>
  </si>
  <si>
    <t>Середина интервала</t>
  </si>
  <si>
    <t>Для исходного ряда</t>
  </si>
  <si>
    <t>Для интервального</t>
  </si>
  <si>
    <r>
      <t>m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* (x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  <r>
      <rPr>
        <b/>
        <vertAlign val="superscript"/>
        <sz val="12"/>
        <color theme="1"/>
        <rFont val="Calibri"/>
        <family val="2"/>
        <charset val="204"/>
        <scheme val="minor"/>
      </rPr>
      <t>4</t>
    </r>
  </si>
  <si>
    <r>
      <t>m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* (x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  <r>
      <rPr>
        <b/>
        <vertAlign val="superscript"/>
        <sz val="12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</si>
  <si>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i </t>
    </r>
    <r>
      <rPr>
        <b/>
        <sz val="12"/>
        <color theme="1"/>
        <rFont val="Calibri"/>
        <family val="2"/>
        <charset val="204"/>
        <scheme val="minor"/>
      </rPr>
      <t>* (x</t>
    </r>
    <r>
      <rPr>
        <b/>
        <vertAlign val="subscript"/>
        <sz val="12"/>
        <color theme="1"/>
        <rFont val="Calibri"/>
        <family val="2"/>
        <charset val="204"/>
        <scheme val="minor"/>
      </rPr>
      <t>i</t>
    </r>
    <r>
      <rPr>
        <b/>
        <sz val="12"/>
        <color theme="1"/>
        <rFont val="Calibri"/>
        <family val="2"/>
        <charset val="204"/>
        <scheme val="minor"/>
      </rPr>
      <t xml:space="preserve"> 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  <r>
      <rPr>
        <b/>
        <vertAlign val="superscript"/>
        <sz val="12"/>
        <color theme="1"/>
        <rFont val="Calibri"/>
        <family val="2"/>
        <charset val="204"/>
        <scheme val="minor"/>
      </rPr>
      <t xml:space="preserve">2 </t>
    </r>
  </si>
  <si>
    <r>
      <t>(x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i </t>
    </r>
    <r>
      <rPr>
        <b/>
        <sz val="12"/>
        <color theme="1"/>
        <rFont val="Calibri"/>
        <family val="2"/>
        <charset val="204"/>
        <scheme val="minor"/>
      </rPr>
      <t>- x</t>
    </r>
    <r>
      <rPr>
        <b/>
        <vertAlign val="subscript"/>
        <sz val="12"/>
        <color theme="1"/>
        <rFont val="Calibri"/>
        <family val="2"/>
        <charset val="204"/>
        <scheme val="minor"/>
      </rPr>
      <t>ср</t>
    </r>
    <r>
      <rPr>
        <b/>
        <sz val="12"/>
        <color theme="1"/>
        <rFont val="Calibri"/>
        <family val="2"/>
        <charset val="204"/>
        <scheme val="minor"/>
      </rPr>
      <t>)</t>
    </r>
  </si>
  <si>
    <t>среднее квадратическое отклонение</t>
  </si>
  <si>
    <t>номер первого квартиля</t>
  </si>
  <si>
    <t>номер третьего квартиля</t>
  </si>
  <si>
    <t>Выводы: исходя из показателей А, мы можем сказать, что у ряда правосторонняя скошенность (так как Ас &gt; 0), он островершинный (так как Ек &gt; 0). По показателю IQR мы можем видеть, что туда попадает больше минимальных значений, что подтверждает правостороннюю скошенность. Среднее арифметическое больше медианы и моды, что подтверждает еще раз скошенность вправо</t>
  </si>
  <si>
    <t>1</t>
  </si>
  <si>
    <t>42</t>
  </si>
  <si>
    <t>Вывод: при ширине = 148, полигон будет сильно резким, поэтому ширина, расчитанная по формуле Стерджеса более оптимальна</t>
  </si>
  <si>
    <t>Задание 7.</t>
  </si>
  <si>
    <t>Me</t>
  </si>
  <si>
    <t>Mo</t>
  </si>
  <si>
    <t>средняя</t>
  </si>
  <si>
    <t xml:space="preserve">h </t>
  </si>
  <si>
    <t>Задание 6.</t>
  </si>
  <si>
    <t>xi*mi</t>
  </si>
  <si>
    <t>середина интервала</t>
  </si>
  <si>
    <t>Получилось 10 интервалов, половина из них очень мало наполнены по сравнению с другими. Пропусков нет, кумулята растет как гипербола, сильное отклоенение ОГИВЫ в конце</t>
  </si>
  <si>
    <t>Выводы</t>
  </si>
  <si>
    <t>Задание 4.</t>
  </si>
  <si>
    <t>Задание 3.</t>
  </si>
  <si>
    <t>m^H(Me-1)</t>
  </si>
  <si>
    <t>Задание 5.</t>
  </si>
  <si>
    <t>a(Mo), a(Me)</t>
  </si>
  <si>
    <t xml:space="preserve"> m(Mo), m(Me)</t>
  </si>
  <si>
    <t>Xmin</t>
  </si>
  <si>
    <t>Xmax</t>
  </si>
  <si>
    <t>ЧАСТОТЫ</t>
  </si>
  <si>
    <t>Задание 2.</t>
  </si>
  <si>
    <t>Стерджес</t>
  </si>
  <si>
    <t>Задание 1.</t>
  </si>
  <si>
    <t>Денежный доход, тыс. руб.</t>
  </si>
  <si>
    <t>mest</t>
  </si>
  <si>
    <t>per</t>
  </si>
  <si>
    <t>Получается выбросы это все 8,9,10 группы и часть 7 группы</t>
  </si>
  <si>
    <t>Денежный доход, тыс. руб</t>
  </si>
  <si>
    <t>Ранжированные данные</t>
  </si>
  <si>
    <t>дисперсия</t>
  </si>
  <si>
    <t>Год</t>
  </si>
  <si>
    <t>Средняя номинальная заработгая плата, руб</t>
  </si>
  <si>
    <t xml:space="preserve">средняя хронологическая </t>
  </si>
  <si>
    <t>Цепной</t>
  </si>
  <si>
    <t>Базисный</t>
  </si>
  <si>
    <t>Средние показатели</t>
  </si>
  <si>
    <t>Абсолютного прироста</t>
  </si>
  <si>
    <t>Темпа роста</t>
  </si>
  <si>
    <t>Темпа прироста</t>
  </si>
  <si>
    <t>Цепной абсолютный прирост</t>
  </si>
  <si>
    <t>Цепной темп роста</t>
  </si>
  <si>
    <t>Цепной темп прироста</t>
  </si>
  <si>
    <t>Базисный абсолютный прирост</t>
  </si>
  <si>
    <t>Базисный темп роста</t>
  </si>
  <si>
    <t>Базисный темп прироста</t>
  </si>
  <si>
    <t>базис</t>
  </si>
  <si>
    <t>Прогноз</t>
  </si>
  <si>
    <t>на основе среднего абсолютного прироста</t>
  </si>
  <si>
    <t>на основе среднего темпа роста</t>
  </si>
  <si>
    <t>По прогнозу</t>
  </si>
  <si>
    <t>на основе абс. Прироста</t>
  </si>
  <si>
    <t>на основе темпа роста</t>
  </si>
  <si>
    <t>настоящие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</si>
</sst>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b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58">
    <xf numFmtId="0" fontId="0" fillId="0" borderId="0" xfId="0"/>
    <xf numFmtId="4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vertical="top"/>
    </xf>
    <xf numFmtId="2" fontId="0" fillId="0" borderId="0" xfId="0" applyNumberFormat="1"/>
    <xf numFmtId="0" fontId="2" fillId="0" borderId="0" xfId="1"/>
    <xf numFmtId="4" fontId="2" fillId="0" borderId="0" xfId="1" applyNumberFormat="1"/>
    <xf numFmtId="2" fontId="2" fillId="0" borderId="0" xfId="1" applyNumberFormat="1"/>
    <xf numFmtId="4" fontId="2" fillId="2" borderId="0" xfId="1" applyNumberFormat="1" applyFill="1"/>
    <xf numFmtId="2" fontId="2" fillId="0" borderId="0" xfId="1" applyNumberFormat="1" applyBorder="1"/>
    <xf numFmtId="0" fontId="2" fillId="0" borderId="0" xfId="1" applyBorder="1"/>
    <xf numFmtId="0" fontId="2" fillId="0" borderId="5" xfId="1" applyBorder="1"/>
    <xf numFmtId="0" fontId="9" fillId="0" borderId="5" xfId="1" applyFont="1" applyBorder="1"/>
    <xf numFmtId="2" fontId="2" fillId="0" borderId="1" xfId="1" applyNumberFormat="1" applyBorder="1"/>
    <xf numFmtId="0" fontId="2" fillId="0" borderId="1" xfId="1" applyBorder="1"/>
    <xf numFmtId="0" fontId="8" fillId="0" borderId="1" xfId="1" applyFont="1" applyBorder="1"/>
    <xf numFmtId="0" fontId="2" fillId="3" borderId="1" xfId="1" applyFill="1" applyBorder="1"/>
    <xf numFmtId="0" fontId="9" fillId="0" borderId="0" xfId="1" applyFont="1"/>
    <xf numFmtId="0" fontId="8" fillId="0" borderId="0" xfId="1" applyFont="1"/>
    <xf numFmtId="0" fontId="2" fillId="4" borderId="0" xfId="1" applyFill="1"/>
    <xf numFmtId="0" fontId="2" fillId="5" borderId="0" xfId="1" applyFill="1"/>
    <xf numFmtId="0" fontId="2" fillId="6" borderId="1" xfId="1" applyFill="1" applyBorder="1"/>
    <xf numFmtId="2" fontId="2" fillId="5" borderId="1" xfId="1" applyNumberFormat="1" applyFill="1" applyBorder="1"/>
    <xf numFmtId="0" fontId="2" fillId="6" borderId="0" xfId="1" applyFill="1"/>
    <xf numFmtId="0" fontId="2" fillId="4" borderId="1" xfId="1" applyFill="1" applyBorder="1"/>
    <xf numFmtId="4" fontId="2" fillId="7" borderId="1" xfId="2" applyNumberFormat="1" applyFont="1" applyFill="1" applyBorder="1"/>
    <xf numFmtId="0" fontId="8" fillId="7" borderId="1" xfId="1" applyFont="1" applyFill="1" applyBorder="1"/>
    <xf numFmtId="4" fontId="0" fillId="0" borderId="1" xfId="2" applyNumberFormat="1" applyFont="1" applyBorder="1"/>
    <xf numFmtId="0" fontId="8" fillId="0" borderId="0" xfId="1" applyFont="1" applyAlignment="1">
      <alignment wrapText="1"/>
    </xf>
    <xf numFmtId="4" fontId="2" fillId="0" borderId="1" xfId="1" applyNumberFormat="1" applyBorder="1" applyAlignment="1">
      <alignment wrapText="1"/>
    </xf>
    <xf numFmtId="4" fontId="2" fillId="0" borderId="1" xfId="1" applyNumberFormat="1" applyBorder="1"/>
    <xf numFmtId="4" fontId="10" fillId="0" borderId="0" xfId="0" applyNumberFormat="1" applyFont="1"/>
    <xf numFmtId="2" fontId="0" fillId="0" borderId="0" xfId="0" applyNumberFormat="1" applyAlignment="1">
      <alignment wrapText="1"/>
    </xf>
    <xf numFmtId="0" fontId="8" fillId="0" borderId="5" xfId="1" applyFont="1" applyBorder="1" applyAlignment="1">
      <alignment horizontal="left" vertical="top" wrapText="1"/>
    </xf>
    <xf numFmtId="0" fontId="2" fillId="0" borderId="0" xfId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wrapText="1"/>
    </xf>
    <xf numFmtId="2" fontId="10" fillId="0" borderId="0" xfId="0" applyNumberFormat="1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1" fillId="3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0" fontId="0" fillId="0" borderId="1" xfId="0" applyNumberFormat="1" applyBorder="1"/>
    <xf numFmtId="0" fontId="11" fillId="8" borderId="1" xfId="0" applyFont="1" applyFill="1" applyBorder="1" applyAlignment="1">
      <alignment horizontal="right" vertical="center" wrapText="1"/>
    </xf>
    <xf numFmtId="0" fontId="0" fillId="8" borderId="0" xfId="0" applyFill="1"/>
    <xf numFmtId="0" fontId="1" fillId="0" borderId="1" xfId="0" applyFont="1" applyFill="1" applyBorder="1"/>
    <xf numFmtId="2" fontId="0" fillId="0" borderId="1" xfId="0" applyNumberFormat="1" applyFont="1" applyBorder="1"/>
    <xf numFmtId="2" fontId="1" fillId="0" borderId="1" xfId="0" applyNumberFormat="1" applyFont="1" applyBorder="1"/>
  </cellXfs>
  <cellStyles count="3">
    <cellStyle name="Обычный" xfId="0" builtinId="0"/>
    <cellStyle name="Обычный 2" xfId="1" xr:uid="{945524BE-2125-488E-A239-5C3C17CF5383}"/>
    <cellStyle name="Финансовый 2" xfId="2" xr:uid="{194B336C-C079-445B-A8CD-9A343D74C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интервального ряда распредения людей по денежному доходу, тыс. руб. </a:t>
            </a:r>
            <a:endParaRPr lang="ru-RU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'ДЗ2-3'!$N$5:$N$14</c:f>
              <c:numCache>
                <c:formatCode>0.00</c:formatCode>
                <c:ptCount val="10"/>
                <c:pt idx="0">
                  <c:v>41.685499999999998</c:v>
                </c:pt>
                <c:pt idx="1">
                  <c:v>104.32043946362711</c:v>
                </c:pt>
                <c:pt idx="2">
                  <c:v>166.95537892725423</c:v>
                </c:pt>
                <c:pt idx="3">
                  <c:v>229.59031839088135</c:v>
                </c:pt>
                <c:pt idx="4">
                  <c:v>292.22525785450847</c:v>
                </c:pt>
                <c:pt idx="5">
                  <c:v>354.86019731813559</c:v>
                </c:pt>
                <c:pt idx="6">
                  <c:v>417.49513678176271</c:v>
                </c:pt>
                <c:pt idx="7">
                  <c:v>480.13007624538983</c:v>
                </c:pt>
                <c:pt idx="8">
                  <c:v>542.76501570901701</c:v>
                </c:pt>
                <c:pt idx="9">
                  <c:v>605.39995517264401</c:v>
                </c:pt>
              </c:numCache>
            </c:numRef>
          </c:cat>
          <c:val>
            <c:numRef>
              <c:f>'ДЗ2-3'!$M$5:$M$14</c:f>
              <c:numCache>
                <c:formatCode>General</c:formatCode>
                <c:ptCount val="10"/>
                <c:pt idx="0">
                  <c:v>11</c:v>
                </c:pt>
                <c:pt idx="1">
                  <c:v>82</c:v>
                </c:pt>
                <c:pt idx="2">
                  <c:v>92</c:v>
                </c:pt>
                <c:pt idx="3">
                  <c:v>67</c:v>
                </c:pt>
                <c:pt idx="4">
                  <c:v>31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C-4AF6-8999-99E5FCB36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059135"/>
        <c:axId val="1"/>
      </c:lineChart>
      <c:catAx>
        <c:axId val="109905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Середина интервала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человек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05913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накопленных относительных частот интервального ряда распределения людей по денежному доходу, тыс. руб.</a:t>
            </a:r>
            <a:endParaRPr lang="ru-RU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ряд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'ДЗ2-3'!$N$5:$N$14</c:f>
              <c:numCache>
                <c:formatCode>0.00</c:formatCode>
                <c:ptCount val="10"/>
                <c:pt idx="0">
                  <c:v>41.685499999999998</c:v>
                </c:pt>
                <c:pt idx="1">
                  <c:v>104.32043946362711</c:v>
                </c:pt>
                <c:pt idx="2">
                  <c:v>166.95537892725423</c:v>
                </c:pt>
                <c:pt idx="3">
                  <c:v>229.59031839088135</c:v>
                </c:pt>
                <c:pt idx="4">
                  <c:v>292.22525785450847</c:v>
                </c:pt>
                <c:pt idx="5">
                  <c:v>354.86019731813559</c:v>
                </c:pt>
                <c:pt idx="6">
                  <c:v>417.49513678176271</c:v>
                </c:pt>
                <c:pt idx="7">
                  <c:v>480.13007624538983</c:v>
                </c:pt>
                <c:pt idx="8">
                  <c:v>542.76501570901701</c:v>
                </c:pt>
                <c:pt idx="9">
                  <c:v>605.39995517264401</c:v>
                </c:pt>
              </c:numCache>
            </c:numRef>
          </c:cat>
          <c:val>
            <c:numRef>
              <c:f>'ДЗ2-3'!$O$5:$O$14</c:f>
              <c:numCache>
                <c:formatCode>General</c:formatCode>
                <c:ptCount val="10"/>
                <c:pt idx="0">
                  <c:v>11</c:v>
                </c:pt>
                <c:pt idx="1">
                  <c:v>93</c:v>
                </c:pt>
                <c:pt idx="2">
                  <c:v>185</c:v>
                </c:pt>
                <c:pt idx="3">
                  <c:v>252</c:v>
                </c:pt>
                <c:pt idx="4">
                  <c:v>283</c:v>
                </c:pt>
                <c:pt idx="5">
                  <c:v>292</c:v>
                </c:pt>
                <c:pt idx="6">
                  <c:v>296</c:v>
                </c:pt>
                <c:pt idx="7">
                  <c:v>297</c:v>
                </c:pt>
                <c:pt idx="8">
                  <c:v>299</c:v>
                </c:pt>
                <c:pt idx="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F-4D0C-9EA2-739CCAC5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054815"/>
        <c:axId val="1"/>
      </c:lineChart>
      <c:catAx>
        <c:axId val="109905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Середина</a:t>
                </a:r>
                <a:r>
                  <a:rPr lang="ru-RU" baseline="0"/>
                  <a:t> интервала</a:t>
                </a:r>
                <a:endParaRPr lang="ru-RU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Накопленная частота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05481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  <a:r>
              <a:rPr lang="ru-RU" baseline="0"/>
              <a:t> накопленных относительных частот интервального ряда распределения людей по денежному доходу, тыс.руб.</a:t>
            </a:r>
            <a:endParaRPr lang="ru-RU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ряд</c:v>
          </c:tx>
          <c:spPr>
            <a:noFill/>
            <a:ln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'ДЗ2-3'!$K$5:$L$14</c:f>
              <c:multiLvlStrCache>
                <c:ptCount val="10"/>
                <c:lvl>
                  <c:pt idx="0">
                    <c:v>73,00</c:v>
                  </c:pt>
                  <c:pt idx="1">
                    <c:v>135,64</c:v>
                  </c:pt>
                  <c:pt idx="2">
                    <c:v>198,27</c:v>
                  </c:pt>
                  <c:pt idx="3">
                    <c:v>260,91</c:v>
                  </c:pt>
                  <c:pt idx="4">
                    <c:v>323,54</c:v>
                  </c:pt>
                  <c:pt idx="5">
                    <c:v>386,18</c:v>
                  </c:pt>
                  <c:pt idx="6">
                    <c:v>448,81</c:v>
                  </c:pt>
                  <c:pt idx="7">
                    <c:v>511,45</c:v>
                  </c:pt>
                  <c:pt idx="8">
                    <c:v>574,08</c:v>
                  </c:pt>
                  <c:pt idx="9">
                    <c:v>636,72</c:v>
                  </c:pt>
                </c:lvl>
                <c:lvl>
                  <c:pt idx="0">
                    <c:v>10,37</c:v>
                  </c:pt>
                  <c:pt idx="1">
                    <c:v>73,00</c:v>
                  </c:pt>
                  <c:pt idx="2">
                    <c:v>135,64</c:v>
                  </c:pt>
                  <c:pt idx="3">
                    <c:v>198,27</c:v>
                  </c:pt>
                  <c:pt idx="4">
                    <c:v>260,91</c:v>
                  </c:pt>
                  <c:pt idx="5">
                    <c:v>323,54</c:v>
                  </c:pt>
                  <c:pt idx="6">
                    <c:v>386,18</c:v>
                  </c:pt>
                  <c:pt idx="7">
                    <c:v>448,81</c:v>
                  </c:pt>
                  <c:pt idx="8">
                    <c:v>511,45</c:v>
                  </c:pt>
                  <c:pt idx="9">
                    <c:v>574,08</c:v>
                  </c:pt>
                </c:lvl>
              </c:multiLvlStrCache>
            </c:multiLvlStrRef>
          </c:cat>
          <c:val>
            <c:numRef>
              <c:f>'ДЗ2-3'!$O$5:$O$14</c:f>
              <c:numCache>
                <c:formatCode>General</c:formatCode>
                <c:ptCount val="10"/>
                <c:pt idx="0">
                  <c:v>11</c:v>
                </c:pt>
                <c:pt idx="1">
                  <c:v>93</c:v>
                </c:pt>
                <c:pt idx="2">
                  <c:v>185</c:v>
                </c:pt>
                <c:pt idx="3">
                  <c:v>252</c:v>
                </c:pt>
                <c:pt idx="4">
                  <c:v>283</c:v>
                </c:pt>
                <c:pt idx="5">
                  <c:v>292</c:v>
                </c:pt>
                <c:pt idx="6">
                  <c:v>296</c:v>
                </c:pt>
                <c:pt idx="7">
                  <c:v>297</c:v>
                </c:pt>
                <c:pt idx="8">
                  <c:v>299</c:v>
                </c:pt>
                <c:pt idx="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AE1-A433-787C0B2FA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99063455"/>
        <c:axId val="1"/>
      </c:barChart>
      <c:catAx>
        <c:axId val="1099063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Ширина</a:t>
                </a:r>
                <a:r>
                  <a:rPr lang="ru-RU" baseline="0"/>
                  <a:t> интервала</a:t>
                </a:r>
                <a:endParaRPr lang="ru-RU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tickMarkSkip val="2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Накполенная частота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06345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интервального ряда распределения людей по денежному доходу, тыс. руб.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'ДЗ2-3'!$K$5:$L$14</c:f>
              <c:multiLvlStrCache>
                <c:ptCount val="10"/>
                <c:lvl>
                  <c:pt idx="0">
                    <c:v>73,00</c:v>
                  </c:pt>
                  <c:pt idx="1">
                    <c:v>135,64</c:v>
                  </c:pt>
                  <c:pt idx="2">
                    <c:v>198,27</c:v>
                  </c:pt>
                  <c:pt idx="3">
                    <c:v>260,91</c:v>
                  </c:pt>
                  <c:pt idx="4">
                    <c:v>323,54</c:v>
                  </c:pt>
                  <c:pt idx="5">
                    <c:v>386,18</c:v>
                  </c:pt>
                  <c:pt idx="6">
                    <c:v>448,81</c:v>
                  </c:pt>
                  <c:pt idx="7">
                    <c:v>511,45</c:v>
                  </c:pt>
                  <c:pt idx="8">
                    <c:v>574,08</c:v>
                  </c:pt>
                  <c:pt idx="9">
                    <c:v>636,72</c:v>
                  </c:pt>
                </c:lvl>
                <c:lvl>
                  <c:pt idx="0">
                    <c:v>10,37</c:v>
                  </c:pt>
                  <c:pt idx="1">
                    <c:v>73,00</c:v>
                  </c:pt>
                  <c:pt idx="2">
                    <c:v>135,64</c:v>
                  </c:pt>
                  <c:pt idx="3">
                    <c:v>198,27</c:v>
                  </c:pt>
                  <c:pt idx="4">
                    <c:v>260,91</c:v>
                  </c:pt>
                  <c:pt idx="5">
                    <c:v>323,54</c:v>
                  </c:pt>
                  <c:pt idx="6">
                    <c:v>386,18</c:v>
                  </c:pt>
                  <c:pt idx="7">
                    <c:v>448,81</c:v>
                  </c:pt>
                  <c:pt idx="8">
                    <c:v>511,45</c:v>
                  </c:pt>
                  <c:pt idx="9">
                    <c:v>574,08</c:v>
                  </c:pt>
                </c:lvl>
              </c:multiLvlStrCache>
            </c:multiLvlStrRef>
          </c:cat>
          <c:val>
            <c:numRef>
              <c:f>'ДЗ2-3'!$M$5:$M$14</c:f>
              <c:numCache>
                <c:formatCode>General</c:formatCode>
                <c:ptCount val="10"/>
                <c:pt idx="0">
                  <c:v>11</c:v>
                </c:pt>
                <c:pt idx="1">
                  <c:v>82</c:v>
                </c:pt>
                <c:pt idx="2">
                  <c:v>92</c:v>
                </c:pt>
                <c:pt idx="3">
                  <c:v>67</c:v>
                </c:pt>
                <c:pt idx="4">
                  <c:v>31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9-4E17-8B6F-550DFEA50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99057215"/>
        <c:axId val="1"/>
      </c:barChart>
      <c:catAx>
        <c:axId val="10990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Ширина</a:t>
                </a:r>
                <a:r>
                  <a:rPr lang="ru-RU" baseline="0"/>
                  <a:t> интервала</a:t>
                </a:r>
                <a:endParaRPr lang="ru-RU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людей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05721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 b="1"/>
              <a:t>ОГИВА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ряд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'ДЗ2-3'!$O$5:$O$14</c:f>
              <c:numCache>
                <c:formatCode>General</c:formatCode>
                <c:ptCount val="10"/>
                <c:pt idx="0">
                  <c:v>11</c:v>
                </c:pt>
                <c:pt idx="1">
                  <c:v>93</c:v>
                </c:pt>
                <c:pt idx="2">
                  <c:v>185</c:v>
                </c:pt>
                <c:pt idx="3">
                  <c:v>252</c:v>
                </c:pt>
                <c:pt idx="4">
                  <c:v>283</c:v>
                </c:pt>
                <c:pt idx="5">
                  <c:v>292</c:v>
                </c:pt>
                <c:pt idx="6">
                  <c:v>296</c:v>
                </c:pt>
                <c:pt idx="7">
                  <c:v>297</c:v>
                </c:pt>
                <c:pt idx="8">
                  <c:v>299</c:v>
                </c:pt>
                <c:pt idx="9">
                  <c:v>300</c:v>
                </c:pt>
              </c:numCache>
            </c:numRef>
          </c:xVal>
          <c:yVal>
            <c:numRef>
              <c:f>'ДЗ2-3'!$N$5:$N$14</c:f>
              <c:numCache>
                <c:formatCode>0.00</c:formatCode>
                <c:ptCount val="10"/>
                <c:pt idx="0">
                  <c:v>41.685499999999998</c:v>
                </c:pt>
                <c:pt idx="1">
                  <c:v>104.32043946362711</c:v>
                </c:pt>
                <c:pt idx="2">
                  <c:v>166.95537892725423</c:v>
                </c:pt>
                <c:pt idx="3">
                  <c:v>229.59031839088135</c:v>
                </c:pt>
                <c:pt idx="4">
                  <c:v>292.22525785450847</c:v>
                </c:pt>
                <c:pt idx="5">
                  <c:v>354.86019731813559</c:v>
                </c:pt>
                <c:pt idx="6">
                  <c:v>417.49513678176271</c:v>
                </c:pt>
                <c:pt idx="7">
                  <c:v>480.13007624538983</c:v>
                </c:pt>
                <c:pt idx="8">
                  <c:v>542.76501570901701</c:v>
                </c:pt>
                <c:pt idx="9">
                  <c:v>605.39995517264401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90-4165-AE72-96C9D226D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011583"/>
        <c:axId val="1"/>
      </c:scatterChart>
      <c:valAx>
        <c:axId val="110101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накопленные</a:t>
                </a:r>
                <a:r>
                  <a:rPr lang="ru-RU" baseline="0"/>
                  <a:t> частоты</a:t>
                </a:r>
                <a:endParaRPr lang="ru-RU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 интервалов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101158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ИВР</a:t>
            </a:r>
            <a:r>
              <a:rPr lang="ru-RU" baseline="0"/>
              <a:t> при подобранной ширине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'ДЗ2-3'!$L$79:$M$83</c:f>
              <c:multiLvlStrCache>
                <c:ptCount val="5"/>
                <c:lvl>
                  <c:pt idx="0">
                    <c:v>115,69</c:v>
                  </c:pt>
                  <c:pt idx="1">
                    <c:v>263,69</c:v>
                  </c:pt>
                  <c:pt idx="2">
                    <c:v>411,69</c:v>
                  </c:pt>
                  <c:pt idx="3">
                    <c:v>559,69</c:v>
                  </c:pt>
                  <c:pt idx="4">
                    <c:v>707,69</c:v>
                  </c:pt>
                </c:lvl>
                <c:lvl>
                  <c:pt idx="0">
                    <c:v>-32,31</c:v>
                  </c:pt>
                  <c:pt idx="1">
                    <c:v>115,69</c:v>
                  </c:pt>
                  <c:pt idx="2">
                    <c:v>263,69</c:v>
                  </c:pt>
                  <c:pt idx="3">
                    <c:v>411,69</c:v>
                  </c:pt>
                  <c:pt idx="4">
                    <c:v>559,69</c:v>
                  </c:pt>
                </c:lvl>
              </c:multiLvlStrCache>
            </c:multiLvlStrRef>
          </c:cat>
          <c:val>
            <c:numRef>
              <c:f>'ДЗ2-3'!$N$79:$N$83</c:f>
              <c:numCache>
                <c:formatCode>General</c:formatCode>
                <c:ptCount val="5"/>
                <c:pt idx="0">
                  <c:v>55</c:v>
                </c:pt>
                <c:pt idx="1">
                  <c:v>198</c:v>
                </c:pt>
                <c:pt idx="2">
                  <c:v>43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C7-4E19-9F63-B7F1F8DBF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13105776"/>
        <c:axId val="1656544016"/>
      </c:barChart>
      <c:catAx>
        <c:axId val="181310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6544016"/>
        <c:crosses val="autoZero"/>
        <c:auto val="1"/>
        <c:lblAlgn val="ctr"/>
        <c:lblOffset val="100"/>
        <c:noMultiLvlLbl val="0"/>
      </c:catAx>
      <c:valAx>
        <c:axId val="1656544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310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Неранжированные</a:t>
            </a:r>
            <a:r>
              <a:rPr lang="ru-RU" baseline="0"/>
              <a:t> данные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'Исходные данные'!$A$2:$A$301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'Исходные данные'!$B$2:$B$301</c:f>
              <c:numCache>
                <c:formatCode>General</c:formatCode>
                <c:ptCount val="300"/>
                <c:pt idx="0">
                  <c:v>234.80449999999999</c:v>
                </c:pt>
                <c:pt idx="1">
                  <c:v>142.73599999999999</c:v>
                </c:pt>
                <c:pt idx="2">
                  <c:v>166.41399999999999</c:v>
                </c:pt>
                <c:pt idx="3">
                  <c:v>224.036</c:v>
                </c:pt>
                <c:pt idx="4">
                  <c:v>43.669499999999999</c:v>
                </c:pt>
                <c:pt idx="5">
                  <c:v>201.78399999999999</c:v>
                </c:pt>
                <c:pt idx="6">
                  <c:v>128.71950000000001</c:v>
                </c:pt>
                <c:pt idx="7">
                  <c:v>215.57849999999999</c:v>
                </c:pt>
                <c:pt idx="8">
                  <c:v>297.45850000000002</c:v>
                </c:pt>
                <c:pt idx="9">
                  <c:v>129.63200000000001</c:v>
                </c:pt>
                <c:pt idx="10">
                  <c:v>121.96599999999999</c:v>
                </c:pt>
                <c:pt idx="11">
                  <c:v>219.34899999999999</c:v>
                </c:pt>
                <c:pt idx="12">
                  <c:v>152.08799999999999</c:v>
                </c:pt>
                <c:pt idx="13">
                  <c:v>107.1875</c:v>
                </c:pt>
                <c:pt idx="14">
                  <c:v>172.75450000000001</c:v>
                </c:pt>
                <c:pt idx="15">
                  <c:v>324.375</c:v>
                </c:pt>
                <c:pt idx="16">
                  <c:v>123.6645</c:v>
                </c:pt>
                <c:pt idx="17">
                  <c:v>222.87950000000001</c:v>
                </c:pt>
                <c:pt idx="18">
                  <c:v>181.77549999999999</c:v>
                </c:pt>
                <c:pt idx="19">
                  <c:v>224.863</c:v>
                </c:pt>
                <c:pt idx="20">
                  <c:v>222.96199999999999</c:v>
                </c:pt>
                <c:pt idx="21">
                  <c:v>73.551000000000002</c:v>
                </c:pt>
                <c:pt idx="22">
                  <c:v>239.73150000000001</c:v>
                </c:pt>
                <c:pt idx="23">
                  <c:v>145.04</c:v>
                </c:pt>
                <c:pt idx="24">
                  <c:v>76.352999999999994</c:v>
                </c:pt>
                <c:pt idx="25">
                  <c:v>271.512</c:v>
                </c:pt>
                <c:pt idx="26">
                  <c:v>228.39349999999999</c:v>
                </c:pt>
                <c:pt idx="27">
                  <c:v>121.196</c:v>
                </c:pt>
                <c:pt idx="28">
                  <c:v>242.62049999999999</c:v>
                </c:pt>
                <c:pt idx="29">
                  <c:v>261.83199999999999</c:v>
                </c:pt>
                <c:pt idx="30">
                  <c:v>405.36799999999999</c:v>
                </c:pt>
                <c:pt idx="31">
                  <c:v>393.142</c:v>
                </c:pt>
                <c:pt idx="32">
                  <c:v>200.37299999999999</c:v>
                </c:pt>
                <c:pt idx="33">
                  <c:v>196.86949999999999</c:v>
                </c:pt>
                <c:pt idx="34">
                  <c:v>118.705</c:v>
                </c:pt>
                <c:pt idx="35">
                  <c:v>250.6035</c:v>
                </c:pt>
                <c:pt idx="36">
                  <c:v>128.92599999999999</c:v>
                </c:pt>
                <c:pt idx="37">
                  <c:v>380.19900000000001</c:v>
                </c:pt>
                <c:pt idx="38">
                  <c:v>148.9485</c:v>
                </c:pt>
                <c:pt idx="39">
                  <c:v>111.8655</c:v>
                </c:pt>
                <c:pt idx="40">
                  <c:v>256.85300000000001</c:v>
                </c:pt>
                <c:pt idx="41">
                  <c:v>316.94600000000003</c:v>
                </c:pt>
                <c:pt idx="42">
                  <c:v>123.33799999999999</c:v>
                </c:pt>
                <c:pt idx="43">
                  <c:v>234.334</c:v>
                </c:pt>
                <c:pt idx="44">
                  <c:v>162.18299999999999</c:v>
                </c:pt>
                <c:pt idx="45">
                  <c:v>217.42</c:v>
                </c:pt>
                <c:pt idx="46">
                  <c:v>181.702</c:v>
                </c:pt>
                <c:pt idx="47">
                  <c:v>254.53049999999999</c:v>
                </c:pt>
                <c:pt idx="48">
                  <c:v>74.605999999999995</c:v>
                </c:pt>
                <c:pt idx="49">
                  <c:v>235.25049999999999</c:v>
                </c:pt>
                <c:pt idx="50">
                  <c:v>239.73050000000001</c:v>
                </c:pt>
                <c:pt idx="51">
                  <c:v>84.802499999999995</c:v>
                </c:pt>
                <c:pt idx="52">
                  <c:v>63.839500000000001</c:v>
                </c:pt>
                <c:pt idx="53">
                  <c:v>250.535</c:v>
                </c:pt>
                <c:pt idx="54">
                  <c:v>175.26</c:v>
                </c:pt>
                <c:pt idx="55">
                  <c:v>79.370500000000007</c:v>
                </c:pt>
                <c:pt idx="56">
                  <c:v>135.524</c:v>
                </c:pt>
                <c:pt idx="57">
                  <c:v>235.93600000000001</c:v>
                </c:pt>
                <c:pt idx="58">
                  <c:v>198.97550000000001</c:v>
                </c:pt>
                <c:pt idx="59">
                  <c:v>198.08850000000001</c:v>
                </c:pt>
                <c:pt idx="60">
                  <c:v>102.078</c:v>
                </c:pt>
                <c:pt idx="61">
                  <c:v>115.20099999999999</c:v>
                </c:pt>
                <c:pt idx="62">
                  <c:v>131.0378</c:v>
                </c:pt>
                <c:pt idx="63">
                  <c:v>173.05549999999999</c:v>
                </c:pt>
                <c:pt idx="64">
                  <c:v>266.95249999999999</c:v>
                </c:pt>
                <c:pt idx="65">
                  <c:v>112.79289999999999</c:v>
                </c:pt>
                <c:pt idx="66">
                  <c:v>82.355999999999995</c:v>
                </c:pt>
                <c:pt idx="67">
                  <c:v>56.899500000000003</c:v>
                </c:pt>
                <c:pt idx="68">
                  <c:v>51.707500000000003</c:v>
                </c:pt>
                <c:pt idx="69">
                  <c:v>172.36699999999999</c:v>
                </c:pt>
                <c:pt idx="70">
                  <c:v>105.3395</c:v>
                </c:pt>
                <c:pt idx="71">
                  <c:v>190.11850000000001</c:v>
                </c:pt>
                <c:pt idx="72">
                  <c:v>185.339</c:v>
                </c:pt>
                <c:pt idx="73">
                  <c:v>211.39150000000001</c:v>
                </c:pt>
                <c:pt idx="74">
                  <c:v>298.09649999999999</c:v>
                </c:pt>
                <c:pt idx="75">
                  <c:v>114.97750000000001</c:v>
                </c:pt>
                <c:pt idx="76">
                  <c:v>41.685499999999998</c:v>
                </c:pt>
                <c:pt idx="77">
                  <c:v>125.0065</c:v>
                </c:pt>
                <c:pt idx="78">
                  <c:v>107.7295</c:v>
                </c:pt>
                <c:pt idx="79">
                  <c:v>236.48949999999999</c:v>
                </c:pt>
                <c:pt idx="80">
                  <c:v>325.16000000000003</c:v>
                </c:pt>
                <c:pt idx="81">
                  <c:v>272.02100000000002</c:v>
                </c:pt>
                <c:pt idx="82">
                  <c:v>225.13800000000001</c:v>
                </c:pt>
                <c:pt idx="83">
                  <c:v>142.11349999999999</c:v>
                </c:pt>
                <c:pt idx="84">
                  <c:v>140.11250000000001</c:v>
                </c:pt>
                <c:pt idx="85">
                  <c:v>298.3845</c:v>
                </c:pt>
                <c:pt idx="86">
                  <c:v>298.87299999999999</c:v>
                </c:pt>
                <c:pt idx="87">
                  <c:v>127.82899999999999</c:v>
                </c:pt>
                <c:pt idx="88">
                  <c:v>258.68650000000002</c:v>
                </c:pt>
                <c:pt idx="89">
                  <c:v>271.18599999999998</c:v>
                </c:pt>
                <c:pt idx="90">
                  <c:v>251.68049999999999</c:v>
                </c:pt>
                <c:pt idx="91">
                  <c:v>84.846000000000004</c:v>
                </c:pt>
                <c:pt idx="92">
                  <c:v>219.33750000000001</c:v>
                </c:pt>
                <c:pt idx="93">
                  <c:v>109.3895</c:v>
                </c:pt>
                <c:pt idx="94">
                  <c:v>182.83250000000001</c:v>
                </c:pt>
                <c:pt idx="95">
                  <c:v>113.581</c:v>
                </c:pt>
                <c:pt idx="96">
                  <c:v>196.13550000000001</c:v>
                </c:pt>
                <c:pt idx="97">
                  <c:v>127.4755</c:v>
                </c:pt>
                <c:pt idx="98">
                  <c:v>173.29249999999999</c:v>
                </c:pt>
                <c:pt idx="99">
                  <c:v>244.89500000000001</c:v>
                </c:pt>
                <c:pt idx="100">
                  <c:v>168.501</c:v>
                </c:pt>
                <c:pt idx="101">
                  <c:v>228.44800000000001</c:v>
                </c:pt>
                <c:pt idx="102">
                  <c:v>77.649000000000001</c:v>
                </c:pt>
                <c:pt idx="103">
                  <c:v>302.36250000000001</c:v>
                </c:pt>
                <c:pt idx="104">
                  <c:v>189.542</c:v>
                </c:pt>
                <c:pt idx="105">
                  <c:v>387.69400000000002</c:v>
                </c:pt>
                <c:pt idx="106">
                  <c:v>62.533000000000001</c:v>
                </c:pt>
                <c:pt idx="107">
                  <c:v>91.721000000000004</c:v>
                </c:pt>
                <c:pt idx="108">
                  <c:v>354.14</c:v>
                </c:pt>
                <c:pt idx="109">
                  <c:v>176.39250000000001</c:v>
                </c:pt>
                <c:pt idx="110">
                  <c:v>142.279</c:v>
                </c:pt>
                <c:pt idx="111">
                  <c:v>530.50400000000002</c:v>
                </c:pt>
                <c:pt idx="112">
                  <c:v>118.2915</c:v>
                </c:pt>
                <c:pt idx="113">
                  <c:v>138.17250000000001</c:v>
                </c:pt>
                <c:pt idx="114">
                  <c:v>205.988</c:v>
                </c:pt>
                <c:pt idx="115">
                  <c:v>119.777</c:v>
                </c:pt>
                <c:pt idx="116">
                  <c:v>93.405500000000004</c:v>
                </c:pt>
                <c:pt idx="117">
                  <c:v>145.97300000000001</c:v>
                </c:pt>
                <c:pt idx="118">
                  <c:v>196.28</c:v>
                </c:pt>
                <c:pt idx="119">
                  <c:v>279.92349999999999</c:v>
                </c:pt>
                <c:pt idx="120">
                  <c:v>260.1585</c:v>
                </c:pt>
                <c:pt idx="121">
                  <c:v>224.4605</c:v>
                </c:pt>
                <c:pt idx="122">
                  <c:v>193.92250000000001</c:v>
                </c:pt>
                <c:pt idx="123">
                  <c:v>91.993499999999997</c:v>
                </c:pt>
                <c:pt idx="124">
                  <c:v>131.4605</c:v>
                </c:pt>
                <c:pt idx="125">
                  <c:v>128.07849999999999</c:v>
                </c:pt>
                <c:pt idx="126">
                  <c:v>155.73349999999999</c:v>
                </c:pt>
                <c:pt idx="127">
                  <c:v>103.9525</c:v>
                </c:pt>
                <c:pt idx="128">
                  <c:v>72.933000000000007</c:v>
                </c:pt>
                <c:pt idx="129">
                  <c:v>174.21250000000001</c:v>
                </c:pt>
                <c:pt idx="130">
                  <c:v>236.55500000000001</c:v>
                </c:pt>
                <c:pt idx="131">
                  <c:v>149.3065</c:v>
                </c:pt>
                <c:pt idx="132">
                  <c:v>118.416</c:v>
                </c:pt>
                <c:pt idx="133">
                  <c:v>224.25049999999999</c:v>
                </c:pt>
                <c:pt idx="134">
                  <c:v>82.349000000000004</c:v>
                </c:pt>
                <c:pt idx="135">
                  <c:v>140.66399999999999</c:v>
                </c:pt>
                <c:pt idx="136">
                  <c:v>257.84899999999999</c:v>
                </c:pt>
                <c:pt idx="137">
                  <c:v>141.98650000000001</c:v>
                </c:pt>
                <c:pt idx="138">
                  <c:v>194.792</c:v>
                </c:pt>
                <c:pt idx="139">
                  <c:v>226.79849999999999</c:v>
                </c:pt>
                <c:pt idx="140">
                  <c:v>104.322</c:v>
                </c:pt>
                <c:pt idx="141">
                  <c:v>178.64850000000001</c:v>
                </c:pt>
                <c:pt idx="142">
                  <c:v>53.966000000000001</c:v>
                </c:pt>
                <c:pt idx="143">
                  <c:v>268.59399999999999</c:v>
                </c:pt>
                <c:pt idx="144">
                  <c:v>253.52950000000001</c:v>
                </c:pt>
                <c:pt idx="145">
                  <c:v>108.4575</c:v>
                </c:pt>
                <c:pt idx="146">
                  <c:v>171.358</c:v>
                </c:pt>
                <c:pt idx="147">
                  <c:v>140.035</c:v>
                </c:pt>
                <c:pt idx="148">
                  <c:v>145.96250000000001</c:v>
                </c:pt>
                <c:pt idx="149">
                  <c:v>213.66900000000001</c:v>
                </c:pt>
                <c:pt idx="150">
                  <c:v>164.31299999999999</c:v>
                </c:pt>
                <c:pt idx="151">
                  <c:v>284.322</c:v>
                </c:pt>
                <c:pt idx="152">
                  <c:v>114.67700000000001</c:v>
                </c:pt>
                <c:pt idx="153">
                  <c:v>260.19549999999998</c:v>
                </c:pt>
                <c:pt idx="154">
                  <c:v>254.11099999999999</c:v>
                </c:pt>
                <c:pt idx="155">
                  <c:v>115.5115</c:v>
                </c:pt>
                <c:pt idx="156">
                  <c:v>173.107</c:v>
                </c:pt>
                <c:pt idx="157">
                  <c:v>160.46100000000001</c:v>
                </c:pt>
                <c:pt idx="158">
                  <c:v>134.047</c:v>
                </c:pt>
                <c:pt idx="159">
                  <c:v>153.48099999999999</c:v>
                </c:pt>
                <c:pt idx="160">
                  <c:v>293.8845</c:v>
                </c:pt>
                <c:pt idx="161">
                  <c:v>619.73199999999997</c:v>
                </c:pt>
                <c:pt idx="162">
                  <c:v>322.13350000000003</c:v>
                </c:pt>
                <c:pt idx="163">
                  <c:v>142.57650000000001</c:v>
                </c:pt>
                <c:pt idx="164">
                  <c:v>221.7655</c:v>
                </c:pt>
                <c:pt idx="165">
                  <c:v>127.0125</c:v>
                </c:pt>
                <c:pt idx="166">
                  <c:v>108.583</c:v>
                </c:pt>
                <c:pt idx="167">
                  <c:v>295.05399999999997</c:v>
                </c:pt>
                <c:pt idx="168">
                  <c:v>255.7</c:v>
                </c:pt>
                <c:pt idx="169">
                  <c:v>189.624</c:v>
                </c:pt>
                <c:pt idx="170">
                  <c:v>335.62650000000002</c:v>
                </c:pt>
                <c:pt idx="171">
                  <c:v>212.32599999999999</c:v>
                </c:pt>
                <c:pt idx="172">
                  <c:v>145.83750000000001</c:v>
                </c:pt>
                <c:pt idx="173">
                  <c:v>125.5685</c:v>
                </c:pt>
                <c:pt idx="174">
                  <c:v>245.1875</c:v>
                </c:pt>
                <c:pt idx="175">
                  <c:v>150.2835</c:v>
                </c:pt>
                <c:pt idx="176">
                  <c:v>71.658500000000004</c:v>
                </c:pt>
                <c:pt idx="177">
                  <c:v>271.173</c:v>
                </c:pt>
                <c:pt idx="178">
                  <c:v>176.75299999999999</c:v>
                </c:pt>
                <c:pt idx="179">
                  <c:v>188.66499999999999</c:v>
                </c:pt>
                <c:pt idx="180">
                  <c:v>120.491</c:v>
                </c:pt>
                <c:pt idx="181">
                  <c:v>245.32300000000001</c:v>
                </c:pt>
                <c:pt idx="182">
                  <c:v>268.20800000000003</c:v>
                </c:pt>
                <c:pt idx="183">
                  <c:v>155.03200000000001</c:v>
                </c:pt>
                <c:pt idx="184">
                  <c:v>104.669</c:v>
                </c:pt>
                <c:pt idx="185">
                  <c:v>183.84649999999999</c:v>
                </c:pt>
                <c:pt idx="186">
                  <c:v>481.86950000000002</c:v>
                </c:pt>
                <c:pt idx="187">
                  <c:v>129.923</c:v>
                </c:pt>
                <c:pt idx="188">
                  <c:v>128.0615</c:v>
                </c:pt>
                <c:pt idx="189">
                  <c:v>154.55850000000001</c:v>
                </c:pt>
                <c:pt idx="190">
                  <c:v>136.90299999999999</c:v>
                </c:pt>
                <c:pt idx="191">
                  <c:v>267.94450000000001</c:v>
                </c:pt>
                <c:pt idx="192">
                  <c:v>179.07650000000001</c:v>
                </c:pt>
                <c:pt idx="193">
                  <c:v>359.44850000000002</c:v>
                </c:pt>
                <c:pt idx="194">
                  <c:v>107.5885</c:v>
                </c:pt>
                <c:pt idx="195">
                  <c:v>175.50649999999999</c:v>
                </c:pt>
                <c:pt idx="196">
                  <c:v>221.99850000000001</c:v>
                </c:pt>
                <c:pt idx="197">
                  <c:v>238.54650000000001</c:v>
                </c:pt>
                <c:pt idx="198">
                  <c:v>224.89449999999999</c:v>
                </c:pt>
                <c:pt idx="199">
                  <c:v>227.965</c:v>
                </c:pt>
                <c:pt idx="200">
                  <c:v>190.35499999999999</c:v>
                </c:pt>
                <c:pt idx="201">
                  <c:v>211.31049999999999</c:v>
                </c:pt>
                <c:pt idx="202">
                  <c:v>195.922</c:v>
                </c:pt>
                <c:pt idx="203">
                  <c:v>180.24100000000001</c:v>
                </c:pt>
                <c:pt idx="204">
                  <c:v>154.114</c:v>
                </c:pt>
                <c:pt idx="205">
                  <c:v>58.926499999999997</c:v>
                </c:pt>
                <c:pt idx="206">
                  <c:v>166.5745</c:v>
                </c:pt>
                <c:pt idx="207">
                  <c:v>135.94450000000001</c:v>
                </c:pt>
                <c:pt idx="208">
                  <c:v>85.149000000000001</c:v>
                </c:pt>
                <c:pt idx="209">
                  <c:v>123.0885</c:v>
                </c:pt>
                <c:pt idx="210">
                  <c:v>297.79000000000002</c:v>
                </c:pt>
                <c:pt idx="211">
                  <c:v>135.768</c:v>
                </c:pt>
                <c:pt idx="212">
                  <c:v>174.501</c:v>
                </c:pt>
                <c:pt idx="213">
                  <c:v>119.627</c:v>
                </c:pt>
                <c:pt idx="214">
                  <c:v>145.62200000000001</c:v>
                </c:pt>
                <c:pt idx="215">
                  <c:v>135.40799999999999</c:v>
                </c:pt>
                <c:pt idx="216">
                  <c:v>205.57300000000001</c:v>
                </c:pt>
                <c:pt idx="217">
                  <c:v>114.5035</c:v>
                </c:pt>
                <c:pt idx="218">
                  <c:v>193.87350000000001</c:v>
                </c:pt>
                <c:pt idx="219">
                  <c:v>111.46299999999999</c:v>
                </c:pt>
                <c:pt idx="220">
                  <c:v>89.858000000000004</c:v>
                </c:pt>
                <c:pt idx="221">
                  <c:v>243.541</c:v>
                </c:pt>
                <c:pt idx="222">
                  <c:v>198.63200000000001</c:v>
                </c:pt>
                <c:pt idx="223">
                  <c:v>189.3015</c:v>
                </c:pt>
                <c:pt idx="224">
                  <c:v>180.56800000000001</c:v>
                </c:pt>
                <c:pt idx="225">
                  <c:v>167.68950000000001</c:v>
                </c:pt>
                <c:pt idx="226">
                  <c:v>133.85249999999999</c:v>
                </c:pt>
                <c:pt idx="227">
                  <c:v>156.73599999999999</c:v>
                </c:pt>
                <c:pt idx="228">
                  <c:v>405.85149999999999</c:v>
                </c:pt>
                <c:pt idx="229">
                  <c:v>123.51349999999999</c:v>
                </c:pt>
                <c:pt idx="230">
                  <c:v>201.441</c:v>
                </c:pt>
                <c:pt idx="231">
                  <c:v>174.18100000000001</c:v>
                </c:pt>
                <c:pt idx="232">
                  <c:v>84.034999999999997</c:v>
                </c:pt>
                <c:pt idx="233">
                  <c:v>139.905</c:v>
                </c:pt>
                <c:pt idx="234">
                  <c:v>260.18349999999998</c:v>
                </c:pt>
                <c:pt idx="235">
                  <c:v>271.31299999999999</c:v>
                </c:pt>
                <c:pt idx="236">
                  <c:v>283.13200000000001</c:v>
                </c:pt>
                <c:pt idx="237">
                  <c:v>144.6575</c:v>
                </c:pt>
                <c:pt idx="238">
                  <c:v>221.45349999999999</c:v>
                </c:pt>
                <c:pt idx="239">
                  <c:v>297.95</c:v>
                </c:pt>
                <c:pt idx="240">
                  <c:v>299.82100000000003</c:v>
                </c:pt>
                <c:pt idx="241">
                  <c:v>121.387</c:v>
                </c:pt>
                <c:pt idx="242">
                  <c:v>129.93350000000001</c:v>
                </c:pt>
                <c:pt idx="243">
                  <c:v>112.932</c:v>
                </c:pt>
                <c:pt idx="244">
                  <c:v>250.02099999999999</c:v>
                </c:pt>
                <c:pt idx="245">
                  <c:v>82.744</c:v>
                </c:pt>
                <c:pt idx="246">
                  <c:v>276.80349999999999</c:v>
                </c:pt>
                <c:pt idx="247">
                  <c:v>93.9345</c:v>
                </c:pt>
                <c:pt idx="248">
                  <c:v>143.0795</c:v>
                </c:pt>
                <c:pt idx="249">
                  <c:v>291.33499999999998</c:v>
                </c:pt>
                <c:pt idx="250">
                  <c:v>124.0675</c:v>
                </c:pt>
                <c:pt idx="251">
                  <c:v>144.70050000000001</c:v>
                </c:pt>
                <c:pt idx="252">
                  <c:v>66.960499999999996</c:v>
                </c:pt>
                <c:pt idx="253">
                  <c:v>187.78149999999999</c:v>
                </c:pt>
                <c:pt idx="254">
                  <c:v>86.459000000000003</c:v>
                </c:pt>
                <c:pt idx="255">
                  <c:v>119.8265</c:v>
                </c:pt>
                <c:pt idx="256">
                  <c:v>176.45849999999999</c:v>
                </c:pt>
                <c:pt idx="257">
                  <c:v>118.14400000000001</c:v>
                </c:pt>
                <c:pt idx="258">
                  <c:v>242.5735</c:v>
                </c:pt>
                <c:pt idx="259">
                  <c:v>103.151</c:v>
                </c:pt>
                <c:pt idx="260">
                  <c:v>329.80599999999998</c:v>
                </c:pt>
                <c:pt idx="261">
                  <c:v>147.38749999999999</c:v>
                </c:pt>
                <c:pt idx="262">
                  <c:v>313.41199999999998</c:v>
                </c:pt>
                <c:pt idx="263">
                  <c:v>283.73450000000003</c:v>
                </c:pt>
                <c:pt idx="264">
                  <c:v>347.29199999999997</c:v>
                </c:pt>
                <c:pt idx="265">
                  <c:v>243.44</c:v>
                </c:pt>
                <c:pt idx="266">
                  <c:v>235.48650000000001</c:v>
                </c:pt>
                <c:pt idx="267">
                  <c:v>175.31450000000001</c:v>
                </c:pt>
                <c:pt idx="268">
                  <c:v>171.09549999999999</c:v>
                </c:pt>
                <c:pt idx="269">
                  <c:v>160.85550000000001</c:v>
                </c:pt>
                <c:pt idx="270">
                  <c:v>351.15449999999998</c:v>
                </c:pt>
                <c:pt idx="271">
                  <c:v>185.63300000000001</c:v>
                </c:pt>
                <c:pt idx="272">
                  <c:v>131.339</c:v>
                </c:pt>
                <c:pt idx="273">
                  <c:v>144.87899999999999</c:v>
                </c:pt>
                <c:pt idx="274">
                  <c:v>143.62100000000001</c:v>
                </c:pt>
                <c:pt idx="275">
                  <c:v>149.33099999999999</c:v>
                </c:pt>
                <c:pt idx="276">
                  <c:v>242.232</c:v>
                </c:pt>
                <c:pt idx="277">
                  <c:v>191.1455</c:v>
                </c:pt>
                <c:pt idx="278">
                  <c:v>315.47550000000001</c:v>
                </c:pt>
                <c:pt idx="279">
                  <c:v>101.6105</c:v>
                </c:pt>
                <c:pt idx="280">
                  <c:v>117.3985</c:v>
                </c:pt>
                <c:pt idx="281">
                  <c:v>148.62950000000001</c:v>
                </c:pt>
                <c:pt idx="282">
                  <c:v>226.5795</c:v>
                </c:pt>
                <c:pt idx="283">
                  <c:v>204.9735</c:v>
                </c:pt>
                <c:pt idx="284">
                  <c:v>110.3955</c:v>
                </c:pt>
                <c:pt idx="285">
                  <c:v>135.999</c:v>
                </c:pt>
                <c:pt idx="286">
                  <c:v>85.014499999999998</c:v>
                </c:pt>
                <c:pt idx="287">
                  <c:v>149.751</c:v>
                </c:pt>
                <c:pt idx="288">
                  <c:v>196.21850000000001</c:v>
                </c:pt>
                <c:pt idx="289">
                  <c:v>117.685</c:v>
                </c:pt>
                <c:pt idx="290">
                  <c:v>163.58250000000001</c:v>
                </c:pt>
                <c:pt idx="291">
                  <c:v>309.89299999999997</c:v>
                </c:pt>
                <c:pt idx="292">
                  <c:v>174.2645</c:v>
                </c:pt>
                <c:pt idx="293">
                  <c:v>172.52350000000001</c:v>
                </c:pt>
                <c:pt idx="294">
                  <c:v>221.02799999999999</c:v>
                </c:pt>
                <c:pt idx="295">
                  <c:v>214.178</c:v>
                </c:pt>
                <c:pt idx="296">
                  <c:v>567.58500000000004</c:v>
                </c:pt>
                <c:pt idx="297">
                  <c:v>126.88549999999999</c:v>
                </c:pt>
                <c:pt idx="298">
                  <c:v>95.354500000000002</c:v>
                </c:pt>
                <c:pt idx="299">
                  <c:v>202.6525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78-489B-AD53-BC6D8FC56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332623"/>
        <c:axId val="1749733887"/>
      </c:scatterChart>
      <c:valAx>
        <c:axId val="108833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Нумерация домохозяйств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9733887"/>
        <c:crosses val="autoZero"/>
        <c:crossBetween val="midCat"/>
      </c:valAx>
      <c:valAx>
        <c:axId val="174973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тыс.</a:t>
                </a:r>
                <a:r>
                  <a:rPr lang="ru-RU" baseline="0"/>
                  <a:t> руб.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33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данные'!$C$1</c:f>
              <c:strCache>
                <c:ptCount val="1"/>
                <c:pt idx="0">
                  <c:v>Ранжированные данные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'Исходные данные'!$C$2:$C$452</c:f>
              <c:numCache>
                <c:formatCode>General</c:formatCode>
                <c:ptCount val="451"/>
                <c:pt idx="0">
                  <c:v>41.685499999999998</c:v>
                </c:pt>
                <c:pt idx="1">
                  <c:v>43.669499999999999</c:v>
                </c:pt>
                <c:pt idx="2">
                  <c:v>51.707500000000003</c:v>
                </c:pt>
                <c:pt idx="3">
                  <c:v>53.966000000000001</c:v>
                </c:pt>
                <c:pt idx="4">
                  <c:v>56.899500000000003</c:v>
                </c:pt>
                <c:pt idx="5">
                  <c:v>58.926499999999997</c:v>
                </c:pt>
                <c:pt idx="6">
                  <c:v>62.533000000000001</c:v>
                </c:pt>
                <c:pt idx="7">
                  <c:v>63.839500000000001</c:v>
                </c:pt>
                <c:pt idx="8">
                  <c:v>66.960499999999996</c:v>
                </c:pt>
                <c:pt idx="9">
                  <c:v>71.658500000000004</c:v>
                </c:pt>
                <c:pt idx="10">
                  <c:v>72.933000000000007</c:v>
                </c:pt>
                <c:pt idx="11">
                  <c:v>73.551000000000002</c:v>
                </c:pt>
                <c:pt idx="12">
                  <c:v>74.605999999999995</c:v>
                </c:pt>
                <c:pt idx="13">
                  <c:v>76.352999999999994</c:v>
                </c:pt>
                <c:pt idx="14">
                  <c:v>77.649000000000001</c:v>
                </c:pt>
                <c:pt idx="15">
                  <c:v>79.370500000000007</c:v>
                </c:pt>
                <c:pt idx="16">
                  <c:v>82.349000000000004</c:v>
                </c:pt>
                <c:pt idx="17">
                  <c:v>82.355999999999995</c:v>
                </c:pt>
                <c:pt idx="18">
                  <c:v>82.744</c:v>
                </c:pt>
                <c:pt idx="19">
                  <c:v>84.034999999999997</c:v>
                </c:pt>
                <c:pt idx="20">
                  <c:v>84.802499999999995</c:v>
                </c:pt>
                <c:pt idx="21">
                  <c:v>84.846000000000004</c:v>
                </c:pt>
                <c:pt idx="22">
                  <c:v>85.014499999999998</c:v>
                </c:pt>
                <c:pt idx="23">
                  <c:v>85.149000000000001</c:v>
                </c:pt>
                <c:pt idx="24">
                  <c:v>86.459000000000003</c:v>
                </c:pt>
                <c:pt idx="25">
                  <c:v>89.858000000000004</c:v>
                </c:pt>
                <c:pt idx="26">
                  <c:v>91.721000000000004</c:v>
                </c:pt>
                <c:pt idx="27">
                  <c:v>91.993499999999997</c:v>
                </c:pt>
                <c:pt idx="28">
                  <c:v>93.405500000000004</c:v>
                </c:pt>
                <c:pt idx="29">
                  <c:v>93.9345</c:v>
                </c:pt>
                <c:pt idx="30">
                  <c:v>95.354500000000002</c:v>
                </c:pt>
                <c:pt idx="31">
                  <c:v>101.6105</c:v>
                </c:pt>
                <c:pt idx="32">
                  <c:v>102.078</c:v>
                </c:pt>
                <c:pt idx="33">
                  <c:v>103.151</c:v>
                </c:pt>
                <c:pt idx="34">
                  <c:v>103.9525</c:v>
                </c:pt>
                <c:pt idx="35">
                  <c:v>104.322</c:v>
                </c:pt>
                <c:pt idx="36">
                  <c:v>104.669</c:v>
                </c:pt>
                <c:pt idx="37">
                  <c:v>105.3395</c:v>
                </c:pt>
                <c:pt idx="38">
                  <c:v>107.1875</c:v>
                </c:pt>
                <c:pt idx="39">
                  <c:v>107.5885</c:v>
                </c:pt>
                <c:pt idx="40">
                  <c:v>107.7295</c:v>
                </c:pt>
                <c:pt idx="41">
                  <c:v>108.4575</c:v>
                </c:pt>
                <c:pt idx="42">
                  <c:v>108.583</c:v>
                </c:pt>
                <c:pt idx="43">
                  <c:v>109.3895</c:v>
                </c:pt>
                <c:pt idx="44">
                  <c:v>110.3955</c:v>
                </c:pt>
                <c:pt idx="45">
                  <c:v>111.46299999999999</c:v>
                </c:pt>
                <c:pt idx="46">
                  <c:v>111.8655</c:v>
                </c:pt>
                <c:pt idx="47">
                  <c:v>112.79289999999999</c:v>
                </c:pt>
                <c:pt idx="48">
                  <c:v>112.932</c:v>
                </c:pt>
                <c:pt idx="49">
                  <c:v>113.581</c:v>
                </c:pt>
                <c:pt idx="50">
                  <c:v>114.5035</c:v>
                </c:pt>
                <c:pt idx="51">
                  <c:v>114.67700000000001</c:v>
                </c:pt>
                <c:pt idx="52">
                  <c:v>114.97750000000001</c:v>
                </c:pt>
                <c:pt idx="53">
                  <c:v>115.20099999999999</c:v>
                </c:pt>
                <c:pt idx="54">
                  <c:v>115.5115</c:v>
                </c:pt>
                <c:pt idx="55">
                  <c:v>117.3985</c:v>
                </c:pt>
                <c:pt idx="56">
                  <c:v>117.685</c:v>
                </c:pt>
                <c:pt idx="57">
                  <c:v>118.14400000000001</c:v>
                </c:pt>
                <c:pt idx="58">
                  <c:v>118.2915</c:v>
                </c:pt>
                <c:pt idx="59">
                  <c:v>118.416</c:v>
                </c:pt>
                <c:pt idx="60">
                  <c:v>118.705</c:v>
                </c:pt>
                <c:pt idx="61">
                  <c:v>119.627</c:v>
                </c:pt>
                <c:pt idx="62">
                  <c:v>119.777</c:v>
                </c:pt>
                <c:pt idx="63">
                  <c:v>119.8265</c:v>
                </c:pt>
                <c:pt idx="64">
                  <c:v>120.491</c:v>
                </c:pt>
                <c:pt idx="65">
                  <c:v>121.196</c:v>
                </c:pt>
                <c:pt idx="66">
                  <c:v>121.387</c:v>
                </c:pt>
                <c:pt idx="67">
                  <c:v>121.96599999999999</c:v>
                </c:pt>
                <c:pt idx="68">
                  <c:v>123.0885</c:v>
                </c:pt>
                <c:pt idx="69">
                  <c:v>123.33799999999999</c:v>
                </c:pt>
                <c:pt idx="70">
                  <c:v>123.51349999999999</c:v>
                </c:pt>
                <c:pt idx="71">
                  <c:v>123.6645</c:v>
                </c:pt>
                <c:pt idx="72">
                  <c:v>124.0675</c:v>
                </c:pt>
                <c:pt idx="73">
                  <c:v>125.0065</c:v>
                </c:pt>
                <c:pt idx="74">
                  <c:v>125.5685</c:v>
                </c:pt>
                <c:pt idx="75">
                  <c:v>126.88549999999999</c:v>
                </c:pt>
                <c:pt idx="76">
                  <c:v>127.0125</c:v>
                </c:pt>
                <c:pt idx="77">
                  <c:v>127.4755</c:v>
                </c:pt>
                <c:pt idx="78">
                  <c:v>127.82899999999999</c:v>
                </c:pt>
                <c:pt idx="79">
                  <c:v>128.0615</c:v>
                </c:pt>
                <c:pt idx="80">
                  <c:v>128.07849999999999</c:v>
                </c:pt>
                <c:pt idx="81">
                  <c:v>128.71950000000001</c:v>
                </c:pt>
                <c:pt idx="82">
                  <c:v>128.92599999999999</c:v>
                </c:pt>
                <c:pt idx="83">
                  <c:v>129.63200000000001</c:v>
                </c:pt>
                <c:pt idx="84">
                  <c:v>129.923</c:v>
                </c:pt>
                <c:pt idx="85">
                  <c:v>129.93350000000001</c:v>
                </c:pt>
                <c:pt idx="86">
                  <c:v>131.0378</c:v>
                </c:pt>
                <c:pt idx="87">
                  <c:v>131.339</c:v>
                </c:pt>
                <c:pt idx="88">
                  <c:v>131.4605</c:v>
                </c:pt>
                <c:pt idx="89">
                  <c:v>133.85249999999999</c:v>
                </c:pt>
                <c:pt idx="90">
                  <c:v>134.047</c:v>
                </c:pt>
                <c:pt idx="91">
                  <c:v>135.40799999999999</c:v>
                </c:pt>
                <c:pt idx="92">
                  <c:v>135.524</c:v>
                </c:pt>
                <c:pt idx="93">
                  <c:v>135.768</c:v>
                </c:pt>
                <c:pt idx="94">
                  <c:v>135.94450000000001</c:v>
                </c:pt>
                <c:pt idx="95">
                  <c:v>135.999</c:v>
                </c:pt>
                <c:pt idx="96">
                  <c:v>136.90299999999999</c:v>
                </c:pt>
                <c:pt idx="97">
                  <c:v>138.17250000000001</c:v>
                </c:pt>
                <c:pt idx="98">
                  <c:v>139.905</c:v>
                </c:pt>
                <c:pt idx="99">
                  <c:v>140.035</c:v>
                </c:pt>
                <c:pt idx="100">
                  <c:v>140.11250000000001</c:v>
                </c:pt>
                <c:pt idx="101">
                  <c:v>140.66399999999999</c:v>
                </c:pt>
                <c:pt idx="102">
                  <c:v>141.98650000000001</c:v>
                </c:pt>
                <c:pt idx="103">
                  <c:v>142.11349999999999</c:v>
                </c:pt>
                <c:pt idx="104">
                  <c:v>142.279</c:v>
                </c:pt>
                <c:pt idx="105">
                  <c:v>142.57650000000001</c:v>
                </c:pt>
                <c:pt idx="106">
                  <c:v>142.73599999999999</c:v>
                </c:pt>
                <c:pt idx="107">
                  <c:v>143.0795</c:v>
                </c:pt>
                <c:pt idx="108">
                  <c:v>143.62100000000001</c:v>
                </c:pt>
                <c:pt idx="109">
                  <c:v>144.6575</c:v>
                </c:pt>
                <c:pt idx="110">
                  <c:v>144.70050000000001</c:v>
                </c:pt>
                <c:pt idx="111">
                  <c:v>144.87899999999999</c:v>
                </c:pt>
                <c:pt idx="112">
                  <c:v>145.04</c:v>
                </c:pt>
                <c:pt idx="113">
                  <c:v>145.62200000000001</c:v>
                </c:pt>
                <c:pt idx="114">
                  <c:v>145.83750000000001</c:v>
                </c:pt>
                <c:pt idx="115">
                  <c:v>145.96250000000001</c:v>
                </c:pt>
                <c:pt idx="116">
                  <c:v>145.97300000000001</c:v>
                </c:pt>
                <c:pt idx="117">
                  <c:v>147.38749999999999</c:v>
                </c:pt>
                <c:pt idx="118">
                  <c:v>148.62950000000001</c:v>
                </c:pt>
                <c:pt idx="119">
                  <c:v>148.9485</c:v>
                </c:pt>
                <c:pt idx="120">
                  <c:v>149.3065</c:v>
                </c:pt>
                <c:pt idx="121">
                  <c:v>149.33099999999999</c:v>
                </c:pt>
                <c:pt idx="122">
                  <c:v>149.751</c:v>
                </c:pt>
                <c:pt idx="123">
                  <c:v>150.2835</c:v>
                </c:pt>
                <c:pt idx="124">
                  <c:v>152.08799999999999</c:v>
                </c:pt>
                <c:pt idx="125">
                  <c:v>153.48099999999999</c:v>
                </c:pt>
                <c:pt idx="126">
                  <c:v>154.114</c:v>
                </c:pt>
                <c:pt idx="127">
                  <c:v>154.55850000000001</c:v>
                </c:pt>
                <c:pt idx="128">
                  <c:v>155.03200000000001</c:v>
                </c:pt>
                <c:pt idx="129">
                  <c:v>155.73349999999999</c:v>
                </c:pt>
                <c:pt idx="130">
                  <c:v>156.73599999999999</c:v>
                </c:pt>
                <c:pt idx="131">
                  <c:v>160.46100000000001</c:v>
                </c:pt>
                <c:pt idx="132">
                  <c:v>160.85550000000001</c:v>
                </c:pt>
                <c:pt idx="133">
                  <c:v>162.18299999999999</c:v>
                </c:pt>
                <c:pt idx="134">
                  <c:v>163.58250000000001</c:v>
                </c:pt>
                <c:pt idx="135">
                  <c:v>164.31299999999999</c:v>
                </c:pt>
                <c:pt idx="136">
                  <c:v>166.41399999999999</c:v>
                </c:pt>
                <c:pt idx="137">
                  <c:v>166.5745</c:v>
                </c:pt>
                <c:pt idx="138">
                  <c:v>167.68950000000001</c:v>
                </c:pt>
                <c:pt idx="139">
                  <c:v>168.501</c:v>
                </c:pt>
                <c:pt idx="140">
                  <c:v>171.09549999999999</c:v>
                </c:pt>
                <c:pt idx="141">
                  <c:v>171.358</c:v>
                </c:pt>
                <c:pt idx="142">
                  <c:v>172.36699999999999</c:v>
                </c:pt>
                <c:pt idx="143">
                  <c:v>172.52350000000001</c:v>
                </c:pt>
                <c:pt idx="144">
                  <c:v>172.75450000000001</c:v>
                </c:pt>
                <c:pt idx="145">
                  <c:v>173.05549999999999</c:v>
                </c:pt>
                <c:pt idx="146">
                  <c:v>173.107</c:v>
                </c:pt>
                <c:pt idx="147">
                  <c:v>173.29249999999999</c:v>
                </c:pt>
                <c:pt idx="148">
                  <c:v>174.18100000000001</c:v>
                </c:pt>
                <c:pt idx="149">
                  <c:v>174.21250000000001</c:v>
                </c:pt>
                <c:pt idx="150">
                  <c:v>174.2645</c:v>
                </c:pt>
                <c:pt idx="151">
                  <c:v>174.501</c:v>
                </c:pt>
                <c:pt idx="152">
                  <c:v>175.26</c:v>
                </c:pt>
                <c:pt idx="153">
                  <c:v>175.31450000000001</c:v>
                </c:pt>
                <c:pt idx="154">
                  <c:v>175.50649999999999</c:v>
                </c:pt>
                <c:pt idx="155">
                  <c:v>176.39250000000001</c:v>
                </c:pt>
                <c:pt idx="156">
                  <c:v>176.45849999999999</c:v>
                </c:pt>
                <c:pt idx="157">
                  <c:v>176.75299999999999</c:v>
                </c:pt>
                <c:pt idx="158">
                  <c:v>178.64850000000001</c:v>
                </c:pt>
                <c:pt idx="159">
                  <c:v>179.07650000000001</c:v>
                </c:pt>
                <c:pt idx="160">
                  <c:v>180.24100000000001</c:v>
                </c:pt>
                <c:pt idx="161">
                  <c:v>180.56800000000001</c:v>
                </c:pt>
                <c:pt idx="162">
                  <c:v>181.702</c:v>
                </c:pt>
                <c:pt idx="163">
                  <c:v>181.77549999999999</c:v>
                </c:pt>
                <c:pt idx="164">
                  <c:v>182.83250000000001</c:v>
                </c:pt>
                <c:pt idx="165">
                  <c:v>183.84649999999999</c:v>
                </c:pt>
                <c:pt idx="166">
                  <c:v>185.339</c:v>
                </c:pt>
                <c:pt idx="167">
                  <c:v>185.63300000000001</c:v>
                </c:pt>
                <c:pt idx="168">
                  <c:v>187.78149999999999</c:v>
                </c:pt>
                <c:pt idx="169">
                  <c:v>188.66499999999999</c:v>
                </c:pt>
                <c:pt idx="170">
                  <c:v>189.3015</c:v>
                </c:pt>
                <c:pt idx="171">
                  <c:v>189.542</c:v>
                </c:pt>
                <c:pt idx="172">
                  <c:v>189.624</c:v>
                </c:pt>
                <c:pt idx="173">
                  <c:v>190.11850000000001</c:v>
                </c:pt>
                <c:pt idx="174">
                  <c:v>190.35499999999999</c:v>
                </c:pt>
                <c:pt idx="175">
                  <c:v>191.1455</c:v>
                </c:pt>
                <c:pt idx="176">
                  <c:v>193.87350000000001</c:v>
                </c:pt>
                <c:pt idx="177">
                  <c:v>193.92250000000001</c:v>
                </c:pt>
                <c:pt idx="178">
                  <c:v>194.792</c:v>
                </c:pt>
                <c:pt idx="179">
                  <c:v>195.922</c:v>
                </c:pt>
                <c:pt idx="180">
                  <c:v>196.13550000000001</c:v>
                </c:pt>
                <c:pt idx="181">
                  <c:v>196.21850000000001</c:v>
                </c:pt>
                <c:pt idx="182">
                  <c:v>196.28</c:v>
                </c:pt>
                <c:pt idx="183">
                  <c:v>196.86949999999999</c:v>
                </c:pt>
                <c:pt idx="184">
                  <c:v>198.08850000000001</c:v>
                </c:pt>
                <c:pt idx="185">
                  <c:v>198.63200000000001</c:v>
                </c:pt>
                <c:pt idx="186">
                  <c:v>198.97550000000001</c:v>
                </c:pt>
                <c:pt idx="187">
                  <c:v>200.37299999999999</c:v>
                </c:pt>
                <c:pt idx="188">
                  <c:v>201.441</c:v>
                </c:pt>
                <c:pt idx="189">
                  <c:v>201.78399999999999</c:v>
                </c:pt>
                <c:pt idx="190">
                  <c:v>202.6525</c:v>
                </c:pt>
                <c:pt idx="191">
                  <c:v>204.9735</c:v>
                </c:pt>
                <c:pt idx="192">
                  <c:v>205.57300000000001</c:v>
                </c:pt>
                <c:pt idx="193">
                  <c:v>205.988</c:v>
                </c:pt>
                <c:pt idx="194">
                  <c:v>211.31049999999999</c:v>
                </c:pt>
                <c:pt idx="195">
                  <c:v>211.39150000000001</c:v>
                </c:pt>
                <c:pt idx="196">
                  <c:v>212.32599999999999</c:v>
                </c:pt>
                <c:pt idx="197">
                  <c:v>213.66900000000001</c:v>
                </c:pt>
                <c:pt idx="198">
                  <c:v>214.178</c:v>
                </c:pt>
                <c:pt idx="199">
                  <c:v>215.57849999999999</c:v>
                </c:pt>
                <c:pt idx="200">
                  <c:v>217.42</c:v>
                </c:pt>
                <c:pt idx="201">
                  <c:v>219.33750000000001</c:v>
                </c:pt>
                <c:pt idx="202">
                  <c:v>219.34899999999999</c:v>
                </c:pt>
                <c:pt idx="203">
                  <c:v>221.02799999999999</c:v>
                </c:pt>
                <c:pt idx="204">
                  <c:v>221.45349999999999</c:v>
                </c:pt>
                <c:pt idx="205">
                  <c:v>221.7655</c:v>
                </c:pt>
                <c:pt idx="206">
                  <c:v>221.99850000000001</c:v>
                </c:pt>
                <c:pt idx="207">
                  <c:v>222.87950000000001</c:v>
                </c:pt>
                <c:pt idx="208">
                  <c:v>222.96199999999999</c:v>
                </c:pt>
                <c:pt idx="209">
                  <c:v>224.036</c:v>
                </c:pt>
                <c:pt idx="210">
                  <c:v>224.25049999999999</c:v>
                </c:pt>
                <c:pt idx="211">
                  <c:v>224.4605</c:v>
                </c:pt>
                <c:pt idx="212">
                  <c:v>224.863</c:v>
                </c:pt>
                <c:pt idx="213">
                  <c:v>224.89449999999999</c:v>
                </c:pt>
                <c:pt idx="214">
                  <c:v>225.13800000000001</c:v>
                </c:pt>
                <c:pt idx="215">
                  <c:v>226.5795</c:v>
                </c:pt>
                <c:pt idx="216">
                  <c:v>226.79849999999999</c:v>
                </c:pt>
                <c:pt idx="217">
                  <c:v>227.965</c:v>
                </c:pt>
                <c:pt idx="218">
                  <c:v>228.39349999999999</c:v>
                </c:pt>
                <c:pt idx="219">
                  <c:v>228.44800000000001</c:v>
                </c:pt>
                <c:pt idx="220">
                  <c:v>234.334</c:v>
                </c:pt>
                <c:pt idx="221">
                  <c:v>234.80449999999999</c:v>
                </c:pt>
                <c:pt idx="222">
                  <c:v>235.25049999999999</c:v>
                </c:pt>
                <c:pt idx="223">
                  <c:v>235.48650000000001</c:v>
                </c:pt>
                <c:pt idx="224">
                  <c:v>235.93600000000001</c:v>
                </c:pt>
                <c:pt idx="225">
                  <c:v>236.48949999999999</c:v>
                </c:pt>
                <c:pt idx="226">
                  <c:v>236.55500000000001</c:v>
                </c:pt>
                <c:pt idx="227">
                  <c:v>238.54650000000001</c:v>
                </c:pt>
                <c:pt idx="228">
                  <c:v>239.73050000000001</c:v>
                </c:pt>
                <c:pt idx="229">
                  <c:v>239.73150000000001</c:v>
                </c:pt>
                <c:pt idx="230">
                  <c:v>242.232</c:v>
                </c:pt>
                <c:pt idx="231">
                  <c:v>242.5735</c:v>
                </c:pt>
                <c:pt idx="232">
                  <c:v>242.62049999999999</c:v>
                </c:pt>
                <c:pt idx="233">
                  <c:v>243.44</c:v>
                </c:pt>
                <c:pt idx="234">
                  <c:v>243.541</c:v>
                </c:pt>
                <c:pt idx="235">
                  <c:v>244.89500000000001</c:v>
                </c:pt>
                <c:pt idx="236">
                  <c:v>245.1875</c:v>
                </c:pt>
                <c:pt idx="237">
                  <c:v>245.32300000000001</c:v>
                </c:pt>
                <c:pt idx="238">
                  <c:v>250.02099999999999</c:v>
                </c:pt>
                <c:pt idx="239">
                  <c:v>250.535</c:v>
                </c:pt>
                <c:pt idx="240">
                  <c:v>250.6035</c:v>
                </c:pt>
                <c:pt idx="241">
                  <c:v>251.68049999999999</c:v>
                </c:pt>
                <c:pt idx="242">
                  <c:v>253.52950000000001</c:v>
                </c:pt>
                <c:pt idx="243">
                  <c:v>254.11099999999999</c:v>
                </c:pt>
                <c:pt idx="244">
                  <c:v>254.53049999999999</c:v>
                </c:pt>
                <c:pt idx="245">
                  <c:v>255.7</c:v>
                </c:pt>
                <c:pt idx="246">
                  <c:v>256.85300000000001</c:v>
                </c:pt>
                <c:pt idx="247">
                  <c:v>257.84899999999999</c:v>
                </c:pt>
                <c:pt idx="248">
                  <c:v>258.68650000000002</c:v>
                </c:pt>
                <c:pt idx="249">
                  <c:v>260.1585</c:v>
                </c:pt>
                <c:pt idx="250">
                  <c:v>260.18349999999998</c:v>
                </c:pt>
                <c:pt idx="251">
                  <c:v>260.19549999999998</c:v>
                </c:pt>
                <c:pt idx="252">
                  <c:v>261.83199999999999</c:v>
                </c:pt>
                <c:pt idx="253">
                  <c:v>266.95249999999999</c:v>
                </c:pt>
                <c:pt idx="254">
                  <c:v>267.94450000000001</c:v>
                </c:pt>
                <c:pt idx="255">
                  <c:v>268.20800000000003</c:v>
                </c:pt>
                <c:pt idx="256">
                  <c:v>268.59399999999999</c:v>
                </c:pt>
                <c:pt idx="257">
                  <c:v>271.173</c:v>
                </c:pt>
                <c:pt idx="258">
                  <c:v>271.18599999999998</c:v>
                </c:pt>
                <c:pt idx="259">
                  <c:v>271.31299999999999</c:v>
                </c:pt>
                <c:pt idx="260">
                  <c:v>271.512</c:v>
                </c:pt>
                <c:pt idx="261">
                  <c:v>272.02100000000002</c:v>
                </c:pt>
                <c:pt idx="262">
                  <c:v>276.80349999999999</c:v>
                </c:pt>
                <c:pt idx="263">
                  <c:v>279.92349999999999</c:v>
                </c:pt>
                <c:pt idx="264">
                  <c:v>283.13200000000001</c:v>
                </c:pt>
                <c:pt idx="265">
                  <c:v>283.73450000000003</c:v>
                </c:pt>
                <c:pt idx="266">
                  <c:v>284.322</c:v>
                </c:pt>
                <c:pt idx="267">
                  <c:v>291.33499999999998</c:v>
                </c:pt>
                <c:pt idx="268">
                  <c:v>293.8845</c:v>
                </c:pt>
                <c:pt idx="269">
                  <c:v>295.05399999999997</c:v>
                </c:pt>
                <c:pt idx="270">
                  <c:v>297.45850000000002</c:v>
                </c:pt>
                <c:pt idx="271">
                  <c:v>297.79000000000002</c:v>
                </c:pt>
                <c:pt idx="272">
                  <c:v>297.95</c:v>
                </c:pt>
                <c:pt idx="273">
                  <c:v>298.09649999999999</c:v>
                </c:pt>
                <c:pt idx="274">
                  <c:v>298.3845</c:v>
                </c:pt>
                <c:pt idx="275">
                  <c:v>298.87299999999999</c:v>
                </c:pt>
                <c:pt idx="276">
                  <c:v>299.82100000000003</c:v>
                </c:pt>
                <c:pt idx="277">
                  <c:v>302.36250000000001</c:v>
                </c:pt>
                <c:pt idx="278">
                  <c:v>309.89299999999997</c:v>
                </c:pt>
                <c:pt idx="279">
                  <c:v>313.41199999999998</c:v>
                </c:pt>
                <c:pt idx="280">
                  <c:v>315.47550000000001</c:v>
                </c:pt>
                <c:pt idx="281">
                  <c:v>316.94600000000003</c:v>
                </c:pt>
                <c:pt idx="282">
                  <c:v>322.13350000000003</c:v>
                </c:pt>
                <c:pt idx="283">
                  <c:v>324.375</c:v>
                </c:pt>
                <c:pt idx="284">
                  <c:v>325.16000000000003</c:v>
                </c:pt>
                <c:pt idx="285">
                  <c:v>329.80599999999998</c:v>
                </c:pt>
                <c:pt idx="286">
                  <c:v>335.62650000000002</c:v>
                </c:pt>
                <c:pt idx="287">
                  <c:v>347.29199999999997</c:v>
                </c:pt>
                <c:pt idx="288">
                  <c:v>351.15449999999998</c:v>
                </c:pt>
                <c:pt idx="289">
                  <c:v>354.14</c:v>
                </c:pt>
                <c:pt idx="290">
                  <c:v>359.44850000000002</c:v>
                </c:pt>
                <c:pt idx="291">
                  <c:v>380.19900000000001</c:v>
                </c:pt>
                <c:pt idx="292">
                  <c:v>387.69400000000002</c:v>
                </c:pt>
                <c:pt idx="293">
                  <c:v>393.142</c:v>
                </c:pt>
                <c:pt idx="294">
                  <c:v>405.36799999999999</c:v>
                </c:pt>
                <c:pt idx="295">
                  <c:v>405.85149999999999</c:v>
                </c:pt>
                <c:pt idx="296">
                  <c:v>481.86950000000002</c:v>
                </c:pt>
                <c:pt idx="297">
                  <c:v>530.50400000000002</c:v>
                </c:pt>
                <c:pt idx="298">
                  <c:v>567.58500000000004</c:v>
                </c:pt>
                <c:pt idx="299">
                  <c:v>619.73199999999997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A-4A4D-BE85-ECAE5456F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415136"/>
        <c:axId val="1585203840"/>
      </c:barChart>
      <c:catAx>
        <c:axId val="158041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Нумерация</a:t>
                </a:r>
                <a:r>
                  <a:rPr lang="ru-RU" baseline="0"/>
                  <a:t> домохозяйств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203840"/>
        <c:crosses val="autoZero"/>
        <c:auto val="1"/>
        <c:lblAlgn val="ctr"/>
        <c:lblOffset val="100"/>
        <c:noMultiLvlLbl val="0"/>
      </c:catAx>
      <c:valAx>
        <c:axId val="15852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тыс. руб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41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'Исходные данные'!$C$1</c:f>
              <c:strCache>
                <c:ptCount val="1"/>
                <c:pt idx="0">
                  <c:v>Ранжированные данные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'Исходные данные'!$A$2:$A$452</c:f>
              <c:numCache>
                <c:formatCode>General</c:formatCode>
                <c:ptCount val="4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'Исходные данные'!$C$2:$C$452</c:f>
              <c:numCache>
                <c:formatCode>General</c:formatCode>
                <c:ptCount val="451"/>
                <c:pt idx="0">
                  <c:v>41.685499999999998</c:v>
                </c:pt>
                <c:pt idx="1">
                  <c:v>43.669499999999999</c:v>
                </c:pt>
                <c:pt idx="2">
                  <c:v>51.707500000000003</c:v>
                </c:pt>
                <c:pt idx="3">
                  <c:v>53.966000000000001</c:v>
                </c:pt>
                <c:pt idx="4">
                  <c:v>56.899500000000003</c:v>
                </c:pt>
                <c:pt idx="5">
                  <c:v>58.926499999999997</c:v>
                </c:pt>
                <c:pt idx="6">
                  <c:v>62.533000000000001</c:v>
                </c:pt>
                <c:pt idx="7">
                  <c:v>63.839500000000001</c:v>
                </c:pt>
                <c:pt idx="8">
                  <c:v>66.960499999999996</c:v>
                </c:pt>
                <c:pt idx="9">
                  <c:v>71.658500000000004</c:v>
                </c:pt>
                <c:pt idx="10">
                  <c:v>72.933000000000007</c:v>
                </c:pt>
                <c:pt idx="11">
                  <c:v>73.551000000000002</c:v>
                </c:pt>
                <c:pt idx="12">
                  <c:v>74.605999999999995</c:v>
                </c:pt>
                <c:pt idx="13">
                  <c:v>76.352999999999994</c:v>
                </c:pt>
                <c:pt idx="14">
                  <c:v>77.649000000000001</c:v>
                </c:pt>
                <c:pt idx="15">
                  <c:v>79.370500000000007</c:v>
                </c:pt>
                <c:pt idx="16">
                  <c:v>82.349000000000004</c:v>
                </c:pt>
                <c:pt idx="17">
                  <c:v>82.355999999999995</c:v>
                </c:pt>
                <c:pt idx="18">
                  <c:v>82.744</c:v>
                </c:pt>
                <c:pt idx="19">
                  <c:v>84.034999999999997</c:v>
                </c:pt>
                <c:pt idx="20">
                  <c:v>84.802499999999995</c:v>
                </c:pt>
                <c:pt idx="21">
                  <c:v>84.846000000000004</c:v>
                </c:pt>
                <c:pt idx="22">
                  <c:v>85.014499999999998</c:v>
                </c:pt>
                <c:pt idx="23">
                  <c:v>85.149000000000001</c:v>
                </c:pt>
                <c:pt idx="24">
                  <c:v>86.459000000000003</c:v>
                </c:pt>
                <c:pt idx="25">
                  <c:v>89.858000000000004</c:v>
                </c:pt>
                <c:pt idx="26">
                  <c:v>91.721000000000004</c:v>
                </c:pt>
                <c:pt idx="27">
                  <c:v>91.993499999999997</c:v>
                </c:pt>
                <c:pt idx="28">
                  <c:v>93.405500000000004</c:v>
                </c:pt>
                <c:pt idx="29">
                  <c:v>93.9345</c:v>
                </c:pt>
                <c:pt idx="30">
                  <c:v>95.354500000000002</c:v>
                </c:pt>
                <c:pt idx="31">
                  <c:v>101.6105</c:v>
                </c:pt>
                <c:pt idx="32">
                  <c:v>102.078</c:v>
                </c:pt>
                <c:pt idx="33">
                  <c:v>103.151</c:v>
                </c:pt>
                <c:pt idx="34">
                  <c:v>103.9525</c:v>
                </c:pt>
                <c:pt idx="35">
                  <c:v>104.322</c:v>
                </c:pt>
                <c:pt idx="36">
                  <c:v>104.669</c:v>
                </c:pt>
                <c:pt idx="37">
                  <c:v>105.3395</c:v>
                </c:pt>
                <c:pt idx="38">
                  <c:v>107.1875</c:v>
                </c:pt>
                <c:pt idx="39">
                  <c:v>107.5885</c:v>
                </c:pt>
                <c:pt idx="40">
                  <c:v>107.7295</c:v>
                </c:pt>
                <c:pt idx="41">
                  <c:v>108.4575</c:v>
                </c:pt>
                <c:pt idx="42">
                  <c:v>108.583</c:v>
                </c:pt>
                <c:pt idx="43">
                  <c:v>109.3895</c:v>
                </c:pt>
                <c:pt idx="44">
                  <c:v>110.3955</c:v>
                </c:pt>
                <c:pt idx="45">
                  <c:v>111.46299999999999</c:v>
                </c:pt>
                <c:pt idx="46">
                  <c:v>111.8655</c:v>
                </c:pt>
                <c:pt idx="47">
                  <c:v>112.79289999999999</c:v>
                </c:pt>
                <c:pt idx="48">
                  <c:v>112.932</c:v>
                </c:pt>
                <c:pt idx="49">
                  <c:v>113.581</c:v>
                </c:pt>
                <c:pt idx="50">
                  <c:v>114.5035</c:v>
                </c:pt>
                <c:pt idx="51">
                  <c:v>114.67700000000001</c:v>
                </c:pt>
                <c:pt idx="52">
                  <c:v>114.97750000000001</c:v>
                </c:pt>
                <c:pt idx="53">
                  <c:v>115.20099999999999</c:v>
                </c:pt>
                <c:pt idx="54">
                  <c:v>115.5115</c:v>
                </c:pt>
                <c:pt idx="55">
                  <c:v>117.3985</c:v>
                </c:pt>
                <c:pt idx="56">
                  <c:v>117.685</c:v>
                </c:pt>
                <c:pt idx="57">
                  <c:v>118.14400000000001</c:v>
                </c:pt>
                <c:pt idx="58">
                  <c:v>118.2915</c:v>
                </c:pt>
                <c:pt idx="59">
                  <c:v>118.416</c:v>
                </c:pt>
                <c:pt idx="60">
                  <c:v>118.705</c:v>
                </c:pt>
                <c:pt idx="61">
                  <c:v>119.627</c:v>
                </c:pt>
                <c:pt idx="62">
                  <c:v>119.777</c:v>
                </c:pt>
                <c:pt idx="63">
                  <c:v>119.8265</c:v>
                </c:pt>
                <c:pt idx="64">
                  <c:v>120.491</c:v>
                </c:pt>
                <c:pt idx="65">
                  <c:v>121.196</c:v>
                </c:pt>
                <c:pt idx="66">
                  <c:v>121.387</c:v>
                </c:pt>
                <c:pt idx="67">
                  <c:v>121.96599999999999</c:v>
                </c:pt>
                <c:pt idx="68">
                  <c:v>123.0885</c:v>
                </c:pt>
                <c:pt idx="69">
                  <c:v>123.33799999999999</c:v>
                </c:pt>
                <c:pt idx="70">
                  <c:v>123.51349999999999</c:v>
                </c:pt>
                <c:pt idx="71">
                  <c:v>123.6645</c:v>
                </c:pt>
                <c:pt idx="72">
                  <c:v>124.0675</c:v>
                </c:pt>
                <c:pt idx="73">
                  <c:v>125.0065</c:v>
                </c:pt>
                <c:pt idx="74">
                  <c:v>125.5685</c:v>
                </c:pt>
                <c:pt idx="75">
                  <c:v>126.88549999999999</c:v>
                </c:pt>
                <c:pt idx="76">
                  <c:v>127.0125</c:v>
                </c:pt>
                <c:pt idx="77">
                  <c:v>127.4755</c:v>
                </c:pt>
                <c:pt idx="78">
                  <c:v>127.82899999999999</c:v>
                </c:pt>
                <c:pt idx="79">
                  <c:v>128.0615</c:v>
                </c:pt>
                <c:pt idx="80">
                  <c:v>128.07849999999999</c:v>
                </c:pt>
                <c:pt idx="81">
                  <c:v>128.71950000000001</c:v>
                </c:pt>
                <c:pt idx="82">
                  <c:v>128.92599999999999</c:v>
                </c:pt>
                <c:pt idx="83">
                  <c:v>129.63200000000001</c:v>
                </c:pt>
                <c:pt idx="84">
                  <c:v>129.923</c:v>
                </c:pt>
                <c:pt idx="85">
                  <c:v>129.93350000000001</c:v>
                </c:pt>
                <c:pt idx="86">
                  <c:v>131.0378</c:v>
                </c:pt>
                <c:pt idx="87">
                  <c:v>131.339</c:v>
                </c:pt>
                <c:pt idx="88">
                  <c:v>131.4605</c:v>
                </c:pt>
                <c:pt idx="89">
                  <c:v>133.85249999999999</c:v>
                </c:pt>
                <c:pt idx="90">
                  <c:v>134.047</c:v>
                </c:pt>
                <c:pt idx="91">
                  <c:v>135.40799999999999</c:v>
                </c:pt>
                <c:pt idx="92">
                  <c:v>135.524</c:v>
                </c:pt>
                <c:pt idx="93">
                  <c:v>135.768</c:v>
                </c:pt>
                <c:pt idx="94">
                  <c:v>135.94450000000001</c:v>
                </c:pt>
                <c:pt idx="95">
                  <c:v>135.999</c:v>
                </c:pt>
                <c:pt idx="96">
                  <c:v>136.90299999999999</c:v>
                </c:pt>
                <c:pt idx="97">
                  <c:v>138.17250000000001</c:v>
                </c:pt>
                <c:pt idx="98">
                  <c:v>139.905</c:v>
                </c:pt>
                <c:pt idx="99">
                  <c:v>140.035</c:v>
                </c:pt>
                <c:pt idx="100">
                  <c:v>140.11250000000001</c:v>
                </c:pt>
                <c:pt idx="101">
                  <c:v>140.66399999999999</c:v>
                </c:pt>
                <c:pt idx="102">
                  <c:v>141.98650000000001</c:v>
                </c:pt>
                <c:pt idx="103">
                  <c:v>142.11349999999999</c:v>
                </c:pt>
                <c:pt idx="104">
                  <c:v>142.279</c:v>
                </c:pt>
                <c:pt idx="105">
                  <c:v>142.57650000000001</c:v>
                </c:pt>
                <c:pt idx="106">
                  <c:v>142.73599999999999</c:v>
                </c:pt>
                <c:pt idx="107">
                  <c:v>143.0795</c:v>
                </c:pt>
                <c:pt idx="108">
                  <c:v>143.62100000000001</c:v>
                </c:pt>
                <c:pt idx="109">
                  <c:v>144.6575</c:v>
                </c:pt>
                <c:pt idx="110">
                  <c:v>144.70050000000001</c:v>
                </c:pt>
                <c:pt idx="111">
                  <c:v>144.87899999999999</c:v>
                </c:pt>
                <c:pt idx="112">
                  <c:v>145.04</c:v>
                </c:pt>
                <c:pt idx="113">
                  <c:v>145.62200000000001</c:v>
                </c:pt>
                <c:pt idx="114">
                  <c:v>145.83750000000001</c:v>
                </c:pt>
                <c:pt idx="115">
                  <c:v>145.96250000000001</c:v>
                </c:pt>
                <c:pt idx="116">
                  <c:v>145.97300000000001</c:v>
                </c:pt>
                <c:pt idx="117">
                  <c:v>147.38749999999999</c:v>
                </c:pt>
                <c:pt idx="118">
                  <c:v>148.62950000000001</c:v>
                </c:pt>
                <c:pt idx="119">
                  <c:v>148.9485</c:v>
                </c:pt>
                <c:pt idx="120">
                  <c:v>149.3065</c:v>
                </c:pt>
                <c:pt idx="121">
                  <c:v>149.33099999999999</c:v>
                </c:pt>
                <c:pt idx="122">
                  <c:v>149.751</c:v>
                </c:pt>
                <c:pt idx="123">
                  <c:v>150.2835</c:v>
                </c:pt>
                <c:pt idx="124">
                  <c:v>152.08799999999999</c:v>
                </c:pt>
                <c:pt idx="125">
                  <c:v>153.48099999999999</c:v>
                </c:pt>
                <c:pt idx="126">
                  <c:v>154.114</c:v>
                </c:pt>
                <c:pt idx="127">
                  <c:v>154.55850000000001</c:v>
                </c:pt>
                <c:pt idx="128">
                  <c:v>155.03200000000001</c:v>
                </c:pt>
                <c:pt idx="129">
                  <c:v>155.73349999999999</c:v>
                </c:pt>
                <c:pt idx="130">
                  <c:v>156.73599999999999</c:v>
                </c:pt>
                <c:pt idx="131">
                  <c:v>160.46100000000001</c:v>
                </c:pt>
                <c:pt idx="132">
                  <c:v>160.85550000000001</c:v>
                </c:pt>
                <c:pt idx="133">
                  <c:v>162.18299999999999</c:v>
                </c:pt>
                <c:pt idx="134">
                  <c:v>163.58250000000001</c:v>
                </c:pt>
                <c:pt idx="135">
                  <c:v>164.31299999999999</c:v>
                </c:pt>
                <c:pt idx="136">
                  <c:v>166.41399999999999</c:v>
                </c:pt>
                <c:pt idx="137">
                  <c:v>166.5745</c:v>
                </c:pt>
                <c:pt idx="138">
                  <c:v>167.68950000000001</c:v>
                </c:pt>
                <c:pt idx="139">
                  <c:v>168.501</c:v>
                </c:pt>
                <c:pt idx="140">
                  <c:v>171.09549999999999</c:v>
                </c:pt>
                <c:pt idx="141">
                  <c:v>171.358</c:v>
                </c:pt>
                <c:pt idx="142">
                  <c:v>172.36699999999999</c:v>
                </c:pt>
                <c:pt idx="143">
                  <c:v>172.52350000000001</c:v>
                </c:pt>
                <c:pt idx="144">
                  <c:v>172.75450000000001</c:v>
                </c:pt>
                <c:pt idx="145">
                  <c:v>173.05549999999999</c:v>
                </c:pt>
                <c:pt idx="146">
                  <c:v>173.107</c:v>
                </c:pt>
                <c:pt idx="147">
                  <c:v>173.29249999999999</c:v>
                </c:pt>
                <c:pt idx="148">
                  <c:v>174.18100000000001</c:v>
                </c:pt>
                <c:pt idx="149">
                  <c:v>174.21250000000001</c:v>
                </c:pt>
                <c:pt idx="150">
                  <c:v>174.2645</c:v>
                </c:pt>
                <c:pt idx="151">
                  <c:v>174.501</c:v>
                </c:pt>
                <c:pt idx="152">
                  <c:v>175.26</c:v>
                </c:pt>
                <c:pt idx="153">
                  <c:v>175.31450000000001</c:v>
                </c:pt>
                <c:pt idx="154">
                  <c:v>175.50649999999999</c:v>
                </c:pt>
                <c:pt idx="155">
                  <c:v>176.39250000000001</c:v>
                </c:pt>
                <c:pt idx="156">
                  <c:v>176.45849999999999</c:v>
                </c:pt>
                <c:pt idx="157">
                  <c:v>176.75299999999999</c:v>
                </c:pt>
                <c:pt idx="158">
                  <c:v>178.64850000000001</c:v>
                </c:pt>
                <c:pt idx="159">
                  <c:v>179.07650000000001</c:v>
                </c:pt>
                <c:pt idx="160">
                  <c:v>180.24100000000001</c:v>
                </c:pt>
                <c:pt idx="161">
                  <c:v>180.56800000000001</c:v>
                </c:pt>
                <c:pt idx="162">
                  <c:v>181.702</c:v>
                </c:pt>
                <c:pt idx="163">
                  <c:v>181.77549999999999</c:v>
                </c:pt>
                <c:pt idx="164">
                  <c:v>182.83250000000001</c:v>
                </c:pt>
                <c:pt idx="165">
                  <c:v>183.84649999999999</c:v>
                </c:pt>
                <c:pt idx="166">
                  <c:v>185.339</c:v>
                </c:pt>
                <c:pt idx="167">
                  <c:v>185.63300000000001</c:v>
                </c:pt>
                <c:pt idx="168">
                  <c:v>187.78149999999999</c:v>
                </c:pt>
                <c:pt idx="169">
                  <c:v>188.66499999999999</c:v>
                </c:pt>
                <c:pt idx="170">
                  <c:v>189.3015</c:v>
                </c:pt>
                <c:pt idx="171">
                  <c:v>189.542</c:v>
                </c:pt>
                <c:pt idx="172">
                  <c:v>189.624</c:v>
                </c:pt>
                <c:pt idx="173">
                  <c:v>190.11850000000001</c:v>
                </c:pt>
                <c:pt idx="174">
                  <c:v>190.35499999999999</c:v>
                </c:pt>
                <c:pt idx="175">
                  <c:v>191.1455</c:v>
                </c:pt>
                <c:pt idx="176">
                  <c:v>193.87350000000001</c:v>
                </c:pt>
                <c:pt idx="177">
                  <c:v>193.92250000000001</c:v>
                </c:pt>
                <c:pt idx="178">
                  <c:v>194.792</c:v>
                </c:pt>
                <c:pt idx="179">
                  <c:v>195.922</c:v>
                </c:pt>
                <c:pt idx="180">
                  <c:v>196.13550000000001</c:v>
                </c:pt>
                <c:pt idx="181">
                  <c:v>196.21850000000001</c:v>
                </c:pt>
                <c:pt idx="182">
                  <c:v>196.28</c:v>
                </c:pt>
                <c:pt idx="183">
                  <c:v>196.86949999999999</c:v>
                </c:pt>
                <c:pt idx="184">
                  <c:v>198.08850000000001</c:v>
                </c:pt>
                <c:pt idx="185">
                  <c:v>198.63200000000001</c:v>
                </c:pt>
                <c:pt idx="186">
                  <c:v>198.97550000000001</c:v>
                </c:pt>
                <c:pt idx="187">
                  <c:v>200.37299999999999</c:v>
                </c:pt>
                <c:pt idx="188">
                  <c:v>201.441</c:v>
                </c:pt>
                <c:pt idx="189">
                  <c:v>201.78399999999999</c:v>
                </c:pt>
                <c:pt idx="190">
                  <c:v>202.6525</c:v>
                </c:pt>
                <c:pt idx="191">
                  <c:v>204.9735</c:v>
                </c:pt>
                <c:pt idx="192">
                  <c:v>205.57300000000001</c:v>
                </c:pt>
                <c:pt idx="193">
                  <c:v>205.988</c:v>
                </c:pt>
                <c:pt idx="194">
                  <c:v>211.31049999999999</c:v>
                </c:pt>
                <c:pt idx="195">
                  <c:v>211.39150000000001</c:v>
                </c:pt>
                <c:pt idx="196">
                  <c:v>212.32599999999999</c:v>
                </c:pt>
                <c:pt idx="197">
                  <c:v>213.66900000000001</c:v>
                </c:pt>
                <c:pt idx="198">
                  <c:v>214.178</c:v>
                </c:pt>
                <c:pt idx="199">
                  <c:v>215.57849999999999</c:v>
                </c:pt>
                <c:pt idx="200">
                  <c:v>217.42</c:v>
                </c:pt>
                <c:pt idx="201">
                  <c:v>219.33750000000001</c:v>
                </c:pt>
                <c:pt idx="202">
                  <c:v>219.34899999999999</c:v>
                </c:pt>
                <c:pt idx="203">
                  <c:v>221.02799999999999</c:v>
                </c:pt>
                <c:pt idx="204">
                  <c:v>221.45349999999999</c:v>
                </c:pt>
                <c:pt idx="205">
                  <c:v>221.7655</c:v>
                </c:pt>
                <c:pt idx="206">
                  <c:v>221.99850000000001</c:v>
                </c:pt>
                <c:pt idx="207">
                  <c:v>222.87950000000001</c:v>
                </c:pt>
                <c:pt idx="208">
                  <c:v>222.96199999999999</c:v>
                </c:pt>
                <c:pt idx="209">
                  <c:v>224.036</c:v>
                </c:pt>
                <c:pt idx="210">
                  <c:v>224.25049999999999</c:v>
                </c:pt>
                <c:pt idx="211">
                  <c:v>224.4605</c:v>
                </c:pt>
                <c:pt idx="212">
                  <c:v>224.863</c:v>
                </c:pt>
                <c:pt idx="213">
                  <c:v>224.89449999999999</c:v>
                </c:pt>
                <c:pt idx="214">
                  <c:v>225.13800000000001</c:v>
                </c:pt>
                <c:pt idx="215">
                  <c:v>226.5795</c:v>
                </c:pt>
                <c:pt idx="216">
                  <c:v>226.79849999999999</c:v>
                </c:pt>
                <c:pt idx="217">
                  <c:v>227.965</c:v>
                </c:pt>
                <c:pt idx="218">
                  <c:v>228.39349999999999</c:v>
                </c:pt>
                <c:pt idx="219">
                  <c:v>228.44800000000001</c:v>
                </c:pt>
                <c:pt idx="220">
                  <c:v>234.334</c:v>
                </c:pt>
                <c:pt idx="221">
                  <c:v>234.80449999999999</c:v>
                </c:pt>
                <c:pt idx="222">
                  <c:v>235.25049999999999</c:v>
                </c:pt>
                <c:pt idx="223">
                  <c:v>235.48650000000001</c:v>
                </c:pt>
                <c:pt idx="224">
                  <c:v>235.93600000000001</c:v>
                </c:pt>
                <c:pt idx="225">
                  <c:v>236.48949999999999</c:v>
                </c:pt>
                <c:pt idx="226">
                  <c:v>236.55500000000001</c:v>
                </c:pt>
                <c:pt idx="227">
                  <c:v>238.54650000000001</c:v>
                </c:pt>
                <c:pt idx="228">
                  <c:v>239.73050000000001</c:v>
                </c:pt>
                <c:pt idx="229">
                  <c:v>239.73150000000001</c:v>
                </c:pt>
                <c:pt idx="230">
                  <c:v>242.232</c:v>
                </c:pt>
                <c:pt idx="231">
                  <c:v>242.5735</c:v>
                </c:pt>
                <c:pt idx="232">
                  <c:v>242.62049999999999</c:v>
                </c:pt>
                <c:pt idx="233">
                  <c:v>243.44</c:v>
                </c:pt>
                <c:pt idx="234">
                  <c:v>243.541</c:v>
                </c:pt>
                <c:pt idx="235">
                  <c:v>244.89500000000001</c:v>
                </c:pt>
                <c:pt idx="236">
                  <c:v>245.1875</c:v>
                </c:pt>
                <c:pt idx="237">
                  <c:v>245.32300000000001</c:v>
                </c:pt>
                <c:pt idx="238">
                  <c:v>250.02099999999999</c:v>
                </c:pt>
                <c:pt idx="239">
                  <c:v>250.535</c:v>
                </c:pt>
                <c:pt idx="240">
                  <c:v>250.6035</c:v>
                </c:pt>
                <c:pt idx="241">
                  <c:v>251.68049999999999</c:v>
                </c:pt>
                <c:pt idx="242">
                  <c:v>253.52950000000001</c:v>
                </c:pt>
                <c:pt idx="243">
                  <c:v>254.11099999999999</c:v>
                </c:pt>
                <c:pt idx="244">
                  <c:v>254.53049999999999</c:v>
                </c:pt>
                <c:pt idx="245">
                  <c:v>255.7</c:v>
                </c:pt>
                <c:pt idx="246">
                  <c:v>256.85300000000001</c:v>
                </c:pt>
                <c:pt idx="247">
                  <c:v>257.84899999999999</c:v>
                </c:pt>
                <c:pt idx="248">
                  <c:v>258.68650000000002</c:v>
                </c:pt>
                <c:pt idx="249">
                  <c:v>260.1585</c:v>
                </c:pt>
                <c:pt idx="250">
                  <c:v>260.18349999999998</c:v>
                </c:pt>
                <c:pt idx="251">
                  <c:v>260.19549999999998</c:v>
                </c:pt>
                <c:pt idx="252">
                  <c:v>261.83199999999999</c:v>
                </c:pt>
                <c:pt idx="253">
                  <c:v>266.95249999999999</c:v>
                </c:pt>
                <c:pt idx="254">
                  <c:v>267.94450000000001</c:v>
                </c:pt>
                <c:pt idx="255">
                  <c:v>268.20800000000003</c:v>
                </c:pt>
                <c:pt idx="256">
                  <c:v>268.59399999999999</c:v>
                </c:pt>
                <c:pt idx="257">
                  <c:v>271.173</c:v>
                </c:pt>
                <c:pt idx="258">
                  <c:v>271.18599999999998</c:v>
                </c:pt>
                <c:pt idx="259">
                  <c:v>271.31299999999999</c:v>
                </c:pt>
                <c:pt idx="260">
                  <c:v>271.512</c:v>
                </c:pt>
                <c:pt idx="261">
                  <c:v>272.02100000000002</c:v>
                </c:pt>
                <c:pt idx="262">
                  <c:v>276.80349999999999</c:v>
                </c:pt>
                <c:pt idx="263">
                  <c:v>279.92349999999999</c:v>
                </c:pt>
                <c:pt idx="264">
                  <c:v>283.13200000000001</c:v>
                </c:pt>
                <c:pt idx="265">
                  <c:v>283.73450000000003</c:v>
                </c:pt>
                <c:pt idx="266">
                  <c:v>284.322</c:v>
                </c:pt>
                <c:pt idx="267">
                  <c:v>291.33499999999998</c:v>
                </c:pt>
                <c:pt idx="268">
                  <c:v>293.8845</c:v>
                </c:pt>
                <c:pt idx="269">
                  <c:v>295.05399999999997</c:v>
                </c:pt>
                <c:pt idx="270">
                  <c:v>297.45850000000002</c:v>
                </c:pt>
                <c:pt idx="271">
                  <c:v>297.79000000000002</c:v>
                </c:pt>
                <c:pt idx="272">
                  <c:v>297.95</c:v>
                </c:pt>
                <c:pt idx="273">
                  <c:v>298.09649999999999</c:v>
                </c:pt>
                <c:pt idx="274">
                  <c:v>298.3845</c:v>
                </c:pt>
                <c:pt idx="275">
                  <c:v>298.87299999999999</c:v>
                </c:pt>
                <c:pt idx="276">
                  <c:v>299.82100000000003</c:v>
                </c:pt>
                <c:pt idx="277">
                  <c:v>302.36250000000001</c:v>
                </c:pt>
                <c:pt idx="278">
                  <c:v>309.89299999999997</c:v>
                </c:pt>
                <c:pt idx="279">
                  <c:v>313.41199999999998</c:v>
                </c:pt>
                <c:pt idx="280">
                  <c:v>315.47550000000001</c:v>
                </c:pt>
                <c:pt idx="281">
                  <c:v>316.94600000000003</c:v>
                </c:pt>
                <c:pt idx="282">
                  <c:v>322.13350000000003</c:v>
                </c:pt>
                <c:pt idx="283">
                  <c:v>324.375</c:v>
                </c:pt>
                <c:pt idx="284">
                  <c:v>325.16000000000003</c:v>
                </c:pt>
                <c:pt idx="285">
                  <c:v>329.80599999999998</c:v>
                </c:pt>
                <c:pt idx="286">
                  <c:v>335.62650000000002</c:v>
                </c:pt>
                <c:pt idx="287">
                  <c:v>347.29199999999997</c:v>
                </c:pt>
                <c:pt idx="288">
                  <c:v>351.15449999999998</c:v>
                </c:pt>
                <c:pt idx="289">
                  <c:v>354.14</c:v>
                </c:pt>
                <c:pt idx="290">
                  <c:v>359.44850000000002</c:v>
                </c:pt>
                <c:pt idx="291">
                  <c:v>380.19900000000001</c:v>
                </c:pt>
                <c:pt idx="292">
                  <c:v>387.69400000000002</c:v>
                </c:pt>
                <c:pt idx="293">
                  <c:v>393.142</c:v>
                </c:pt>
                <c:pt idx="294">
                  <c:v>405.36799999999999</c:v>
                </c:pt>
                <c:pt idx="295">
                  <c:v>405.85149999999999</c:v>
                </c:pt>
                <c:pt idx="296">
                  <c:v>481.86950000000002</c:v>
                </c:pt>
                <c:pt idx="297">
                  <c:v>530.50400000000002</c:v>
                </c:pt>
                <c:pt idx="298">
                  <c:v>567.58500000000004</c:v>
                </c:pt>
                <c:pt idx="299">
                  <c:v>619.73199999999997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D6-44D2-8CAE-D5B465B93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455264"/>
        <c:axId val="1585184992"/>
      </c:scatterChart>
      <c:valAx>
        <c:axId val="208945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Нумерация домохозяйств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184992"/>
        <c:crosses val="autoZero"/>
        <c:crossBetween val="midCat"/>
      </c:valAx>
      <c:valAx>
        <c:axId val="15851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тыс.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945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Неранжированные данные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'Исходные данные'!$B$1</c:f>
              <c:strCache>
                <c:ptCount val="1"/>
                <c:pt idx="0">
                  <c:v>Денежный доход, тыс. руб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'Исходные данные'!$B$2:$B$452</c:f>
              <c:numCache>
                <c:formatCode>General</c:formatCode>
                <c:ptCount val="451"/>
                <c:pt idx="0">
                  <c:v>234.80449999999999</c:v>
                </c:pt>
                <c:pt idx="1">
                  <c:v>142.73599999999999</c:v>
                </c:pt>
                <c:pt idx="2">
                  <c:v>166.41399999999999</c:v>
                </c:pt>
                <c:pt idx="3">
                  <c:v>224.036</c:v>
                </c:pt>
                <c:pt idx="4">
                  <c:v>43.669499999999999</c:v>
                </c:pt>
                <c:pt idx="5">
                  <c:v>201.78399999999999</c:v>
                </c:pt>
                <c:pt idx="6">
                  <c:v>128.71950000000001</c:v>
                </c:pt>
                <c:pt idx="7">
                  <c:v>215.57849999999999</c:v>
                </c:pt>
                <c:pt idx="8">
                  <c:v>297.45850000000002</c:v>
                </c:pt>
                <c:pt idx="9">
                  <c:v>129.63200000000001</c:v>
                </c:pt>
                <c:pt idx="10">
                  <c:v>121.96599999999999</c:v>
                </c:pt>
                <c:pt idx="11">
                  <c:v>219.34899999999999</c:v>
                </c:pt>
                <c:pt idx="12">
                  <c:v>152.08799999999999</c:v>
                </c:pt>
                <c:pt idx="13">
                  <c:v>107.1875</c:v>
                </c:pt>
                <c:pt idx="14">
                  <c:v>172.75450000000001</c:v>
                </c:pt>
                <c:pt idx="15">
                  <c:v>324.375</c:v>
                </c:pt>
                <c:pt idx="16">
                  <c:v>123.6645</c:v>
                </c:pt>
                <c:pt idx="17">
                  <c:v>222.87950000000001</c:v>
                </c:pt>
                <c:pt idx="18">
                  <c:v>181.77549999999999</c:v>
                </c:pt>
                <c:pt idx="19">
                  <c:v>224.863</c:v>
                </c:pt>
                <c:pt idx="20">
                  <c:v>222.96199999999999</c:v>
                </c:pt>
                <c:pt idx="21">
                  <c:v>73.551000000000002</c:v>
                </c:pt>
                <c:pt idx="22">
                  <c:v>239.73150000000001</c:v>
                </c:pt>
                <c:pt idx="23">
                  <c:v>145.04</c:v>
                </c:pt>
                <c:pt idx="24">
                  <c:v>76.352999999999994</c:v>
                </c:pt>
                <c:pt idx="25">
                  <c:v>271.512</c:v>
                </c:pt>
                <c:pt idx="26">
                  <c:v>228.39349999999999</c:v>
                </c:pt>
                <c:pt idx="27">
                  <c:v>121.196</c:v>
                </c:pt>
                <c:pt idx="28">
                  <c:v>242.62049999999999</c:v>
                </c:pt>
                <c:pt idx="29">
                  <c:v>261.83199999999999</c:v>
                </c:pt>
                <c:pt idx="30">
                  <c:v>405.36799999999999</c:v>
                </c:pt>
                <c:pt idx="31">
                  <c:v>393.142</c:v>
                </c:pt>
                <c:pt idx="32">
                  <c:v>200.37299999999999</c:v>
                </c:pt>
                <c:pt idx="33">
                  <c:v>196.86949999999999</c:v>
                </c:pt>
                <c:pt idx="34">
                  <c:v>118.705</c:v>
                </c:pt>
                <c:pt idx="35">
                  <c:v>250.6035</c:v>
                </c:pt>
                <c:pt idx="36">
                  <c:v>128.92599999999999</c:v>
                </c:pt>
                <c:pt idx="37">
                  <c:v>380.19900000000001</c:v>
                </c:pt>
                <c:pt idx="38">
                  <c:v>148.9485</c:v>
                </c:pt>
                <c:pt idx="39">
                  <c:v>111.8655</c:v>
                </c:pt>
                <c:pt idx="40">
                  <c:v>256.85300000000001</c:v>
                </c:pt>
                <c:pt idx="41">
                  <c:v>316.94600000000003</c:v>
                </c:pt>
                <c:pt idx="42">
                  <c:v>123.33799999999999</c:v>
                </c:pt>
                <c:pt idx="43">
                  <c:v>234.334</c:v>
                </c:pt>
                <c:pt idx="44">
                  <c:v>162.18299999999999</c:v>
                </c:pt>
                <c:pt idx="45">
                  <c:v>217.42</c:v>
                </c:pt>
                <c:pt idx="46">
                  <c:v>181.702</c:v>
                </c:pt>
                <c:pt idx="47">
                  <c:v>254.53049999999999</c:v>
                </c:pt>
                <c:pt idx="48">
                  <c:v>74.605999999999995</c:v>
                </c:pt>
                <c:pt idx="49">
                  <c:v>235.25049999999999</c:v>
                </c:pt>
                <c:pt idx="50">
                  <c:v>239.73050000000001</c:v>
                </c:pt>
                <c:pt idx="51">
                  <c:v>84.802499999999995</c:v>
                </c:pt>
                <c:pt idx="52">
                  <c:v>63.839500000000001</c:v>
                </c:pt>
                <c:pt idx="53">
                  <c:v>250.535</c:v>
                </c:pt>
                <c:pt idx="54">
                  <c:v>175.26</c:v>
                </c:pt>
                <c:pt idx="55">
                  <c:v>79.370500000000007</c:v>
                </c:pt>
                <c:pt idx="56">
                  <c:v>135.524</c:v>
                </c:pt>
                <c:pt idx="57">
                  <c:v>235.93600000000001</c:v>
                </c:pt>
                <c:pt idx="58">
                  <c:v>198.97550000000001</c:v>
                </c:pt>
                <c:pt idx="59">
                  <c:v>198.08850000000001</c:v>
                </c:pt>
                <c:pt idx="60">
                  <c:v>102.078</c:v>
                </c:pt>
                <c:pt idx="61">
                  <c:v>115.20099999999999</c:v>
                </c:pt>
                <c:pt idx="62">
                  <c:v>131.0378</c:v>
                </c:pt>
                <c:pt idx="63">
                  <c:v>173.05549999999999</c:v>
                </c:pt>
                <c:pt idx="64">
                  <c:v>266.95249999999999</c:v>
                </c:pt>
                <c:pt idx="65">
                  <c:v>112.79289999999999</c:v>
                </c:pt>
                <c:pt idx="66">
                  <c:v>82.355999999999995</c:v>
                </c:pt>
                <c:pt idx="67">
                  <c:v>56.899500000000003</c:v>
                </c:pt>
                <c:pt idx="68">
                  <c:v>51.707500000000003</c:v>
                </c:pt>
                <c:pt idx="69">
                  <c:v>172.36699999999999</c:v>
                </c:pt>
                <c:pt idx="70">
                  <c:v>105.3395</c:v>
                </c:pt>
                <c:pt idx="71">
                  <c:v>190.11850000000001</c:v>
                </c:pt>
                <c:pt idx="72">
                  <c:v>185.339</c:v>
                </c:pt>
                <c:pt idx="73">
                  <c:v>211.39150000000001</c:v>
                </c:pt>
                <c:pt idx="74">
                  <c:v>298.09649999999999</c:v>
                </c:pt>
                <c:pt idx="75">
                  <c:v>114.97750000000001</c:v>
                </c:pt>
                <c:pt idx="76">
                  <c:v>41.685499999999998</c:v>
                </c:pt>
                <c:pt idx="77">
                  <c:v>125.0065</c:v>
                </c:pt>
                <c:pt idx="78">
                  <c:v>107.7295</c:v>
                </c:pt>
                <c:pt idx="79">
                  <c:v>236.48949999999999</c:v>
                </c:pt>
                <c:pt idx="80">
                  <c:v>325.16000000000003</c:v>
                </c:pt>
                <c:pt idx="81">
                  <c:v>272.02100000000002</c:v>
                </c:pt>
                <c:pt idx="82">
                  <c:v>225.13800000000001</c:v>
                </c:pt>
                <c:pt idx="83">
                  <c:v>142.11349999999999</c:v>
                </c:pt>
                <c:pt idx="84">
                  <c:v>140.11250000000001</c:v>
                </c:pt>
                <c:pt idx="85">
                  <c:v>298.3845</c:v>
                </c:pt>
                <c:pt idx="86">
                  <c:v>298.87299999999999</c:v>
                </c:pt>
                <c:pt idx="87">
                  <c:v>127.82899999999999</c:v>
                </c:pt>
                <c:pt idx="88">
                  <c:v>258.68650000000002</c:v>
                </c:pt>
                <c:pt idx="89">
                  <c:v>271.18599999999998</c:v>
                </c:pt>
                <c:pt idx="90">
                  <c:v>251.68049999999999</c:v>
                </c:pt>
                <c:pt idx="91">
                  <c:v>84.846000000000004</c:v>
                </c:pt>
                <c:pt idx="92">
                  <c:v>219.33750000000001</c:v>
                </c:pt>
                <c:pt idx="93">
                  <c:v>109.3895</c:v>
                </c:pt>
                <c:pt idx="94">
                  <c:v>182.83250000000001</c:v>
                </c:pt>
                <c:pt idx="95">
                  <c:v>113.581</c:v>
                </c:pt>
                <c:pt idx="96">
                  <c:v>196.13550000000001</c:v>
                </c:pt>
                <c:pt idx="97">
                  <c:v>127.4755</c:v>
                </c:pt>
                <c:pt idx="98">
                  <c:v>173.29249999999999</c:v>
                </c:pt>
                <c:pt idx="99">
                  <c:v>244.89500000000001</c:v>
                </c:pt>
                <c:pt idx="100">
                  <c:v>168.501</c:v>
                </c:pt>
                <c:pt idx="101">
                  <c:v>228.44800000000001</c:v>
                </c:pt>
                <c:pt idx="102">
                  <c:v>77.649000000000001</c:v>
                </c:pt>
                <c:pt idx="103">
                  <c:v>302.36250000000001</c:v>
                </c:pt>
                <c:pt idx="104">
                  <c:v>189.542</c:v>
                </c:pt>
                <c:pt idx="105">
                  <c:v>387.69400000000002</c:v>
                </c:pt>
                <c:pt idx="106">
                  <c:v>62.533000000000001</c:v>
                </c:pt>
                <c:pt idx="107">
                  <c:v>91.721000000000004</c:v>
                </c:pt>
                <c:pt idx="108">
                  <c:v>354.14</c:v>
                </c:pt>
                <c:pt idx="109">
                  <c:v>176.39250000000001</c:v>
                </c:pt>
                <c:pt idx="110">
                  <c:v>142.279</c:v>
                </c:pt>
                <c:pt idx="111">
                  <c:v>530.50400000000002</c:v>
                </c:pt>
                <c:pt idx="112">
                  <c:v>118.2915</c:v>
                </c:pt>
                <c:pt idx="113">
                  <c:v>138.17250000000001</c:v>
                </c:pt>
                <c:pt idx="114">
                  <c:v>205.988</c:v>
                </c:pt>
                <c:pt idx="115">
                  <c:v>119.777</c:v>
                </c:pt>
                <c:pt idx="116">
                  <c:v>93.405500000000004</c:v>
                </c:pt>
                <c:pt idx="117">
                  <c:v>145.97300000000001</c:v>
                </c:pt>
                <c:pt idx="118">
                  <c:v>196.28</c:v>
                </c:pt>
                <c:pt idx="119">
                  <c:v>279.92349999999999</c:v>
                </c:pt>
                <c:pt idx="120">
                  <c:v>260.1585</c:v>
                </c:pt>
                <c:pt idx="121">
                  <c:v>224.4605</c:v>
                </c:pt>
                <c:pt idx="122">
                  <c:v>193.92250000000001</c:v>
                </c:pt>
                <c:pt idx="123">
                  <c:v>91.993499999999997</c:v>
                </c:pt>
                <c:pt idx="124">
                  <c:v>131.4605</c:v>
                </c:pt>
                <c:pt idx="125">
                  <c:v>128.07849999999999</c:v>
                </c:pt>
                <c:pt idx="126">
                  <c:v>155.73349999999999</c:v>
                </c:pt>
                <c:pt idx="127">
                  <c:v>103.9525</c:v>
                </c:pt>
                <c:pt idx="128">
                  <c:v>72.933000000000007</c:v>
                </c:pt>
                <c:pt idx="129">
                  <c:v>174.21250000000001</c:v>
                </c:pt>
                <c:pt idx="130">
                  <c:v>236.55500000000001</c:v>
                </c:pt>
                <c:pt idx="131">
                  <c:v>149.3065</c:v>
                </c:pt>
                <c:pt idx="132">
                  <c:v>118.416</c:v>
                </c:pt>
                <c:pt idx="133">
                  <c:v>224.25049999999999</c:v>
                </c:pt>
                <c:pt idx="134">
                  <c:v>82.349000000000004</c:v>
                </c:pt>
                <c:pt idx="135">
                  <c:v>140.66399999999999</c:v>
                </c:pt>
                <c:pt idx="136">
                  <c:v>257.84899999999999</c:v>
                </c:pt>
                <c:pt idx="137">
                  <c:v>141.98650000000001</c:v>
                </c:pt>
                <c:pt idx="138">
                  <c:v>194.792</c:v>
                </c:pt>
                <c:pt idx="139">
                  <c:v>226.79849999999999</c:v>
                </c:pt>
                <c:pt idx="140">
                  <c:v>104.322</c:v>
                </c:pt>
                <c:pt idx="141">
                  <c:v>178.64850000000001</c:v>
                </c:pt>
                <c:pt idx="142">
                  <c:v>53.966000000000001</c:v>
                </c:pt>
                <c:pt idx="143">
                  <c:v>268.59399999999999</c:v>
                </c:pt>
                <c:pt idx="144">
                  <c:v>253.52950000000001</c:v>
                </c:pt>
                <c:pt idx="145">
                  <c:v>108.4575</c:v>
                </c:pt>
                <c:pt idx="146">
                  <c:v>171.358</c:v>
                </c:pt>
                <c:pt idx="147">
                  <c:v>140.035</c:v>
                </c:pt>
                <c:pt idx="148">
                  <c:v>145.96250000000001</c:v>
                </c:pt>
                <c:pt idx="149">
                  <c:v>213.66900000000001</c:v>
                </c:pt>
                <c:pt idx="150">
                  <c:v>164.31299999999999</c:v>
                </c:pt>
                <c:pt idx="151">
                  <c:v>284.322</c:v>
                </c:pt>
                <c:pt idx="152">
                  <c:v>114.67700000000001</c:v>
                </c:pt>
                <c:pt idx="153">
                  <c:v>260.19549999999998</c:v>
                </c:pt>
                <c:pt idx="154">
                  <c:v>254.11099999999999</c:v>
                </c:pt>
                <c:pt idx="155">
                  <c:v>115.5115</c:v>
                </c:pt>
                <c:pt idx="156">
                  <c:v>173.107</c:v>
                </c:pt>
                <c:pt idx="157">
                  <c:v>160.46100000000001</c:v>
                </c:pt>
                <c:pt idx="158">
                  <c:v>134.047</c:v>
                </c:pt>
                <c:pt idx="159">
                  <c:v>153.48099999999999</c:v>
                </c:pt>
                <c:pt idx="160">
                  <c:v>293.8845</c:v>
                </c:pt>
                <c:pt idx="161">
                  <c:v>619.73199999999997</c:v>
                </c:pt>
                <c:pt idx="162">
                  <c:v>322.13350000000003</c:v>
                </c:pt>
                <c:pt idx="163">
                  <c:v>142.57650000000001</c:v>
                </c:pt>
                <c:pt idx="164">
                  <c:v>221.7655</c:v>
                </c:pt>
                <c:pt idx="165">
                  <c:v>127.0125</c:v>
                </c:pt>
                <c:pt idx="166">
                  <c:v>108.583</c:v>
                </c:pt>
                <c:pt idx="167">
                  <c:v>295.05399999999997</c:v>
                </c:pt>
                <c:pt idx="168">
                  <c:v>255.7</c:v>
                </c:pt>
                <c:pt idx="169">
                  <c:v>189.624</c:v>
                </c:pt>
                <c:pt idx="170">
                  <c:v>335.62650000000002</c:v>
                </c:pt>
                <c:pt idx="171">
                  <c:v>212.32599999999999</c:v>
                </c:pt>
                <c:pt idx="172">
                  <c:v>145.83750000000001</c:v>
                </c:pt>
                <c:pt idx="173">
                  <c:v>125.5685</c:v>
                </c:pt>
                <c:pt idx="174">
                  <c:v>245.1875</c:v>
                </c:pt>
                <c:pt idx="175">
                  <c:v>150.2835</c:v>
                </c:pt>
                <c:pt idx="176">
                  <c:v>71.658500000000004</c:v>
                </c:pt>
                <c:pt idx="177">
                  <c:v>271.173</c:v>
                </c:pt>
                <c:pt idx="178">
                  <c:v>176.75299999999999</c:v>
                </c:pt>
                <c:pt idx="179">
                  <c:v>188.66499999999999</c:v>
                </c:pt>
                <c:pt idx="180">
                  <c:v>120.491</c:v>
                </c:pt>
                <c:pt idx="181">
                  <c:v>245.32300000000001</c:v>
                </c:pt>
                <c:pt idx="182">
                  <c:v>268.20800000000003</c:v>
                </c:pt>
                <c:pt idx="183">
                  <c:v>155.03200000000001</c:v>
                </c:pt>
                <c:pt idx="184">
                  <c:v>104.669</c:v>
                </c:pt>
                <c:pt idx="185">
                  <c:v>183.84649999999999</c:v>
                </c:pt>
                <c:pt idx="186">
                  <c:v>481.86950000000002</c:v>
                </c:pt>
                <c:pt idx="187">
                  <c:v>129.923</c:v>
                </c:pt>
                <c:pt idx="188">
                  <c:v>128.0615</c:v>
                </c:pt>
                <c:pt idx="189">
                  <c:v>154.55850000000001</c:v>
                </c:pt>
                <c:pt idx="190">
                  <c:v>136.90299999999999</c:v>
                </c:pt>
                <c:pt idx="191">
                  <c:v>267.94450000000001</c:v>
                </c:pt>
                <c:pt idx="192">
                  <c:v>179.07650000000001</c:v>
                </c:pt>
                <c:pt idx="193">
                  <c:v>359.44850000000002</c:v>
                </c:pt>
                <c:pt idx="194">
                  <c:v>107.5885</c:v>
                </c:pt>
                <c:pt idx="195">
                  <c:v>175.50649999999999</c:v>
                </c:pt>
                <c:pt idx="196">
                  <c:v>221.99850000000001</c:v>
                </c:pt>
                <c:pt idx="197">
                  <c:v>238.54650000000001</c:v>
                </c:pt>
                <c:pt idx="198">
                  <c:v>224.89449999999999</c:v>
                </c:pt>
                <c:pt idx="199">
                  <c:v>227.965</c:v>
                </c:pt>
                <c:pt idx="200">
                  <c:v>190.35499999999999</c:v>
                </c:pt>
                <c:pt idx="201">
                  <c:v>211.31049999999999</c:v>
                </c:pt>
                <c:pt idx="202">
                  <c:v>195.922</c:v>
                </c:pt>
                <c:pt idx="203">
                  <c:v>180.24100000000001</c:v>
                </c:pt>
                <c:pt idx="204">
                  <c:v>154.114</c:v>
                </c:pt>
                <c:pt idx="205">
                  <c:v>58.926499999999997</c:v>
                </c:pt>
                <c:pt idx="206">
                  <c:v>166.5745</c:v>
                </c:pt>
                <c:pt idx="207">
                  <c:v>135.94450000000001</c:v>
                </c:pt>
                <c:pt idx="208">
                  <c:v>85.149000000000001</c:v>
                </c:pt>
                <c:pt idx="209">
                  <c:v>123.0885</c:v>
                </c:pt>
                <c:pt idx="210">
                  <c:v>297.79000000000002</c:v>
                </c:pt>
                <c:pt idx="211">
                  <c:v>135.768</c:v>
                </c:pt>
                <c:pt idx="212">
                  <c:v>174.501</c:v>
                </c:pt>
                <c:pt idx="213">
                  <c:v>119.627</c:v>
                </c:pt>
                <c:pt idx="214">
                  <c:v>145.62200000000001</c:v>
                </c:pt>
                <c:pt idx="215">
                  <c:v>135.40799999999999</c:v>
                </c:pt>
                <c:pt idx="216">
                  <c:v>205.57300000000001</c:v>
                </c:pt>
                <c:pt idx="217">
                  <c:v>114.5035</c:v>
                </c:pt>
                <c:pt idx="218">
                  <c:v>193.87350000000001</c:v>
                </c:pt>
                <c:pt idx="219">
                  <c:v>111.46299999999999</c:v>
                </c:pt>
                <c:pt idx="220">
                  <c:v>89.858000000000004</c:v>
                </c:pt>
                <c:pt idx="221">
                  <c:v>243.541</c:v>
                </c:pt>
                <c:pt idx="222">
                  <c:v>198.63200000000001</c:v>
                </c:pt>
                <c:pt idx="223">
                  <c:v>189.3015</c:v>
                </c:pt>
                <c:pt idx="224">
                  <c:v>180.56800000000001</c:v>
                </c:pt>
                <c:pt idx="225">
                  <c:v>167.68950000000001</c:v>
                </c:pt>
                <c:pt idx="226">
                  <c:v>133.85249999999999</c:v>
                </c:pt>
                <c:pt idx="227">
                  <c:v>156.73599999999999</c:v>
                </c:pt>
                <c:pt idx="228">
                  <c:v>405.85149999999999</c:v>
                </c:pt>
                <c:pt idx="229">
                  <c:v>123.51349999999999</c:v>
                </c:pt>
                <c:pt idx="230">
                  <c:v>201.441</c:v>
                </c:pt>
                <c:pt idx="231">
                  <c:v>174.18100000000001</c:v>
                </c:pt>
                <c:pt idx="232">
                  <c:v>84.034999999999997</c:v>
                </c:pt>
                <c:pt idx="233">
                  <c:v>139.905</c:v>
                </c:pt>
                <c:pt idx="234">
                  <c:v>260.18349999999998</c:v>
                </c:pt>
                <c:pt idx="235">
                  <c:v>271.31299999999999</c:v>
                </c:pt>
                <c:pt idx="236">
                  <c:v>283.13200000000001</c:v>
                </c:pt>
                <c:pt idx="237">
                  <c:v>144.6575</c:v>
                </c:pt>
                <c:pt idx="238">
                  <c:v>221.45349999999999</c:v>
                </c:pt>
                <c:pt idx="239">
                  <c:v>297.95</c:v>
                </c:pt>
                <c:pt idx="240">
                  <c:v>299.82100000000003</c:v>
                </c:pt>
                <c:pt idx="241">
                  <c:v>121.387</c:v>
                </c:pt>
                <c:pt idx="242">
                  <c:v>129.93350000000001</c:v>
                </c:pt>
                <c:pt idx="243">
                  <c:v>112.932</c:v>
                </c:pt>
                <c:pt idx="244">
                  <c:v>250.02099999999999</c:v>
                </c:pt>
                <c:pt idx="245">
                  <c:v>82.744</c:v>
                </c:pt>
                <c:pt idx="246">
                  <c:v>276.80349999999999</c:v>
                </c:pt>
                <c:pt idx="247">
                  <c:v>93.9345</c:v>
                </c:pt>
                <c:pt idx="248">
                  <c:v>143.0795</c:v>
                </c:pt>
                <c:pt idx="249">
                  <c:v>291.33499999999998</c:v>
                </c:pt>
                <c:pt idx="250">
                  <c:v>124.0675</c:v>
                </c:pt>
                <c:pt idx="251">
                  <c:v>144.70050000000001</c:v>
                </c:pt>
                <c:pt idx="252">
                  <c:v>66.960499999999996</c:v>
                </c:pt>
                <c:pt idx="253">
                  <c:v>187.78149999999999</c:v>
                </c:pt>
                <c:pt idx="254">
                  <c:v>86.459000000000003</c:v>
                </c:pt>
                <c:pt idx="255">
                  <c:v>119.8265</c:v>
                </c:pt>
                <c:pt idx="256">
                  <c:v>176.45849999999999</c:v>
                </c:pt>
                <c:pt idx="257">
                  <c:v>118.14400000000001</c:v>
                </c:pt>
                <c:pt idx="258">
                  <c:v>242.5735</c:v>
                </c:pt>
                <c:pt idx="259">
                  <c:v>103.151</c:v>
                </c:pt>
                <c:pt idx="260">
                  <c:v>329.80599999999998</c:v>
                </c:pt>
                <c:pt idx="261">
                  <c:v>147.38749999999999</c:v>
                </c:pt>
                <c:pt idx="262">
                  <c:v>313.41199999999998</c:v>
                </c:pt>
                <c:pt idx="263">
                  <c:v>283.73450000000003</c:v>
                </c:pt>
                <c:pt idx="264">
                  <c:v>347.29199999999997</c:v>
                </c:pt>
                <c:pt idx="265">
                  <c:v>243.44</c:v>
                </c:pt>
                <c:pt idx="266">
                  <c:v>235.48650000000001</c:v>
                </c:pt>
                <c:pt idx="267">
                  <c:v>175.31450000000001</c:v>
                </c:pt>
                <c:pt idx="268">
                  <c:v>171.09549999999999</c:v>
                </c:pt>
                <c:pt idx="269">
                  <c:v>160.85550000000001</c:v>
                </c:pt>
                <c:pt idx="270">
                  <c:v>351.15449999999998</c:v>
                </c:pt>
                <c:pt idx="271">
                  <c:v>185.63300000000001</c:v>
                </c:pt>
                <c:pt idx="272">
                  <c:v>131.339</c:v>
                </c:pt>
                <c:pt idx="273">
                  <c:v>144.87899999999999</c:v>
                </c:pt>
                <c:pt idx="274">
                  <c:v>143.62100000000001</c:v>
                </c:pt>
                <c:pt idx="275">
                  <c:v>149.33099999999999</c:v>
                </c:pt>
                <c:pt idx="276">
                  <c:v>242.232</c:v>
                </c:pt>
                <c:pt idx="277">
                  <c:v>191.1455</c:v>
                </c:pt>
                <c:pt idx="278">
                  <c:v>315.47550000000001</c:v>
                </c:pt>
                <c:pt idx="279">
                  <c:v>101.6105</c:v>
                </c:pt>
                <c:pt idx="280">
                  <c:v>117.3985</c:v>
                </c:pt>
                <c:pt idx="281">
                  <c:v>148.62950000000001</c:v>
                </c:pt>
                <c:pt idx="282">
                  <c:v>226.5795</c:v>
                </c:pt>
                <c:pt idx="283">
                  <c:v>204.9735</c:v>
                </c:pt>
                <c:pt idx="284">
                  <c:v>110.3955</c:v>
                </c:pt>
                <c:pt idx="285">
                  <c:v>135.999</c:v>
                </c:pt>
                <c:pt idx="286">
                  <c:v>85.014499999999998</c:v>
                </c:pt>
                <c:pt idx="287">
                  <c:v>149.751</c:v>
                </c:pt>
                <c:pt idx="288">
                  <c:v>196.21850000000001</c:v>
                </c:pt>
                <c:pt idx="289">
                  <c:v>117.685</c:v>
                </c:pt>
                <c:pt idx="290">
                  <c:v>163.58250000000001</c:v>
                </c:pt>
                <c:pt idx="291">
                  <c:v>309.89299999999997</c:v>
                </c:pt>
                <c:pt idx="292">
                  <c:v>174.2645</c:v>
                </c:pt>
                <c:pt idx="293">
                  <c:v>172.52350000000001</c:v>
                </c:pt>
                <c:pt idx="294">
                  <c:v>221.02799999999999</c:v>
                </c:pt>
                <c:pt idx="295">
                  <c:v>214.178</c:v>
                </c:pt>
                <c:pt idx="296">
                  <c:v>567.58500000000004</c:v>
                </c:pt>
                <c:pt idx="297">
                  <c:v>126.88549999999999</c:v>
                </c:pt>
                <c:pt idx="298">
                  <c:v>95.354500000000002</c:v>
                </c:pt>
                <c:pt idx="299">
                  <c:v>202.6525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A-4A64-B8DA-141062EC6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110096"/>
        <c:axId val="1585196896"/>
      </c:barChart>
      <c:catAx>
        <c:axId val="181311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Нумерация домохозяйств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196896"/>
        <c:crosses val="autoZero"/>
        <c:auto val="1"/>
        <c:lblAlgn val="ctr"/>
        <c:lblOffset val="100"/>
        <c:noMultiLvlLbl val="0"/>
      </c:catAx>
      <c:valAx>
        <c:axId val="15851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тыс.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311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</a:t>
            </a:r>
            <a:r>
              <a:rPr lang="ru-RU" baseline="0"/>
              <a:t> заработная плата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'Временный ряд'!$A$2:$A$31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</c:numCache>
            </c:numRef>
          </c:xVal>
          <c:yVal>
            <c:numRef>
              <c:f>'Временный ряд'!$B$2:$B$31</c:f>
              <c:numCache>
                <c:formatCode>General</c:formatCode>
                <c:ptCount val="30"/>
                <c:pt idx="0">
                  <c:v>58.7</c:v>
                </c:pt>
                <c:pt idx="1">
                  <c:v>220.4</c:v>
                </c:pt>
                <c:pt idx="2">
                  <c:v>472.4</c:v>
                </c:pt>
                <c:pt idx="3">
                  <c:v>790.2</c:v>
                </c:pt>
                <c:pt idx="4">
                  <c:v>950.2</c:v>
                </c:pt>
                <c:pt idx="5">
                  <c:v>1051</c:v>
                </c:pt>
                <c:pt idx="6">
                  <c:v>1523</c:v>
                </c:pt>
                <c:pt idx="7">
                  <c:v>2223</c:v>
                </c:pt>
                <c:pt idx="8">
                  <c:v>3240</c:v>
                </c:pt>
                <c:pt idx="9">
                  <c:v>4360</c:v>
                </c:pt>
                <c:pt idx="10">
                  <c:v>5499</c:v>
                </c:pt>
                <c:pt idx="11">
                  <c:v>6740</c:v>
                </c:pt>
                <c:pt idx="12">
                  <c:v>8550</c:v>
                </c:pt>
                <c:pt idx="13">
                  <c:v>10728</c:v>
                </c:pt>
                <c:pt idx="14">
                  <c:v>13593</c:v>
                </c:pt>
                <c:pt idx="15">
                  <c:v>17290</c:v>
                </c:pt>
                <c:pt idx="16">
                  <c:v>18638</c:v>
                </c:pt>
                <c:pt idx="17">
                  <c:v>20952</c:v>
                </c:pt>
                <c:pt idx="18">
                  <c:v>23693</c:v>
                </c:pt>
                <c:pt idx="19">
                  <c:v>26822</c:v>
                </c:pt>
                <c:pt idx="20">
                  <c:v>29960</c:v>
                </c:pt>
                <c:pt idx="21">
                  <c:v>32611</c:v>
                </c:pt>
                <c:pt idx="22">
                  <c:v>33981</c:v>
                </c:pt>
                <c:pt idx="23">
                  <c:v>36709</c:v>
                </c:pt>
                <c:pt idx="24">
                  <c:v>39167</c:v>
                </c:pt>
                <c:pt idx="25">
                  <c:v>43724</c:v>
                </c:pt>
                <c:pt idx="26">
                  <c:v>47468</c:v>
                </c:pt>
                <c:pt idx="27">
                  <c:v>51344</c:v>
                </c:pt>
                <c:pt idx="28">
                  <c:v>56545</c:v>
                </c:pt>
                <c:pt idx="29">
                  <c:v>65338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71-4302-BC55-6AFF67FEE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120176"/>
        <c:axId val="1656542528"/>
      </c:scatterChart>
      <c:valAx>
        <c:axId val="181312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6542528"/>
        <c:crosses val="autoZero"/>
        <c:crossBetween val="midCat"/>
      </c:valAx>
      <c:valAx>
        <c:axId val="16565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312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прогноза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161928856028737"/>
          <c:y val="0.17171296296296296"/>
          <c:w val="0.5997215167531206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исходный ряд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'Временный ряд'!$A$2:$A$31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</c:numCache>
            </c:numRef>
          </c:xVal>
          <c:yVal>
            <c:numRef>
              <c:f>'Временный ряд'!$B$2:$B$31</c:f>
              <c:numCache>
                <c:formatCode>General</c:formatCode>
                <c:ptCount val="30"/>
                <c:pt idx="0">
                  <c:v>58.7</c:v>
                </c:pt>
                <c:pt idx="1">
                  <c:v>220.4</c:v>
                </c:pt>
                <c:pt idx="2">
                  <c:v>472.4</c:v>
                </c:pt>
                <c:pt idx="3">
                  <c:v>790.2</c:v>
                </c:pt>
                <c:pt idx="4">
                  <c:v>950.2</c:v>
                </c:pt>
                <c:pt idx="5">
                  <c:v>1051</c:v>
                </c:pt>
                <c:pt idx="6">
                  <c:v>1523</c:v>
                </c:pt>
                <c:pt idx="7">
                  <c:v>2223</c:v>
                </c:pt>
                <c:pt idx="8">
                  <c:v>3240</c:v>
                </c:pt>
                <c:pt idx="9">
                  <c:v>4360</c:v>
                </c:pt>
                <c:pt idx="10">
                  <c:v>5499</c:v>
                </c:pt>
                <c:pt idx="11">
                  <c:v>6740</c:v>
                </c:pt>
                <c:pt idx="12">
                  <c:v>8550</c:v>
                </c:pt>
                <c:pt idx="13">
                  <c:v>10728</c:v>
                </c:pt>
                <c:pt idx="14">
                  <c:v>13593</c:v>
                </c:pt>
                <c:pt idx="15">
                  <c:v>17290</c:v>
                </c:pt>
                <c:pt idx="16">
                  <c:v>18638</c:v>
                </c:pt>
                <c:pt idx="17">
                  <c:v>20952</c:v>
                </c:pt>
                <c:pt idx="18">
                  <c:v>23693</c:v>
                </c:pt>
                <c:pt idx="19">
                  <c:v>26822</c:v>
                </c:pt>
                <c:pt idx="20">
                  <c:v>29960</c:v>
                </c:pt>
                <c:pt idx="21">
                  <c:v>32611</c:v>
                </c:pt>
                <c:pt idx="22">
                  <c:v>33981</c:v>
                </c:pt>
                <c:pt idx="23">
                  <c:v>36709</c:v>
                </c:pt>
                <c:pt idx="24">
                  <c:v>39167</c:v>
                </c:pt>
                <c:pt idx="25">
                  <c:v>43724</c:v>
                </c:pt>
                <c:pt idx="26">
                  <c:v>47468</c:v>
                </c:pt>
                <c:pt idx="27">
                  <c:v>51344</c:v>
                </c:pt>
                <c:pt idx="28">
                  <c:v>56545</c:v>
                </c:pt>
                <c:pt idx="29">
                  <c:v>65338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0D-45CA-8585-3C94308944AB}"/>
            </c:ext>
          </c:extLst>
        </c:ser>
        <c:ser>
          <c:idx val="1"/>
          <c:order val="1"/>
          <c:tx>
            <c:v>прогноз на основе абс. прироста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'Временный ряд'!$L$26:$N$26</c:f>
              <c:numCache>
                <c:formatCode>General</c:formatCode>
                <c:ptCount val="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</c:numCache>
            </c:numRef>
          </c:xVal>
          <c:yVal>
            <c:numRef>
              <c:f>'Временный ряд'!$L$27:$N$27</c:f>
              <c:numCache>
                <c:formatCode>0.00</c:formatCode>
                <c:ptCount val="3"/>
                <c:pt idx="0">
                  <c:v>67589.010344827591</c:v>
                </c:pt>
                <c:pt idx="1">
                  <c:v>69840.020689655183</c:v>
                </c:pt>
                <c:pt idx="2">
                  <c:v>72091.031034482774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0D-45CA-8585-3C94308944AB}"/>
            </c:ext>
          </c:extLst>
        </c:ser>
        <c:ser>
          <c:idx val="2"/>
          <c:order val="2"/>
          <c:tx>
            <c:v>прогноз на основе темпа роста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'Временный ряд'!$L$26:$N$26</c:f>
              <c:numCache>
                <c:formatCode>General</c:formatCode>
                <c:ptCount val="3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</c:numCache>
            </c:numRef>
          </c:xVal>
          <c:yVal>
            <c:numRef>
              <c:f>'Временный ряд'!$L$28:$N$28</c:f>
              <c:numCache>
                <c:formatCode>0.00</c:formatCode>
                <c:ptCount val="3"/>
                <c:pt idx="0">
                  <c:v>83218.238183947979</c:v>
                </c:pt>
                <c:pt idx="1">
                  <c:v>105991.53886620799</c:v>
                </c:pt>
                <c:pt idx="2">
                  <c:v>134996.92563058675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0D-45CA-8585-3C9430894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090896"/>
        <c:axId val="1656526160"/>
      </c:scatterChart>
      <c:valAx>
        <c:axId val="181309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</a:t>
                </a:r>
              </a:p>
            </c:rich>
          </c:tx>
          <c:layout>
            <c:manualLayout>
              <c:xMode val="edge"/>
              <c:yMode val="edge"/>
              <c:x val="0.367423343563997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6526160"/>
        <c:crosses val="autoZero"/>
        <c:crossBetween val="midCat"/>
      </c:valAx>
      <c:valAx>
        <c:axId val="16565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309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68494458118031"/>
          <c:y val="0.17005686789151356"/>
          <c:w val="0.21131763733994216"/>
          <c:h val="0.31308034412365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series layoutId="boxWhisker" uniqueId="{BE80A763-6757-4480-858C-EA6C9041D248}">
          <cx:tx>
            <cx:txData>
              <cx:f>_xlchart.v1.0</cx:f>
              <cx:v>Денежный доход, тыс. руб.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руб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руб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17</xdr:row>
      <xdr:rowOff>7620</xdr:rowOff>
    </xdr:from>
    <xdr:to>
      <xdr:col>13</xdr:col>
      <xdr:colOff>601980</xdr:colOff>
      <xdr:row>33</xdr:row>
      <xdr:rowOff>45720</xdr:rowOff>
    </xdr:to>
    <xdr:graphicFrame macro="">
      <xdr:nvGraphicFramePr>
        <xdr:cNvPr id="2" name="Диаграмма 11">
          <a:extLst>
            <a:ext uri="{FF2B5EF4-FFF2-40B4-BE49-F238E27FC236}">
              <a16:creationId xmlns:a16="http://schemas.microsoft.com/office/drawing/2014/main" id="{4D18AFE7-20A9-4262-9710-81BB2A802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16</xdr:row>
      <xdr:rowOff>152400</xdr:rowOff>
    </xdr:from>
    <xdr:to>
      <xdr:col>20</xdr:col>
      <xdr:colOff>228600</xdr:colOff>
      <xdr:row>33</xdr:row>
      <xdr:rowOff>38100</xdr:rowOff>
    </xdr:to>
    <xdr:graphicFrame macro="">
      <xdr:nvGraphicFramePr>
        <xdr:cNvPr id="3" name="Диаграмма 12">
          <a:extLst>
            <a:ext uri="{FF2B5EF4-FFF2-40B4-BE49-F238E27FC236}">
              <a16:creationId xmlns:a16="http://schemas.microsoft.com/office/drawing/2014/main" id="{8FC89998-E9FF-4E50-8AF2-04CA8BB37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541020</xdr:colOff>
      <xdr:row>34</xdr:row>
      <xdr:rowOff>99060</xdr:rowOff>
    </xdr:from>
    <xdr:to>
      <xdr:col>13</xdr:col>
      <xdr:colOff>601980</xdr:colOff>
      <xdr:row>50</xdr:row>
      <xdr:rowOff>144780</xdr:rowOff>
    </xdr:to>
    <xdr:graphicFrame macro="">
      <xdr:nvGraphicFramePr>
        <xdr:cNvPr id="4" name="Диаграмма 13">
          <a:extLst>
            <a:ext uri="{FF2B5EF4-FFF2-40B4-BE49-F238E27FC236}">
              <a16:creationId xmlns:a16="http://schemas.microsoft.com/office/drawing/2014/main" id="{1AF5C017-1C92-42DB-A0D5-DA683418F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53340</xdr:colOff>
      <xdr:row>34</xdr:row>
      <xdr:rowOff>60960</xdr:rowOff>
    </xdr:from>
    <xdr:to>
      <xdr:col>20</xdr:col>
      <xdr:colOff>419100</xdr:colOff>
      <xdr:row>51</xdr:row>
      <xdr:rowOff>7620</xdr:rowOff>
    </xdr:to>
    <xdr:graphicFrame macro="">
      <xdr:nvGraphicFramePr>
        <xdr:cNvPr id="5" name="Диаграмма 14">
          <a:extLst>
            <a:ext uri="{FF2B5EF4-FFF2-40B4-BE49-F238E27FC236}">
              <a16:creationId xmlns:a16="http://schemas.microsoft.com/office/drawing/2014/main" id="{7294B8D7-AE6A-4D12-92C9-B33D0F143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91440</xdr:colOff>
      <xdr:row>16</xdr:row>
      <xdr:rowOff>91440</xdr:rowOff>
    </xdr:from>
    <xdr:to>
      <xdr:col>26</xdr:col>
      <xdr:colOff>739140</xdr:colOff>
      <xdr:row>32</xdr:row>
      <xdr:rowOff>167640</xdr:rowOff>
    </xdr:to>
    <xdr:graphicFrame macro="">
      <xdr:nvGraphicFramePr>
        <xdr:cNvPr id="6" name="Диаграмма 21">
          <a:extLst>
            <a:ext uri="{FF2B5EF4-FFF2-40B4-BE49-F238E27FC236}">
              <a16:creationId xmlns:a16="http://schemas.microsoft.com/office/drawing/2014/main" id="{50041ED8-BAB9-4937-A739-EF40B659E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698501</xdr:colOff>
      <xdr:row>54</xdr:row>
      <xdr:rowOff>29936</xdr:rowOff>
    </xdr:from>
    <xdr:to>
      <xdr:col>11</xdr:col>
      <xdr:colOff>526144</xdr:colOff>
      <xdr:row>68</xdr:row>
      <xdr:rowOff>136071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2D2560E8-BFEC-4D04-D4A2-5D3345EB79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2421" y="9463496"/>
              <a:ext cx="3599543" cy="2453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17</xdr:col>
      <xdr:colOff>580571</xdr:colOff>
      <xdr:row>74</xdr:row>
      <xdr:rowOff>138793</xdr:rowOff>
    </xdr:from>
    <xdr:to>
      <xdr:col>23</xdr:col>
      <xdr:colOff>408214</xdr:colOff>
      <xdr:row>91</xdr:row>
      <xdr:rowOff>106136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43AEC927-92BB-DF52-096B-6EAE16BD6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4</xdr:row>
      <xdr:rowOff>102870</xdr:rowOff>
    </xdr:from>
    <xdr:to>
      <xdr:col>12</xdr:col>
      <xdr:colOff>129540</xdr:colOff>
      <xdr:row>19</xdr:row>
      <xdr:rowOff>102870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5615DCA-5708-94D8-4A8C-07DA7A5A6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571500</xdr:colOff>
      <xdr:row>21</xdr:row>
      <xdr:rowOff>80010</xdr:rowOff>
    </xdr:from>
    <xdr:to>
      <xdr:col>20</xdr:col>
      <xdr:colOff>266700</xdr:colOff>
      <xdr:row>36</xdr:row>
      <xdr:rowOff>80010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4786E3-67CD-B893-7D22-2D705B845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563880</xdr:colOff>
      <xdr:row>4</xdr:row>
      <xdr:rowOff>102870</xdr:rowOff>
    </xdr:from>
    <xdr:to>
      <xdr:col>20</xdr:col>
      <xdr:colOff>259080</xdr:colOff>
      <xdr:row>19</xdr:row>
      <xdr:rowOff>102870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565D8A7-E78D-C9DB-CCFF-A0A1B8B57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495300</xdr:colOff>
      <xdr:row>21</xdr:row>
      <xdr:rowOff>49530</xdr:rowOff>
    </xdr:from>
    <xdr:to>
      <xdr:col>12</xdr:col>
      <xdr:colOff>190500</xdr:colOff>
      <xdr:row>36</xdr:row>
      <xdr:rowOff>49530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68FA839-10A6-9642-6276-4D3377776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739140</xdr:colOff>
      <xdr:row>0</xdr:row>
      <xdr:rowOff>621030</xdr:rowOff>
    </xdr:from>
    <xdr:to>
      <xdr:col>24</xdr:col>
      <xdr:colOff>388620</xdr:colOff>
      <xdr:row>15</xdr:row>
      <xdr:rowOff>72390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8A497F9-7BB6-4CD8-B7DB-771119E12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335280</xdr:colOff>
      <xdr:row>30</xdr:row>
      <xdr:rowOff>3810</xdr:rowOff>
    </xdr:from>
    <xdr:to>
      <xdr:col>14</xdr:col>
      <xdr:colOff>426720</xdr:colOff>
      <xdr:row>45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B991DC-7BB7-A6E1-4BDE-06B7DEE82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4C15-CC17-4E22-BFCF-0BEEB5783011}">
  <dimension ref="A1:R451"/>
  <sheetViews>
    <sheetView zoomScale="84" zoomScaleNormal="79" workbookViewId="0">
      <selection activeCell="Y38" sqref="Y38"/>
    </sheetView>
  </sheetViews>
  <sheetFormatPr defaultRowHeight="13.2" x14ac:dyDescent="0.25"/>
  <cols>
    <col min="1" max="2" width="11" style="8" customWidth="1"/>
    <col min="3" max="3" width="12" style="8" customWidth="1"/>
    <col min="4" max="4" width="11" style="8" customWidth="1"/>
    <col min="5" max="5" width="12.44140625" style="8" customWidth="1"/>
    <col min="6" max="13" width="11" style="8" customWidth="1"/>
    <col min="14" max="14" width="12.44140625" style="8" customWidth="1"/>
    <col min="15" max="15" width="21.33203125" style="8" bestFit="1" customWidth="1"/>
    <col min="16" max="16" width="8.88671875" style="8"/>
    <col min="17" max="17" width="10.33203125" style="8" bestFit="1" customWidth="1"/>
    <col min="18" max="18" width="20.109375" style="8" bestFit="1" customWidth="1"/>
    <col min="19" max="19" width="12.21875" style="8" bestFit="1" customWidth="1"/>
    <col min="20" max="22" width="8.88671875" style="8"/>
    <col min="23" max="23" width="10.33203125" style="8" bestFit="1" customWidth="1"/>
    <col min="24" max="24" width="10.44140625" style="8" bestFit="1" customWidth="1"/>
    <col min="25" max="25" width="8.88671875" style="8"/>
    <col min="26" max="26" width="18.88671875" style="8" bestFit="1" customWidth="1"/>
    <col min="27" max="27" width="20.109375" style="8" bestFit="1" customWidth="1"/>
    <col min="28" max="16384" width="8.88671875" style="8"/>
  </cols>
  <sheetData>
    <row r="1" spans="1:18" ht="39.6" x14ac:dyDescent="0.25">
      <c r="A1" s="9" t="s">
        <v>71</v>
      </c>
      <c r="B1" s="33" t="s">
        <v>70</v>
      </c>
      <c r="C1" s="32" t="s">
        <v>0</v>
      </c>
      <c r="D1" s="31" t="s">
        <v>69</v>
      </c>
    </row>
    <row r="2" spans="1:18" x14ac:dyDescent="0.25">
      <c r="A2" s="9" t="s">
        <v>45</v>
      </c>
      <c r="B2" s="11" t="s">
        <v>44</v>
      </c>
      <c r="C2" s="11">
        <v>41685.5</v>
      </c>
      <c r="D2" s="10">
        <f t="shared" ref="D2:D65" si="0">C2/1000</f>
        <v>41.685499999999998</v>
      </c>
      <c r="E2" s="20" t="s">
        <v>68</v>
      </c>
      <c r="F2" s="20" t="s">
        <v>67</v>
      </c>
      <c r="K2" s="20" t="s">
        <v>66</v>
      </c>
      <c r="L2" s="20" t="s">
        <v>65</v>
      </c>
    </row>
    <row r="3" spans="1:18" ht="14.4" x14ac:dyDescent="0.3">
      <c r="A3" s="9" t="s">
        <v>45</v>
      </c>
      <c r="B3" s="11" t="s">
        <v>44</v>
      </c>
      <c r="C3" s="11">
        <v>43669.5</v>
      </c>
      <c r="D3" s="10">
        <f t="shared" si="0"/>
        <v>43.669499999999999</v>
      </c>
      <c r="F3" s="18" t="s">
        <v>64</v>
      </c>
      <c r="G3" s="30">
        <f>MAX(D$1:D$65536)</f>
        <v>619.73199999999997</v>
      </c>
    </row>
    <row r="4" spans="1:18" ht="14.4" x14ac:dyDescent="0.3">
      <c r="A4" s="9" t="s">
        <v>45</v>
      </c>
      <c r="B4" s="11" t="s">
        <v>44</v>
      </c>
      <c r="C4" s="11">
        <v>51707.5</v>
      </c>
      <c r="D4" s="10">
        <f t="shared" si="0"/>
        <v>51.707500000000003</v>
      </c>
      <c r="F4" s="18" t="s">
        <v>63</v>
      </c>
      <c r="G4" s="30">
        <f>MIN(D$1:D$65536)</f>
        <v>41.685499999999998</v>
      </c>
      <c r="J4" s="17"/>
      <c r="K4" s="18" t="s">
        <v>26</v>
      </c>
      <c r="L4" s="18" t="s">
        <v>27</v>
      </c>
      <c r="M4" s="17">
        <f t="array" ref="M4:M14">FREQUENCY(D$1:D$65536, K5:K14)</f>
        <v>0</v>
      </c>
      <c r="N4" s="18" t="s">
        <v>54</v>
      </c>
      <c r="O4" s="18" t="s">
        <v>28</v>
      </c>
      <c r="P4" s="21" t="s">
        <v>53</v>
      </c>
    </row>
    <row r="5" spans="1:18" ht="14.4" x14ac:dyDescent="0.3">
      <c r="A5" s="9" t="s">
        <v>45</v>
      </c>
      <c r="B5" s="11" t="s">
        <v>44</v>
      </c>
      <c r="C5" s="11">
        <v>53966</v>
      </c>
      <c r="D5" s="10">
        <f t="shared" si="0"/>
        <v>53.966000000000001</v>
      </c>
      <c r="F5" s="18" t="s">
        <v>29</v>
      </c>
      <c r="G5" s="30">
        <f>G3-G4</f>
        <v>578.04649999999992</v>
      </c>
      <c r="J5" s="17">
        <v>1</v>
      </c>
      <c r="K5" s="16">
        <f>G4-G6/2</f>
        <v>10.368030268186445</v>
      </c>
      <c r="L5" s="16">
        <f t="shared" ref="L5:L14" si="1">K5+$G$6</f>
        <v>73.00296973181355</v>
      </c>
      <c r="M5" s="17">
        <v>11</v>
      </c>
      <c r="N5" s="16">
        <f t="shared" ref="N5:N14" si="2">AVERAGE(K5:L5)</f>
        <v>41.685499999999998</v>
      </c>
      <c r="O5" s="17">
        <f>M5</f>
        <v>11</v>
      </c>
      <c r="P5" s="10">
        <f t="shared" ref="P5:P14" si="3">M5*N5</f>
        <v>458.54049999999995</v>
      </c>
    </row>
    <row r="6" spans="1:18" x14ac:dyDescent="0.25">
      <c r="A6" s="9" t="s">
        <v>45</v>
      </c>
      <c r="B6" s="11" t="s">
        <v>44</v>
      </c>
      <c r="C6" s="11">
        <v>56899.5</v>
      </c>
      <c r="D6" s="10">
        <f t="shared" si="0"/>
        <v>56.899500000000003</v>
      </c>
      <c r="F6" s="29" t="s">
        <v>30</v>
      </c>
      <c r="G6" s="28">
        <f>G5/(1+LOG(300,2))</f>
        <v>62.634939463627106</v>
      </c>
      <c r="J6" s="17">
        <v>2</v>
      </c>
      <c r="K6" s="16">
        <f t="shared" ref="K6:K14" si="4">L5</f>
        <v>73.00296973181355</v>
      </c>
      <c r="L6" s="16">
        <f t="shared" si="1"/>
        <v>135.63790919544067</v>
      </c>
      <c r="M6" s="17">
        <v>82</v>
      </c>
      <c r="N6" s="16">
        <f t="shared" si="2"/>
        <v>104.32043946362711</v>
      </c>
      <c r="O6" s="27">
        <f t="shared" ref="O6:O14" si="5">O5+M6</f>
        <v>93</v>
      </c>
      <c r="P6" s="10">
        <f t="shared" si="3"/>
        <v>8554.2760360174234</v>
      </c>
      <c r="Q6" s="26"/>
      <c r="R6" s="21" t="s">
        <v>62</v>
      </c>
    </row>
    <row r="7" spans="1:18" x14ac:dyDescent="0.25">
      <c r="A7" s="9" t="s">
        <v>45</v>
      </c>
      <c r="B7" s="11" t="s">
        <v>44</v>
      </c>
      <c r="C7" s="11">
        <v>58926.5</v>
      </c>
      <c r="D7" s="10">
        <f t="shared" si="0"/>
        <v>58.926499999999997</v>
      </c>
      <c r="J7" s="17">
        <v>3</v>
      </c>
      <c r="K7" s="25">
        <f t="shared" si="4"/>
        <v>135.63790919544067</v>
      </c>
      <c r="L7" s="16">
        <f t="shared" si="1"/>
        <v>198.27284865906779</v>
      </c>
      <c r="M7" s="24">
        <v>92</v>
      </c>
      <c r="N7" s="16">
        <f t="shared" si="2"/>
        <v>166.95537892725423</v>
      </c>
      <c r="O7" s="19">
        <f t="shared" si="5"/>
        <v>185</v>
      </c>
      <c r="P7" s="10">
        <f t="shared" si="3"/>
        <v>15359.89486130739</v>
      </c>
      <c r="Q7" s="23"/>
      <c r="R7" s="21" t="s">
        <v>61</v>
      </c>
    </row>
    <row r="8" spans="1:18" x14ac:dyDescent="0.25">
      <c r="A8" s="9" t="s">
        <v>45</v>
      </c>
      <c r="B8" s="11" t="s">
        <v>44</v>
      </c>
      <c r="C8" s="11">
        <v>62533</v>
      </c>
      <c r="D8" s="10">
        <f t="shared" si="0"/>
        <v>62.533000000000001</v>
      </c>
      <c r="E8" s="20" t="s">
        <v>60</v>
      </c>
      <c r="J8" s="17">
        <v>4</v>
      </c>
      <c r="K8" s="16">
        <f t="shared" si="4"/>
        <v>198.27284865906779</v>
      </c>
      <c r="L8" s="16">
        <f t="shared" si="1"/>
        <v>260.90778812269491</v>
      </c>
      <c r="M8" s="17">
        <v>67</v>
      </c>
      <c r="N8" s="16">
        <f t="shared" si="2"/>
        <v>229.59031839088135</v>
      </c>
      <c r="O8" s="17">
        <f t="shared" si="5"/>
        <v>252</v>
      </c>
      <c r="P8" s="10">
        <f t="shared" si="3"/>
        <v>15382.55133218905</v>
      </c>
      <c r="Q8" s="22"/>
      <c r="R8" s="21" t="s">
        <v>59</v>
      </c>
    </row>
    <row r="9" spans="1:18" x14ac:dyDescent="0.25">
      <c r="A9" s="9" t="s">
        <v>45</v>
      </c>
      <c r="B9" s="11" t="s">
        <v>44</v>
      </c>
      <c r="C9" s="11">
        <v>63839.5</v>
      </c>
      <c r="D9" s="10">
        <f t="shared" si="0"/>
        <v>63.839500000000001</v>
      </c>
      <c r="F9" s="18" t="s">
        <v>50</v>
      </c>
      <c r="G9" s="16">
        <f>1/300 * SUM(P5:P14)</f>
        <v>186.16342702943325</v>
      </c>
      <c r="J9" s="17">
        <v>5</v>
      </c>
      <c r="K9" s="16">
        <f t="shared" si="4"/>
        <v>260.90778812269491</v>
      </c>
      <c r="L9" s="16">
        <f t="shared" si="1"/>
        <v>323.54272758632203</v>
      </c>
      <c r="M9" s="17">
        <v>31</v>
      </c>
      <c r="N9" s="16">
        <f t="shared" si="2"/>
        <v>292.22525785450847</v>
      </c>
      <c r="O9" s="17">
        <f t="shared" si="5"/>
        <v>283</v>
      </c>
      <c r="P9" s="10">
        <f t="shared" si="3"/>
        <v>9058.9829934897625</v>
      </c>
    </row>
    <row r="10" spans="1:18" x14ac:dyDescent="0.25">
      <c r="A10" s="9" t="s">
        <v>45</v>
      </c>
      <c r="B10" s="11" t="s">
        <v>44</v>
      </c>
      <c r="C10" s="11">
        <v>66960.5</v>
      </c>
      <c r="D10" s="10">
        <f t="shared" si="0"/>
        <v>66.960499999999996</v>
      </c>
      <c r="F10" s="18" t="s">
        <v>49</v>
      </c>
      <c r="G10" s="16">
        <f>K7+G6*(M7-M6)/(2*M7-M6-M8)</f>
        <v>153.53360618504843</v>
      </c>
      <c r="J10" s="17">
        <v>6</v>
      </c>
      <c r="K10" s="16">
        <f t="shared" si="4"/>
        <v>323.54272758632203</v>
      </c>
      <c r="L10" s="16">
        <f t="shared" si="1"/>
        <v>386.17766704994915</v>
      </c>
      <c r="M10" s="17">
        <v>9</v>
      </c>
      <c r="N10" s="16">
        <f t="shared" si="2"/>
        <v>354.86019731813559</v>
      </c>
      <c r="O10" s="17">
        <f t="shared" si="5"/>
        <v>292</v>
      </c>
      <c r="P10" s="10">
        <f t="shared" si="3"/>
        <v>3193.7417758632205</v>
      </c>
    </row>
    <row r="11" spans="1:18" x14ac:dyDescent="0.25">
      <c r="A11" s="9" t="s">
        <v>45</v>
      </c>
      <c r="B11" s="11" t="s">
        <v>44</v>
      </c>
      <c r="C11" s="11">
        <v>71658.5</v>
      </c>
      <c r="D11" s="10">
        <f t="shared" si="0"/>
        <v>71.658500000000004</v>
      </c>
      <c r="F11" s="18" t="s">
        <v>48</v>
      </c>
      <c r="G11" s="16">
        <f>K7+G6*(300/2-O6)/(M7)</f>
        <v>174.444339080514</v>
      </c>
      <c r="J11" s="17">
        <v>7</v>
      </c>
      <c r="K11" s="16">
        <f t="shared" si="4"/>
        <v>386.17766704994915</v>
      </c>
      <c r="L11" s="16">
        <f t="shared" si="1"/>
        <v>448.81260651357627</v>
      </c>
      <c r="M11" s="17">
        <v>4</v>
      </c>
      <c r="N11" s="16">
        <f t="shared" si="2"/>
        <v>417.49513678176271</v>
      </c>
      <c r="O11" s="17">
        <f t="shared" si="5"/>
        <v>296</v>
      </c>
      <c r="P11" s="10">
        <f t="shared" si="3"/>
        <v>1669.9805471270508</v>
      </c>
    </row>
    <row r="12" spans="1:18" x14ac:dyDescent="0.25">
      <c r="A12" s="9" t="s">
        <v>45</v>
      </c>
      <c r="B12" s="11" t="s">
        <v>44</v>
      </c>
      <c r="C12" s="11">
        <v>72933</v>
      </c>
      <c r="D12" s="10">
        <f t="shared" si="0"/>
        <v>72.933000000000007</v>
      </c>
      <c r="J12" s="17">
        <v>8</v>
      </c>
      <c r="K12" s="16">
        <f t="shared" si="4"/>
        <v>448.81260651357627</v>
      </c>
      <c r="L12" s="16">
        <f t="shared" si="1"/>
        <v>511.44754597720339</v>
      </c>
      <c r="M12" s="17">
        <v>1</v>
      </c>
      <c r="N12" s="16">
        <f t="shared" si="2"/>
        <v>480.13007624538983</v>
      </c>
      <c r="O12" s="17">
        <f t="shared" si="5"/>
        <v>297</v>
      </c>
      <c r="P12" s="10">
        <f t="shared" si="3"/>
        <v>480.13007624538983</v>
      </c>
    </row>
    <row r="13" spans="1:18" x14ac:dyDescent="0.25">
      <c r="A13" s="9" t="s">
        <v>45</v>
      </c>
      <c r="B13" s="11" t="s">
        <v>44</v>
      </c>
      <c r="C13" s="11">
        <v>73551</v>
      </c>
      <c r="D13" s="10">
        <f t="shared" si="0"/>
        <v>73.551000000000002</v>
      </c>
      <c r="E13" s="20"/>
      <c r="J13" s="17">
        <v>9</v>
      </c>
      <c r="K13" s="16">
        <f t="shared" si="4"/>
        <v>511.44754597720339</v>
      </c>
      <c r="L13" s="16">
        <f t="shared" si="1"/>
        <v>574.08248544083051</v>
      </c>
      <c r="M13" s="17">
        <v>2</v>
      </c>
      <c r="N13" s="16">
        <f t="shared" si="2"/>
        <v>542.76501570901701</v>
      </c>
      <c r="O13" s="17">
        <f t="shared" si="5"/>
        <v>299</v>
      </c>
      <c r="P13" s="10">
        <f t="shared" si="3"/>
        <v>1085.530031418034</v>
      </c>
    </row>
    <row r="14" spans="1:18" x14ac:dyDescent="0.25">
      <c r="A14" s="9" t="s">
        <v>45</v>
      </c>
      <c r="B14" s="11" t="s">
        <v>44</v>
      </c>
      <c r="C14" s="11">
        <v>74606</v>
      </c>
      <c r="D14" s="10">
        <f t="shared" si="0"/>
        <v>74.605999999999995</v>
      </c>
      <c r="F14" s="21"/>
      <c r="J14" s="17">
        <v>10</v>
      </c>
      <c r="K14" s="16">
        <f t="shared" si="4"/>
        <v>574.08248544083051</v>
      </c>
      <c r="L14" s="16">
        <f t="shared" si="1"/>
        <v>636.71742490445763</v>
      </c>
      <c r="M14" s="17">
        <v>1</v>
      </c>
      <c r="N14" s="16">
        <f t="shared" si="2"/>
        <v>605.39995517264401</v>
      </c>
      <c r="O14" s="17">
        <f t="shared" si="5"/>
        <v>300</v>
      </c>
      <c r="P14" s="10">
        <f t="shared" si="3"/>
        <v>605.39995517264401</v>
      </c>
    </row>
    <row r="15" spans="1:18" x14ac:dyDescent="0.25">
      <c r="A15" s="9" t="s">
        <v>45</v>
      </c>
      <c r="B15" s="11" t="s">
        <v>44</v>
      </c>
      <c r="C15" s="11">
        <v>76353</v>
      </c>
      <c r="D15" s="10">
        <f t="shared" si="0"/>
        <v>76.352999999999994</v>
      </c>
      <c r="F15" s="21"/>
    </row>
    <row r="16" spans="1:18" x14ac:dyDescent="0.25">
      <c r="A16" s="9" t="s">
        <v>45</v>
      </c>
      <c r="B16" s="11" t="s">
        <v>44</v>
      </c>
      <c r="C16" s="11">
        <v>77649</v>
      </c>
      <c r="D16" s="10">
        <f t="shared" si="0"/>
        <v>77.649000000000001</v>
      </c>
    </row>
    <row r="17" spans="1:4" x14ac:dyDescent="0.25">
      <c r="A17" s="9" t="s">
        <v>45</v>
      </c>
      <c r="B17" s="11" t="s">
        <v>44</v>
      </c>
      <c r="C17" s="11">
        <v>79370.5</v>
      </c>
      <c r="D17" s="10">
        <f t="shared" si="0"/>
        <v>79.370500000000007</v>
      </c>
    </row>
    <row r="18" spans="1:4" x14ac:dyDescent="0.25">
      <c r="A18" s="9" t="s">
        <v>45</v>
      </c>
      <c r="B18" s="11" t="s">
        <v>44</v>
      </c>
      <c r="C18" s="11">
        <v>82349</v>
      </c>
      <c r="D18" s="10">
        <f t="shared" si="0"/>
        <v>82.349000000000004</v>
      </c>
    </row>
    <row r="19" spans="1:4" x14ac:dyDescent="0.25">
      <c r="A19" s="9" t="s">
        <v>45</v>
      </c>
      <c r="B19" s="11" t="s">
        <v>44</v>
      </c>
      <c r="C19" s="11">
        <v>82356</v>
      </c>
      <c r="D19" s="10">
        <f t="shared" si="0"/>
        <v>82.355999999999995</v>
      </c>
    </row>
    <row r="20" spans="1:4" x14ac:dyDescent="0.25">
      <c r="A20" s="9" t="s">
        <v>45</v>
      </c>
      <c r="B20" s="11" t="s">
        <v>44</v>
      </c>
      <c r="C20" s="11">
        <v>82744</v>
      </c>
      <c r="D20" s="10">
        <f t="shared" si="0"/>
        <v>82.744</v>
      </c>
    </row>
    <row r="21" spans="1:4" x14ac:dyDescent="0.25">
      <c r="A21" s="9" t="s">
        <v>45</v>
      </c>
      <c r="B21" s="11" t="s">
        <v>44</v>
      </c>
      <c r="C21" s="11">
        <v>84035</v>
      </c>
      <c r="D21" s="10">
        <f t="shared" si="0"/>
        <v>84.034999999999997</v>
      </c>
    </row>
    <row r="22" spans="1:4" x14ac:dyDescent="0.25">
      <c r="A22" s="9" t="s">
        <v>45</v>
      </c>
      <c r="B22" s="11" t="s">
        <v>44</v>
      </c>
      <c r="C22" s="11">
        <v>84802.5</v>
      </c>
      <c r="D22" s="10">
        <f t="shared" si="0"/>
        <v>84.802499999999995</v>
      </c>
    </row>
    <row r="23" spans="1:4" x14ac:dyDescent="0.25">
      <c r="A23" s="9" t="s">
        <v>45</v>
      </c>
      <c r="B23" s="11" t="s">
        <v>44</v>
      </c>
      <c r="C23" s="11">
        <v>84846</v>
      </c>
      <c r="D23" s="10">
        <f t="shared" si="0"/>
        <v>84.846000000000004</v>
      </c>
    </row>
    <row r="24" spans="1:4" x14ac:dyDescent="0.25">
      <c r="A24" s="9" t="s">
        <v>45</v>
      </c>
      <c r="B24" s="11" t="s">
        <v>44</v>
      </c>
      <c r="C24" s="11">
        <v>85014.5</v>
      </c>
      <c r="D24" s="10">
        <f t="shared" si="0"/>
        <v>85.014499999999998</v>
      </c>
    </row>
    <row r="25" spans="1:4" x14ac:dyDescent="0.25">
      <c r="A25" s="9" t="s">
        <v>45</v>
      </c>
      <c r="B25" s="11" t="s">
        <v>44</v>
      </c>
      <c r="C25" s="11">
        <v>85149</v>
      </c>
      <c r="D25" s="10">
        <f t="shared" si="0"/>
        <v>85.149000000000001</v>
      </c>
    </row>
    <row r="26" spans="1:4" x14ac:dyDescent="0.25">
      <c r="A26" s="9" t="s">
        <v>45</v>
      </c>
      <c r="B26" s="11" t="s">
        <v>44</v>
      </c>
      <c r="C26" s="11">
        <v>86459</v>
      </c>
      <c r="D26" s="10">
        <f t="shared" si="0"/>
        <v>86.459000000000003</v>
      </c>
    </row>
    <row r="27" spans="1:4" x14ac:dyDescent="0.25">
      <c r="A27" s="9" t="s">
        <v>45</v>
      </c>
      <c r="B27" s="11" t="s">
        <v>44</v>
      </c>
      <c r="C27" s="11">
        <v>89858</v>
      </c>
      <c r="D27" s="10">
        <f t="shared" si="0"/>
        <v>89.858000000000004</v>
      </c>
    </row>
    <row r="28" spans="1:4" x14ac:dyDescent="0.25">
      <c r="A28" s="9" t="s">
        <v>45</v>
      </c>
      <c r="B28" s="11" t="s">
        <v>44</v>
      </c>
      <c r="C28" s="11">
        <v>91721</v>
      </c>
      <c r="D28" s="10">
        <f t="shared" si="0"/>
        <v>91.721000000000004</v>
      </c>
    </row>
    <row r="29" spans="1:4" x14ac:dyDescent="0.25">
      <c r="A29" s="9" t="s">
        <v>45</v>
      </c>
      <c r="B29" s="11" t="s">
        <v>44</v>
      </c>
      <c r="C29" s="11">
        <v>91993.5</v>
      </c>
      <c r="D29" s="10">
        <f t="shared" si="0"/>
        <v>91.993499999999997</v>
      </c>
    </row>
    <row r="30" spans="1:4" x14ac:dyDescent="0.25">
      <c r="A30" s="9" t="s">
        <v>45</v>
      </c>
      <c r="B30" s="11" t="s">
        <v>44</v>
      </c>
      <c r="C30" s="11">
        <v>93405.5</v>
      </c>
      <c r="D30" s="10">
        <f t="shared" si="0"/>
        <v>93.405500000000004</v>
      </c>
    </row>
    <row r="31" spans="1:4" x14ac:dyDescent="0.25">
      <c r="A31" s="9" t="s">
        <v>45</v>
      </c>
      <c r="B31" s="11" t="s">
        <v>44</v>
      </c>
      <c r="C31" s="11">
        <v>93934.5</v>
      </c>
      <c r="D31" s="10">
        <f t="shared" si="0"/>
        <v>93.9345</v>
      </c>
    </row>
    <row r="32" spans="1:4" x14ac:dyDescent="0.25">
      <c r="A32" s="9" t="s">
        <v>45</v>
      </c>
      <c r="B32" s="11" t="s">
        <v>44</v>
      </c>
      <c r="C32" s="11">
        <v>95354.5</v>
      </c>
      <c r="D32" s="10">
        <f t="shared" si="0"/>
        <v>95.354500000000002</v>
      </c>
    </row>
    <row r="33" spans="1:4" x14ac:dyDescent="0.25">
      <c r="A33" s="9" t="s">
        <v>45</v>
      </c>
      <c r="B33" s="11" t="s">
        <v>44</v>
      </c>
      <c r="C33" s="11">
        <v>101610.5</v>
      </c>
      <c r="D33" s="10">
        <f t="shared" si="0"/>
        <v>101.6105</v>
      </c>
    </row>
    <row r="34" spans="1:4" x14ac:dyDescent="0.25">
      <c r="A34" s="9" t="s">
        <v>45</v>
      </c>
      <c r="B34" s="11" t="s">
        <v>44</v>
      </c>
      <c r="C34" s="11">
        <v>102078</v>
      </c>
      <c r="D34" s="10">
        <f t="shared" si="0"/>
        <v>102.078</v>
      </c>
    </row>
    <row r="35" spans="1:4" x14ac:dyDescent="0.25">
      <c r="A35" s="9" t="s">
        <v>45</v>
      </c>
      <c r="B35" s="11" t="s">
        <v>44</v>
      </c>
      <c r="C35" s="11">
        <v>103151</v>
      </c>
      <c r="D35" s="10">
        <f t="shared" si="0"/>
        <v>103.151</v>
      </c>
    </row>
    <row r="36" spans="1:4" x14ac:dyDescent="0.25">
      <c r="A36" s="9" t="s">
        <v>45</v>
      </c>
      <c r="B36" s="11" t="s">
        <v>44</v>
      </c>
      <c r="C36" s="11">
        <v>103952.5</v>
      </c>
      <c r="D36" s="10">
        <f t="shared" si="0"/>
        <v>103.9525</v>
      </c>
    </row>
    <row r="37" spans="1:4" x14ac:dyDescent="0.25">
      <c r="A37" s="9" t="s">
        <v>45</v>
      </c>
      <c r="B37" s="11" t="s">
        <v>44</v>
      </c>
      <c r="C37" s="11">
        <v>104322</v>
      </c>
      <c r="D37" s="10">
        <f t="shared" si="0"/>
        <v>104.322</v>
      </c>
    </row>
    <row r="38" spans="1:4" x14ac:dyDescent="0.25">
      <c r="A38" s="9" t="s">
        <v>45</v>
      </c>
      <c r="B38" s="11" t="s">
        <v>44</v>
      </c>
      <c r="C38" s="11">
        <v>104669</v>
      </c>
      <c r="D38" s="10">
        <f t="shared" si="0"/>
        <v>104.669</v>
      </c>
    </row>
    <row r="39" spans="1:4" x14ac:dyDescent="0.25">
      <c r="A39" s="9" t="s">
        <v>45</v>
      </c>
      <c r="B39" s="11" t="s">
        <v>44</v>
      </c>
      <c r="C39" s="11">
        <v>105339.5</v>
      </c>
      <c r="D39" s="10">
        <f t="shared" si="0"/>
        <v>105.3395</v>
      </c>
    </row>
    <row r="40" spans="1:4" x14ac:dyDescent="0.25">
      <c r="A40" s="9" t="s">
        <v>45</v>
      </c>
      <c r="B40" s="11" t="s">
        <v>44</v>
      </c>
      <c r="C40" s="11">
        <v>107187.5</v>
      </c>
      <c r="D40" s="10">
        <f t="shared" si="0"/>
        <v>107.1875</v>
      </c>
    </row>
    <row r="41" spans="1:4" x14ac:dyDescent="0.25">
      <c r="A41" s="9" t="s">
        <v>45</v>
      </c>
      <c r="B41" s="11" t="s">
        <v>44</v>
      </c>
      <c r="C41" s="11">
        <v>107588.5</v>
      </c>
      <c r="D41" s="10">
        <f t="shared" si="0"/>
        <v>107.5885</v>
      </c>
    </row>
    <row r="42" spans="1:4" x14ac:dyDescent="0.25">
      <c r="A42" s="9" t="s">
        <v>45</v>
      </c>
      <c r="B42" s="11" t="s">
        <v>44</v>
      </c>
      <c r="C42" s="11">
        <v>107729.5</v>
      </c>
      <c r="D42" s="10">
        <f t="shared" si="0"/>
        <v>107.7295</v>
      </c>
    </row>
    <row r="43" spans="1:4" x14ac:dyDescent="0.25">
      <c r="A43" s="9" t="s">
        <v>45</v>
      </c>
      <c r="B43" s="11" t="s">
        <v>44</v>
      </c>
      <c r="C43" s="11">
        <v>108457.5</v>
      </c>
      <c r="D43" s="10">
        <f t="shared" si="0"/>
        <v>108.4575</v>
      </c>
    </row>
    <row r="44" spans="1:4" x14ac:dyDescent="0.25">
      <c r="A44" s="9" t="s">
        <v>45</v>
      </c>
      <c r="B44" s="11" t="s">
        <v>44</v>
      </c>
      <c r="C44" s="11">
        <v>108583</v>
      </c>
      <c r="D44" s="10">
        <f t="shared" si="0"/>
        <v>108.583</v>
      </c>
    </row>
    <row r="45" spans="1:4" x14ac:dyDescent="0.25">
      <c r="A45" s="9" t="s">
        <v>45</v>
      </c>
      <c r="B45" s="11" t="s">
        <v>44</v>
      </c>
      <c r="C45" s="11">
        <v>109389.5</v>
      </c>
      <c r="D45" s="10">
        <f t="shared" si="0"/>
        <v>109.3895</v>
      </c>
    </row>
    <row r="46" spans="1:4" x14ac:dyDescent="0.25">
      <c r="A46" s="9" t="s">
        <v>45</v>
      </c>
      <c r="B46" s="11" t="s">
        <v>44</v>
      </c>
      <c r="C46" s="11">
        <v>110395.5</v>
      </c>
      <c r="D46" s="10">
        <f t="shared" si="0"/>
        <v>110.3955</v>
      </c>
    </row>
    <row r="47" spans="1:4" x14ac:dyDescent="0.25">
      <c r="A47" s="9" t="s">
        <v>45</v>
      </c>
      <c r="B47" s="11" t="s">
        <v>44</v>
      </c>
      <c r="C47" s="11">
        <v>111463</v>
      </c>
      <c r="D47" s="10">
        <f t="shared" si="0"/>
        <v>111.46299999999999</v>
      </c>
    </row>
    <row r="48" spans="1:4" x14ac:dyDescent="0.25">
      <c r="A48" s="9" t="s">
        <v>45</v>
      </c>
      <c r="B48" s="11" t="s">
        <v>44</v>
      </c>
      <c r="C48" s="11">
        <v>111865.5</v>
      </c>
      <c r="D48" s="10">
        <f t="shared" si="0"/>
        <v>111.8655</v>
      </c>
    </row>
    <row r="49" spans="1:15" x14ac:dyDescent="0.25">
      <c r="A49" s="9" t="s">
        <v>45</v>
      </c>
      <c r="B49" s="11" t="s">
        <v>44</v>
      </c>
      <c r="C49" s="11">
        <v>112792.9</v>
      </c>
      <c r="D49" s="10">
        <f t="shared" si="0"/>
        <v>112.79289999999999</v>
      </c>
    </row>
    <row r="50" spans="1:15" x14ac:dyDescent="0.25">
      <c r="A50" s="9" t="s">
        <v>45</v>
      </c>
      <c r="B50" s="11" t="s">
        <v>44</v>
      </c>
      <c r="C50" s="11">
        <v>112932</v>
      </c>
      <c r="D50" s="10">
        <f t="shared" si="0"/>
        <v>112.932</v>
      </c>
    </row>
    <row r="51" spans="1:15" x14ac:dyDescent="0.25">
      <c r="A51" s="9" t="s">
        <v>45</v>
      </c>
      <c r="B51" s="11" t="s">
        <v>44</v>
      </c>
      <c r="C51" s="11">
        <v>113581</v>
      </c>
      <c r="D51" s="10">
        <f t="shared" si="0"/>
        <v>113.581</v>
      </c>
    </row>
    <row r="52" spans="1:15" x14ac:dyDescent="0.25">
      <c r="A52" s="9" t="s">
        <v>45</v>
      </c>
      <c r="B52" s="11" t="s">
        <v>44</v>
      </c>
      <c r="C52" s="11">
        <v>114503.5</v>
      </c>
      <c r="D52" s="10">
        <f t="shared" si="0"/>
        <v>114.5035</v>
      </c>
    </row>
    <row r="53" spans="1:15" x14ac:dyDescent="0.25">
      <c r="A53" s="9" t="s">
        <v>45</v>
      </c>
      <c r="B53" s="11" t="s">
        <v>44</v>
      </c>
      <c r="C53" s="11">
        <v>114677</v>
      </c>
      <c r="D53" s="10">
        <f t="shared" si="0"/>
        <v>114.67700000000001</v>
      </c>
    </row>
    <row r="54" spans="1:15" x14ac:dyDescent="0.25">
      <c r="A54" s="9" t="s">
        <v>45</v>
      </c>
      <c r="B54" s="11" t="s">
        <v>44</v>
      </c>
      <c r="C54" s="11">
        <v>114977.5</v>
      </c>
      <c r="D54" s="10">
        <f t="shared" si="0"/>
        <v>114.97750000000001</v>
      </c>
    </row>
    <row r="55" spans="1:15" x14ac:dyDescent="0.25">
      <c r="A55" s="9" t="s">
        <v>45</v>
      </c>
      <c r="B55" s="11" t="s">
        <v>44</v>
      </c>
      <c r="C55" s="11">
        <v>115201</v>
      </c>
      <c r="D55" s="10">
        <f t="shared" si="0"/>
        <v>115.20099999999999</v>
      </c>
    </row>
    <row r="56" spans="1:15" x14ac:dyDescent="0.25">
      <c r="A56" s="9" t="s">
        <v>45</v>
      </c>
      <c r="B56" s="11" t="s">
        <v>44</v>
      </c>
      <c r="C56" s="11">
        <v>115511.5</v>
      </c>
      <c r="D56" s="10">
        <f t="shared" si="0"/>
        <v>115.5115</v>
      </c>
    </row>
    <row r="57" spans="1:15" x14ac:dyDescent="0.25">
      <c r="A57" s="9" t="s">
        <v>45</v>
      </c>
      <c r="B57" s="11" t="s">
        <v>44</v>
      </c>
      <c r="C57" s="11">
        <v>117398.5</v>
      </c>
      <c r="D57" s="10">
        <f t="shared" si="0"/>
        <v>117.3985</v>
      </c>
      <c r="F57" s="20" t="s">
        <v>58</v>
      </c>
      <c r="N57" s="37" t="s">
        <v>72</v>
      </c>
      <c r="O57" s="37"/>
    </row>
    <row r="58" spans="1:15" x14ac:dyDescent="0.25">
      <c r="A58" s="9" t="s">
        <v>45</v>
      </c>
      <c r="B58" s="11" t="s">
        <v>44</v>
      </c>
      <c r="C58" s="11">
        <v>117685</v>
      </c>
      <c r="D58" s="10">
        <f t="shared" si="0"/>
        <v>117.685</v>
      </c>
      <c r="N58" s="37"/>
      <c r="O58" s="37"/>
    </row>
    <row r="59" spans="1:15" x14ac:dyDescent="0.25">
      <c r="A59" s="9" t="s">
        <v>45</v>
      </c>
      <c r="B59" s="11" t="s">
        <v>44</v>
      </c>
      <c r="C59" s="11">
        <v>118144</v>
      </c>
      <c r="D59" s="10">
        <f t="shared" si="0"/>
        <v>118.14400000000001</v>
      </c>
    </row>
    <row r="60" spans="1:15" x14ac:dyDescent="0.25">
      <c r="A60" s="9" t="s">
        <v>45</v>
      </c>
      <c r="B60" s="11" t="s">
        <v>44</v>
      </c>
      <c r="C60" s="11">
        <v>118291.5</v>
      </c>
      <c r="D60" s="10">
        <f t="shared" si="0"/>
        <v>118.2915</v>
      </c>
    </row>
    <row r="61" spans="1:15" x14ac:dyDescent="0.25">
      <c r="A61" s="9" t="s">
        <v>45</v>
      </c>
      <c r="B61" s="11" t="s">
        <v>44</v>
      </c>
      <c r="C61" s="11">
        <v>118416</v>
      </c>
      <c r="D61" s="10">
        <f t="shared" si="0"/>
        <v>118.416</v>
      </c>
    </row>
    <row r="62" spans="1:15" x14ac:dyDescent="0.25">
      <c r="A62" s="9" t="s">
        <v>45</v>
      </c>
      <c r="B62" s="11" t="s">
        <v>44</v>
      </c>
      <c r="C62" s="11">
        <v>118705</v>
      </c>
      <c r="D62" s="10">
        <f t="shared" si="0"/>
        <v>118.705</v>
      </c>
    </row>
    <row r="63" spans="1:15" x14ac:dyDescent="0.25">
      <c r="A63" s="9" t="s">
        <v>45</v>
      </c>
      <c r="B63" s="11" t="s">
        <v>44</v>
      </c>
      <c r="C63" s="11">
        <v>119627</v>
      </c>
      <c r="D63" s="10">
        <f t="shared" si="0"/>
        <v>119.627</v>
      </c>
    </row>
    <row r="64" spans="1:15" x14ac:dyDescent="0.25">
      <c r="A64" s="9" t="s">
        <v>45</v>
      </c>
      <c r="B64" s="11" t="s">
        <v>44</v>
      </c>
      <c r="C64" s="11">
        <v>119777</v>
      </c>
      <c r="D64" s="10">
        <f t="shared" si="0"/>
        <v>119.777</v>
      </c>
    </row>
    <row r="65" spans="1:17" x14ac:dyDescent="0.25">
      <c r="A65" s="9" t="s">
        <v>45</v>
      </c>
      <c r="B65" s="11" t="s">
        <v>44</v>
      </c>
      <c r="C65" s="11">
        <v>119826.5</v>
      </c>
      <c r="D65" s="10">
        <f t="shared" si="0"/>
        <v>119.8265</v>
      </c>
    </row>
    <row r="66" spans="1:17" x14ac:dyDescent="0.25">
      <c r="A66" s="9" t="s">
        <v>45</v>
      </c>
      <c r="B66" s="11" t="s">
        <v>44</v>
      </c>
      <c r="C66" s="11">
        <v>120491</v>
      </c>
      <c r="D66" s="10">
        <f t="shared" ref="D66:D129" si="6">C66/1000</f>
        <v>120.491</v>
      </c>
    </row>
    <row r="67" spans="1:17" x14ac:dyDescent="0.25">
      <c r="A67" s="9" t="s">
        <v>45</v>
      </c>
      <c r="B67" s="11" t="s">
        <v>44</v>
      </c>
      <c r="C67" s="11">
        <v>121196</v>
      </c>
      <c r="D67" s="10">
        <f t="shared" si="6"/>
        <v>121.196</v>
      </c>
    </row>
    <row r="68" spans="1:17" x14ac:dyDescent="0.25">
      <c r="A68" s="9" t="s">
        <v>45</v>
      </c>
      <c r="B68" s="11" t="s">
        <v>44</v>
      </c>
      <c r="C68" s="11">
        <v>121387</v>
      </c>
      <c r="D68" s="10">
        <f t="shared" si="6"/>
        <v>121.387</v>
      </c>
    </row>
    <row r="69" spans="1:17" x14ac:dyDescent="0.25">
      <c r="A69" s="9" t="s">
        <v>45</v>
      </c>
      <c r="B69" s="11" t="s">
        <v>44</v>
      </c>
      <c r="C69" s="11">
        <v>121966</v>
      </c>
      <c r="D69" s="10">
        <f t="shared" si="6"/>
        <v>121.96599999999999</v>
      </c>
    </row>
    <row r="70" spans="1:17" x14ac:dyDescent="0.25">
      <c r="A70" s="9" t="s">
        <v>45</v>
      </c>
      <c r="B70" s="11" t="s">
        <v>44</v>
      </c>
      <c r="C70" s="11">
        <v>123088.5</v>
      </c>
      <c r="D70" s="10">
        <f t="shared" si="6"/>
        <v>123.0885</v>
      </c>
    </row>
    <row r="71" spans="1:17" x14ac:dyDescent="0.25">
      <c r="A71" s="9" t="s">
        <v>45</v>
      </c>
      <c r="B71" s="11" t="s">
        <v>44</v>
      </c>
      <c r="C71" s="11">
        <v>123338</v>
      </c>
      <c r="D71" s="10">
        <f t="shared" si="6"/>
        <v>123.33799999999999</v>
      </c>
    </row>
    <row r="72" spans="1:17" x14ac:dyDescent="0.25">
      <c r="A72" s="9" t="s">
        <v>45</v>
      </c>
      <c r="B72" s="11" t="s">
        <v>44</v>
      </c>
      <c r="C72" s="11">
        <v>123513.5</v>
      </c>
      <c r="D72" s="10">
        <f t="shared" si="6"/>
        <v>123.51349999999999</v>
      </c>
      <c r="F72" s="15" t="s">
        <v>57</v>
      </c>
      <c r="G72" s="15" t="s">
        <v>56</v>
      </c>
      <c r="H72" s="36" t="s">
        <v>55</v>
      </c>
      <c r="I72" s="36"/>
      <c r="J72" s="36"/>
      <c r="K72" s="36"/>
      <c r="L72" s="36"/>
      <c r="M72" s="36"/>
      <c r="N72" s="36"/>
      <c r="O72" s="36"/>
    </row>
    <row r="73" spans="1:17" x14ac:dyDescent="0.25">
      <c r="A73" s="9" t="s">
        <v>45</v>
      </c>
      <c r="B73" s="11" t="s">
        <v>44</v>
      </c>
      <c r="C73" s="11">
        <v>123664.5</v>
      </c>
      <c r="D73" s="10">
        <f t="shared" si="6"/>
        <v>123.6645</v>
      </c>
      <c r="F73" s="14"/>
      <c r="G73" s="14"/>
      <c r="H73" s="36"/>
      <c r="I73" s="36"/>
      <c r="J73" s="36"/>
      <c r="K73" s="36"/>
      <c r="L73" s="36"/>
      <c r="M73" s="36"/>
      <c r="N73" s="36"/>
      <c r="O73" s="36"/>
    </row>
    <row r="74" spans="1:17" x14ac:dyDescent="0.25">
      <c r="A74" s="9" t="s">
        <v>45</v>
      </c>
      <c r="B74" s="11" t="s">
        <v>44</v>
      </c>
      <c r="C74" s="11">
        <v>124067.5</v>
      </c>
      <c r="D74" s="10">
        <f t="shared" si="6"/>
        <v>124.0675</v>
      </c>
      <c r="F74" s="14"/>
      <c r="G74" s="14"/>
      <c r="H74" s="36"/>
      <c r="I74" s="36"/>
      <c r="J74" s="36"/>
      <c r="K74" s="36"/>
      <c r="L74" s="36"/>
      <c r="M74" s="36"/>
      <c r="N74" s="36"/>
      <c r="O74" s="36"/>
    </row>
    <row r="75" spans="1:17" x14ac:dyDescent="0.25">
      <c r="A75" s="9" t="s">
        <v>45</v>
      </c>
      <c r="B75" s="11" t="s">
        <v>44</v>
      </c>
      <c r="C75" s="11">
        <v>125006.5</v>
      </c>
      <c r="D75" s="10">
        <f t="shared" si="6"/>
        <v>125.0065</v>
      </c>
      <c r="H75" s="13"/>
    </row>
    <row r="76" spans="1:17" x14ac:dyDescent="0.25">
      <c r="A76" s="9" t="s">
        <v>45</v>
      </c>
      <c r="B76" s="11" t="s">
        <v>44</v>
      </c>
      <c r="C76" s="11">
        <v>125568.5</v>
      </c>
      <c r="D76" s="10">
        <f t="shared" si="6"/>
        <v>125.5685</v>
      </c>
    </row>
    <row r="77" spans="1:17" x14ac:dyDescent="0.25">
      <c r="A77" s="9" t="s">
        <v>45</v>
      </c>
      <c r="B77" s="11" t="s">
        <v>44</v>
      </c>
      <c r="C77" s="11">
        <v>126885.5</v>
      </c>
      <c r="D77" s="10">
        <f t="shared" si="6"/>
        <v>126.88549999999999</v>
      </c>
    </row>
    <row r="78" spans="1:17" x14ac:dyDescent="0.25">
      <c r="A78" s="9" t="s">
        <v>45</v>
      </c>
      <c r="B78" s="11" t="s">
        <v>44</v>
      </c>
      <c r="C78" s="11">
        <v>127012.5</v>
      </c>
      <c r="D78" s="10">
        <f t="shared" si="6"/>
        <v>127.0125</v>
      </c>
      <c r="K78" s="17"/>
      <c r="L78" s="18" t="s">
        <v>26</v>
      </c>
      <c r="M78" s="18" t="s">
        <v>27</v>
      </c>
      <c r="N78" s="17" cm="1">
        <f t="array" ref="N78:N83">FREQUENCY(D2:D301, L79:L107)</f>
        <v>0</v>
      </c>
      <c r="O78" s="18" t="s">
        <v>54</v>
      </c>
      <c r="P78" s="18" t="s">
        <v>28</v>
      </c>
      <c r="Q78" s="18" t="s">
        <v>53</v>
      </c>
    </row>
    <row r="79" spans="1:17" x14ac:dyDescent="0.25">
      <c r="A79" s="9" t="s">
        <v>45</v>
      </c>
      <c r="B79" s="11" t="s">
        <v>44</v>
      </c>
      <c r="C79" s="11">
        <v>127475.5</v>
      </c>
      <c r="D79" s="10">
        <f t="shared" si="6"/>
        <v>127.4755</v>
      </c>
      <c r="F79" s="20" t="s">
        <v>52</v>
      </c>
      <c r="H79" s="18" t="s">
        <v>51</v>
      </c>
      <c r="I79" s="17">
        <v>148</v>
      </c>
      <c r="K79" s="17">
        <v>1</v>
      </c>
      <c r="L79" s="16">
        <f>G4-I79/2</f>
        <v>-32.314500000000002</v>
      </c>
      <c r="M79" s="16">
        <f>L79+I79</f>
        <v>115.68549999999999</v>
      </c>
      <c r="N79" s="17">
        <v>55</v>
      </c>
      <c r="O79" s="16">
        <f>AVERAGE(L79:M79)</f>
        <v>41.68549999999999</v>
      </c>
      <c r="P79" s="17">
        <f>N79</f>
        <v>55</v>
      </c>
      <c r="Q79" s="16">
        <f>O79*N79</f>
        <v>2292.7024999999994</v>
      </c>
    </row>
    <row r="80" spans="1:17" x14ac:dyDescent="0.25">
      <c r="A80" s="9" t="s">
        <v>45</v>
      </c>
      <c r="B80" s="11" t="s">
        <v>44</v>
      </c>
      <c r="C80" s="11">
        <v>127829</v>
      </c>
      <c r="D80" s="10">
        <f t="shared" si="6"/>
        <v>127.82899999999999</v>
      </c>
      <c r="H80" s="18" t="s">
        <v>50</v>
      </c>
      <c r="I80" s="16">
        <f>SUM(Q79:Q83)/300</f>
        <v>188.69883333333331</v>
      </c>
      <c r="K80" s="17">
        <v>2</v>
      </c>
      <c r="L80" s="16">
        <f>M79</f>
        <v>115.68549999999999</v>
      </c>
      <c r="M80" s="16">
        <f>L80+$I$79</f>
        <v>263.68549999999999</v>
      </c>
      <c r="N80" s="17">
        <v>198</v>
      </c>
      <c r="O80" s="16">
        <f>AVERAGE(L80:M80)</f>
        <v>189.68549999999999</v>
      </c>
      <c r="P80" s="17">
        <f>P79+N80</f>
        <v>253</v>
      </c>
      <c r="Q80" s="16">
        <f>O80*N80</f>
        <v>37557.728999999999</v>
      </c>
    </row>
    <row r="81" spans="1:17" x14ac:dyDescent="0.25">
      <c r="A81" s="9" t="s">
        <v>45</v>
      </c>
      <c r="B81" s="11" t="s">
        <v>44</v>
      </c>
      <c r="C81" s="11">
        <v>128061.5</v>
      </c>
      <c r="D81" s="10">
        <f t="shared" si="6"/>
        <v>128.0615</v>
      </c>
      <c r="H81" s="18" t="s">
        <v>49</v>
      </c>
      <c r="I81" s="16">
        <f>L80+I79*(N80-N79)/(2*N80-N79-N81)</f>
        <v>186.7056342281879</v>
      </c>
      <c r="K81" s="17">
        <v>3</v>
      </c>
      <c r="L81" s="16">
        <f>M80</f>
        <v>263.68549999999999</v>
      </c>
      <c r="M81" s="16">
        <f>L81+$I$79</f>
        <v>411.68549999999999</v>
      </c>
      <c r="N81" s="19">
        <v>43</v>
      </c>
      <c r="O81" s="16">
        <f>AVERAGE(L81:M81)</f>
        <v>337.68549999999999</v>
      </c>
      <c r="P81" s="17">
        <f>P80+N81</f>
        <v>296</v>
      </c>
      <c r="Q81" s="16">
        <f>O81*N81</f>
        <v>14520.476499999999</v>
      </c>
    </row>
    <row r="82" spans="1:17" x14ac:dyDescent="0.25">
      <c r="A82" s="9" t="s">
        <v>45</v>
      </c>
      <c r="B82" s="11" t="s">
        <v>44</v>
      </c>
      <c r="C82" s="11">
        <v>128078.5</v>
      </c>
      <c r="D82" s="10">
        <f t="shared" si="6"/>
        <v>128.07849999999999</v>
      </c>
      <c r="H82" s="18" t="s">
        <v>48</v>
      </c>
      <c r="I82" s="16">
        <f>L80+I79*(150-P79)/N80</f>
        <v>186.695601010101</v>
      </c>
      <c r="K82" s="17">
        <v>4</v>
      </c>
      <c r="L82" s="16">
        <f>M81</f>
        <v>411.68549999999999</v>
      </c>
      <c r="M82" s="16">
        <f>L82+$I$79</f>
        <v>559.68550000000005</v>
      </c>
      <c r="N82" s="17">
        <v>2</v>
      </c>
      <c r="O82" s="16">
        <f>AVERAGE(L82:M82)</f>
        <v>485.68550000000005</v>
      </c>
      <c r="P82" s="17">
        <f>P81+N82</f>
        <v>298</v>
      </c>
      <c r="Q82" s="16">
        <f>O82*N82</f>
        <v>971.37100000000009</v>
      </c>
    </row>
    <row r="83" spans="1:17" x14ac:dyDescent="0.25">
      <c r="A83" s="9" t="s">
        <v>45</v>
      </c>
      <c r="B83" s="11" t="s">
        <v>44</v>
      </c>
      <c r="C83" s="11">
        <v>128719.5</v>
      </c>
      <c r="D83" s="10">
        <f t="shared" si="6"/>
        <v>128.71950000000001</v>
      </c>
      <c r="K83" s="17">
        <v>5</v>
      </c>
      <c r="L83" s="16">
        <f>M82</f>
        <v>559.68550000000005</v>
      </c>
      <c r="M83" s="16">
        <f>L83+$I$79</f>
        <v>707.68550000000005</v>
      </c>
      <c r="N83" s="17">
        <v>2</v>
      </c>
      <c r="O83" s="16">
        <f>AVERAGE(L83:M83)</f>
        <v>633.68550000000005</v>
      </c>
      <c r="P83" s="17">
        <f>P82+N83</f>
        <v>300</v>
      </c>
      <c r="Q83" s="16">
        <f>O83*N83</f>
        <v>1267.3710000000001</v>
      </c>
    </row>
    <row r="84" spans="1:17" x14ac:dyDescent="0.25">
      <c r="A84" s="9" t="s">
        <v>45</v>
      </c>
      <c r="B84" s="11" t="s">
        <v>44</v>
      </c>
      <c r="C84" s="11">
        <v>128926</v>
      </c>
      <c r="D84" s="10">
        <f t="shared" si="6"/>
        <v>128.92599999999999</v>
      </c>
      <c r="K84" s="13"/>
      <c r="L84" s="12"/>
      <c r="M84" s="12"/>
      <c r="N84" s="13"/>
      <c r="O84" s="12"/>
      <c r="P84" s="13"/>
      <c r="Q84" s="12"/>
    </row>
    <row r="85" spans="1:17" x14ac:dyDescent="0.25">
      <c r="A85" s="9" t="s">
        <v>45</v>
      </c>
      <c r="B85" s="11" t="s">
        <v>44</v>
      </c>
      <c r="C85" s="11">
        <v>129632</v>
      </c>
      <c r="D85" s="10">
        <f t="shared" si="6"/>
        <v>129.63200000000001</v>
      </c>
      <c r="K85" s="13"/>
      <c r="L85" s="12"/>
      <c r="M85" s="12"/>
      <c r="N85" s="13"/>
      <c r="O85" s="12"/>
      <c r="P85" s="13"/>
      <c r="Q85" s="12"/>
    </row>
    <row r="86" spans="1:17" x14ac:dyDescent="0.25">
      <c r="A86" s="9" t="s">
        <v>45</v>
      </c>
      <c r="B86" s="11" t="s">
        <v>44</v>
      </c>
      <c r="C86" s="11">
        <v>129923</v>
      </c>
      <c r="D86" s="10">
        <f t="shared" si="6"/>
        <v>129.923</v>
      </c>
      <c r="K86" s="13"/>
      <c r="L86" s="12"/>
      <c r="M86" s="12"/>
      <c r="N86" s="13"/>
      <c r="O86" s="12"/>
      <c r="P86" s="13"/>
      <c r="Q86" s="12"/>
    </row>
    <row r="87" spans="1:17" x14ac:dyDescent="0.25">
      <c r="A87" s="9" t="s">
        <v>45</v>
      </c>
      <c r="B87" s="11" t="s">
        <v>44</v>
      </c>
      <c r="C87" s="11">
        <v>129933.5</v>
      </c>
      <c r="D87" s="10">
        <f t="shared" si="6"/>
        <v>129.93350000000001</v>
      </c>
      <c r="K87" s="13"/>
      <c r="L87" s="12"/>
      <c r="M87" s="12"/>
      <c r="N87" s="13"/>
      <c r="O87" s="12"/>
      <c r="P87" s="13"/>
      <c r="Q87" s="12"/>
    </row>
    <row r="88" spans="1:17" x14ac:dyDescent="0.25">
      <c r="A88" s="9" t="s">
        <v>45</v>
      </c>
      <c r="B88" s="11" t="s">
        <v>44</v>
      </c>
      <c r="C88" s="11">
        <v>131037.8</v>
      </c>
      <c r="D88" s="10">
        <f t="shared" si="6"/>
        <v>131.0378</v>
      </c>
      <c r="K88" s="13"/>
      <c r="L88" s="12"/>
      <c r="M88" s="12"/>
      <c r="N88" s="13"/>
      <c r="O88" s="12"/>
      <c r="P88" s="13"/>
      <c r="Q88" s="12"/>
    </row>
    <row r="89" spans="1:17" x14ac:dyDescent="0.25">
      <c r="A89" s="9" t="s">
        <v>45</v>
      </c>
      <c r="B89" s="11" t="s">
        <v>44</v>
      </c>
      <c r="C89" s="11">
        <v>131339</v>
      </c>
      <c r="D89" s="10">
        <f t="shared" si="6"/>
        <v>131.339</v>
      </c>
      <c r="K89" s="13"/>
      <c r="L89" s="12"/>
      <c r="M89" s="12"/>
      <c r="N89" s="13"/>
      <c r="O89" s="12"/>
      <c r="P89" s="13"/>
      <c r="Q89" s="12"/>
    </row>
    <row r="90" spans="1:17" x14ac:dyDescent="0.25">
      <c r="A90" s="9" t="s">
        <v>45</v>
      </c>
      <c r="B90" s="11" t="s">
        <v>44</v>
      </c>
      <c r="C90" s="11">
        <v>131460.5</v>
      </c>
      <c r="D90" s="10">
        <f t="shared" si="6"/>
        <v>131.4605</v>
      </c>
      <c r="K90" s="13"/>
      <c r="L90" s="12"/>
      <c r="M90" s="12"/>
      <c r="N90" s="13"/>
      <c r="O90" s="12"/>
      <c r="P90" s="13"/>
      <c r="Q90" s="12"/>
    </row>
    <row r="91" spans="1:17" x14ac:dyDescent="0.25">
      <c r="A91" s="9" t="s">
        <v>45</v>
      </c>
      <c r="B91" s="11" t="s">
        <v>44</v>
      </c>
      <c r="C91" s="11">
        <v>133852.5</v>
      </c>
      <c r="D91" s="10">
        <f t="shared" si="6"/>
        <v>133.85249999999999</v>
      </c>
      <c r="L91" s="12"/>
      <c r="M91" s="12"/>
      <c r="N91" s="13"/>
      <c r="O91" s="12"/>
      <c r="P91" s="13"/>
      <c r="Q91" s="12"/>
    </row>
    <row r="92" spans="1:17" x14ac:dyDescent="0.25">
      <c r="A92" s="9" t="s">
        <v>45</v>
      </c>
      <c r="B92" s="11" t="s">
        <v>44</v>
      </c>
      <c r="C92" s="11">
        <v>134047</v>
      </c>
      <c r="D92" s="10">
        <f t="shared" si="6"/>
        <v>134.047</v>
      </c>
      <c r="L92" s="12"/>
      <c r="M92" s="12"/>
      <c r="N92" s="13"/>
      <c r="O92" s="12"/>
      <c r="P92" s="13"/>
      <c r="Q92" s="12"/>
    </row>
    <row r="93" spans="1:17" x14ac:dyDescent="0.25">
      <c r="A93" s="9" t="s">
        <v>45</v>
      </c>
      <c r="B93" s="11" t="s">
        <v>44</v>
      </c>
      <c r="C93" s="11">
        <v>135408</v>
      </c>
      <c r="D93" s="10">
        <f t="shared" si="6"/>
        <v>135.40799999999999</v>
      </c>
      <c r="F93" s="15" t="s">
        <v>47</v>
      </c>
      <c r="G93" s="36" t="s">
        <v>46</v>
      </c>
      <c r="H93" s="36"/>
      <c r="I93" s="36"/>
      <c r="J93" s="36"/>
      <c r="K93" s="36"/>
      <c r="L93" s="36"/>
      <c r="M93" s="12"/>
      <c r="N93" s="13"/>
      <c r="O93" s="12"/>
      <c r="P93" s="13"/>
      <c r="Q93" s="12"/>
    </row>
    <row r="94" spans="1:17" x14ac:dyDescent="0.25">
      <c r="A94" s="9" t="s">
        <v>45</v>
      </c>
      <c r="B94" s="11" t="s">
        <v>44</v>
      </c>
      <c r="C94" s="11">
        <v>135524</v>
      </c>
      <c r="D94" s="10">
        <f t="shared" si="6"/>
        <v>135.524</v>
      </c>
      <c r="F94" s="14"/>
      <c r="G94" s="36"/>
      <c r="H94" s="36"/>
      <c r="I94" s="36"/>
      <c r="J94" s="36"/>
      <c r="K94" s="36"/>
      <c r="L94" s="36"/>
      <c r="M94" s="12"/>
      <c r="N94" s="13"/>
      <c r="O94" s="12"/>
      <c r="P94" s="13"/>
      <c r="Q94" s="12"/>
    </row>
    <row r="95" spans="1:17" x14ac:dyDescent="0.25">
      <c r="A95" s="9" t="s">
        <v>45</v>
      </c>
      <c r="B95" s="11" t="s">
        <v>44</v>
      </c>
      <c r="C95" s="11">
        <v>135768</v>
      </c>
      <c r="D95" s="10">
        <f t="shared" si="6"/>
        <v>135.768</v>
      </c>
      <c r="F95" s="14"/>
      <c r="G95" s="36"/>
      <c r="H95" s="36"/>
      <c r="I95" s="36"/>
      <c r="J95" s="36"/>
      <c r="K95" s="36"/>
      <c r="L95" s="36"/>
      <c r="M95" s="12"/>
      <c r="N95" s="13"/>
      <c r="O95" s="12"/>
      <c r="P95" s="13"/>
      <c r="Q95" s="12"/>
    </row>
    <row r="96" spans="1:17" x14ac:dyDescent="0.25">
      <c r="A96" s="9" t="s">
        <v>45</v>
      </c>
      <c r="B96" s="11" t="s">
        <v>44</v>
      </c>
      <c r="C96" s="11">
        <v>135944.5</v>
      </c>
      <c r="D96" s="10">
        <f t="shared" si="6"/>
        <v>135.94450000000001</v>
      </c>
      <c r="L96" s="12"/>
      <c r="M96" s="12"/>
      <c r="N96" s="13"/>
      <c r="O96" s="12"/>
      <c r="P96" s="13"/>
      <c r="Q96" s="12"/>
    </row>
    <row r="97" spans="1:17" x14ac:dyDescent="0.25">
      <c r="A97" s="9" t="s">
        <v>45</v>
      </c>
      <c r="B97" s="11" t="s">
        <v>44</v>
      </c>
      <c r="C97" s="11">
        <v>135999</v>
      </c>
      <c r="D97" s="10">
        <f t="shared" si="6"/>
        <v>135.999</v>
      </c>
      <c r="L97" s="12"/>
      <c r="M97" s="12"/>
      <c r="N97" s="13"/>
      <c r="O97" s="12"/>
      <c r="P97" s="13"/>
      <c r="Q97" s="12"/>
    </row>
    <row r="98" spans="1:17" x14ac:dyDescent="0.25">
      <c r="A98" s="9" t="s">
        <v>45</v>
      </c>
      <c r="B98" s="11" t="s">
        <v>44</v>
      </c>
      <c r="C98" s="11">
        <v>136903</v>
      </c>
      <c r="D98" s="10">
        <f t="shared" si="6"/>
        <v>136.90299999999999</v>
      </c>
      <c r="L98" s="12"/>
      <c r="M98" s="12"/>
      <c r="N98" s="13"/>
      <c r="O98" s="12"/>
      <c r="P98" s="13"/>
      <c r="Q98" s="12"/>
    </row>
    <row r="99" spans="1:17" x14ac:dyDescent="0.25">
      <c r="A99" s="9" t="s">
        <v>45</v>
      </c>
      <c r="B99" s="11" t="s">
        <v>44</v>
      </c>
      <c r="C99" s="11">
        <v>138172.5</v>
      </c>
      <c r="D99" s="10">
        <f t="shared" si="6"/>
        <v>138.17250000000001</v>
      </c>
      <c r="L99" s="12"/>
      <c r="M99" s="12"/>
    </row>
    <row r="100" spans="1:17" x14ac:dyDescent="0.25">
      <c r="A100" s="9" t="s">
        <v>45</v>
      </c>
      <c r="B100" s="11" t="s">
        <v>44</v>
      </c>
      <c r="C100" s="11">
        <v>139905</v>
      </c>
      <c r="D100" s="10">
        <f t="shared" si="6"/>
        <v>139.905</v>
      </c>
      <c r="L100" s="12"/>
      <c r="M100" s="12"/>
    </row>
    <row r="101" spans="1:17" x14ac:dyDescent="0.25">
      <c r="A101" s="9" t="s">
        <v>45</v>
      </c>
      <c r="B101" s="11" t="s">
        <v>44</v>
      </c>
      <c r="C101" s="11">
        <v>140035</v>
      </c>
      <c r="D101" s="10">
        <f t="shared" si="6"/>
        <v>140.035</v>
      </c>
      <c r="L101" s="12"/>
      <c r="M101" s="12"/>
    </row>
    <row r="102" spans="1:17" x14ac:dyDescent="0.25">
      <c r="A102" s="9" t="s">
        <v>45</v>
      </c>
      <c r="B102" s="11" t="s">
        <v>44</v>
      </c>
      <c r="C102" s="11">
        <v>140112.5</v>
      </c>
      <c r="D102" s="10">
        <f t="shared" si="6"/>
        <v>140.11250000000001</v>
      </c>
      <c r="M102" s="12"/>
    </row>
    <row r="103" spans="1:17" x14ac:dyDescent="0.25">
      <c r="A103" s="9" t="s">
        <v>45</v>
      </c>
      <c r="B103" s="11" t="s">
        <v>44</v>
      </c>
      <c r="C103" s="11">
        <v>140664</v>
      </c>
      <c r="D103" s="10">
        <f t="shared" si="6"/>
        <v>140.66399999999999</v>
      </c>
      <c r="M103" s="12"/>
    </row>
    <row r="104" spans="1:17" x14ac:dyDescent="0.25">
      <c r="A104" s="9" t="s">
        <v>45</v>
      </c>
      <c r="B104" s="11" t="s">
        <v>44</v>
      </c>
      <c r="C104" s="11">
        <v>141986.5</v>
      </c>
      <c r="D104" s="10">
        <f t="shared" si="6"/>
        <v>141.98650000000001</v>
      </c>
      <c r="M104" s="12"/>
    </row>
    <row r="105" spans="1:17" x14ac:dyDescent="0.25">
      <c r="A105" s="9" t="s">
        <v>45</v>
      </c>
      <c r="B105" s="11" t="s">
        <v>44</v>
      </c>
      <c r="C105" s="11">
        <v>142113.5</v>
      </c>
      <c r="D105" s="10">
        <f t="shared" si="6"/>
        <v>142.11349999999999</v>
      </c>
      <c r="L105" s="12"/>
      <c r="M105" s="12"/>
    </row>
    <row r="106" spans="1:17" x14ac:dyDescent="0.25">
      <c r="A106" s="9" t="s">
        <v>45</v>
      </c>
      <c r="B106" s="11" t="s">
        <v>44</v>
      </c>
      <c r="C106" s="11">
        <v>142279</v>
      </c>
      <c r="D106" s="10">
        <f t="shared" si="6"/>
        <v>142.279</v>
      </c>
      <c r="L106" s="12"/>
      <c r="M106" s="12"/>
    </row>
    <row r="107" spans="1:17" x14ac:dyDescent="0.25">
      <c r="A107" s="9" t="s">
        <v>45</v>
      </c>
      <c r="B107" s="11" t="s">
        <v>44</v>
      </c>
      <c r="C107" s="11">
        <v>142576.5</v>
      </c>
      <c r="D107" s="10">
        <f t="shared" si="6"/>
        <v>142.57650000000001</v>
      </c>
      <c r="L107" s="12"/>
      <c r="M107" s="12"/>
    </row>
    <row r="108" spans="1:17" x14ac:dyDescent="0.25">
      <c r="A108" s="9" t="s">
        <v>45</v>
      </c>
      <c r="B108" s="11" t="s">
        <v>44</v>
      </c>
      <c r="C108" s="11">
        <v>142736</v>
      </c>
      <c r="D108" s="10">
        <f t="shared" si="6"/>
        <v>142.73599999999999</v>
      </c>
      <c r="M108" s="12"/>
    </row>
    <row r="109" spans="1:17" x14ac:dyDescent="0.25">
      <c r="A109" s="9" t="s">
        <v>45</v>
      </c>
      <c r="B109" s="11" t="s">
        <v>44</v>
      </c>
      <c r="C109" s="11">
        <v>143079.5</v>
      </c>
      <c r="D109" s="10">
        <f t="shared" si="6"/>
        <v>143.0795</v>
      </c>
      <c r="M109" s="12"/>
    </row>
    <row r="110" spans="1:17" x14ac:dyDescent="0.25">
      <c r="A110" s="9" t="s">
        <v>45</v>
      </c>
      <c r="B110" s="11" t="s">
        <v>44</v>
      </c>
      <c r="C110" s="11">
        <v>143621</v>
      </c>
      <c r="D110" s="10">
        <f t="shared" si="6"/>
        <v>143.62100000000001</v>
      </c>
    </row>
    <row r="111" spans="1:17" x14ac:dyDescent="0.25">
      <c r="A111" s="9" t="s">
        <v>45</v>
      </c>
      <c r="B111" s="11" t="s">
        <v>44</v>
      </c>
      <c r="C111" s="11">
        <v>144657.5</v>
      </c>
      <c r="D111" s="10">
        <f t="shared" si="6"/>
        <v>144.6575</v>
      </c>
    </row>
    <row r="112" spans="1:17" x14ac:dyDescent="0.25">
      <c r="A112" s="9" t="s">
        <v>45</v>
      </c>
      <c r="B112" s="11" t="s">
        <v>44</v>
      </c>
      <c r="C112" s="11">
        <v>144700.5</v>
      </c>
      <c r="D112" s="10">
        <f t="shared" si="6"/>
        <v>144.70050000000001</v>
      </c>
    </row>
    <row r="113" spans="1:4" x14ac:dyDescent="0.25">
      <c r="A113" s="9" t="s">
        <v>45</v>
      </c>
      <c r="B113" s="11" t="s">
        <v>44</v>
      </c>
      <c r="C113" s="11">
        <v>144879</v>
      </c>
      <c r="D113" s="10">
        <f t="shared" si="6"/>
        <v>144.87899999999999</v>
      </c>
    </row>
    <row r="114" spans="1:4" x14ac:dyDescent="0.25">
      <c r="A114" s="9" t="s">
        <v>45</v>
      </c>
      <c r="B114" s="11" t="s">
        <v>44</v>
      </c>
      <c r="C114" s="11">
        <v>145040</v>
      </c>
      <c r="D114" s="10">
        <f t="shared" si="6"/>
        <v>145.04</v>
      </c>
    </row>
    <row r="115" spans="1:4" x14ac:dyDescent="0.25">
      <c r="A115" s="9" t="s">
        <v>45</v>
      </c>
      <c r="B115" s="11" t="s">
        <v>44</v>
      </c>
      <c r="C115" s="11">
        <v>145622</v>
      </c>
      <c r="D115" s="10">
        <f t="shared" si="6"/>
        <v>145.62200000000001</v>
      </c>
    </row>
    <row r="116" spans="1:4" x14ac:dyDescent="0.25">
      <c r="A116" s="9" t="s">
        <v>45</v>
      </c>
      <c r="B116" s="11" t="s">
        <v>44</v>
      </c>
      <c r="C116" s="11">
        <v>145837.5</v>
      </c>
      <c r="D116" s="10">
        <f t="shared" si="6"/>
        <v>145.83750000000001</v>
      </c>
    </row>
    <row r="117" spans="1:4" x14ac:dyDescent="0.25">
      <c r="A117" s="9" t="s">
        <v>45</v>
      </c>
      <c r="B117" s="11" t="s">
        <v>44</v>
      </c>
      <c r="C117" s="11">
        <v>145962.5</v>
      </c>
      <c r="D117" s="10">
        <f t="shared" si="6"/>
        <v>145.96250000000001</v>
      </c>
    </row>
    <row r="118" spans="1:4" x14ac:dyDescent="0.25">
      <c r="A118" s="9" t="s">
        <v>45</v>
      </c>
      <c r="B118" s="11" t="s">
        <v>44</v>
      </c>
      <c r="C118" s="11">
        <v>145973</v>
      </c>
      <c r="D118" s="10">
        <f t="shared" si="6"/>
        <v>145.97300000000001</v>
      </c>
    </row>
    <row r="119" spans="1:4" x14ac:dyDescent="0.25">
      <c r="A119" s="9" t="s">
        <v>45</v>
      </c>
      <c r="B119" s="11" t="s">
        <v>44</v>
      </c>
      <c r="C119" s="11">
        <v>147387.5</v>
      </c>
      <c r="D119" s="10">
        <f t="shared" si="6"/>
        <v>147.38749999999999</v>
      </c>
    </row>
    <row r="120" spans="1:4" x14ac:dyDescent="0.25">
      <c r="A120" s="9" t="s">
        <v>45</v>
      </c>
      <c r="B120" s="11" t="s">
        <v>44</v>
      </c>
      <c r="C120" s="11">
        <v>148629.5</v>
      </c>
      <c r="D120" s="10">
        <f t="shared" si="6"/>
        <v>148.62950000000001</v>
      </c>
    </row>
    <row r="121" spans="1:4" x14ac:dyDescent="0.25">
      <c r="A121" s="9" t="s">
        <v>45</v>
      </c>
      <c r="B121" s="11" t="s">
        <v>44</v>
      </c>
      <c r="C121" s="11">
        <v>148948.5</v>
      </c>
      <c r="D121" s="10">
        <f t="shared" si="6"/>
        <v>148.9485</v>
      </c>
    </row>
    <row r="122" spans="1:4" x14ac:dyDescent="0.25">
      <c r="A122" s="9" t="s">
        <v>45</v>
      </c>
      <c r="B122" s="11" t="s">
        <v>44</v>
      </c>
      <c r="C122" s="11">
        <v>149306.5</v>
      </c>
      <c r="D122" s="10">
        <f t="shared" si="6"/>
        <v>149.3065</v>
      </c>
    </row>
    <row r="123" spans="1:4" x14ac:dyDescent="0.25">
      <c r="A123" s="9" t="s">
        <v>45</v>
      </c>
      <c r="B123" s="11" t="s">
        <v>44</v>
      </c>
      <c r="C123" s="11">
        <v>149331</v>
      </c>
      <c r="D123" s="10">
        <f t="shared" si="6"/>
        <v>149.33099999999999</v>
      </c>
    </row>
    <row r="124" spans="1:4" x14ac:dyDescent="0.25">
      <c r="A124" s="9" t="s">
        <v>45</v>
      </c>
      <c r="B124" s="11" t="s">
        <v>44</v>
      </c>
      <c r="C124" s="11">
        <v>149751</v>
      </c>
      <c r="D124" s="10">
        <f t="shared" si="6"/>
        <v>149.751</v>
      </c>
    </row>
    <row r="125" spans="1:4" x14ac:dyDescent="0.25">
      <c r="A125" s="9" t="s">
        <v>45</v>
      </c>
      <c r="B125" s="11" t="s">
        <v>44</v>
      </c>
      <c r="C125" s="11">
        <v>150283.5</v>
      </c>
      <c r="D125" s="10">
        <f t="shared" si="6"/>
        <v>150.2835</v>
      </c>
    </row>
    <row r="126" spans="1:4" x14ac:dyDescent="0.25">
      <c r="A126" s="9" t="s">
        <v>45</v>
      </c>
      <c r="B126" s="11" t="s">
        <v>44</v>
      </c>
      <c r="C126" s="11">
        <v>152088</v>
      </c>
      <c r="D126" s="10">
        <f t="shared" si="6"/>
        <v>152.08799999999999</v>
      </c>
    </row>
    <row r="127" spans="1:4" x14ac:dyDescent="0.25">
      <c r="A127" s="9" t="s">
        <v>45</v>
      </c>
      <c r="B127" s="11" t="s">
        <v>44</v>
      </c>
      <c r="C127" s="11">
        <v>153481</v>
      </c>
      <c r="D127" s="10">
        <f t="shared" si="6"/>
        <v>153.48099999999999</v>
      </c>
    </row>
    <row r="128" spans="1:4" x14ac:dyDescent="0.25">
      <c r="A128" s="9" t="s">
        <v>45</v>
      </c>
      <c r="B128" s="11" t="s">
        <v>44</v>
      </c>
      <c r="C128" s="11">
        <v>154114</v>
      </c>
      <c r="D128" s="10">
        <f t="shared" si="6"/>
        <v>154.114</v>
      </c>
    </row>
    <row r="129" spans="1:4" x14ac:dyDescent="0.25">
      <c r="A129" s="9" t="s">
        <v>45</v>
      </c>
      <c r="B129" s="11" t="s">
        <v>44</v>
      </c>
      <c r="C129" s="11">
        <v>154558.5</v>
      </c>
      <c r="D129" s="10">
        <f t="shared" si="6"/>
        <v>154.55850000000001</v>
      </c>
    </row>
    <row r="130" spans="1:4" x14ac:dyDescent="0.25">
      <c r="A130" s="9" t="s">
        <v>45</v>
      </c>
      <c r="B130" s="11" t="s">
        <v>44</v>
      </c>
      <c r="C130" s="11">
        <v>155032</v>
      </c>
      <c r="D130" s="10">
        <f t="shared" ref="D130:D193" si="7">C130/1000</f>
        <v>155.03200000000001</v>
      </c>
    </row>
    <row r="131" spans="1:4" x14ac:dyDescent="0.25">
      <c r="A131" s="9" t="s">
        <v>45</v>
      </c>
      <c r="B131" s="11" t="s">
        <v>44</v>
      </c>
      <c r="C131" s="11">
        <v>155733.5</v>
      </c>
      <c r="D131" s="10">
        <f t="shared" si="7"/>
        <v>155.73349999999999</v>
      </c>
    </row>
    <row r="132" spans="1:4" x14ac:dyDescent="0.25">
      <c r="A132" s="9" t="s">
        <v>45</v>
      </c>
      <c r="B132" s="11" t="s">
        <v>44</v>
      </c>
      <c r="C132" s="11">
        <v>156736</v>
      </c>
      <c r="D132" s="10">
        <f t="shared" si="7"/>
        <v>156.73599999999999</v>
      </c>
    </row>
    <row r="133" spans="1:4" x14ac:dyDescent="0.25">
      <c r="A133" s="9" t="s">
        <v>45</v>
      </c>
      <c r="B133" s="11" t="s">
        <v>44</v>
      </c>
      <c r="C133" s="11">
        <v>160461</v>
      </c>
      <c r="D133" s="10">
        <f t="shared" si="7"/>
        <v>160.46100000000001</v>
      </c>
    </row>
    <row r="134" spans="1:4" x14ac:dyDescent="0.25">
      <c r="A134" s="9" t="s">
        <v>45</v>
      </c>
      <c r="B134" s="11" t="s">
        <v>44</v>
      </c>
      <c r="C134" s="11">
        <v>160855.5</v>
      </c>
      <c r="D134" s="10">
        <f t="shared" si="7"/>
        <v>160.85550000000001</v>
      </c>
    </row>
    <row r="135" spans="1:4" x14ac:dyDescent="0.25">
      <c r="A135" s="9" t="s">
        <v>45</v>
      </c>
      <c r="B135" s="11" t="s">
        <v>44</v>
      </c>
      <c r="C135" s="11">
        <v>162183</v>
      </c>
      <c r="D135" s="10">
        <f t="shared" si="7"/>
        <v>162.18299999999999</v>
      </c>
    </row>
    <row r="136" spans="1:4" x14ac:dyDescent="0.25">
      <c r="A136" s="9" t="s">
        <v>45</v>
      </c>
      <c r="B136" s="11" t="s">
        <v>44</v>
      </c>
      <c r="C136" s="11">
        <v>163582.5</v>
      </c>
      <c r="D136" s="10">
        <f t="shared" si="7"/>
        <v>163.58250000000001</v>
      </c>
    </row>
    <row r="137" spans="1:4" x14ac:dyDescent="0.25">
      <c r="A137" s="9" t="s">
        <v>45</v>
      </c>
      <c r="B137" s="11" t="s">
        <v>44</v>
      </c>
      <c r="C137" s="11">
        <v>164313</v>
      </c>
      <c r="D137" s="10">
        <f t="shared" si="7"/>
        <v>164.31299999999999</v>
      </c>
    </row>
    <row r="138" spans="1:4" x14ac:dyDescent="0.25">
      <c r="A138" s="9" t="s">
        <v>45</v>
      </c>
      <c r="B138" s="11" t="s">
        <v>44</v>
      </c>
      <c r="C138" s="11">
        <v>166414</v>
      </c>
      <c r="D138" s="10">
        <f t="shared" si="7"/>
        <v>166.41399999999999</v>
      </c>
    </row>
    <row r="139" spans="1:4" x14ac:dyDescent="0.25">
      <c r="A139" s="9" t="s">
        <v>45</v>
      </c>
      <c r="B139" s="11" t="s">
        <v>44</v>
      </c>
      <c r="C139" s="11">
        <v>166574.5</v>
      </c>
      <c r="D139" s="10">
        <f t="shared" si="7"/>
        <v>166.5745</v>
      </c>
    </row>
    <row r="140" spans="1:4" x14ac:dyDescent="0.25">
      <c r="A140" s="9" t="s">
        <v>45</v>
      </c>
      <c r="B140" s="11" t="s">
        <v>44</v>
      </c>
      <c r="C140" s="11">
        <v>167689.5</v>
      </c>
      <c r="D140" s="10">
        <f t="shared" si="7"/>
        <v>167.68950000000001</v>
      </c>
    </row>
    <row r="141" spans="1:4" x14ac:dyDescent="0.25">
      <c r="A141" s="9" t="s">
        <v>45</v>
      </c>
      <c r="B141" s="11" t="s">
        <v>44</v>
      </c>
      <c r="C141" s="11">
        <v>168501</v>
      </c>
      <c r="D141" s="10">
        <f t="shared" si="7"/>
        <v>168.501</v>
      </c>
    </row>
    <row r="142" spans="1:4" x14ac:dyDescent="0.25">
      <c r="A142" s="9" t="s">
        <v>45</v>
      </c>
      <c r="B142" s="11" t="s">
        <v>44</v>
      </c>
      <c r="C142" s="11">
        <v>171095.5</v>
      </c>
      <c r="D142" s="10">
        <f t="shared" si="7"/>
        <v>171.09549999999999</v>
      </c>
    </row>
    <row r="143" spans="1:4" x14ac:dyDescent="0.25">
      <c r="A143" s="9" t="s">
        <v>45</v>
      </c>
      <c r="B143" s="11" t="s">
        <v>44</v>
      </c>
      <c r="C143" s="11">
        <v>171358</v>
      </c>
      <c r="D143" s="10">
        <f t="shared" si="7"/>
        <v>171.358</v>
      </c>
    </row>
    <row r="144" spans="1:4" x14ac:dyDescent="0.25">
      <c r="A144" s="9" t="s">
        <v>45</v>
      </c>
      <c r="B144" s="11" t="s">
        <v>44</v>
      </c>
      <c r="C144" s="11">
        <v>172367</v>
      </c>
      <c r="D144" s="10">
        <f t="shared" si="7"/>
        <v>172.36699999999999</v>
      </c>
    </row>
    <row r="145" spans="1:4" x14ac:dyDescent="0.25">
      <c r="A145" s="9" t="s">
        <v>45</v>
      </c>
      <c r="B145" s="11" t="s">
        <v>44</v>
      </c>
      <c r="C145" s="11">
        <v>172523.5</v>
      </c>
      <c r="D145" s="10">
        <f t="shared" si="7"/>
        <v>172.52350000000001</v>
      </c>
    </row>
    <row r="146" spans="1:4" x14ac:dyDescent="0.25">
      <c r="A146" s="9" t="s">
        <v>45</v>
      </c>
      <c r="B146" s="11" t="s">
        <v>44</v>
      </c>
      <c r="C146" s="11">
        <v>172754.5</v>
      </c>
      <c r="D146" s="10">
        <f t="shared" si="7"/>
        <v>172.75450000000001</v>
      </c>
    </row>
    <row r="147" spans="1:4" x14ac:dyDescent="0.25">
      <c r="A147" s="9" t="s">
        <v>45</v>
      </c>
      <c r="B147" s="11" t="s">
        <v>44</v>
      </c>
      <c r="C147" s="11">
        <v>173055.5</v>
      </c>
      <c r="D147" s="10">
        <f t="shared" si="7"/>
        <v>173.05549999999999</v>
      </c>
    </row>
    <row r="148" spans="1:4" x14ac:dyDescent="0.25">
      <c r="A148" s="9" t="s">
        <v>45</v>
      </c>
      <c r="B148" s="11" t="s">
        <v>44</v>
      </c>
      <c r="C148" s="11">
        <v>173107</v>
      </c>
      <c r="D148" s="10">
        <f t="shared" si="7"/>
        <v>173.107</v>
      </c>
    </row>
    <row r="149" spans="1:4" x14ac:dyDescent="0.25">
      <c r="A149" s="9" t="s">
        <v>45</v>
      </c>
      <c r="B149" s="11" t="s">
        <v>44</v>
      </c>
      <c r="C149" s="11">
        <v>173292.5</v>
      </c>
      <c r="D149" s="10">
        <f t="shared" si="7"/>
        <v>173.29249999999999</v>
      </c>
    </row>
    <row r="150" spans="1:4" x14ac:dyDescent="0.25">
      <c r="A150" s="9" t="s">
        <v>45</v>
      </c>
      <c r="B150" s="11" t="s">
        <v>44</v>
      </c>
      <c r="C150" s="11">
        <v>174181</v>
      </c>
      <c r="D150" s="10">
        <f t="shared" si="7"/>
        <v>174.18100000000001</v>
      </c>
    </row>
    <row r="151" spans="1:4" x14ac:dyDescent="0.25">
      <c r="A151" s="9" t="s">
        <v>45</v>
      </c>
      <c r="B151" s="11" t="s">
        <v>44</v>
      </c>
      <c r="C151" s="11">
        <v>174212.5</v>
      </c>
      <c r="D151" s="10">
        <f t="shared" si="7"/>
        <v>174.21250000000001</v>
      </c>
    </row>
    <row r="152" spans="1:4" x14ac:dyDescent="0.25">
      <c r="A152" s="9" t="s">
        <v>45</v>
      </c>
      <c r="B152" s="11" t="s">
        <v>44</v>
      </c>
      <c r="C152" s="11">
        <v>174264.5</v>
      </c>
      <c r="D152" s="10">
        <f t="shared" si="7"/>
        <v>174.2645</v>
      </c>
    </row>
    <row r="153" spans="1:4" x14ac:dyDescent="0.25">
      <c r="A153" s="9" t="s">
        <v>45</v>
      </c>
      <c r="B153" s="11" t="s">
        <v>44</v>
      </c>
      <c r="C153" s="11">
        <v>174501</v>
      </c>
      <c r="D153" s="10">
        <f t="shared" si="7"/>
        <v>174.501</v>
      </c>
    </row>
    <row r="154" spans="1:4" x14ac:dyDescent="0.25">
      <c r="A154" s="9" t="s">
        <v>45</v>
      </c>
      <c r="B154" s="11" t="s">
        <v>44</v>
      </c>
      <c r="C154" s="11">
        <v>175260</v>
      </c>
      <c r="D154" s="10">
        <f t="shared" si="7"/>
        <v>175.26</v>
      </c>
    </row>
    <row r="155" spans="1:4" x14ac:dyDescent="0.25">
      <c r="A155" s="9" t="s">
        <v>45</v>
      </c>
      <c r="B155" s="11" t="s">
        <v>44</v>
      </c>
      <c r="C155" s="11">
        <v>175314.5</v>
      </c>
      <c r="D155" s="10">
        <f t="shared" si="7"/>
        <v>175.31450000000001</v>
      </c>
    </row>
    <row r="156" spans="1:4" x14ac:dyDescent="0.25">
      <c r="A156" s="9" t="s">
        <v>45</v>
      </c>
      <c r="B156" s="11" t="s">
        <v>44</v>
      </c>
      <c r="C156" s="11">
        <v>175506.5</v>
      </c>
      <c r="D156" s="10">
        <f t="shared" si="7"/>
        <v>175.50649999999999</v>
      </c>
    </row>
    <row r="157" spans="1:4" x14ac:dyDescent="0.25">
      <c r="A157" s="9" t="s">
        <v>45</v>
      </c>
      <c r="B157" s="11" t="s">
        <v>44</v>
      </c>
      <c r="C157" s="11">
        <v>176392.5</v>
      </c>
      <c r="D157" s="10">
        <f t="shared" si="7"/>
        <v>176.39250000000001</v>
      </c>
    </row>
    <row r="158" spans="1:4" x14ac:dyDescent="0.25">
      <c r="A158" s="9" t="s">
        <v>45</v>
      </c>
      <c r="B158" s="11" t="s">
        <v>44</v>
      </c>
      <c r="C158" s="11">
        <v>176458.5</v>
      </c>
      <c r="D158" s="10">
        <f t="shared" si="7"/>
        <v>176.45849999999999</v>
      </c>
    </row>
    <row r="159" spans="1:4" x14ac:dyDescent="0.25">
      <c r="A159" s="9" t="s">
        <v>45</v>
      </c>
      <c r="B159" s="11" t="s">
        <v>44</v>
      </c>
      <c r="C159" s="11">
        <v>176753</v>
      </c>
      <c r="D159" s="10">
        <f t="shared" si="7"/>
        <v>176.75299999999999</v>
      </c>
    </row>
    <row r="160" spans="1:4" x14ac:dyDescent="0.25">
      <c r="A160" s="9" t="s">
        <v>45</v>
      </c>
      <c r="B160" s="11" t="s">
        <v>44</v>
      </c>
      <c r="C160" s="11">
        <v>178648.5</v>
      </c>
      <c r="D160" s="10">
        <f t="shared" si="7"/>
        <v>178.64850000000001</v>
      </c>
    </row>
    <row r="161" spans="1:4" x14ac:dyDescent="0.25">
      <c r="A161" s="9" t="s">
        <v>45</v>
      </c>
      <c r="B161" s="11" t="s">
        <v>44</v>
      </c>
      <c r="C161" s="11">
        <v>179076.5</v>
      </c>
      <c r="D161" s="10">
        <f t="shared" si="7"/>
        <v>179.07650000000001</v>
      </c>
    </row>
    <row r="162" spans="1:4" x14ac:dyDescent="0.25">
      <c r="A162" s="9" t="s">
        <v>45</v>
      </c>
      <c r="B162" s="11" t="s">
        <v>44</v>
      </c>
      <c r="C162" s="11">
        <v>180241</v>
      </c>
      <c r="D162" s="10">
        <f t="shared" si="7"/>
        <v>180.24100000000001</v>
      </c>
    </row>
    <row r="163" spans="1:4" x14ac:dyDescent="0.25">
      <c r="A163" s="9" t="s">
        <v>45</v>
      </c>
      <c r="B163" s="11" t="s">
        <v>44</v>
      </c>
      <c r="C163" s="11">
        <v>180568</v>
      </c>
      <c r="D163" s="10">
        <f t="shared" si="7"/>
        <v>180.56800000000001</v>
      </c>
    </row>
    <row r="164" spans="1:4" x14ac:dyDescent="0.25">
      <c r="A164" s="9" t="s">
        <v>45</v>
      </c>
      <c r="B164" s="11" t="s">
        <v>44</v>
      </c>
      <c r="C164" s="11">
        <v>181702</v>
      </c>
      <c r="D164" s="10">
        <f t="shared" si="7"/>
        <v>181.702</v>
      </c>
    </row>
    <row r="165" spans="1:4" x14ac:dyDescent="0.25">
      <c r="A165" s="9" t="s">
        <v>45</v>
      </c>
      <c r="B165" s="11" t="s">
        <v>44</v>
      </c>
      <c r="C165" s="11">
        <v>181775.5</v>
      </c>
      <c r="D165" s="10">
        <f t="shared" si="7"/>
        <v>181.77549999999999</v>
      </c>
    </row>
    <row r="166" spans="1:4" x14ac:dyDescent="0.25">
      <c r="A166" s="9" t="s">
        <v>45</v>
      </c>
      <c r="B166" s="11" t="s">
        <v>44</v>
      </c>
      <c r="C166" s="11">
        <v>182832.5</v>
      </c>
      <c r="D166" s="10">
        <f t="shared" si="7"/>
        <v>182.83250000000001</v>
      </c>
    </row>
    <row r="167" spans="1:4" x14ac:dyDescent="0.25">
      <c r="A167" s="9" t="s">
        <v>45</v>
      </c>
      <c r="B167" s="11" t="s">
        <v>44</v>
      </c>
      <c r="C167" s="11">
        <v>183846.5</v>
      </c>
      <c r="D167" s="10">
        <f t="shared" si="7"/>
        <v>183.84649999999999</v>
      </c>
    </row>
    <row r="168" spans="1:4" x14ac:dyDescent="0.25">
      <c r="A168" s="9" t="s">
        <v>45</v>
      </c>
      <c r="B168" s="11" t="s">
        <v>44</v>
      </c>
      <c r="C168" s="11">
        <v>185339</v>
      </c>
      <c r="D168" s="10">
        <f t="shared" si="7"/>
        <v>185.339</v>
      </c>
    </row>
    <row r="169" spans="1:4" x14ac:dyDescent="0.25">
      <c r="A169" s="9" t="s">
        <v>45</v>
      </c>
      <c r="B169" s="11" t="s">
        <v>44</v>
      </c>
      <c r="C169" s="11">
        <v>185633</v>
      </c>
      <c r="D169" s="10">
        <f t="shared" si="7"/>
        <v>185.63300000000001</v>
      </c>
    </row>
    <row r="170" spans="1:4" x14ac:dyDescent="0.25">
      <c r="A170" s="9" t="s">
        <v>45</v>
      </c>
      <c r="B170" s="11" t="s">
        <v>44</v>
      </c>
      <c r="C170" s="11">
        <v>187781.5</v>
      </c>
      <c r="D170" s="10">
        <f t="shared" si="7"/>
        <v>187.78149999999999</v>
      </c>
    </row>
    <row r="171" spans="1:4" x14ac:dyDescent="0.25">
      <c r="A171" s="9" t="s">
        <v>45</v>
      </c>
      <c r="B171" s="11" t="s">
        <v>44</v>
      </c>
      <c r="C171" s="11">
        <v>188665</v>
      </c>
      <c r="D171" s="10">
        <f t="shared" si="7"/>
        <v>188.66499999999999</v>
      </c>
    </row>
    <row r="172" spans="1:4" x14ac:dyDescent="0.25">
      <c r="A172" s="9" t="s">
        <v>45</v>
      </c>
      <c r="B172" s="11" t="s">
        <v>44</v>
      </c>
      <c r="C172" s="11">
        <v>189301.5</v>
      </c>
      <c r="D172" s="10">
        <f t="shared" si="7"/>
        <v>189.3015</v>
      </c>
    </row>
    <row r="173" spans="1:4" x14ac:dyDescent="0.25">
      <c r="A173" s="9" t="s">
        <v>45</v>
      </c>
      <c r="B173" s="11" t="s">
        <v>44</v>
      </c>
      <c r="C173" s="11">
        <v>189542</v>
      </c>
      <c r="D173" s="10">
        <f t="shared" si="7"/>
        <v>189.542</v>
      </c>
    </row>
    <row r="174" spans="1:4" x14ac:dyDescent="0.25">
      <c r="A174" s="9" t="s">
        <v>45</v>
      </c>
      <c r="B174" s="11" t="s">
        <v>44</v>
      </c>
      <c r="C174" s="11">
        <v>189624</v>
      </c>
      <c r="D174" s="10">
        <f t="shared" si="7"/>
        <v>189.624</v>
      </c>
    </row>
    <row r="175" spans="1:4" x14ac:dyDescent="0.25">
      <c r="A175" s="9" t="s">
        <v>45</v>
      </c>
      <c r="B175" s="11" t="s">
        <v>44</v>
      </c>
      <c r="C175" s="11">
        <v>190118.5</v>
      </c>
      <c r="D175" s="10">
        <f t="shared" si="7"/>
        <v>190.11850000000001</v>
      </c>
    </row>
    <row r="176" spans="1:4" x14ac:dyDescent="0.25">
      <c r="A176" s="9" t="s">
        <v>45</v>
      </c>
      <c r="B176" s="11" t="s">
        <v>44</v>
      </c>
      <c r="C176" s="11">
        <v>190355</v>
      </c>
      <c r="D176" s="10">
        <f t="shared" si="7"/>
        <v>190.35499999999999</v>
      </c>
    </row>
    <row r="177" spans="1:4" x14ac:dyDescent="0.25">
      <c r="A177" s="9" t="s">
        <v>45</v>
      </c>
      <c r="B177" s="11" t="s">
        <v>44</v>
      </c>
      <c r="C177" s="11">
        <v>191145.5</v>
      </c>
      <c r="D177" s="10">
        <f t="shared" si="7"/>
        <v>191.1455</v>
      </c>
    </row>
    <row r="178" spans="1:4" x14ac:dyDescent="0.25">
      <c r="A178" s="9" t="s">
        <v>45</v>
      </c>
      <c r="B178" s="11" t="s">
        <v>44</v>
      </c>
      <c r="C178" s="11">
        <v>193873.5</v>
      </c>
      <c r="D178" s="10">
        <f t="shared" si="7"/>
        <v>193.87350000000001</v>
      </c>
    </row>
    <row r="179" spans="1:4" x14ac:dyDescent="0.25">
      <c r="A179" s="9" t="s">
        <v>45</v>
      </c>
      <c r="B179" s="11" t="s">
        <v>44</v>
      </c>
      <c r="C179" s="11">
        <v>193922.5</v>
      </c>
      <c r="D179" s="10">
        <f t="shared" si="7"/>
        <v>193.92250000000001</v>
      </c>
    </row>
    <row r="180" spans="1:4" x14ac:dyDescent="0.25">
      <c r="A180" s="9" t="s">
        <v>45</v>
      </c>
      <c r="B180" s="11" t="s">
        <v>44</v>
      </c>
      <c r="C180" s="11">
        <v>194792</v>
      </c>
      <c r="D180" s="10">
        <f t="shared" si="7"/>
        <v>194.792</v>
      </c>
    </row>
    <row r="181" spans="1:4" x14ac:dyDescent="0.25">
      <c r="A181" s="9" t="s">
        <v>45</v>
      </c>
      <c r="B181" s="11" t="s">
        <v>44</v>
      </c>
      <c r="C181" s="11">
        <v>195922</v>
      </c>
      <c r="D181" s="10">
        <f t="shared" si="7"/>
        <v>195.922</v>
      </c>
    </row>
    <row r="182" spans="1:4" x14ac:dyDescent="0.25">
      <c r="A182" s="9" t="s">
        <v>45</v>
      </c>
      <c r="B182" s="11" t="s">
        <v>44</v>
      </c>
      <c r="C182" s="11">
        <v>196135.5</v>
      </c>
      <c r="D182" s="10">
        <f t="shared" si="7"/>
        <v>196.13550000000001</v>
      </c>
    </row>
    <row r="183" spans="1:4" x14ac:dyDescent="0.25">
      <c r="A183" s="9" t="s">
        <v>45</v>
      </c>
      <c r="B183" s="11" t="s">
        <v>44</v>
      </c>
      <c r="C183" s="11">
        <v>196218.5</v>
      </c>
      <c r="D183" s="10">
        <f t="shared" si="7"/>
        <v>196.21850000000001</v>
      </c>
    </row>
    <row r="184" spans="1:4" x14ac:dyDescent="0.25">
      <c r="A184" s="9" t="s">
        <v>45</v>
      </c>
      <c r="B184" s="11" t="s">
        <v>44</v>
      </c>
      <c r="C184" s="11">
        <v>196280</v>
      </c>
      <c r="D184" s="10">
        <f t="shared" si="7"/>
        <v>196.28</v>
      </c>
    </row>
    <row r="185" spans="1:4" x14ac:dyDescent="0.25">
      <c r="A185" s="9" t="s">
        <v>45</v>
      </c>
      <c r="B185" s="11" t="s">
        <v>44</v>
      </c>
      <c r="C185" s="11">
        <v>196869.5</v>
      </c>
      <c r="D185" s="10">
        <f t="shared" si="7"/>
        <v>196.86949999999999</v>
      </c>
    </row>
    <row r="186" spans="1:4" x14ac:dyDescent="0.25">
      <c r="A186" s="9" t="s">
        <v>45</v>
      </c>
      <c r="B186" s="11" t="s">
        <v>44</v>
      </c>
      <c r="C186" s="11">
        <v>198088.5</v>
      </c>
      <c r="D186" s="10">
        <f t="shared" si="7"/>
        <v>198.08850000000001</v>
      </c>
    </row>
    <row r="187" spans="1:4" x14ac:dyDescent="0.25">
      <c r="A187" s="9" t="s">
        <v>45</v>
      </c>
      <c r="B187" s="11" t="s">
        <v>44</v>
      </c>
      <c r="C187" s="11">
        <v>198632</v>
      </c>
      <c r="D187" s="10">
        <f t="shared" si="7"/>
        <v>198.63200000000001</v>
      </c>
    </row>
    <row r="188" spans="1:4" x14ac:dyDescent="0.25">
      <c r="A188" s="9" t="s">
        <v>45</v>
      </c>
      <c r="B188" s="11" t="s">
        <v>44</v>
      </c>
      <c r="C188" s="11">
        <v>198975.5</v>
      </c>
      <c r="D188" s="10">
        <f t="shared" si="7"/>
        <v>198.97550000000001</v>
      </c>
    </row>
    <row r="189" spans="1:4" x14ac:dyDescent="0.25">
      <c r="A189" s="9" t="s">
        <v>45</v>
      </c>
      <c r="B189" s="11" t="s">
        <v>44</v>
      </c>
      <c r="C189" s="11">
        <v>200373</v>
      </c>
      <c r="D189" s="10">
        <f t="shared" si="7"/>
        <v>200.37299999999999</v>
      </c>
    </row>
    <row r="190" spans="1:4" x14ac:dyDescent="0.25">
      <c r="A190" s="9" t="s">
        <v>45</v>
      </c>
      <c r="B190" s="11" t="s">
        <v>44</v>
      </c>
      <c r="C190" s="11">
        <v>201441</v>
      </c>
      <c r="D190" s="10">
        <f t="shared" si="7"/>
        <v>201.441</v>
      </c>
    </row>
    <row r="191" spans="1:4" x14ac:dyDescent="0.25">
      <c r="A191" s="9" t="s">
        <v>45</v>
      </c>
      <c r="B191" s="11" t="s">
        <v>44</v>
      </c>
      <c r="C191" s="11">
        <v>201784</v>
      </c>
      <c r="D191" s="10">
        <f t="shared" si="7"/>
        <v>201.78399999999999</v>
      </c>
    </row>
    <row r="192" spans="1:4" x14ac:dyDescent="0.25">
      <c r="A192" s="9" t="s">
        <v>45</v>
      </c>
      <c r="B192" s="11" t="s">
        <v>44</v>
      </c>
      <c r="C192" s="11">
        <v>202652.5</v>
      </c>
      <c r="D192" s="10">
        <f t="shared" si="7"/>
        <v>202.6525</v>
      </c>
    </row>
    <row r="193" spans="1:4" x14ac:dyDescent="0.25">
      <c r="A193" s="9" t="s">
        <v>45</v>
      </c>
      <c r="B193" s="11" t="s">
        <v>44</v>
      </c>
      <c r="C193" s="11">
        <v>204973.5</v>
      </c>
      <c r="D193" s="10">
        <f t="shared" si="7"/>
        <v>204.9735</v>
      </c>
    </row>
    <row r="194" spans="1:4" x14ac:dyDescent="0.25">
      <c r="A194" s="9" t="s">
        <v>45</v>
      </c>
      <c r="B194" s="11" t="s">
        <v>44</v>
      </c>
      <c r="C194" s="11">
        <v>205573</v>
      </c>
      <c r="D194" s="10">
        <f t="shared" ref="D194:D257" si="8">C194/1000</f>
        <v>205.57300000000001</v>
      </c>
    </row>
    <row r="195" spans="1:4" x14ac:dyDescent="0.25">
      <c r="A195" s="9" t="s">
        <v>45</v>
      </c>
      <c r="B195" s="11" t="s">
        <v>44</v>
      </c>
      <c r="C195" s="11">
        <v>205988</v>
      </c>
      <c r="D195" s="10">
        <f t="shared" si="8"/>
        <v>205.988</v>
      </c>
    </row>
    <row r="196" spans="1:4" x14ac:dyDescent="0.25">
      <c r="A196" s="9" t="s">
        <v>45</v>
      </c>
      <c r="B196" s="11" t="s">
        <v>44</v>
      </c>
      <c r="C196" s="11">
        <v>211310.5</v>
      </c>
      <c r="D196" s="10">
        <f t="shared" si="8"/>
        <v>211.31049999999999</v>
      </c>
    </row>
    <row r="197" spans="1:4" x14ac:dyDescent="0.25">
      <c r="A197" s="9" t="s">
        <v>45</v>
      </c>
      <c r="B197" s="11" t="s">
        <v>44</v>
      </c>
      <c r="C197" s="11">
        <v>211391.5</v>
      </c>
      <c r="D197" s="10">
        <f t="shared" si="8"/>
        <v>211.39150000000001</v>
      </c>
    </row>
    <row r="198" spans="1:4" x14ac:dyDescent="0.25">
      <c r="A198" s="9" t="s">
        <v>45</v>
      </c>
      <c r="B198" s="11" t="s">
        <v>44</v>
      </c>
      <c r="C198" s="11">
        <v>212326</v>
      </c>
      <c r="D198" s="10">
        <f t="shared" si="8"/>
        <v>212.32599999999999</v>
      </c>
    </row>
    <row r="199" spans="1:4" x14ac:dyDescent="0.25">
      <c r="A199" s="9" t="s">
        <v>45</v>
      </c>
      <c r="B199" s="11" t="s">
        <v>44</v>
      </c>
      <c r="C199" s="11">
        <v>213669</v>
      </c>
      <c r="D199" s="10">
        <f t="shared" si="8"/>
        <v>213.66900000000001</v>
      </c>
    </row>
    <row r="200" spans="1:4" x14ac:dyDescent="0.25">
      <c r="A200" s="9" t="s">
        <v>45</v>
      </c>
      <c r="B200" s="11" t="s">
        <v>44</v>
      </c>
      <c r="C200" s="11">
        <v>214178</v>
      </c>
      <c r="D200" s="10">
        <f t="shared" si="8"/>
        <v>214.178</v>
      </c>
    </row>
    <row r="201" spans="1:4" x14ac:dyDescent="0.25">
      <c r="A201" s="9" t="s">
        <v>45</v>
      </c>
      <c r="B201" s="11" t="s">
        <v>44</v>
      </c>
      <c r="C201" s="11">
        <v>215578.5</v>
      </c>
      <c r="D201" s="10">
        <f t="shared" si="8"/>
        <v>215.57849999999999</v>
      </c>
    </row>
    <row r="202" spans="1:4" x14ac:dyDescent="0.25">
      <c r="A202" s="9" t="s">
        <v>45</v>
      </c>
      <c r="B202" s="11" t="s">
        <v>44</v>
      </c>
      <c r="C202" s="11">
        <v>217420</v>
      </c>
      <c r="D202" s="10">
        <f t="shared" si="8"/>
        <v>217.42</v>
      </c>
    </row>
    <row r="203" spans="1:4" x14ac:dyDescent="0.25">
      <c r="A203" s="9" t="s">
        <v>45</v>
      </c>
      <c r="B203" s="11" t="s">
        <v>44</v>
      </c>
      <c r="C203" s="11">
        <v>219337.5</v>
      </c>
      <c r="D203" s="10">
        <f t="shared" si="8"/>
        <v>219.33750000000001</v>
      </c>
    </row>
    <row r="204" spans="1:4" x14ac:dyDescent="0.25">
      <c r="A204" s="9" t="s">
        <v>45</v>
      </c>
      <c r="B204" s="11" t="s">
        <v>44</v>
      </c>
      <c r="C204" s="11">
        <v>219349</v>
      </c>
      <c r="D204" s="10">
        <f t="shared" si="8"/>
        <v>219.34899999999999</v>
      </c>
    </row>
    <row r="205" spans="1:4" x14ac:dyDescent="0.25">
      <c r="A205" s="9" t="s">
        <v>45</v>
      </c>
      <c r="B205" s="11" t="s">
        <v>44</v>
      </c>
      <c r="C205" s="11">
        <v>221028</v>
      </c>
      <c r="D205" s="10">
        <f t="shared" si="8"/>
        <v>221.02799999999999</v>
      </c>
    </row>
    <row r="206" spans="1:4" x14ac:dyDescent="0.25">
      <c r="A206" s="9" t="s">
        <v>45</v>
      </c>
      <c r="B206" s="11" t="s">
        <v>44</v>
      </c>
      <c r="C206" s="11">
        <v>221453.5</v>
      </c>
      <c r="D206" s="10">
        <f t="shared" si="8"/>
        <v>221.45349999999999</v>
      </c>
    </row>
    <row r="207" spans="1:4" x14ac:dyDescent="0.25">
      <c r="A207" s="9" t="s">
        <v>45</v>
      </c>
      <c r="B207" s="11" t="s">
        <v>44</v>
      </c>
      <c r="C207" s="11">
        <v>221765.5</v>
      </c>
      <c r="D207" s="10">
        <f t="shared" si="8"/>
        <v>221.7655</v>
      </c>
    </row>
    <row r="208" spans="1:4" x14ac:dyDescent="0.25">
      <c r="A208" s="9" t="s">
        <v>45</v>
      </c>
      <c r="B208" s="11" t="s">
        <v>44</v>
      </c>
      <c r="C208" s="11">
        <v>221998.5</v>
      </c>
      <c r="D208" s="10">
        <f t="shared" si="8"/>
        <v>221.99850000000001</v>
      </c>
    </row>
    <row r="209" spans="1:4" x14ac:dyDescent="0.25">
      <c r="A209" s="9" t="s">
        <v>45</v>
      </c>
      <c r="B209" s="11" t="s">
        <v>44</v>
      </c>
      <c r="C209" s="11">
        <v>222879.5</v>
      </c>
      <c r="D209" s="10">
        <f t="shared" si="8"/>
        <v>222.87950000000001</v>
      </c>
    </row>
    <row r="210" spans="1:4" x14ac:dyDescent="0.25">
      <c r="A210" s="9" t="s">
        <v>45</v>
      </c>
      <c r="B210" s="11" t="s">
        <v>44</v>
      </c>
      <c r="C210" s="11">
        <v>222962</v>
      </c>
      <c r="D210" s="10">
        <f t="shared" si="8"/>
        <v>222.96199999999999</v>
      </c>
    </row>
    <row r="211" spans="1:4" x14ac:dyDescent="0.25">
      <c r="A211" s="9" t="s">
        <v>45</v>
      </c>
      <c r="B211" s="11" t="s">
        <v>44</v>
      </c>
      <c r="C211" s="11">
        <v>224036</v>
      </c>
      <c r="D211" s="10">
        <f t="shared" si="8"/>
        <v>224.036</v>
      </c>
    </row>
    <row r="212" spans="1:4" x14ac:dyDescent="0.25">
      <c r="A212" s="9" t="s">
        <v>45</v>
      </c>
      <c r="B212" s="11" t="s">
        <v>44</v>
      </c>
      <c r="C212" s="11">
        <v>224250.5</v>
      </c>
      <c r="D212" s="10">
        <f t="shared" si="8"/>
        <v>224.25049999999999</v>
      </c>
    </row>
    <row r="213" spans="1:4" x14ac:dyDescent="0.25">
      <c r="A213" s="9" t="s">
        <v>45</v>
      </c>
      <c r="B213" s="11" t="s">
        <v>44</v>
      </c>
      <c r="C213" s="11">
        <v>224460.5</v>
      </c>
      <c r="D213" s="10">
        <f t="shared" si="8"/>
        <v>224.4605</v>
      </c>
    </row>
    <row r="214" spans="1:4" x14ac:dyDescent="0.25">
      <c r="A214" s="9" t="s">
        <v>45</v>
      </c>
      <c r="B214" s="11" t="s">
        <v>44</v>
      </c>
      <c r="C214" s="11">
        <v>224863</v>
      </c>
      <c r="D214" s="10">
        <f t="shared" si="8"/>
        <v>224.863</v>
      </c>
    </row>
    <row r="215" spans="1:4" x14ac:dyDescent="0.25">
      <c r="A215" s="9" t="s">
        <v>45</v>
      </c>
      <c r="B215" s="11" t="s">
        <v>44</v>
      </c>
      <c r="C215" s="11">
        <v>224894.5</v>
      </c>
      <c r="D215" s="10">
        <f t="shared" si="8"/>
        <v>224.89449999999999</v>
      </c>
    </row>
    <row r="216" spans="1:4" x14ac:dyDescent="0.25">
      <c r="A216" s="9" t="s">
        <v>45</v>
      </c>
      <c r="B216" s="11" t="s">
        <v>44</v>
      </c>
      <c r="C216" s="11">
        <v>225138</v>
      </c>
      <c r="D216" s="10">
        <f t="shared" si="8"/>
        <v>225.13800000000001</v>
      </c>
    </row>
    <row r="217" spans="1:4" x14ac:dyDescent="0.25">
      <c r="A217" s="9" t="s">
        <v>45</v>
      </c>
      <c r="B217" s="11" t="s">
        <v>44</v>
      </c>
      <c r="C217" s="11">
        <v>226579.5</v>
      </c>
      <c r="D217" s="10">
        <f t="shared" si="8"/>
        <v>226.5795</v>
      </c>
    </row>
    <row r="218" spans="1:4" x14ac:dyDescent="0.25">
      <c r="A218" s="9" t="s">
        <v>45</v>
      </c>
      <c r="B218" s="11" t="s">
        <v>44</v>
      </c>
      <c r="C218" s="11">
        <v>226798.5</v>
      </c>
      <c r="D218" s="10">
        <f t="shared" si="8"/>
        <v>226.79849999999999</v>
      </c>
    </row>
    <row r="219" spans="1:4" x14ac:dyDescent="0.25">
      <c r="A219" s="9" t="s">
        <v>45</v>
      </c>
      <c r="B219" s="11" t="s">
        <v>44</v>
      </c>
      <c r="C219" s="11">
        <v>227965</v>
      </c>
      <c r="D219" s="10">
        <f t="shared" si="8"/>
        <v>227.965</v>
      </c>
    </row>
    <row r="220" spans="1:4" x14ac:dyDescent="0.25">
      <c r="A220" s="9" t="s">
        <v>45</v>
      </c>
      <c r="B220" s="11" t="s">
        <v>44</v>
      </c>
      <c r="C220" s="11">
        <v>228393.5</v>
      </c>
      <c r="D220" s="10">
        <f t="shared" si="8"/>
        <v>228.39349999999999</v>
      </c>
    </row>
    <row r="221" spans="1:4" x14ac:dyDescent="0.25">
      <c r="A221" s="9" t="s">
        <v>45</v>
      </c>
      <c r="B221" s="11" t="s">
        <v>44</v>
      </c>
      <c r="C221" s="11">
        <v>228448</v>
      </c>
      <c r="D221" s="10">
        <f t="shared" si="8"/>
        <v>228.44800000000001</v>
      </c>
    </row>
    <row r="222" spans="1:4" x14ac:dyDescent="0.25">
      <c r="A222" s="9" t="s">
        <v>45</v>
      </c>
      <c r="B222" s="11" t="s">
        <v>44</v>
      </c>
      <c r="C222" s="11">
        <v>234334</v>
      </c>
      <c r="D222" s="10">
        <f t="shared" si="8"/>
        <v>234.334</v>
      </c>
    </row>
    <row r="223" spans="1:4" x14ac:dyDescent="0.25">
      <c r="A223" s="9" t="s">
        <v>45</v>
      </c>
      <c r="B223" s="11" t="s">
        <v>44</v>
      </c>
      <c r="C223" s="11">
        <v>234804.5</v>
      </c>
      <c r="D223" s="10">
        <f t="shared" si="8"/>
        <v>234.80449999999999</v>
      </c>
    </row>
    <row r="224" spans="1:4" x14ac:dyDescent="0.25">
      <c r="A224" s="9" t="s">
        <v>45</v>
      </c>
      <c r="B224" s="11" t="s">
        <v>44</v>
      </c>
      <c r="C224" s="11">
        <v>235250.5</v>
      </c>
      <c r="D224" s="10">
        <f t="shared" si="8"/>
        <v>235.25049999999999</v>
      </c>
    </row>
    <row r="225" spans="1:4" x14ac:dyDescent="0.25">
      <c r="A225" s="9" t="s">
        <v>45</v>
      </c>
      <c r="B225" s="11" t="s">
        <v>44</v>
      </c>
      <c r="C225" s="11">
        <v>235486.5</v>
      </c>
      <c r="D225" s="10">
        <f t="shared" si="8"/>
        <v>235.48650000000001</v>
      </c>
    </row>
    <row r="226" spans="1:4" x14ac:dyDescent="0.25">
      <c r="A226" s="9" t="s">
        <v>45</v>
      </c>
      <c r="B226" s="11" t="s">
        <v>44</v>
      </c>
      <c r="C226" s="11">
        <v>235936</v>
      </c>
      <c r="D226" s="10">
        <f t="shared" si="8"/>
        <v>235.93600000000001</v>
      </c>
    </row>
    <row r="227" spans="1:4" x14ac:dyDescent="0.25">
      <c r="A227" s="9" t="s">
        <v>45</v>
      </c>
      <c r="B227" s="11" t="s">
        <v>44</v>
      </c>
      <c r="C227" s="11">
        <v>236489.5</v>
      </c>
      <c r="D227" s="10">
        <f t="shared" si="8"/>
        <v>236.48949999999999</v>
      </c>
    </row>
    <row r="228" spans="1:4" x14ac:dyDescent="0.25">
      <c r="A228" s="9" t="s">
        <v>45</v>
      </c>
      <c r="B228" s="11" t="s">
        <v>44</v>
      </c>
      <c r="C228" s="11">
        <v>236555</v>
      </c>
      <c r="D228" s="10">
        <f t="shared" si="8"/>
        <v>236.55500000000001</v>
      </c>
    </row>
    <row r="229" spans="1:4" x14ac:dyDescent="0.25">
      <c r="A229" s="9" t="s">
        <v>45</v>
      </c>
      <c r="B229" s="11" t="s">
        <v>44</v>
      </c>
      <c r="C229" s="11">
        <v>238546.5</v>
      </c>
      <c r="D229" s="10">
        <f t="shared" si="8"/>
        <v>238.54650000000001</v>
      </c>
    </row>
    <row r="230" spans="1:4" x14ac:dyDescent="0.25">
      <c r="A230" s="9" t="s">
        <v>45</v>
      </c>
      <c r="B230" s="11" t="s">
        <v>44</v>
      </c>
      <c r="C230" s="11">
        <v>239730.5</v>
      </c>
      <c r="D230" s="10">
        <f t="shared" si="8"/>
        <v>239.73050000000001</v>
      </c>
    </row>
    <row r="231" spans="1:4" x14ac:dyDescent="0.25">
      <c r="A231" s="9" t="s">
        <v>45</v>
      </c>
      <c r="B231" s="11" t="s">
        <v>44</v>
      </c>
      <c r="C231" s="11">
        <v>239731.5</v>
      </c>
      <c r="D231" s="10">
        <f t="shared" si="8"/>
        <v>239.73150000000001</v>
      </c>
    </row>
    <row r="232" spans="1:4" x14ac:dyDescent="0.25">
      <c r="A232" s="9" t="s">
        <v>45</v>
      </c>
      <c r="B232" s="11" t="s">
        <v>44</v>
      </c>
      <c r="C232" s="11">
        <v>242232</v>
      </c>
      <c r="D232" s="10">
        <f t="shared" si="8"/>
        <v>242.232</v>
      </c>
    </row>
    <row r="233" spans="1:4" x14ac:dyDescent="0.25">
      <c r="A233" s="9" t="s">
        <v>45</v>
      </c>
      <c r="B233" s="11" t="s">
        <v>44</v>
      </c>
      <c r="C233" s="11">
        <v>242573.5</v>
      </c>
      <c r="D233" s="10">
        <f t="shared" si="8"/>
        <v>242.5735</v>
      </c>
    </row>
    <row r="234" spans="1:4" x14ac:dyDescent="0.25">
      <c r="A234" s="9" t="s">
        <v>45</v>
      </c>
      <c r="B234" s="11" t="s">
        <v>44</v>
      </c>
      <c r="C234" s="11">
        <v>242620.5</v>
      </c>
      <c r="D234" s="10">
        <f t="shared" si="8"/>
        <v>242.62049999999999</v>
      </c>
    </row>
    <row r="235" spans="1:4" x14ac:dyDescent="0.25">
      <c r="A235" s="9" t="s">
        <v>45</v>
      </c>
      <c r="B235" s="11" t="s">
        <v>44</v>
      </c>
      <c r="C235" s="11">
        <v>243440</v>
      </c>
      <c r="D235" s="10">
        <f t="shared" si="8"/>
        <v>243.44</v>
      </c>
    </row>
    <row r="236" spans="1:4" x14ac:dyDescent="0.25">
      <c r="A236" s="9" t="s">
        <v>45</v>
      </c>
      <c r="B236" s="11" t="s">
        <v>44</v>
      </c>
      <c r="C236" s="11">
        <v>243541</v>
      </c>
      <c r="D236" s="10">
        <f t="shared" si="8"/>
        <v>243.541</v>
      </c>
    </row>
    <row r="237" spans="1:4" x14ac:dyDescent="0.25">
      <c r="A237" s="9" t="s">
        <v>45</v>
      </c>
      <c r="B237" s="11" t="s">
        <v>44</v>
      </c>
      <c r="C237" s="11">
        <v>244895</v>
      </c>
      <c r="D237" s="10">
        <f t="shared" si="8"/>
        <v>244.89500000000001</v>
      </c>
    </row>
    <row r="238" spans="1:4" x14ac:dyDescent="0.25">
      <c r="A238" s="9" t="s">
        <v>45</v>
      </c>
      <c r="B238" s="11" t="s">
        <v>44</v>
      </c>
      <c r="C238" s="11">
        <v>245187.5</v>
      </c>
      <c r="D238" s="10">
        <f t="shared" si="8"/>
        <v>245.1875</v>
      </c>
    </row>
    <row r="239" spans="1:4" x14ac:dyDescent="0.25">
      <c r="A239" s="9" t="s">
        <v>45</v>
      </c>
      <c r="B239" s="11" t="s">
        <v>44</v>
      </c>
      <c r="C239" s="11">
        <v>245323</v>
      </c>
      <c r="D239" s="10">
        <f t="shared" si="8"/>
        <v>245.32300000000001</v>
      </c>
    </row>
    <row r="240" spans="1:4" x14ac:dyDescent="0.25">
      <c r="A240" s="9" t="s">
        <v>45</v>
      </c>
      <c r="B240" s="11" t="s">
        <v>44</v>
      </c>
      <c r="C240" s="11">
        <v>250021</v>
      </c>
      <c r="D240" s="10">
        <f t="shared" si="8"/>
        <v>250.02099999999999</v>
      </c>
    </row>
    <row r="241" spans="1:4" x14ac:dyDescent="0.25">
      <c r="A241" s="9" t="s">
        <v>45</v>
      </c>
      <c r="B241" s="11" t="s">
        <v>44</v>
      </c>
      <c r="C241" s="11">
        <v>250535</v>
      </c>
      <c r="D241" s="10">
        <f t="shared" si="8"/>
        <v>250.535</v>
      </c>
    </row>
    <row r="242" spans="1:4" x14ac:dyDescent="0.25">
      <c r="A242" s="9" t="s">
        <v>45</v>
      </c>
      <c r="B242" s="11" t="s">
        <v>44</v>
      </c>
      <c r="C242" s="11">
        <v>250603.5</v>
      </c>
      <c r="D242" s="10">
        <f t="shared" si="8"/>
        <v>250.6035</v>
      </c>
    </row>
    <row r="243" spans="1:4" x14ac:dyDescent="0.25">
      <c r="A243" s="9" t="s">
        <v>45</v>
      </c>
      <c r="B243" s="11" t="s">
        <v>44</v>
      </c>
      <c r="C243" s="11">
        <v>251680.5</v>
      </c>
      <c r="D243" s="10">
        <f t="shared" si="8"/>
        <v>251.68049999999999</v>
      </c>
    </row>
    <row r="244" spans="1:4" x14ac:dyDescent="0.25">
      <c r="A244" s="9" t="s">
        <v>45</v>
      </c>
      <c r="B244" s="11" t="s">
        <v>44</v>
      </c>
      <c r="C244" s="11">
        <v>253529.5</v>
      </c>
      <c r="D244" s="10">
        <f t="shared" si="8"/>
        <v>253.52950000000001</v>
      </c>
    </row>
    <row r="245" spans="1:4" x14ac:dyDescent="0.25">
      <c r="A245" s="9" t="s">
        <v>45</v>
      </c>
      <c r="B245" s="11" t="s">
        <v>44</v>
      </c>
      <c r="C245" s="11">
        <v>254111</v>
      </c>
      <c r="D245" s="10">
        <f t="shared" si="8"/>
        <v>254.11099999999999</v>
      </c>
    </row>
    <row r="246" spans="1:4" x14ac:dyDescent="0.25">
      <c r="A246" s="9" t="s">
        <v>45</v>
      </c>
      <c r="B246" s="11" t="s">
        <v>44</v>
      </c>
      <c r="C246" s="11">
        <v>254530.5</v>
      </c>
      <c r="D246" s="10">
        <f t="shared" si="8"/>
        <v>254.53049999999999</v>
      </c>
    </row>
    <row r="247" spans="1:4" x14ac:dyDescent="0.25">
      <c r="A247" s="9" t="s">
        <v>45</v>
      </c>
      <c r="B247" s="11" t="s">
        <v>44</v>
      </c>
      <c r="C247" s="11">
        <v>255700</v>
      </c>
      <c r="D247" s="10">
        <f t="shared" si="8"/>
        <v>255.7</v>
      </c>
    </row>
    <row r="248" spans="1:4" x14ac:dyDescent="0.25">
      <c r="A248" s="9" t="s">
        <v>45</v>
      </c>
      <c r="B248" s="11" t="s">
        <v>44</v>
      </c>
      <c r="C248" s="11">
        <v>256853</v>
      </c>
      <c r="D248" s="10">
        <f t="shared" si="8"/>
        <v>256.85300000000001</v>
      </c>
    </row>
    <row r="249" spans="1:4" x14ac:dyDescent="0.25">
      <c r="A249" s="9" t="s">
        <v>45</v>
      </c>
      <c r="B249" s="11" t="s">
        <v>44</v>
      </c>
      <c r="C249" s="11">
        <v>257849</v>
      </c>
      <c r="D249" s="10">
        <f t="shared" si="8"/>
        <v>257.84899999999999</v>
      </c>
    </row>
    <row r="250" spans="1:4" x14ac:dyDescent="0.25">
      <c r="A250" s="9" t="s">
        <v>45</v>
      </c>
      <c r="B250" s="11" t="s">
        <v>44</v>
      </c>
      <c r="C250" s="11">
        <v>258686.5</v>
      </c>
      <c r="D250" s="10">
        <f t="shared" si="8"/>
        <v>258.68650000000002</v>
      </c>
    </row>
    <row r="251" spans="1:4" x14ac:dyDescent="0.25">
      <c r="A251" s="9" t="s">
        <v>45</v>
      </c>
      <c r="B251" s="11" t="s">
        <v>44</v>
      </c>
      <c r="C251" s="11">
        <v>260158.5</v>
      </c>
      <c r="D251" s="10">
        <f t="shared" si="8"/>
        <v>260.1585</v>
      </c>
    </row>
    <row r="252" spans="1:4" x14ac:dyDescent="0.25">
      <c r="A252" s="9" t="s">
        <v>45</v>
      </c>
      <c r="B252" s="11" t="s">
        <v>44</v>
      </c>
      <c r="C252" s="11">
        <v>260183.5</v>
      </c>
      <c r="D252" s="10">
        <f t="shared" si="8"/>
        <v>260.18349999999998</v>
      </c>
    </row>
    <row r="253" spans="1:4" x14ac:dyDescent="0.25">
      <c r="A253" s="9" t="s">
        <v>45</v>
      </c>
      <c r="B253" s="11" t="s">
        <v>44</v>
      </c>
      <c r="C253" s="11">
        <v>260195.5</v>
      </c>
      <c r="D253" s="10">
        <f t="shared" si="8"/>
        <v>260.19549999999998</v>
      </c>
    </row>
    <row r="254" spans="1:4" x14ac:dyDescent="0.25">
      <c r="A254" s="9" t="s">
        <v>45</v>
      </c>
      <c r="B254" s="11" t="s">
        <v>44</v>
      </c>
      <c r="C254" s="11">
        <v>261832</v>
      </c>
      <c r="D254" s="10">
        <f t="shared" si="8"/>
        <v>261.83199999999999</v>
      </c>
    </row>
    <row r="255" spans="1:4" x14ac:dyDescent="0.25">
      <c r="A255" s="9" t="s">
        <v>45</v>
      </c>
      <c r="B255" s="11" t="s">
        <v>44</v>
      </c>
      <c r="C255" s="11">
        <v>266952.5</v>
      </c>
      <c r="D255" s="10">
        <f t="shared" si="8"/>
        <v>266.95249999999999</v>
      </c>
    </row>
    <row r="256" spans="1:4" x14ac:dyDescent="0.25">
      <c r="A256" s="9" t="s">
        <v>45</v>
      </c>
      <c r="B256" s="11" t="s">
        <v>44</v>
      </c>
      <c r="C256" s="11">
        <v>267944.5</v>
      </c>
      <c r="D256" s="10">
        <f t="shared" si="8"/>
        <v>267.94450000000001</v>
      </c>
    </row>
    <row r="257" spans="1:4" x14ac:dyDescent="0.25">
      <c r="A257" s="9" t="s">
        <v>45</v>
      </c>
      <c r="B257" s="11" t="s">
        <v>44</v>
      </c>
      <c r="C257" s="11">
        <v>268208</v>
      </c>
      <c r="D257" s="10">
        <f t="shared" si="8"/>
        <v>268.20800000000003</v>
      </c>
    </row>
    <row r="258" spans="1:4" x14ac:dyDescent="0.25">
      <c r="A258" s="9" t="s">
        <v>45</v>
      </c>
      <c r="B258" s="11" t="s">
        <v>44</v>
      </c>
      <c r="C258" s="11">
        <v>268594</v>
      </c>
      <c r="D258" s="10">
        <f t="shared" ref="D258:D321" si="9">C258/1000</f>
        <v>268.59399999999999</v>
      </c>
    </row>
    <row r="259" spans="1:4" x14ac:dyDescent="0.25">
      <c r="A259" s="9" t="s">
        <v>45</v>
      </c>
      <c r="B259" s="11" t="s">
        <v>44</v>
      </c>
      <c r="C259" s="11">
        <v>271173</v>
      </c>
      <c r="D259" s="10">
        <f t="shared" si="9"/>
        <v>271.173</v>
      </c>
    </row>
    <row r="260" spans="1:4" x14ac:dyDescent="0.25">
      <c r="A260" s="9" t="s">
        <v>45</v>
      </c>
      <c r="B260" s="11" t="s">
        <v>44</v>
      </c>
      <c r="C260" s="11">
        <v>271186</v>
      </c>
      <c r="D260" s="10">
        <f t="shared" si="9"/>
        <v>271.18599999999998</v>
      </c>
    </row>
    <row r="261" spans="1:4" x14ac:dyDescent="0.25">
      <c r="A261" s="9" t="s">
        <v>45</v>
      </c>
      <c r="B261" s="11" t="s">
        <v>44</v>
      </c>
      <c r="C261" s="11">
        <v>271313</v>
      </c>
      <c r="D261" s="10">
        <f t="shared" si="9"/>
        <v>271.31299999999999</v>
      </c>
    </row>
    <row r="262" spans="1:4" x14ac:dyDescent="0.25">
      <c r="A262" s="9" t="s">
        <v>45</v>
      </c>
      <c r="B262" s="11" t="s">
        <v>44</v>
      </c>
      <c r="C262" s="11">
        <v>271512</v>
      </c>
      <c r="D262" s="10">
        <f t="shared" si="9"/>
        <v>271.512</v>
      </c>
    </row>
    <row r="263" spans="1:4" x14ac:dyDescent="0.25">
      <c r="A263" s="9" t="s">
        <v>45</v>
      </c>
      <c r="B263" s="11" t="s">
        <v>44</v>
      </c>
      <c r="C263" s="11">
        <v>272021</v>
      </c>
      <c r="D263" s="10">
        <f t="shared" si="9"/>
        <v>272.02100000000002</v>
      </c>
    </row>
    <row r="264" spans="1:4" x14ac:dyDescent="0.25">
      <c r="A264" s="9" t="s">
        <v>45</v>
      </c>
      <c r="B264" s="11" t="s">
        <v>44</v>
      </c>
      <c r="C264" s="11">
        <v>276803.5</v>
      </c>
      <c r="D264" s="10">
        <f t="shared" si="9"/>
        <v>276.80349999999999</v>
      </c>
    </row>
    <row r="265" spans="1:4" x14ac:dyDescent="0.25">
      <c r="A265" s="9" t="s">
        <v>45</v>
      </c>
      <c r="B265" s="11" t="s">
        <v>44</v>
      </c>
      <c r="C265" s="11">
        <v>279923.5</v>
      </c>
      <c r="D265" s="10">
        <f t="shared" si="9"/>
        <v>279.92349999999999</v>
      </c>
    </row>
    <row r="266" spans="1:4" x14ac:dyDescent="0.25">
      <c r="A266" s="9" t="s">
        <v>45</v>
      </c>
      <c r="B266" s="11" t="s">
        <v>44</v>
      </c>
      <c r="C266" s="11">
        <v>283132</v>
      </c>
      <c r="D266" s="10">
        <f t="shared" si="9"/>
        <v>283.13200000000001</v>
      </c>
    </row>
    <row r="267" spans="1:4" x14ac:dyDescent="0.25">
      <c r="A267" s="9" t="s">
        <v>45</v>
      </c>
      <c r="B267" s="11" t="s">
        <v>44</v>
      </c>
      <c r="C267" s="11">
        <v>283734.5</v>
      </c>
      <c r="D267" s="10">
        <f t="shared" si="9"/>
        <v>283.73450000000003</v>
      </c>
    </row>
    <row r="268" spans="1:4" x14ac:dyDescent="0.25">
      <c r="A268" s="9" t="s">
        <v>45</v>
      </c>
      <c r="B268" s="11" t="s">
        <v>44</v>
      </c>
      <c r="C268" s="11">
        <v>284322</v>
      </c>
      <c r="D268" s="10">
        <f t="shared" si="9"/>
        <v>284.322</v>
      </c>
    </row>
    <row r="269" spans="1:4" x14ac:dyDescent="0.25">
      <c r="A269" s="9" t="s">
        <v>45</v>
      </c>
      <c r="B269" s="11" t="s">
        <v>44</v>
      </c>
      <c r="C269" s="11">
        <v>291335</v>
      </c>
      <c r="D269" s="10">
        <f t="shared" si="9"/>
        <v>291.33499999999998</v>
      </c>
    </row>
    <row r="270" spans="1:4" x14ac:dyDescent="0.25">
      <c r="A270" s="9" t="s">
        <v>45</v>
      </c>
      <c r="B270" s="11" t="s">
        <v>44</v>
      </c>
      <c r="C270" s="11">
        <v>293884.5</v>
      </c>
      <c r="D270" s="10">
        <f t="shared" si="9"/>
        <v>293.8845</v>
      </c>
    </row>
    <row r="271" spans="1:4" x14ac:dyDescent="0.25">
      <c r="A271" s="9" t="s">
        <v>45</v>
      </c>
      <c r="B271" s="11" t="s">
        <v>44</v>
      </c>
      <c r="C271" s="11">
        <v>295054</v>
      </c>
      <c r="D271" s="10">
        <f t="shared" si="9"/>
        <v>295.05399999999997</v>
      </c>
    </row>
    <row r="272" spans="1:4" x14ac:dyDescent="0.25">
      <c r="A272" s="9" t="s">
        <v>45</v>
      </c>
      <c r="B272" s="11" t="s">
        <v>44</v>
      </c>
      <c r="C272" s="11">
        <v>297458.5</v>
      </c>
      <c r="D272" s="10">
        <f t="shared" si="9"/>
        <v>297.45850000000002</v>
      </c>
    </row>
    <row r="273" spans="1:4" x14ac:dyDescent="0.25">
      <c r="A273" s="9" t="s">
        <v>45</v>
      </c>
      <c r="B273" s="11" t="s">
        <v>44</v>
      </c>
      <c r="C273" s="11">
        <v>297790</v>
      </c>
      <c r="D273" s="10">
        <f t="shared" si="9"/>
        <v>297.79000000000002</v>
      </c>
    </row>
    <row r="274" spans="1:4" x14ac:dyDescent="0.25">
      <c r="A274" s="9" t="s">
        <v>45</v>
      </c>
      <c r="B274" s="11" t="s">
        <v>44</v>
      </c>
      <c r="C274" s="11">
        <v>297950</v>
      </c>
      <c r="D274" s="10">
        <f t="shared" si="9"/>
        <v>297.95</v>
      </c>
    </row>
    <row r="275" spans="1:4" x14ac:dyDescent="0.25">
      <c r="A275" s="9" t="s">
        <v>45</v>
      </c>
      <c r="B275" s="11" t="s">
        <v>44</v>
      </c>
      <c r="C275" s="11">
        <v>298096.5</v>
      </c>
      <c r="D275" s="10">
        <f t="shared" si="9"/>
        <v>298.09649999999999</v>
      </c>
    </row>
    <row r="276" spans="1:4" x14ac:dyDescent="0.25">
      <c r="A276" s="9" t="s">
        <v>45</v>
      </c>
      <c r="B276" s="11" t="s">
        <v>44</v>
      </c>
      <c r="C276" s="11">
        <v>298384.5</v>
      </c>
      <c r="D276" s="10">
        <f t="shared" si="9"/>
        <v>298.3845</v>
      </c>
    </row>
    <row r="277" spans="1:4" x14ac:dyDescent="0.25">
      <c r="A277" s="9" t="s">
        <v>45</v>
      </c>
      <c r="B277" s="11" t="s">
        <v>44</v>
      </c>
      <c r="C277" s="11">
        <v>298873</v>
      </c>
      <c r="D277" s="10">
        <f t="shared" si="9"/>
        <v>298.87299999999999</v>
      </c>
    </row>
    <row r="278" spans="1:4" x14ac:dyDescent="0.25">
      <c r="A278" s="9" t="s">
        <v>45</v>
      </c>
      <c r="B278" s="11" t="s">
        <v>44</v>
      </c>
      <c r="C278" s="11">
        <v>299821</v>
      </c>
      <c r="D278" s="10">
        <f t="shared" si="9"/>
        <v>299.82100000000003</v>
      </c>
    </row>
    <row r="279" spans="1:4" x14ac:dyDescent="0.25">
      <c r="A279" s="9" t="s">
        <v>45</v>
      </c>
      <c r="B279" s="11" t="s">
        <v>44</v>
      </c>
      <c r="C279" s="11">
        <v>302362.5</v>
      </c>
      <c r="D279" s="10">
        <f t="shared" si="9"/>
        <v>302.36250000000001</v>
      </c>
    </row>
    <row r="280" spans="1:4" x14ac:dyDescent="0.25">
      <c r="A280" s="9" t="s">
        <v>45</v>
      </c>
      <c r="B280" s="11" t="s">
        <v>44</v>
      </c>
      <c r="C280" s="11">
        <v>309893</v>
      </c>
      <c r="D280" s="10">
        <f t="shared" si="9"/>
        <v>309.89299999999997</v>
      </c>
    </row>
    <row r="281" spans="1:4" x14ac:dyDescent="0.25">
      <c r="A281" s="9" t="s">
        <v>45</v>
      </c>
      <c r="B281" s="11" t="s">
        <v>44</v>
      </c>
      <c r="C281" s="11">
        <v>313412</v>
      </c>
      <c r="D281" s="10">
        <f t="shared" si="9"/>
        <v>313.41199999999998</v>
      </c>
    </row>
    <row r="282" spans="1:4" x14ac:dyDescent="0.25">
      <c r="A282" s="9" t="s">
        <v>45</v>
      </c>
      <c r="B282" s="11" t="s">
        <v>44</v>
      </c>
      <c r="C282" s="11">
        <v>315475.5</v>
      </c>
      <c r="D282" s="10">
        <f t="shared" si="9"/>
        <v>315.47550000000001</v>
      </c>
    </row>
    <row r="283" spans="1:4" x14ac:dyDescent="0.25">
      <c r="A283" s="9" t="s">
        <v>45</v>
      </c>
      <c r="B283" s="11" t="s">
        <v>44</v>
      </c>
      <c r="C283" s="11">
        <v>316946</v>
      </c>
      <c r="D283" s="10">
        <f t="shared" si="9"/>
        <v>316.94600000000003</v>
      </c>
    </row>
    <row r="284" spans="1:4" x14ac:dyDescent="0.25">
      <c r="A284" s="9" t="s">
        <v>45</v>
      </c>
      <c r="B284" s="11" t="s">
        <v>44</v>
      </c>
      <c r="C284" s="11">
        <v>322133.5</v>
      </c>
      <c r="D284" s="10">
        <f t="shared" si="9"/>
        <v>322.13350000000003</v>
      </c>
    </row>
    <row r="285" spans="1:4" x14ac:dyDescent="0.25">
      <c r="A285" s="9" t="s">
        <v>45</v>
      </c>
      <c r="B285" s="11" t="s">
        <v>44</v>
      </c>
      <c r="C285" s="11">
        <v>324375</v>
      </c>
      <c r="D285" s="10">
        <f t="shared" si="9"/>
        <v>324.375</v>
      </c>
    </row>
    <row r="286" spans="1:4" x14ac:dyDescent="0.25">
      <c r="A286" s="9" t="s">
        <v>45</v>
      </c>
      <c r="B286" s="11" t="s">
        <v>44</v>
      </c>
      <c r="C286" s="11">
        <v>325160</v>
      </c>
      <c r="D286" s="10">
        <f t="shared" si="9"/>
        <v>325.16000000000003</v>
      </c>
    </row>
    <row r="287" spans="1:4" x14ac:dyDescent="0.25">
      <c r="A287" s="9" t="s">
        <v>45</v>
      </c>
      <c r="B287" s="11" t="s">
        <v>44</v>
      </c>
      <c r="C287" s="11">
        <v>329806</v>
      </c>
      <c r="D287" s="10">
        <f t="shared" si="9"/>
        <v>329.80599999999998</v>
      </c>
    </row>
    <row r="288" spans="1:4" x14ac:dyDescent="0.25">
      <c r="A288" s="9" t="s">
        <v>45</v>
      </c>
      <c r="B288" s="11" t="s">
        <v>44</v>
      </c>
      <c r="C288" s="11">
        <v>335626.5</v>
      </c>
      <c r="D288" s="10">
        <f t="shared" si="9"/>
        <v>335.62650000000002</v>
      </c>
    </row>
    <row r="289" spans="1:15" x14ac:dyDescent="0.25">
      <c r="A289" s="9" t="s">
        <v>45</v>
      </c>
      <c r="B289" s="11" t="s">
        <v>44</v>
      </c>
      <c r="C289" s="11">
        <v>347292</v>
      </c>
      <c r="D289" s="10">
        <f t="shared" si="9"/>
        <v>347.29199999999997</v>
      </c>
    </row>
    <row r="290" spans="1:15" x14ac:dyDescent="0.25">
      <c r="A290" s="9" t="s">
        <v>45</v>
      </c>
      <c r="B290" s="11" t="s">
        <v>44</v>
      </c>
      <c r="C290" s="11">
        <v>351154.5</v>
      </c>
      <c r="D290" s="10">
        <f t="shared" si="9"/>
        <v>351.15449999999998</v>
      </c>
    </row>
    <row r="291" spans="1:15" x14ac:dyDescent="0.25">
      <c r="A291" s="9" t="s">
        <v>45</v>
      </c>
      <c r="B291" s="11" t="s">
        <v>44</v>
      </c>
      <c r="C291" s="11">
        <v>354140</v>
      </c>
      <c r="D291" s="10">
        <f t="shared" si="9"/>
        <v>354.14</v>
      </c>
    </row>
    <row r="292" spans="1:15" x14ac:dyDescent="0.25">
      <c r="A292" s="9" t="s">
        <v>45</v>
      </c>
      <c r="B292" s="11" t="s">
        <v>44</v>
      </c>
      <c r="C292" s="11">
        <v>359448.5</v>
      </c>
      <c r="D292" s="10">
        <f t="shared" si="9"/>
        <v>359.44850000000002</v>
      </c>
    </row>
    <row r="293" spans="1:15" x14ac:dyDescent="0.25">
      <c r="A293" s="9" t="s">
        <v>45</v>
      </c>
      <c r="B293" s="11" t="s">
        <v>44</v>
      </c>
      <c r="C293" s="11">
        <v>380199</v>
      </c>
      <c r="D293" s="10">
        <f t="shared" si="9"/>
        <v>380.19900000000001</v>
      </c>
    </row>
    <row r="294" spans="1:15" x14ac:dyDescent="0.25">
      <c r="A294" s="9" t="s">
        <v>45</v>
      </c>
      <c r="B294" s="11" t="s">
        <v>44</v>
      </c>
      <c r="C294" s="11">
        <v>387694</v>
      </c>
      <c r="D294" s="10">
        <f t="shared" si="9"/>
        <v>387.69400000000002</v>
      </c>
    </row>
    <row r="295" spans="1:15" x14ac:dyDescent="0.25">
      <c r="A295" s="9" t="s">
        <v>45</v>
      </c>
      <c r="B295" s="11" t="s">
        <v>44</v>
      </c>
      <c r="C295" s="11">
        <v>393142</v>
      </c>
      <c r="D295" s="10">
        <f t="shared" si="9"/>
        <v>393.142</v>
      </c>
    </row>
    <row r="296" spans="1:15" x14ac:dyDescent="0.25">
      <c r="A296" s="9" t="s">
        <v>45</v>
      </c>
      <c r="B296" s="11" t="s">
        <v>44</v>
      </c>
      <c r="C296" s="11">
        <v>405368</v>
      </c>
      <c r="D296" s="10">
        <f t="shared" si="9"/>
        <v>405.36799999999999</v>
      </c>
    </row>
    <row r="297" spans="1:15" x14ac:dyDescent="0.25">
      <c r="A297" s="9" t="s">
        <v>45</v>
      </c>
      <c r="B297" s="11" t="s">
        <v>44</v>
      </c>
      <c r="C297" s="11">
        <v>405851.5</v>
      </c>
      <c r="D297" s="10">
        <f t="shared" si="9"/>
        <v>405.85149999999999</v>
      </c>
    </row>
    <row r="298" spans="1:15" x14ac:dyDescent="0.25">
      <c r="A298" s="9" t="s">
        <v>45</v>
      </c>
      <c r="B298" s="11" t="s">
        <v>44</v>
      </c>
      <c r="C298" s="11">
        <v>481869.5</v>
      </c>
      <c r="D298" s="10">
        <f t="shared" si="9"/>
        <v>481.86950000000002</v>
      </c>
    </row>
    <row r="299" spans="1:15" x14ac:dyDescent="0.25">
      <c r="A299" s="9" t="s">
        <v>45</v>
      </c>
      <c r="B299" s="11" t="s">
        <v>44</v>
      </c>
      <c r="C299" s="11">
        <v>530504</v>
      </c>
      <c r="D299" s="10">
        <f t="shared" si="9"/>
        <v>530.50400000000002</v>
      </c>
    </row>
    <row r="300" spans="1:15" x14ac:dyDescent="0.25">
      <c r="A300" s="9" t="s">
        <v>45</v>
      </c>
      <c r="B300" s="11" t="s">
        <v>44</v>
      </c>
      <c r="C300" s="11">
        <v>567585</v>
      </c>
      <c r="D300" s="10">
        <f t="shared" si="9"/>
        <v>567.58500000000004</v>
      </c>
    </row>
    <row r="301" spans="1:15" x14ac:dyDescent="0.25">
      <c r="A301" s="9" t="s">
        <v>45</v>
      </c>
      <c r="B301" s="11" t="s">
        <v>44</v>
      </c>
      <c r="C301" s="11">
        <v>619732</v>
      </c>
      <c r="D301" s="10">
        <f t="shared" si="9"/>
        <v>619.73199999999997</v>
      </c>
    </row>
    <row r="302" spans="1:1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</sheetData>
  <autoFilter ref="G3:G6" xr:uid="{4664C56A-A156-4C7C-AA2D-145A487B8E13}"/>
  <mergeCells count="3">
    <mergeCell ref="H72:O74"/>
    <mergeCell ref="G93:L95"/>
    <mergeCell ref="N57:O58"/>
  </mergeCells>
  <pageMargins left="0.75" right="0.75" top="1" bottom="1" header="0.5" footer="0.5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0DB0-3DC4-41F0-A40C-1CB5BCA69A9D}">
  <dimension ref="A1:U451"/>
  <sheetViews>
    <sheetView topLeftCell="A15" zoomScale="87" zoomScaleNormal="124" workbookViewId="0">
      <selection activeCell="K42" sqref="K42"/>
    </sheetView>
  </sheetViews>
  <sheetFormatPr defaultRowHeight="14.4" x14ac:dyDescent="0.3"/>
  <cols>
    <col min="1" max="1" width="12" style="7" customWidth="1"/>
    <col min="2" max="2" width="7.109375" bestFit="1" customWidth="1"/>
    <col min="3" max="3" width="9.5546875" bestFit="1" customWidth="1"/>
    <col min="4" max="4" width="12.6640625" bestFit="1" customWidth="1"/>
    <col min="5" max="5" width="15.77734375" bestFit="1" customWidth="1"/>
    <col min="9" max="9" width="35.109375" bestFit="1" customWidth="1"/>
    <col min="10" max="10" width="12.109375" bestFit="1" customWidth="1"/>
    <col min="12" max="12" width="34" bestFit="1" customWidth="1"/>
    <col min="13" max="13" width="20" bestFit="1" customWidth="1"/>
    <col min="14" max="14" width="23.33203125" bestFit="1" customWidth="1"/>
    <col min="15" max="15" width="11.21875" bestFit="1" customWidth="1"/>
    <col min="16" max="16" width="24.21875" bestFit="1" customWidth="1"/>
    <col min="17" max="17" width="20.88671875" bestFit="1" customWidth="1"/>
    <col min="18" max="18" width="10.88671875" bestFit="1" customWidth="1"/>
    <col min="19" max="19" width="12.6640625" bestFit="1" customWidth="1"/>
    <col min="20" max="20" width="13.77734375" bestFit="1" customWidth="1"/>
    <col min="21" max="21" width="22.21875" bestFit="1" customWidth="1"/>
  </cols>
  <sheetData>
    <row r="1" spans="1:21" ht="30" x14ac:dyDescent="0.4">
      <c r="A1" s="35" t="s">
        <v>74</v>
      </c>
      <c r="B1" s="4" t="s">
        <v>4</v>
      </c>
      <c r="C1" s="4" t="s">
        <v>5</v>
      </c>
      <c r="D1" s="4" t="s">
        <v>6</v>
      </c>
      <c r="E1" s="4" t="s">
        <v>7</v>
      </c>
      <c r="L1" s="38" t="s">
        <v>34</v>
      </c>
      <c r="M1" s="38"/>
      <c r="N1" s="38"/>
      <c r="O1" s="38"/>
      <c r="P1" s="38"/>
      <c r="Q1" s="38"/>
    </row>
    <row r="2" spans="1:21" x14ac:dyDescent="0.3">
      <c r="A2" s="7">
        <v>41.685499999999998</v>
      </c>
      <c r="B2" s="3">
        <f>A2-$J$2</f>
        <v>-145.91602566666668</v>
      </c>
      <c r="C2" s="3">
        <f>B2*B2</f>
        <v>21291.486546355329</v>
      </c>
      <c r="D2" s="3">
        <f>POWER(B2, 3)</f>
        <v>-3106769.0973794726</v>
      </c>
      <c r="E2" s="3">
        <f>POWER(B2,4)</f>
        <v>453327399.35362995</v>
      </c>
      <c r="I2" s="2" t="s">
        <v>1</v>
      </c>
      <c r="J2" s="1">
        <f>AVERAGE(A:A)</f>
        <v>187.60152566666667</v>
      </c>
      <c r="L2" s="41" t="s">
        <v>2</v>
      </c>
      <c r="M2" s="42"/>
      <c r="N2" s="41" t="s">
        <v>13</v>
      </c>
      <c r="O2" s="42"/>
      <c r="P2" s="43" t="s">
        <v>22</v>
      </c>
      <c r="Q2" s="43"/>
    </row>
    <row r="3" spans="1:21" x14ac:dyDescent="0.3">
      <c r="A3" s="7">
        <v>43.669499999999999</v>
      </c>
      <c r="B3" s="3">
        <f t="shared" ref="B3:B66" si="0">A3-$J$2</f>
        <v>-143.93202566666668</v>
      </c>
      <c r="C3" s="3">
        <f t="shared" ref="C3:C66" si="1">B3*B3</f>
        <v>20716.428012509994</v>
      </c>
      <c r="D3" s="3">
        <f t="shared" ref="D3:D66" si="2">POWER(B3, 3)</f>
        <v>-2981757.448418241</v>
      </c>
      <c r="E3" s="3">
        <f t="shared" ref="E3:E66" si="3">POWER(B3,4)</f>
        <v>429170389.59750879</v>
      </c>
      <c r="I3" s="2" t="s">
        <v>11</v>
      </c>
      <c r="J3" s="3">
        <f>VARP(A:A)</f>
        <v>7266.8495665448245</v>
      </c>
      <c r="L3" s="2" t="s">
        <v>3</v>
      </c>
      <c r="M3" s="3">
        <f>SUM(C:C)/300</f>
        <v>7266.8495665448409</v>
      </c>
      <c r="N3" s="2" t="s">
        <v>14</v>
      </c>
      <c r="O3" s="3">
        <f>_xlfn.QUARTILE.EXC(A:A,1)</f>
        <v>125.89775</v>
      </c>
      <c r="P3" s="2" t="s">
        <v>23</v>
      </c>
      <c r="Q3" s="3">
        <f>AVERAGE(A:A)</f>
        <v>187.60152566666667</v>
      </c>
    </row>
    <row r="4" spans="1:21" x14ac:dyDescent="0.3">
      <c r="A4" s="7">
        <v>51.707500000000003</v>
      </c>
      <c r="B4" s="3">
        <f t="shared" si="0"/>
        <v>-135.89402566666666</v>
      </c>
      <c r="C4" s="3">
        <f t="shared" si="1"/>
        <v>18467.186211892658</v>
      </c>
      <c r="D4" s="3">
        <f t="shared" si="2"/>
        <v>-2509580.2770700539</v>
      </c>
      <c r="E4" s="3">
        <f t="shared" si="3"/>
        <v>341036966.58471829</v>
      </c>
      <c r="I4" s="2" t="s">
        <v>20</v>
      </c>
      <c r="J4" s="5">
        <f>301/10</f>
        <v>30.1</v>
      </c>
      <c r="L4" s="2" t="s">
        <v>8</v>
      </c>
      <c r="M4" s="3">
        <f>SUM(D:D)/300</f>
        <v>826528.04831782903</v>
      </c>
      <c r="N4" s="2" t="s">
        <v>15</v>
      </c>
      <c r="O4" s="3">
        <f>_xlfn.QUARTILE.EXC(A:A,3)</f>
        <v>236.351125</v>
      </c>
      <c r="P4" s="2" t="s">
        <v>24</v>
      </c>
      <c r="Q4" s="3">
        <f>$M$14+$J$14*(150-$Q$13)/$O$14</f>
        <v>174.444339080514</v>
      </c>
    </row>
    <row r="5" spans="1:21" x14ac:dyDescent="0.3">
      <c r="A5" s="7">
        <v>53.966000000000001</v>
      </c>
      <c r="B5" s="3">
        <f t="shared" si="0"/>
        <v>-133.63552566666667</v>
      </c>
      <c r="C5" s="3">
        <f t="shared" si="1"/>
        <v>17858.453720206326</v>
      </c>
      <c r="D5" s="3">
        <f t="shared" si="2"/>
        <v>-2386523.8504936113</v>
      </c>
      <c r="E5" s="3">
        <f t="shared" si="3"/>
        <v>318924369.27675116</v>
      </c>
      <c r="I5" s="2" t="s">
        <v>21</v>
      </c>
      <c r="J5" s="5">
        <f>9*301/10</f>
        <v>270.89999999999998</v>
      </c>
      <c r="L5" s="2" t="s">
        <v>9</v>
      </c>
      <c r="M5" s="3">
        <f>SUM(E:E)/300</f>
        <v>340940786.17714882</v>
      </c>
      <c r="N5" s="2" t="s">
        <v>16</v>
      </c>
      <c r="O5" s="3">
        <f>O4-O3</f>
        <v>110.45337499999999</v>
      </c>
      <c r="P5" s="2" t="s">
        <v>25</v>
      </c>
      <c r="Q5" s="3">
        <f>$M$14+$J$14*($O$14-$O$13)/(2*$O$14-$O$13-$O$15)</f>
        <v>153.53360618504843</v>
      </c>
    </row>
    <row r="6" spans="1:21" x14ac:dyDescent="0.3">
      <c r="A6" s="7">
        <v>56.899500000000003</v>
      </c>
      <c r="B6" s="3">
        <f t="shared" si="0"/>
        <v>-130.70202566666666</v>
      </c>
      <c r="C6" s="3">
        <f t="shared" si="1"/>
        <v>17083.019513369989</v>
      </c>
      <c r="D6" s="3">
        <f t="shared" si="2"/>
        <v>-2232785.2549006515</v>
      </c>
      <c r="E6" s="3">
        <f t="shared" si="3"/>
        <v>291829555.69417983</v>
      </c>
      <c r="L6" s="2" t="s">
        <v>10</v>
      </c>
      <c r="M6" s="5">
        <f>SKEW(A:A)</f>
        <v>1.3409676432593878</v>
      </c>
      <c r="N6" s="2" t="s">
        <v>17</v>
      </c>
      <c r="O6" s="3">
        <f>A30 + (A31 - A30) * 0.1</f>
        <v>93.458399999999997</v>
      </c>
      <c r="P6" s="2" t="s">
        <v>75</v>
      </c>
      <c r="Q6" s="3">
        <f>VARP(A:A)</f>
        <v>7266.8495665448245</v>
      </c>
    </row>
    <row r="7" spans="1:21" x14ac:dyDescent="0.3">
      <c r="A7" s="7">
        <v>58.926499999999997</v>
      </c>
      <c r="B7" s="3">
        <f t="shared" si="0"/>
        <v>-128.67502566666667</v>
      </c>
      <c r="C7" s="3">
        <f t="shared" si="1"/>
        <v>16557.262230317327</v>
      </c>
      <c r="D7" s="3">
        <f t="shared" si="2"/>
        <v>-2130506.1424558125</v>
      </c>
      <c r="E7" s="3">
        <f t="shared" si="3"/>
        <v>274142932.56349272</v>
      </c>
      <c r="L7" s="2" t="s">
        <v>12</v>
      </c>
      <c r="M7" s="5">
        <f>KURT(A1:A301)</f>
        <v>3.5349179232115344</v>
      </c>
      <c r="N7" s="2" t="s">
        <v>18</v>
      </c>
      <c r="O7" s="3">
        <f>A271 + (A272 - A271) * 0.9</f>
        <v>297.21805000000001</v>
      </c>
      <c r="P7" s="5"/>
      <c r="Q7" s="5"/>
    </row>
    <row r="8" spans="1:21" x14ac:dyDescent="0.3">
      <c r="A8" s="7">
        <v>62.533000000000001</v>
      </c>
      <c r="B8" s="3">
        <f t="shared" si="0"/>
        <v>-125.06852566666667</v>
      </c>
      <c r="C8" s="3">
        <f t="shared" si="1"/>
        <v>15642.13611243366</v>
      </c>
      <c r="D8" s="3">
        <f t="shared" si="2"/>
        <v>-1956338.9018594029</v>
      </c>
      <c r="E8" s="3">
        <f t="shared" si="3"/>
        <v>244676422.1599012</v>
      </c>
      <c r="G8">
        <v>1000</v>
      </c>
      <c r="L8" s="5"/>
      <c r="M8" s="5"/>
      <c r="N8" s="2" t="s">
        <v>19</v>
      </c>
      <c r="O8" s="3">
        <f>O7/O6</f>
        <v>3.1802176155380364</v>
      </c>
      <c r="P8" s="5"/>
      <c r="Q8" s="5"/>
    </row>
    <row r="9" spans="1:21" x14ac:dyDescent="0.3">
      <c r="A9" s="7">
        <v>63.839500000000001</v>
      </c>
      <c r="B9" s="3">
        <f t="shared" si="0"/>
        <v>-123.76202566666667</v>
      </c>
      <c r="C9" s="3">
        <f t="shared" si="1"/>
        <v>15317.038997116661</v>
      </c>
      <c r="D9" s="3">
        <f t="shared" si="2"/>
        <v>-1895667.7734984865</v>
      </c>
      <c r="E9" s="3">
        <f t="shared" si="3"/>
        <v>234611683.63919255</v>
      </c>
    </row>
    <row r="10" spans="1:21" x14ac:dyDescent="0.3">
      <c r="A10" s="7">
        <v>66.960499999999996</v>
      </c>
      <c r="B10" s="3">
        <f t="shared" si="0"/>
        <v>-120.64102566666668</v>
      </c>
      <c r="C10" s="3">
        <f t="shared" si="1"/>
        <v>14554.257073905328</v>
      </c>
      <c r="D10" s="3">
        <f t="shared" si="2"/>
        <v>-1755840.5012122777</v>
      </c>
      <c r="E10" s="3">
        <f t="shared" si="3"/>
        <v>211826398.97332329</v>
      </c>
    </row>
    <row r="11" spans="1:21" ht="18.600000000000001" x14ac:dyDescent="0.4">
      <c r="A11" s="7">
        <v>71.658500000000004</v>
      </c>
      <c r="B11" s="3">
        <f t="shared" si="0"/>
        <v>-115.94302566666667</v>
      </c>
      <c r="C11" s="3">
        <f t="shared" si="1"/>
        <v>13442.785200741326</v>
      </c>
      <c r="D11" s="3">
        <f t="shared" si="2"/>
        <v>-1558597.1895610385</v>
      </c>
      <c r="E11" s="3">
        <f t="shared" si="3"/>
        <v>180708473.95327002</v>
      </c>
      <c r="I11" s="2" t="s">
        <v>31</v>
      </c>
      <c r="J11" s="3">
        <f>MAX(A:A)</f>
        <v>619.73199999999997</v>
      </c>
      <c r="L11" s="5"/>
      <c r="M11" s="2" t="s">
        <v>26</v>
      </c>
      <c r="N11" s="2" t="s">
        <v>27</v>
      </c>
      <c r="O11" s="5" cm="1">
        <f t="array" ref="O11:O21">FREQUENCY(A:A,M12:M21)</f>
        <v>0</v>
      </c>
      <c r="P11" s="2" t="s">
        <v>33</v>
      </c>
      <c r="Q11" s="2" t="s">
        <v>28</v>
      </c>
      <c r="R11" s="4" t="s">
        <v>39</v>
      </c>
      <c r="S11" s="4" t="s">
        <v>38</v>
      </c>
      <c r="T11" s="4" t="s">
        <v>37</v>
      </c>
      <c r="U11" s="4" t="s">
        <v>36</v>
      </c>
    </row>
    <row r="12" spans="1:21" ht="15.6" x14ac:dyDescent="0.35">
      <c r="A12" s="7">
        <v>72.933000000000007</v>
      </c>
      <c r="B12" s="3">
        <f t="shared" si="0"/>
        <v>-114.66852566666667</v>
      </c>
      <c r="C12" s="3">
        <f t="shared" si="1"/>
        <v>13148.870778566992</v>
      </c>
      <c r="D12" s="3">
        <f t="shared" si="2"/>
        <v>-1507761.6263597924</v>
      </c>
      <c r="E12" s="3">
        <f t="shared" si="3"/>
        <v>172892802.75145295</v>
      </c>
      <c r="I12" s="2" t="s">
        <v>32</v>
      </c>
      <c r="J12" s="3">
        <f>MIN(A:A)</f>
        <v>41.685499999999998</v>
      </c>
      <c r="L12" s="5">
        <v>1</v>
      </c>
      <c r="M12" s="3">
        <f>J12-J14/2</f>
        <v>10.368030268186445</v>
      </c>
      <c r="N12" s="3">
        <f>M12+$J$14</f>
        <v>73.00296973181355</v>
      </c>
      <c r="O12" s="5">
        <v>11</v>
      </c>
      <c r="P12" s="3">
        <f>AVERAGE(M12:N12)</f>
        <v>41.685499999999998</v>
      </c>
      <c r="Q12" s="5">
        <f>O12</f>
        <v>11</v>
      </c>
      <c r="R12" s="3">
        <f>P12-$J$2</f>
        <v>-145.91602566666668</v>
      </c>
      <c r="S12" s="3">
        <f>POWER(R12,2) * O12</f>
        <v>234206.35200990862</v>
      </c>
      <c r="T12" s="3">
        <f>POWER(R12,3) * O12</f>
        <v>-34174460.071174197</v>
      </c>
      <c r="U12" s="3">
        <f>POWER(R12,4) * Q12</f>
        <v>4986601392.8899298</v>
      </c>
    </row>
    <row r="13" spans="1:21" x14ac:dyDescent="0.3">
      <c r="A13" s="7">
        <v>73.551000000000002</v>
      </c>
      <c r="B13" s="3">
        <f t="shared" si="0"/>
        <v>-114.05052566666667</v>
      </c>
      <c r="C13" s="3">
        <f t="shared" si="1"/>
        <v>13007.522404842994</v>
      </c>
      <c r="D13" s="3">
        <f t="shared" si="2"/>
        <v>-1483514.7678932876</v>
      </c>
      <c r="E13" s="3">
        <f t="shared" si="3"/>
        <v>169195639.11249244</v>
      </c>
      <c r="I13" s="2" t="s">
        <v>29</v>
      </c>
      <c r="J13" s="3">
        <f>J11-J12</f>
        <v>578.04649999999992</v>
      </c>
      <c r="L13" s="5">
        <v>2</v>
      </c>
      <c r="M13" s="3">
        <f>N12</f>
        <v>73.00296973181355</v>
      </c>
      <c r="N13" s="3">
        <f t="shared" ref="N13:N21" si="4">M13+$J$14</f>
        <v>135.63790919544067</v>
      </c>
      <c r="O13" s="5">
        <v>82</v>
      </c>
      <c r="P13" s="3">
        <f t="shared" ref="P13:P21" si="5">AVERAGE(M13:N13)</f>
        <v>104.32043946362711</v>
      </c>
      <c r="Q13" s="5">
        <f>Q12+O13</f>
        <v>93</v>
      </c>
      <c r="R13" s="3">
        <f t="shared" ref="R13:R21" si="6">P13-$J$2</f>
        <v>-83.281086203039564</v>
      </c>
      <c r="S13" s="3">
        <f t="shared" ref="S13:S21" si="7">POWER(R13,2) * O13</f>
        <v>568730.62417096482</v>
      </c>
      <c r="T13" s="3">
        <f t="shared" ref="T13:T21" si="8">POWER(R13,3) * O13</f>
        <v>-47364504.137890607</v>
      </c>
      <c r="U13" s="3">
        <f t="shared" ref="U13:U21" si="9">POWER(R13,4) * Q13</f>
        <v>4473716631.0083656</v>
      </c>
    </row>
    <row r="14" spans="1:21" x14ac:dyDescent="0.3">
      <c r="A14" s="7">
        <v>74.605999999999995</v>
      </c>
      <c r="B14" s="3">
        <f t="shared" si="0"/>
        <v>-112.99552566666668</v>
      </c>
      <c r="C14" s="3">
        <f t="shared" si="1"/>
        <v>12767.988820686329</v>
      </c>
      <c r="D14" s="3">
        <f t="shared" si="2"/>
        <v>-1442725.6084995754</v>
      </c>
      <c r="E14" s="3">
        <f t="shared" si="3"/>
        <v>163021538.52517107</v>
      </c>
      <c r="I14" s="2" t="s">
        <v>30</v>
      </c>
      <c r="J14" s="3">
        <f>J13/(1+LOG(300,2))</f>
        <v>62.634939463627106</v>
      </c>
      <c r="L14" s="5">
        <v>3</v>
      </c>
      <c r="M14" s="3">
        <f t="shared" ref="M14:M21" si="10">N13</f>
        <v>135.63790919544067</v>
      </c>
      <c r="N14" s="3">
        <f t="shared" si="4"/>
        <v>198.27284865906779</v>
      </c>
      <c r="O14" s="5">
        <v>92</v>
      </c>
      <c r="P14" s="3">
        <f t="shared" si="5"/>
        <v>166.95537892725423</v>
      </c>
      <c r="Q14" s="5">
        <f t="shared" ref="Q14:Q21" si="11">Q13+O14</f>
        <v>185</v>
      </c>
      <c r="R14" s="3">
        <f t="shared" si="6"/>
        <v>-20.646146739412444</v>
      </c>
      <c r="S14" s="3">
        <f t="shared" si="7"/>
        <v>39216.230517052303</v>
      </c>
      <c r="T14" s="3">
        <f t="shared" si="8"/>
        <v>-809664.04982168623</v>
      </c>
      <c r="U14" s="3">
        <f t="shared" si="9"/>
        <v>33614586.029515371</v>
      </c>
    </row>
    <row r="15" spans="1:21" x14ac:dyDescent="0.3">
      <c r="A15" s="7">
        <v>76.352999999999994</v>
      </c>
      <c r="B15" s="3">
        <f t="shared" si="0"/>
        <v>-111.24852566666668</v>
      </c>
      <c r="C15" s="3">
        <f t="shared" si="1"/>
        <v>12376.234463006995</v>
      </c>
      <c r="D15" s="3">
        <f t="shared" si="2"/>
        <v>-1376837.8373145184</v>
      </c>
      <c r="E15" s="3">
        <f t="shared" si="3"/>
        <v>153171179.48332202</v>
      </c>
      <c r="L15" s="5">
        <v>4</v>
      </c>
      <c r="M15" s="3">
        <f t="shared" si="10"/>
        <v>198.27284865906779</v>
      </c>
      <c r="N15" s="3">
        <f t="shared" si="4"/>
        <v>260.90778812269491</v>
      </c>
      <c r="O15" s="5">
        <v>67</v>
      </c>
      <c r="P15" s="3">
        <f t="shared" si="5"/>
        <v>229.59031839088135</v>
      </c>
      <c r="Q15" s="5">
        <f t="shared" si="11"/>
        <v>252</v>
      </c>
      <c r="R15" s="3">
        <f t="shared" si="6"/>
        <v>41.988792724214676</v>
      </c>
      <c r="S15" s="3">
        <f t="shared" si="7"/>
        <v>118124.93386728325</v>
      </c>
      <c r="T15" s="3">
        <f t="shared" si="8"/>
        <v>4959923.3637149232</v>
      </c>
      <c r="U15" s="3">
        <f t="shared" si="9"/>
        <v>783310759.69922256</v>
      </c>
    </row>
    <row r="16" spans="1:21" x14ac:dyDescent="0.3">
      <c r="A16" s="7">
        <v>77.649000000000001</v>
      </c>
      <c r="B16" s="3">
        <f t="shared" si="0"/>
        <v>-109.95252566666667</v>
      </c>
      <c r="C16" s="3">
        <f t="shared" si="1"/>
        <v>12089.557900478994</v>
      </c>
      <c r="D16" s="3">
        <f t="shared" si="2"/>
        <v>-1329277.4253510695</v>
      </c>
      <c r="E16" s="3">
        <f t="shared" si="3"/>
        <v>146157410.22903407</v>
      </c>
      <c r="L16" s="5">
        <v>5</v>
      </c>
      <c r="M16" s="3">
        <f t="shared" si="10"/>
        <v>260.90778812269491</v>
      </c>
      <c r="N16" s="3">
        <f t="shared" si="4"/>
        <v>323.54272758632203</v>
      </c>
      <c r="O16" s="5">
        <v>31</v>
      </c>
      <c r="P16" s="3">
        <f t="shared" si="5"/>
        <v>292.22525785450847</v>
      </c>
      <c r="Q16" s="5">
        <f t="shared" si="11"/>
        <v>283</v>
      </c>
      <c r="R16" s="3">
        <f t="shared" si="6"/>
        <v>104.6237321878418</v>
      </c>
      <c r="S16" s="3">
        <f t="shared" si="7"/>
        <v>339329.88544431055</v>
      </c>
      <c r="T16" s="3">
        <f t="shared" si="8"/>
        <v>35501959.058056578</v>
      </c>
      <c r="U16" s="3">
        <f t="shared" si="9"/>
        <v>33908397749.270176</v>
      </c>
    </row>
    <row r="17" spans="1:21" x14ac:dyDescent="0.3">
      <c r="A17" s="7">
        <v>79.370500000000007</v>
      </c>
      <c r="B17" s="3">
        <f t="shared" si="0"/>
        <v>-108.23102566666667</v>
      </c>
      <c r="C17" s="3">
        <f t="shared" si="1"/>
        <v>11713.954916858658</v>
      </c>
      <c r="D17" s="3">
        <f t="shared" si="2"/>
        <v>-1267813.3552647056</v>
      </c>
      <c r="E17" s="3">
        <f t="shared" si="3"/>
        <v>137216739.79419714</v>
      </c>
      <c r="L17" s="5">
        <v>6</v>
      </c>
      <c r="M17" s="3">
        <f t="shared" si="10"/>
        <v>323.54272758632203</v>
      </c>
      <c r="N17" s="3">
        <f t="shared" si="4"/>
        <v>386.17766704994915</v>
      </c>
      <c r="O17" s="5">
        <v>9</v>
      </c>
      <c r="P17" s="3">
        <f t="shared" si="5"/>
        <v>354.86019731813559</v>
      </c>
      <c r="Q17" s="5">
        <f t="shared" si="11"/>
        <v>292</v>
      </c>
      <c r="R17" s="3">
        <f t="shared" si="6"/>
        <v>167.25867165146892</v>
      </c>
      <c r="S17" s="3">
        <f t="shared" si="7"/>
        <v>251779.16918352502</v>
      </c>
      <c r="T17" s="3">
        <f t="shared" si="8"/>
        <v>42112249.38714686</v>
      </c>
      <c r="U17" s="3">
        <f t="shared" si="9"/>
        <v>228526950742.5416</v>
      </c>
    </row>
    <row r="18" spans="1:21" x14ac:dyDescent="0.3">
      <c r="A18" s="7">
        <v>82.349000000000004</v>
      </c>
      <c r="B18" s="3">
        <f t="shared" si="0"/>
        <v>-105.25252566666667</v>
      </c>
      <c r="C18" s="3">
        <f t="shared" si="1"/>
        <v>11078.094159212325</v>
      </c>
      <c r="D18" s="3">
        <f t="shared" si="2"/>
        <v>-1165997.3898302454</v>
      </c>
      <c r="E18" s="3">
        <f t="shared" si="3"/>
        <v>122724170.20037425</v>
      </c>
      <c r="L18" s="5">
        <v>7</v>
      </c>
      <c r="M18" s="3">
        <f t="shared" si="10"/>
        <v>386.17766704994915</v>
      </c>
      <c r="N18" s="3">
        <f t="shared" si="4"/>
        <v>448.81260651357627</v>
      </c>
      <c r="O18" s="5">
        <v>4</v>
      </c>
      <c r="P18" s="3">
        <f t="shared" si="5"/>
        <v>417.49513678176271</v>
      </c>
      <c r="Q18" s="5">
        <f t="shared" si="11"/>
        <v>296</v>
      </c>
      <c r="R18" s="3">
        <f t="shared" si="6"/>
        <v>229.89361111509604</v>
      </c>
      <c r="S18" s="3">
        <f t="shared" si="7"/>
        <v>211404.28972615604</v>
      </c>
      <c r="T18" s="3">
        <f t="shared" si="8"/>
        <v>48600495.570368007</v>
      </c>
      <c r="U18" s="3">
        <f t="shared" si="9"/>
        <v>826797813720.47974</v>
      </c>
    </row>
    <row r="19" spans="1:21" x14ac:dyDescent="0.3">
      <c r="A19" s="7">
        <v>82.355999999999995</v>
      </c>
      <c r="B19" s="3">
        <f t="shared" si="0"/>
        <v>-105.24552566666668</v>
      </c>
      <c r="C19" s="3">
        <f t="shared" si="1"/>
        <v>11076.620672852994</v>
      </c>
      <c r="D19" s="3">
        <f t="shared" si="2"/>
        <v>-1165764.7653246806</v>
      </c>
      <c r="E19" s="3">
        <f t="shared" si="3"/>
        <v>122691525.53027432</v>
      </c>
      <c r="L19" s="5">
        <v>8</v>
      </c>
      <c r="M19" s="3">
        <f t="shared" si="10"/>
        <v>448.81260651357627</v>
      </c>
      <c r="N19" s="3">
        <f t="shared" si="4"/>
        <v>511.44754597720339</v>
      </c>
      <c r="O19" s="5">
        <v>1</v>
      </c>
      <c r="P19" s="3">
        <f t="shared" si="5"/>
        <v>480.13007624538983</v>
      </c>
      <c r="Q19" s="5">
        <f t="shared" si="11"/>
        <v>297</v>
      </c>
      <c r="R19" s="3">
        <f t="shared" si="6"/>
        <v>292.52855057872318</v>
      </c>
      <c r="S19" s="3">
        <f t="shared" si="7"/>
        <v>85572.952903688609</v>
      </c>
      <c r="T19" s="3">
        <f t="shared" si="8"/>
        <v>25032531.881657369</v>
      </c>
      <c r="U19" s="3">
        <f t="shared" si="9"/>
        <v>2174850889791.1021</v>
      </c>
    </row>
    <row r="20" spans="1:21" x14ac:dyDescent="0.3">
      <c r="A20" s="7">
        <v>82.744</v>
      </c>
      <c r="B20" s="3">
        <f t="shared" si="0"/>
        <v>-104.85752566666667</v>
      </c>
      <c r="C20" s="3">
        <f t="shared" si="1"/>
        <v>10995.100688935661</v>
      </c>
      <c r="D20" s="3">
        <f t="shared" si="2"/>
        <v>-1152919.0526976555</v>
      </c>
      <c r="E20" s="3">
        <f t="shared" si="3"/>
        <v>120892239.15983346</v>
      </c>
      <c r="L20" s="5">
        <v>9</v>
      </c>
      <c r="M20" s="3">
        <f t="shared" si="10"/>
        <v>511.44754597720339</v>
      </c>
      <c r="N20" s="3">
        <f t="shared" si="4"/>
        <v>574.08248544083051</v>
      </c>
      <c r="O20" s="5">
        <v>2</v>
      </c>
      <c r="P20" s="3">
        <f t="shared" si="5"/>
        <v>542.76501570901701</v>
      </c>
      <c r="Q20" s="5">
        <f t="shared" si="11"/>
        <v>299</v>
      </c>
      <c r="R20" s="3">
        <f t="shared" si="6"/>
        <v>355.1634900423503</v>
      </c>
      <c r="S20" s="3">
        <f t="shared" si="7"/>
        <v>252282.20931812533</v>
      </c>
      <c r="T20" s="3">
        <f t="shared" si="8"/>
        <v>89601429.937020138</v>
      </c>
      <c r="U20" s="3">
        <f t="shared" si="9"/>
        <v>4757561907097.9717</v>
      </c>
    </row>
    <row r="21" spans="1:21" x14ac:dyDescent="0.3">
      <c r="A21" s="7">
        <v>84.034999999999997</v>
      </c>
      <c r="B21" s="3">
        <f t="shared" si="0"/>
        <v>-103.56652566666668</v>
      </c>
      <c r="C21" s="3">
        <f t="shared" si="1"/>
        <v>10726.025238664328</v>
      </c>
      <c r="D21" s="3">
        <f t="shared" si="2"/>
        <v>-1110857.1681814436</v>
      </c>
      <c r="E21" s="3">
        <f t="shared" si="3"/>
        <v>115047617.42046416</v>
      </c>
      <c r="L21" s="5">
        <v>10</v>
      </c>
      <c r="M21" s="3">
        <f t="shared" si="10"/>
        <v>574.08248544083051</v>
      </c>
      <c r="N21" s="3">
        <f t="shared" si="4"/>
        <v>636.71742490445763</v>
      </c>
      <c r="O21" s="5">
        <v>1</v>
      </c>
      <c r="P21" s="3">
        <f t="shared" si="5"/>
        <v>605.39995517264401</v>
      </c>
      <c r="Q21" s="5">
        <f t="shared" si="11"/>
        <v>300</v>
      </c>
      <c r="R21" s="3">
        <f t="shared" si="6"/>
        <v>417.79842950597731</v>
      </c>
      <c r="S21" s="3">
        <f t="shared" si="7"/>
        <v>174555.52769766111</v>
      </c>
      <c r="T21" s="3">
        <f t="shared" si="8"/>
        <v>72929025.333669931</v>
      </c>
      <c r="U21" s="3">
        <f t="shared" si="9"/>
        <v>9140889674942.6797</v>
      </c>
    </row>
    <row r="22" spans="1:21" x14ac:dyDescent="0.3">
      <c r="A22" s="7">
        <v>84.802499999999995</v>
      </c>
      <c r="B22" s="3">
        <f t="shared" si="0"/>
        <v>-102.79902566666668</v>
      </c>
      <c r="C22" s="3">
        <f t="shared" si="1"/>
        <v>10567.639678015994</v>
      </c>
      <c r="D22" s="3">
        <f t="shared" si="2"/>
        <v>-1086343.0624964514</v>
      </c>
      <c r="E22" s="3">
        <f t="shared" si="3"/>
        <v>111675008.36437798</v>
      </c>
    </row>
    <row r="23" spans="1:21" x14ac:dyDescent="0.3">
      <c r="A23" s="7">
        <v>84.846000000000004</v>
      </c>
      <c r="B23" s="3">
        <f t="shared" si="0"/>
        <v>-102.75552566666667</v>
      </c>
      <c r="C23" s="3">
        <f t="shared" si="1"/>
        <v>10558.698055032994</v>
      </c>
      <c r="D23" s="3">
        <f t="shared" si="2"/>
        <v>-1084964.5690005263</v>
      </c>
      <c r="E23" s="3">
        <f t="shared" si="3"/>
        <v>111486104.61735752</v>
      </c>
    </row>
    <row r="24" spans="1:21" x14ac:dyDescent="0.3">
      <c r="A24" s="7">
        <v>85.014499999999998</v>
      </c>
      <c r="B24" s="3">
        <f t="shared" si="0"/>
        <v>-102.58702566666668</v>
      </c>
      <c r="C24" s="3">
        <f t="shared" si="1"/>
        <v>10524.097835133327</v>
      </c>
      <c r="D24" s="3">
        <f t="shared" si="2"/>
        <v>-1079635.8947313337</v>
      </c>
      <c r="E24" s="3">
        <f t="shared" si="3"/>
        <v>110756635.24345797</v>
      </c>
      <c r="L24" s="6"/>
      <c r="M24" s="6"/>
      <c r="N24" s="6"/>
      <c r="O24" s="6"/>
      <c r="P24" s="6"/>
      <c r="Q24" s="6"/>
    </row>
    <row r="25" spans="1:21" x14ac:dyDescent="0.3">
      <c r="A25" s="7">
        <v>85.149000000000001</v>
      </c>
      <c r="B25" s="3">
        <f t="shared" si="0"/>
        <v>-102.45252566666667</v>
      </c>
      <c r="C25" s="3">
        <f t="shared" si="1"/>
        <v>10496.520015478993</v>
      </c>
      <c r="D25" s="3">
        <f t="shared" si="2"/>
        <v>-1075394.986296542</v>
      </c>
      <c r="E25" s="3">
        <f t="shared" si="3"/>
        <v>110176932.43535112</v>
      </c>
      <c r="L25" s="39" t="s">
        <v>35</v>
      </c>
      <c r="M25" s="39"/>
      <c r="N25" s="39"/>
      <c r="O25" s="39"/>
      <c r="P25" s="39"/>
      <c r="Q25" s="39"/>
    </row>
    <row r="26" spans="1:21" x14ac:dyDescent="0.3">
      <c r="A26" s="7">
        <v>86.459000000000003</v>
      </c>
      <c r="B26" s="3">
        <f t="shared" si="0"/>
        <v>-101.14252566666667</v>
      </c>
      <c r="C26" s="3">
        <f t="shared" si="1"/>
        <v>10229.810498232326</v>
      </c>
      <c r="D26" s="3">
        <f t="shared" si="2"/>
        <v>-1034668.8708825991</v>
      </c>
      <c r="E26" s="3">
        <f t="shared" si="3"/>
        <v>104649022.82974431</v>
      </c>
      <c r="L26" s="41" t="s">
        <v>2</v>
      </c>
      <c r="M26" s="42"/>
      <c r="N26" s="41" t="s">
        <v>13</v>
      </c>
      <c r="O26" s="42"/>
      <c r="P26" s="43" t="s">
        <v>22</v>
      </c>
      <c r="Q26" s="43"/>
    </row>
    <row r="27" spans="1:21" x14ac:dyDescent="0.3">
      <c r="A27" s="7">
        <v>89.858000000000004</v>
      </c>
      <c r="B27" s="3">
        <f t="shared" si="0"/>
        <v>-97.74352566666667</v>
      </c>
      <c r="C27" s="3">
        <f t="shared" si="1"/>
        <v>9553.7968097503253</v>
      </c>
      <c r="D27" s="3">
        <f t="shared" si="2"/>
        <v>-933821.78368794906</v>
      </c>
      <c r="E27" s="3">
        <f t="shared" si="3"/>
        <v>91275033.481995493</v>
      </c>
      <c r="I27" s="2" t="s">
        <v>40</v>
      </c>
      <c r="J27" s="5">
        <f>SQRT(M27)</f>
        <v>87.086205850652675</v>
      </c>
      <c r="L27" s="2" t="s">
        <v>3</v>
      </c>
      <c r="M27" s="3">
        <f>SUM(S12:S21)/300</f>
        <v>7584.0072494622518</v>
      </c>
      <c r="N27" s="2" t="s">
        <v>14</v>
      </c>
      <c r="O27" s="3">
        <f>M13+J14*(((1/4)*300 - Q12)/O13)</f>
        <v>121.88877614244934</v>
      </c>
      <c r="P27" s="2" t="s">
        <v>23</v>
      </c>
      <c r="Q27" s="3">
        <f>AVERAGE(A:A)</f>
        <v>187.60152566666667</v>
      </c>
    </row>
    <row r="28" spans="1:21" x14ac:dyDescent="0.3">
      <c r="A28" s="7">
        <v>91.721000000000004</v>
      </c>
      <c r="B28" s="3">
        <f t="shared" si="0"/>
        <v>-95.880525666666671</v>
      </c>
      <c r="C28" s="3">
        <f t="shared" si="1"/>
        <v>9193.0752021163262</v>
      </c>
      <c r="D28" s="3">
        <f t="shared" si="2"/>
        <v>-881436.88287211128</v>
      </c>
      <c r="E28" s="3">
        <f t="shared" si="3"/>
        <v>84512631.671766132</v>
      </c>
      <c r="I28" s="2" t="s">
        <v>41</v>
      </c>
      <c r="J28" s="5">
        <f>301/4</f>
        <v>75.25</v>
      </c>
      <c r="L28" s="2" t="s">
        <v>8</v>
      </c>
      <c r="M28" s="3">
        <f>SUM(T12:T21)/300</f>
        <v>787963.2875758243</v>
      </c>
      <c r="N28" s="2" t="s">
        <v>15</v>
      </c>
      <c r="O28" s="3">
        <f>M14+J14*(((3/4)*300-Q13)/O14)</f>
        <v>225.50543103455783</v>
      </c>
      <c r="P28" s="2" t="s">
        <v>24</v>
      </c>
      <c r="Q28" s="3">
        <f>$M$14+$J$14*(150-$Q$13)/$O$14</f>
        <v>174.444339080514</v>
      </c>
    </row>
    <row r="29" spans="1:21" x14ac:dyDescent="0.3">
      <c r="A29" s="7">
        <v>91.993499999999997</v>
      </c>
      <c r="B29" s="3">
        <f t="shared" si="0"/>
        <v>-95.608025666666677</v>
      </c>
      <c r="C29" s="3">
        <f t="shared" si="1"/>
        <v>9140.8945718779942</v>
      </c>
      <c r="D29" s="3">
        <f t="shared" si="2"/>
        <v>-873942.88284440537</v>
      </c>
      <c r="E29" s="3">
        <f t="shared" si="3"/>
        <v>83555953.574188575</v>
      </c>
      <c r="I29" s="2" t="s">
        <v>42</v>
      </c>
      <c r="J29" s="5">
        <f>301*3/4</f>
        <v>225.75</v>
      </c>
      <c r="L29" s="2" t="s">
        <v>9</v>
      </c>
      <c r="M29" s="3">
        <f>SUM(U12:U21)/300</f>
        <v>57242709591.378906</v>
      </c>
      <c r="N29" s="2" t="s">
        <v>16</v>
      </c>
      <c r="O29" s="3">
        <f>O28-O27</f>
        <v>103.61665489210849</v>
      </c>
      <c r="P29" s="2" t="s">
        <v>25</v>
      </c>
      <c r="Q29" s="3">
        <f>$M$14+$J$14*($O$14-$O$13)/(2*$O$14-$O$13-$O$15)</f>
        <v>153.53360618504843</v>
      </c>
    </row>
    <row r="30" spans="1:21" x14ac:dyDescent="0.3">
      <c r="A30" s="7">
        <v>93.405500000000004</v>
      </c>
      <c r="B30" s="3">
        <f t="shared" si="0"/>
        <v>-94.196025666666671</v>
      </c>
      <c r="C30" s="3">
        <f t="shared" si="1"/>
        <v>8872.8912513953255</v>
      </c>
      <c r="D30" s="3">
        <f t="shared" si="2"/>
        <v>-835791.09205397626</v>
      </c>
      <c r="E30" s="3">
        <f t="shared" si="3"/>
        <v>78728199.159087703</v>
      </c>
      <c r="L30" s="2" t="s">
        <v>10</v>
      </c>
      <c r="M30" s="5">
        <f>M28/POWER(J27,3)</f>
        <v>1.1930478826517856</v>
      </c>
      <c r="N30" s="2" t="s">
        <v>17</v>
      </c>
      <c r="O30" s="3">
        <f>M13+J14*((1/10*300-Q12)/O13)</f>
        <v>87.515943509971052</v>
      </c>
      <c r="P30" s="5"/>
      <c r="Q30" s="5"/>
    </row>
    <row r="31" spans="1:21" x14ac:dyDescent="0.3">
      <c r="A31" s="7">
        <v>93.9345</v>
      </c>
      <c r="B31" s="3">
        <f t="shared" si="0"/>
        <v>-93.667025666666675</v>
      </c>
      <c r="C31" s="3">
        <f t="shared" si="1"/>
        <v>8773.5116972399937</v>
      </c>
      <c r="D31" s="3">
        <f t="shared" si="2"/>
        <v>-821788.74533217878</v>
      </c>
      <c r="E31" s="3">
        <f t="shared" si="3"/>
        <v>76974507.501607001</v>
      </c>
      <c r="L31" s="2" t="s">
        <v>12</v>
      </c>
      <c r="M31" s="5">
        <f>M29/POWER(J27,4)-3</f>
        <v>992.22827030962458</v>
      </c>
      <c r="N31" s="2" t="s">
        <v>18</v>
      </c>
      <c r="O31" s="3">
        <f>M16+J14*((9/10*300-Q15)/O16)</f>
        <v>297.27646264996224</v>
      </c>
      <c r="P31" s="5"/>
      <c r="Q31" s="5"/>
    </row>
    <row r="32" spans="1:21" x14ac:dyDescent="0.3">
      <c r="A32" s="7">
        <v>95.354500000000002</v>
      </c>
      <c r="B32" s="3">
        <f t="shared" si="0"/>
        <v>-92.247025666666673</v>
      </c>
      <c r="C32" s="3">
        <f t="shared" si="1"/>
        <v>8509.5137443466592</v>
      </c>
      <c r="D32" s="3">
        <f t="shared" si="2"/>
        <v>-784977.33278559905</v>
      </c>
      <c r="E32" s="3">
        <f t="shared" si="3"/>
        <v>72411824.165224701</v>
      </c>
      <c r="L32" s="5"/>
      <c r="M32" s="5"/>
      <c r="N32" s="2" t="s">
        <v>19</v>
      </c>
      <c r="O32" s="3">
        <f>O31/O30</f>
        <v>3.3968263464598576</v>
      </c>
      <c r="P32" s="5"/>
      <c r="Q32" s="5"/>
    </row>
    <row r="33" spans="1:17" x14ac:dyDescent="0.3">
      <c r="A33" s="7">
        <v>101.6105</v>
      </c>
      <c r="B33" s="3">
        <f t="shared" si="0"/>
        <v>-85.991025666666673</v>
      </c>
      <c r="C33" s="3">
        <f t="shared" si="1"/>
        <v>7394.4564952053261</v>
      </c>
      <c r="D33" s="3">
        <f t="shared" si="2"/>
        <v>-635856.89827025123</v>
      </c>
      <c r="E33" s="3">
        <f t="shared" si="3"/>
        <v>54677986.859484233</v>
      </c>
    </row>
    <row r="34" spans="1:17" x14ac:dyDescent="0.3">
      <c r="A34" s="7">
        <v>102.078</v>
      </c>
      <c r="B34" s="3">
        <f t="shared" si="0"/>
        <v>-85.523525666666671</v>
      </c>
      <c r="C34" s="3">
        <f t="shared" si="1"/>
        <v>7314.2734424569926</v>
      </c>
      <c r="D34" s="3">
        <f t="shared" si="2"/>
        <v>-625542.45248898899</v>
      </c>
      <c r="E34" s="3">
        <f t="shared" si="3"/>
        <v>53498595.991031662</v>
      </c>
    </row>
    <row r="35" spans="1:17" x14ac:dyDescent="0.3">
      <c r="A35" s="7">
        <v>103.151</v>
      </c>
      <c r="B35" s="3">
        <f t="shared" si="0"/>
        <v>-84.450525666666678</v>
      </c>
      <c r="C35" s="3">
        <f t="shared" si="1"/>
        <v>7131.8912853763277</v>
      </c>
      <c r="D35" s="3">
        <f t="shared" si="2"/>
        <v>-602291.96804754995</v>
      </c>
      <c r="E35" s="3">
        <f t="shared" si="3"/>
        <v>50863873.306426808</v>
      </c>
    </row>
    <row r="36" spans="1:17" x14ac:dyDescent="0.3">
      <c r="A36" s="7">
        <v>103.9525</v>
      </c>
      <c r="B36" s="3">
        <f t="shared" si="0"/>
        <v>-83.649025666666674</v>
      </c>
      <c r="C36" s="3">
        <f t="shared" si="1"/>
        <v>6997.1594949826604</v>
      </c>
      <c r="D36" s="3">
        <f t="shared" si="2"/>
        <v>-585305.57418956503</v>
      </c>
      <c r="E36" s="3">
        <f t="shared" si="3"/>
        <v>48960240.998226002</v>
      </c>
      <c r="L36" s="40" t="s">
        <v>43</v>
      </c>
      <c r="M36" s="40"/>
      <c r="N36" s="40"/>
      <c r="O36" s="40"/>
      <c r="P36" s="40"/>
      <c r="Q36" s="40"/>
    </row>
    <row r="37" spans="1:17" x14ac:dyDescent="0.3">
      <c r="A37" s="7">
        <v>104.322</v>
      </c>
      <c r="B37" s="3">
        <f t="shared" si="0"/>
        <v>-83.279525666666672</v>
      </c>
      <c r="C37" s="3">
        <f t="shared" si="1"/>
        <v>6935.4793952649925</v>
      </c>
      <c r="D37" s="3">
        <f t="shared" si="2"/>
        <v>-577583.43430860876</v>
      </c>
      <c r="E37" s="3">
        <f t="shared" si="3"/>
        <v>48100874.442145266</v>
      </c>
      <c r="L37" s="40"/>
      <c r="M37" s="40"/>
      <c r="N37" s="40"/>
      <c r="O37" s="40"/>
      <c r="P37" s="40"/>
      <c r="Q37" s="40"/>
    </row>
    <row r="38" spans="1:17" x14ac:dyDescent="0.3">
      <c r="A38" s="7">
        <v>104.669</v>
      </c>
      <c r="B38" s="3">
        <f t="shared" si="0"/>
        <v>-82.932525666666677</v>
      </c>
      <c r="C38" s="3">
        <f t="shared" si="1"/>
        <v>6877.8038134523276</v>
      </c>
      <c r="D38" s="3">
        <f t="shared" si="2"/>
        <v>-570393.64128943312</v>
      </c>
      <c r="E38" s="3">
        <f t="shared" si="3"/>
        <v>47304185.296339378</v>
      </c>
      <c r="L38" s="40"/>
      <c r="M38" s="40"/>
      <c r="N38" s="40"/>
      <c r="O38" s="40"/>
      <c r="P38" s="40"/>
      <c r="Q38" s="40"/>
    </row>
    <row r="39" spans="1:17" x14ac:dyDescent="0.3">
      <c r="A39" s="7">
        <v>105.3395</v>
      </c>
      <c r="B39" s="3">
        <f t="shared" si="0"/>
        <v>-82.262025666666673</v>
      </c>
      <c r="C39" s="3">
        <f t="shared" si="1"/>
        <v>6767.0408667833262</v>
      </c>
      <c r="D39" s="3">
        <f t="shared" si="2"/>
        <v>-556670.48947071226</v>
      </c>
      <c r="E39" s="3">
        <f t="shared" si="3"/>
        <v>45792842.092715628</v>
      </c>
      <c r="L39" s="40"/>
      <c r="M39" s="40"/>
      <c r="N39" s="40"/>
      <c r="O39" s="40"/>
      <c r="P39" s="40"/>
      <c r="Q39" s="40"/>
    </row>
    <row r="40" spans="1:17" x14ac:dyDescent="0.3">
      <c r="A40" s="7">
        <v>107.1875</v>
      </c>
      <c r="B40" s="3">
        <f t="shared" si="0"/>
        <v>-80.414025666666674</v>
      </c>
      <c r="C40" s="3">
        <f t="shared" si="1"/>
        <v>6466.4155239193269</v>
      </c>
      <c r="D40" s="3">
        <f t="shared" si="2"/>
        <v>-519990.5039117806</v>
      </c>
      <c r="E40" s="3">
        <f t="shared" si="3"/>
        <v>41814529.727984861</v>
      </c>
      <c r="L40" s="40"/>
      <c r="M40" s="40"/>
      <c r="N40" s="40"/>
      <c r="O40" s="40"/>
      <c r="P40" s="40"/>
      <c r="Q40" s="40"/>
    </row>
    <row r="41" spans="1:17" x14ac:dyDescent="0.3">
      <c r="A41" s="7">
        <v>107.5885</v>
      </c>
      <c r="B41" s="3">
        <f t="shared" si="0"/>
        <v>-80.013025666666678</v>
      </c>
      <c r="C41" s="3">
        <f t="shared" si="1"/>
        <v>6402.0842763346609</v>
      </c>
      <c r="D41" s="3">
        <f t="shared" si="2"/>
        <v>-512250.1335225284</v>
      </c>
      <c r="E41" s="3">
        <f t="shared" si="3"/>
        <v>40986683.081291497</v>
      </c>
      <c r="L41" s="40"/>
      <c r="M41" s="40"/>
      <c r="N41" s="40"/>
      <c r="O41" s="40"/>
      <c r="P41" s="40"/>
      <c r="Q41" s="40"/>
    </row>
    <row r="42" spans="1:17" x14ac:dyDescent="0.3">
      <c r="A42" s="7">
        <v>107.7295</v>
      </c>
      <c r="B42" s="3">
        <f t="shared" si="0"/>
        <v>-79.872025666666673</v>
      </c>
      <c r="C42" s="3">
        <f t="shared" si="1"/>
        <v>6379.5404840966594</v>
      </c>
      <c r="D42" s="3">
        <f t="shared" si="2"/>
        <v>-509546.82128730748</v>
      </c>
      <c r="E42" s="3">
        <f t="shared" si="3"/>
        <v>40698536.788228236</v>
      </c>
      <c r="L42" s="40"/>
      <c r="M42" s="40"/>
      <c r="N42" s="40"/>
      <c r="O42" s="40"/>
      <c r="P42" s="40"/>
      <c r="Q42" s="40"/>
    </row>
    <row r="43" spans="1:17" x14ac:dyDescent="0.3">
      <c r="A43" s="7">
        <v>108.4575</v>
      </c>
      <c r="B43" s="3">
        <f t="shared" si="0"/>
        <v>-79.144025666666678</v>
      </c>
      <c r="C43" s="3">
        <f t="shared" si="1"/>
        <v>6263.776798725994</v>
      </c>
      <c r="D43" s="3">
        <f t="shared" si="2"/>
        <v>-495740.51172864129</v>
      </c>
      <c r="E43" s="3">
        <f t="shared" si="3"/>
        <v>39234899.78425806</v>
      </c>
      <c r="L43" s="40"/>
      <c r="M43" s="40"/>
      <c r="N43" s="40"/>
      <c r="O43" s="40"/>
      <c r="P43" s="40"/>
      <c r="Q43" s="40"/>
    </row>
    <row r="44" spans="1:17" x14ac:dyDescent="0.3">
      <c r="A44" s="7">
        <v>108.583</v>
      </c>
      <c r="B44" s="3">
        <f t="shared" si="0"/>
        <v>-79.018525666666676</v>
      </c>
      <c r="C44" s="3">
        <f t="shared" si="1"/>
        <v>6243.9273985336604</v>
      </c>
      <c r="D44" s="3">
        <f t="shared" si="2"/>
        <v>-493385.93740183534</v>
      </c>
      <c r="E44" s="3">
        <f t="shared" si="3"/>
        <v>38986629.358159326</v>
      </c>
    </row>
    <row r="45" spans="1:17" x14ac:dyDescent="0.3">
      <c r="A45" s="7">
        <v>109.3895</v>
      </c>
      <c r="B45" s="3">
        <f t="shared" si="0"/>
        <v>-78.212025666666676</v>
      </c>
      <c r="C45" s="3">
        <f t="shared" si="1"/>
        <v>6117.1209588833271</v>
      </c>
      <c r="D45" s="3">
        <f t="shared" si="2"/>
        <v>-478432.42144228745</v>
      </c>
      <c r="E45" s="3">
        <f t="shared" si="3"/>
        <v>37419168.825609677</v>
      </c>
    </row>
    <row r="46" spans="1:17" x14ac:dyDescent="0.3">
      <c r="A46" s="7">
        <v>110.3955</v>
      </c>
      <c r="B46" s="3">
        <f t="shared" si="0"/>
        <v>-77.206025666666676</v>
      </c>
      <c r="C46" s="3">
        <f t="shared" si="1"/>
        <v>5960.7703992419938</v>
      </c>
      <c r="D46" s="3">
        <f t="shared" si="2"/>
        <v>-460207.39243698434</v>
      </c>
      <c r="E46" s="3">
        <f t="shared" si="3"/>
        <v>35530783.752479561</v>
      </c>
    </row>
    <row r="47" spans="1:17" x14ac:dyDescent="0.3">
      <c r="A47" s="7">
        <v>111.46299999999999</v>
      </c>
      <c r="B47" s="3">
        <f t="shared" si="0"/>
        <v>-76.138525666666681</v>
      </c>
      <c r="C47" s="3">
        <f t="shared" si="1"/>
        <v>5797.075090693661</v>
      </c>
      <c r="D47" s="3">
        <f t="shared" si="2"/>
        <v>-441380.75058437337</v>
      </c>
      <c r="E47" s="3">
        <f t="shared" si="3"/>
        <v>33606079.607140921</v>
      </c>
    </row>
    <row r="48" spans="1:17" x14ac:dyDescent="0.3">
      <c r="A48" s="7">
        <v>111.8655</v>
      </c>
      <c r="B48" s="3">
        <f t="shared" si="0"/>
        <v>-75.736025666666677</v>
      </c>
      <c r="C48" s="3">
        <f t="shared" si="1"/>
        <v>5735.9455837819933</v>
      </c>
      <c r="D48" s="3">
        <f t="shared" si="2"/>
        <v>-434417.72195591644</v>
      </c>
      <c r="E48" s="3">
        <f t="shared" si="3"/>
        <v>32901071.740108151</v>
      </c>
    </row>
    <row r="49" spans="1:5" x14ac:dyDescent="0.3">
      <c r="A49" s="7">
        <v>112.79289999999999</v>
      </c>
      <c r="B49" s="3">
        <f t="shared" si="0"/>
        <v>-74.808625666666686</v>
      </c>
      <c r="C49" s="3">
        <f t="shared" si="1"/>
        <v>5596.3304741354614</v>
      </c>
      <c r="D49" s="3">
        <f t="shared" si="2"/>
        <v>-418653.79154655902</v>
      </c>
      <c r="E49" s="3">
        <f t="shared" si="3"/>
        <v>31318914.775737237</v>
      </c>
    </row>
    <row r="50" spans="1:5" x14ac:dyDescent="0.3">
      <c r="A50" s="7">
        <v>112.932</v>
      </c>
      <c r="B50" s="3">
        <f t="shared" si="0"/>
        <v>-74.669525666666672</v>
      </c>
      <c r="C50" s="3">
        <f t="shared" si="1"/>
        <v>5575.5380632849929</v>
      </c>
      <c r="D50" s="3">
        <f t="shared" si="2"/>
        <v>-416322.78252193576</v>
      </c>
      <c r="E50" s="3">
        <f t="shared" si="3"/>
        <v>31086624.695139769</v>
      </c>
    </row>
    <row r="51" spans="1:5" x14ac:dyDescent="0.3">
      <c r="A51" s="7">
        <v>113.581</v>
      </c>
      <c r="B51" s="3">
        <f t="shared" si="0"/>
        <v>-74.020525666666671</v>
      </c>
      <c r="C51" s="3">
        <f t="shared" si="1"/>
        <v>5479.0382199696596</v>
      </c>
      <c r="D51" s="3">
        <f t="shared" si="2"/>
        <v>-405561.28918991185</v>
      </c>
      <c r="E51" s="3">
        <f t="shared" si="3"/>
        <v>30019859.815888297</v>
      </c>
    </row>
    <row r="52" spans="1:5" x14ac:dyDescent="0.3">
      <c r="A52" s="7">
        <v>114.5035</v>
      </c>
      <c r="B52" s="3">
        <f t="shared" si="0"/>
        <v>-73.098025666666672</v>
      </c>
      <c r="C52" s="3">
        <f t="shared" si="1"/>
        <v>5343.3213563646596</v>
      </c>
      <c r="D52" s="3">
        <f t="shared" si="2"/>
        <v>-390586.24165279209</v>
      </c>
      <c r="E52" s="3">
        <f t="shared" si="3"/>
        <v>28551083.117382664</v>
      </c>
    </row>
    <row r="53" spans="1:5" x14ac:dyDescent="0.3">
      <c r="A53" s="7">
        <v>114.67700000000001</v>
      </c>
      <c r="B53" s="3">
        <f t="shared" si="0"/>
        <v>-72.924525666666668</v>
      </c>
      <c r="C53" s="3">
        <f t="shared" si="1"/>
        <v>5317.9864437083252</v>
      </c>
      <c r="D53" s="3">
        <f t="shared" si="2"/>
        <v>-387811.63890919316</v>
      </c>
      <c r="E53" s="3">
        <f t="shared" si="3"/>
        <v>28280979.815465521</v>
      </c>
    </row>
    <row r="54" spans="1:5" x14ac:dyDescent="0.3">
      <c r="A54" s="7">
        <v>114.97750000000001</v>
      </c>
      <c r="B54" s="3">
        <f t="shared" si="0"/>
        <v>-72.624025666666668</v>
      </c>
      <c r="C54" s="3">
        <f t="shared" si="1"/>
        <v>5274.2491040326586</v>
      </c>
      <c r="D54" s="3">
        <f t="shared" si="2"/>
        <v>-383037.2023036615</v>
      </c>
      <c r="E54" s="3">
        <f t="shared" si="3"/>
        <v>27817703.611389302</v>
      </c>
    </row>
    <row r="55" spans="1:5" x14ac:dyDescent="0.3">
      <c r="A55" s="7">
        <v>115.20099999999999</v>
      </c>
      <c r="B55" s="3">
        <f t="shared" si="0"/>
        <v>-72.400525666666681</v>
      </c>
      <c r="C55" s="3">
        <f t="shared" si="1"/>
        <v>5241.8361168096608</v>
      </c>
      <c r="D55" s="3">
        <f t="shared" si="2"/>
        <v>-379511.69031553826</v>
      </c>
      <c r="E55" s="3">
        <f t="shared" si="3"/>
        <v>27476845.875490185</v>
      </c>
    </row>
    <row r="56" spans="1:5" x14ac:dyDescent="0.3">
      <c r="A56" s="7">
        <v>115.5115</v>
      </c>
      <c r="B56" s="3">
        <f t="shared" si="0"/>
        <v>-72.090025666666676</v>
      </c>
      <c r="C56" s="3">
        <f t="shared" si="1"/>
        <v>5196.9718006206604</v>
      </c>
      <c r="D56" s="3">
        <f t="shared" si="2"/>
        <v>-374649.83049568633</v>
      </c>
      <c r="E56" s="3">
        <f t="shared" si="3"/>
        <v>27008515.896446347</v>
      </c>
    </row>
    <row r="57" spans="1:5" x14ac:dyDescent="0.3">
      <c r="A57" s="7">
        <v>117.3985</v>
      </c>
      <c r="B57" s="3">
        <f t="shared" si="0"/>
        <v>-70.203025666666676</v>
      </c>
      <c r="C57" s="3">
        <f t="shared" si="1"/>
        <v>4928.4648127546598</v>
      </c>
      <c r="D57" s="3">
        <f t="shared" si="2"/>
        <v>-345993.14174707897</v>
      </c>
      <c r="E57" s="3">
        <f t="shared" si="3"/>
        <v>24289765.410560824</v>
      </c>
    </row>
    <row r="58" spans="1:5" x14ac:dyDescent="0.3">
      <c r="A58" s="7">
        <v>117.685</v>
      </c>
      <c r="B58" s="3">
        <f t="shared" si="0"/>
        <v>-69.916525666666672</v>
      </c>
      <c r="C58" s="3">
        <f t="shared" si="1"/>
        <v>4888.3205612976599</v>
      </c>
      <c r="D58" s="3">
        <f t="shared" si="2"/>
        <v>-341774.38999086228</v>
      </c>
      <c r="E58" s="3">
        <f t="shared" si="3"/>
        <v>23895677.910005469</v>
      </c>
    </row>
    <row r="59" spans="1:5" x14ac:dyDescent="0.3">
      <c r="A59" s="7">
        <v>118.14400000000001</v>
      </c>
      <c r="B59" s="3">
        <f t="shared" si="0"/>
        <v>-69.457525666666669</v>
      </c>
      <c r="C59" s="3">
        <f t="shared" si="1"/>
        <v>4824.3478717356593</v>
      </c>
      <c r="D59" s="3">
        <f t="shared" si="2"/>
        <v>-335087.2661260083</v>
      </c>
      <c r="E59" s="3">
        <f t="shared" si="3"/>
        <v>23274332.387520384</v>
      </c>
    </row>
    <row r="60" spans="1:5" x14ac:dyDescent="0.3">
      <c r="A60" s="7">
        <v>118.2915</v>
      </c>
      <c r="B60" s="3">
        <f t="shared" si="0"/>
        <v>-69.310025666666675</v>
      </c>
      <c r="C60" s="3">
        <f t="shared" si="1"/>
        <v>4803.8796579139935</v>
      </c>
      <c r="D60" s="3">
        <f t="shared" si="2"/>
        <v>-332957.02238959679</v>
      </c>
      <c r="E60" s="3">
        <f t="shared" si="3"/>
        <v>23077259.767719869</v>
      </c>
    </row>
    <row r="61" spans="1:5" x14ac:dyDescent="0.3">
      <c r="A61" s="7">
        <v>118.416</v>
      </c>
      <c r="B61" s="3">
        <f t="shared" si="0"/>
        <v>-69.185525666666678</v>
      </c>
      <c r="C61" s="3">
        <f t="shared" si="1"/>
        <v>4786.6369617729933</v>
      </c>
      <c r="D61" s="3">
        <f t="shared" si="2"/>
        <v>-331165.99437576084</v>
      </c>
      <c r="E61" s="3">
        <f t="shared" si="3"/>
        <v>22911893.403811391</v>
      </c>
    </row>
    <row r="62" spans="1:5" x14ac:dyDescent="0.3">
      <c r="A62" s="7">
        <v>118.705</v>
      </c>
      <c r="B62" s="3">
        <f t="shared" si="0"/>
        <v>-68.896525666666676</v>
      </c>
      <c r="C62" s="3">
        <f t="shared" si="1"/>
        <v>4746.73124893766</v>
      </c>
      <c r="D62" s="3">
        <f t="shared" si="2"/>
        <v>-327033.29132520227</v>
      </c>
      <c r="E62" s="3">
        <f t="shared" si="3"/>
        <v>22531457.549641278</v>
      </c>
    </row>
    <row r="63" spans="1:5" x14ac:dyDescent="0.3">
      <c r="A63" s="7">
        <v>119.627</v>
      </c>
      <c r="B63" s="3">
        <f t="shared" si="0"/>
        <v>-67.974525666666679</v>
      </c>
      <c r="C63" s="3">
        <f t="shared" si="1"/>
        <v>4620.5361396083272</v>
      </c>
      <c r="D63" s="3">
        <f t="shared" si="2"/>
        <v>-314078.75241556723</v>
      </c>
      <c r="E63" s="3">
        <f t="shared" si="3"/>
        <v>21349354.217426624</v>
      </c>
    </row>
    <row r="64" spans="1:5" x14ac:dyDescent="0.3">
      <c r="A64" s="7">
        <v>119.777</v>
      </c>
      <c r="B64" s="3">
        <f t="shared" si="0"/>
        <v>-67.824525666666673</v>
      </c>
      <c r="C64" s="3">
        <f t="shared" si="1"/>
        <v>4600.1662819083267</v>
      </c>
      <c r="D64" s="3">
        <f t="shared" si="2"/>
        <v>-312004.0960582259</v>
      </c>
      <c r="E64" s="3">
        <f t="shared" si="3"/>
        <v>21161529.821206279</v>
      </c>
    </row>
    <row r="65" spans="1:5" x14ac:dyDescent="0.3">
      <c r="A65" s="7">
        <v>119.8265</v>
      </c>
      <c r="B65" s="3">
        <f t="shared" si="0"/>
        <v>-67.775025666666679</v>
      </c>
      <c r="C65" s="3">
        <f t="shared" si="1"/>
        <v>4593.454104117327</v>
      </c>
      <c r="D65" s="3">
        <f t="shared" si="2"/>
        <v>-311321.46980520722</v>
      </c>
      <c r="E65" s="3">
        <f t="shared" si="3"/>
        <v>21099820.606632315</v>
      </c>
    </row>
    <row r="66" spans="1:5" x14ac:dyDescent="0.3">
      <c r="A66" s="7">
        <v>120.491</v>
      </c>
      <c r="B66" s="3">
        <f t="shared" si="0"/>
        <v>-67.110525666666675</v>
      </c>
      <c r="C66" s="3">
        <f t="shared" si="1"/>
        <v>4503.8226552563265</v>
      </c>
      <c r="D66" s="3">
        <f t="shared" si="2"/>
        <v>-302253.90590369457</v>
      </c>
      <c r="E66" s="3">
        <f t="shared" si="3"/>
        <v>20284418.510000147</v>
      </c>
    </row>
    <row r="67" spans="1:5" x14ac:dyDescent="0.3">
      <c r="A67" s="7">
        <v>121.196</v>
      </c>
      <c r="B67" s="3">
        <f t="shared" ref="B67:B130" si="12">A67-$J$2</f>
        <v>-66.405525666666676</v>
      </c>
      <c r="C67" s="3">
        <f t="shared" ref="C67:C130" si="13">B67*B67</f>
        <v>4409.6938390663263</v>
      </c>
      <c r="D67" s="3">
        <f t="shared" ref="D67:D130" si="14">POWER(B67, 3)</f>
        <v>-292828.03741226083</v>
      </c>
      <c r="E67" s="3">
        <f t="shared" ref="E67:E130" si="15">POWER(B67,4)</f>
        <v>19445399.754299514</v>
      </c>
    </row>
    <row r="68" spans="1:5" x14ac:dyDescent="0.3">
      <c r="A68" s="7">
        <v>121.387</v>
      </c>
      <c r="B68" s="3">
        <f t="shared" si="12"/>
        <v>-66.214525666666674</v>
      </c>
      <c r="C68" s="3">
        <f t="shared" si="13"/>
        <v>4384.3634092616594</v>
      </c>
      <c r="D68" s="3">
        <f t="shared" si="14"/>
        <v>-290308.54349455034</v>
      </c>
      <c r="E68" s="3">
        <f t="shared" si="15"/>
        <v>19222642.50447252</v>
      </c>
    </row>
    <row r="69" spans="1:5" x14ac:dyDescent="0.3">
      <c r="A69" s="7">
        <v>121.96599999999999</v>
      </c>
      <c r="B69" s="3">
        <f t="shared" si="12"/>
        <v>-65.63552566666668</v>
      </c>
      <c r="C69" s="3">
        <f t="shared" si="13"/>
        <v>4308.0222295396607</v>
      </c>
      <c r="D69" s="3">
        <f t="shared" si="14"/>
        <v>-282759.30361952103</v>
      </c>
      <c r="E69" s="3">
        <f t="shared" si="15"/>
        <v>18559055.530207869</v>
      </c>
    </row>
    <row r="70" spans="1:5" x14ac:dyDescent="0.3">
      <c r="A70" s="7">
        <v>123.0885</v>
      </c>
      <c r="B70" s="3">
        <f t="shared" si="12"/>
        <v>-64.513025666666678</v>
      </c>
      <c r="C70" s="3">
        <f t="shared" si="13"/>
        <v>4161.9304806679938</v>
      </c>
      <c r="D70" s="3">
        <f t="shared" si="14"/>
        <v>-268498.7279222167</v>
      </c>
      <c r="E70" s="3">
        <f t="shared" si="15"/>
        <v>17321665.325913318</v>
      </c>
    </row>
    <row r="71" spans="1:5" x14ac:dyDescent="0.3">
      <c r="A71" s="7">
        <v>123.33799999999999</v>
      </c>
      <c r="B71" s="3">
        <f t="shared" si="12"/>
        <v>-64.263525666666681</v>
      </c>
      <c r="C71" s="3">
        <f t="shared" si="13"/>
        <v>4129.8007311103274</v>
      </c>
      <c r="D71" s="3">
        <f t="shared" si="14"/>
        <v>-265395.55528192734</v>
      </c>
      <c r="E71" s="3">
        <f t="shared" si="15"/>
        <v>17055254.078679394</v>
      </c>
    </row>
    <row r="72" spans="1:5" x14ac:dyDescent="0.3">
      <c r="A72" s="7">
        <v>123.51349999999999</v>
      </c>
      <c r="B72" s="3">
        <f t="shared" si="12"/>
        <v>-64.088025666666681</v>
      </c>
      <c r="C72" s="3">
        <f t="shared" si="13"/>
        <v>4107.275033851327</v>
      </c>
      <c r="D72" s="3">
        <f t="shared" si="14"/>
        <v>-263227.14778952312</v>
      </c>
      <c r="E72" s="3">
        <f t="shared" si="15"/>
        <v>16869708.203698419</v>
      </c>
    </row>
    <row r="73" spans="1:5" x14ac:dyDescent="0.3">
      <c r="A73" s="7">
        <v>123.6645</v>
      </c>
      <c r="B73" s="3">
        <f t="shared" si="12"/>
        <v>-63.937025666666671</v>
      </c>
      <c r="C73" s="3">
        <f t="shared" si="13"/>
        <v>4087.9432510999927</v>
      </c>
      <c r="D73" s="3">
        <f t="shared" si="14"/>
        <v>-261370.93256945701</v>
      </c>
      <c r="E73" s="3">
        <f t="shared" si="15"/>
        <v>16711280.024213979</v>
      </c>
    </row>
    <row r="74" spans="1:5" x14ac:dyDescent="0.3">
      <c r="A74" s="7">
        <v>124.0675</v>
      </c>
      <c r="B74" s="3">
        <f t="shared" si="12"/>
        <v>-63.534025666666679</v>
      </c>
      <c r="C74" s="3">
        <f t="shared" si="13"/>
        <v>4036.5724174126603</v>
      </c>
      <c r="D74" s="3">
        <f t="shared" si="14"/>
        <v>-256459.69557325472</v>
      </c>
      <c r="E74" s="3">
        <f t="shared" si="15"/>
        <v>16293916.881016688</v>
      </c>
    </row>
    <row r="75" spans="1:5" x14ac:dyDescent="0.3">
      <c r="A75" s="7">
        <v>125.0065</v>
      </c>
      <c r="B75" s="3">
        <f t="shared" si="12"/>
        <v>-62.595025666666672</v>
      </c>
      <c r="C75" s="3">
        <f t="shared" si="13"/>
        <v>3918.1372382106592</v>
      </c>
      <c r="D75" s="3">
        <f t="shared" si="14"/>
        <v>-245255.90099131869</v>
      </c>
      <c r="E75" s="3">
        <f t="shared" si="15"/>
        <v>15351799.417453052</v>
      </c>
    </row>
    <row r="76" spans="1:5" x14ac:dyDescent="0.3">
      <c r="A76" s="7">
        <v>125.5685</v>
      </c>
      <c r="B76" s="3">
        <f t="shared" si="12"/>
        <v>-62.033025666666674</v>
      </c>
      <c r="C76" s="3">
        <f t="shared" si="13"/>
        <v>3848.0962733613264</v>
      </c>
      <c r="D76" s="3">
        <f t="shared" si="14"/>
        <v>-238709.05489322753</v>
      </c>
      <c r="E76" s="3">
        <f t="shared" si="15"/>
        <v>14807844.929057328</v>
      </c>
    </row>
    <row r="77" spans="1:5" x14ac:dyDescent="0.3">
      <c r="A77" s="7">
        <v>126.88549999999999</v>
      </c>
      <c r="B77" s="3">
        <f t="shared" si="12"/>
        <v>-60.716025666666681</v>
      </c>
      <c r="C77" s="3">
        <f t="shared" si="13"/>
        <v>3686.435772755327</v>
      </c>
      <c r="D77" s="3">
        <f t="shared" si="14"/>
        <v>-223825.72899713065</v>
      </c>
      <c r="E77" s="3">
        <f t="shared" si="15"/>
        <v>13589808.706650164</v>
      </c>
    </row>
    <row r="78" spans="1:5" x14ac:dyDescent="0.3">
      <c r="A78" s="7">
        <v>127.0125</v>
      </c>
      <c r="B78" s="3">
        <f t="shared" si="12"/>
        <v>-60.589025666666672</v>
      </c>
      <c r="C78" s="3">
        <f t="shared" si="13"/>
        <v>3671.0300312359927</v>
      </c>
      <c r="D78" s="3">
        <f t="shared" si="14"/>
        <v>-222424.13278566173</v>
      </c>
      <c r="E78" s="3">
        <f t="shared" si="15"/>
        <v>13476461.490236534</v>
      </c>
    </row>
    <row r="79" spans="1:5" x14ac:dyDescent="0.3">
      <c r="A79" s="7">
        <v>127.4755</v>
      </c>
      <c r="B79" s="3">
        <f t="shared" si="12"/>
        <v>-60.126025666666678</v>
      </c>
      <c r="C79" s="3">
        <f t="shared" si="13"/>
        <v>3615.1389624686599</v>
      </c>
      <c r="D79" s="3">
        <f t="shared" si="14"/>
        <v>-217363.93804595739</v>
      </c>
      <c r="E79" s="3">
        <f t="shared" si="15"/>
        <v>13069229.717958979</v>
      </c>
    </row>
    <row r="80" spans="1:5" x14ac:dyDescent="0.3">
      <c r="A80" s="7">
        <v>127.82899999999999</v>
      </c>
      <c r="B80" s="3">
        <f t="shared" si="12"/>
        <v>-59.772525666666681</v>
      </c>
      <c r="C80" s="3">
        <f t="shared" si="13"/>
        <v>3572.7548245723269</v>
      </c>
      <c r="D80" s="3">
        <f t="shared" si="14"/>
        <v>-213552.57945245662</v>
      </c>
      <c r="E80" s="3">
        <f t="shared" si="15"/>
        <v>12764577.036504839</v>
      </c>
    </row>
    <row r="81" spans="1:5" x14ac:dyDescent="0.3">
      <c r="A81" s="7">
        <v>128.0615</v>
      </c>
      <c r="B81" s="3">
        <f t="shared" si="12"/>
        <v>-59.540025666666679</v>
      </c>
      <c r="C81" s="3">
        <f t="shared" si="13"/>
        <v>3545.0146563873268</v>
      </c>
      <c r="D81" s="3">
        <f t="shared" si="14"/>
        <v>-211070.263630011</v>
      </c>
      <c r="E81" s="3">
        <f t="shared" si="15"/>
        <v>12567128.914000956</v>
      </c>
    </row>
    <row r="82" spans="1:5" x14ac:dyDescent="0.3">
      <c r="A82" s="7">
        <v>128.07849999999999</v>
      </c>
      <c r="B82" s="3">
        <f t="shared" si="12"/>
        <v>-59.523025666666683</v>
      </c>
      <c r="C82" s="3">
        <f t="shared" si="13"/>
        <v>3542.9905845146609</v>
      </c>
      <c r="D82" s="3">
        <f t="shared" si="14"/>
        <v>-210889.51949882455</v>
      </c>
      <c r="E82" s="3">
        <f t="shared" si="15"/>
        <v>12552782.281959539</v>
      </c>
    </row>
    <row r="83" spans="1:5" x14ac:dyDescent="0.3">
      <c r="A83" s="7">
        <v>128.71950000000001</v>
      </c>
      <c r="B83" s="3">
        <f t="shared" si="12"/>
        <v>-58.882025666666664</v>
      </c>
      <c r="C83" s="3">
        <f t="shared" si="13"/>
        <v>3467.0929466099919</v>
      </c>
      <c r="D83" s="3">
        <f t="shared" si="14"/>
        <v>-204149.45587100851</v>
      </c>
      <c r="E83" s="3">
        <f t="shared" si="15"/>
        <v>12020733.500432756</v>
      </c>
    </row>
    <row r="84" spans="1:5" x14ac:dyDescent="0.3">
      <c r="A84" s="7">
        <v>128.92599999999999</v>
      </c>
      <c r="B84" s="3">
        <f t="shared" si="12"/>
        <v>-58.675525666666687</v>
      </c>
      <c r="C84" s="3">
        <f t="shared" si="13"/>
        <v>3442.8173122596613</v>
      </c>
      <c r="D84" s="3">
        <f t="shared" si="14"/>
        <v>-202009.11557113618</v>
      </c>
      <c r="E84" s="3">
        <f t="shared" si="15"/>
        <v>11852991.045594838</v>
      </c>
    </row>
    <row r="85" spans="1:5" x14ac:dyDescent="0.3">
      <c r="A85" s="7">
        <v>129.63200000000001</v>
      </c>
      <c r="B85" s="3">
        <f t="shared" si="12"/>
        <v>-57.969525666666669</v>
      </c>
      <c r="C85" s="3">
        <f t="shared" si="13"/>
        <v>3360.4659060183258</v>
      </c>
      <c r="D85" s="3">
        <f t="shared" si="14"/>
        <v>-194804.61459088759</v>
      </c>
      <c r="E85" s="3">
        <f t="shared" si="15"/>
        <v>11292731.105511567</v>
      </c>
    </row>
    <row r="86" spans="1:5" x14ac:dyDescent="0.3">
      <c r="A86" s="7">
        <v>129.923</v>
      </c>
      <c r="B86" s="3">
        <f t="shared" si="12"/>
        <v>-57.678525666666673</v>
      </c>
      <c r="C86" s="3">
        <f t="shared" si="13"/>
        <v>3326.8123230803262</v>
      </c>
      <c r="D86" s="3">
        <f t="shared" si="14"/>
        <v>-191885.62996497157</v>
      </c>
      <c r="E86" s="3">
        <f t="shared" si="15"/>
        <v>11067680.232999116</v>
      </c>
    </row>
    <row r="87" spans="1:5" x14ac:dyDescent="0.3">
      <c r="A87" s="7">
        <v>129.93350000000001</v>
      </c>
      <c r="B87" s="3">
        <f t="shared" si="12"/>
        <v>-57.668025666666665</v>
      </c>
      <c r="C87" s="3">
        <f t="shared" si="13"/>
        <v>3325.6011842913254</v>
      </c>
      <c r="D87" s="3">
        <f t="shared" si="14"/>
        <v>-191780.8544528092</v>
      </c>
      <c r="E87" s="3">
        <f t="shared" si="15"/>
        <v>11059623.236959865</v>
      </c>
    </row>
    <row r="88" spans="1:5" x14ac:dyDescent="0.3">
      <c r="A88" s="7">
        <v>131.0378</v>
      </c>
      <c r="B88" s="3">
        <f t="shared" si="12"/>
        <v>-56.56372566666667</v>
      </c>
      <c r="C88" s="3">
        <f t="shared" si="13"/>
        <v>3199.4550612939256</v>
      </c>
      <c r="D88" s="3">
        <f t="shared" si="14"/>
        <v>-180973.09836985779</v>
      </c>
      <c r="E88" s="3">
        <f t="shared" si="15"/>
        <v>10236512.689239318</v>
      </c>
    </row>
    <row r="89" spans="1:5" x14ac:dyDescent="0.3">
      <c r="A89" s="7">
        <v>131.339</v>
      </c>
      <c r="B89" s="3">
        <f t="shared" si="12"/>
        <v>-56.262525666666676</v>
      </c>
      <c r="C89" s="3">
        <f t="shared" si="13"/>
        <v>3165.4717943923265</v>
      </c>
      <c r="D89" s="3">
        <f t="shared" si="14"/>
        <v>-178097.4380791077</v>
      </c>
      <c r="E89" s="3">
        <f t="shared" si="15"/>
        <v>10020211.681093376</v>
      </c>
    </row>
    <row r="90" spans="1:5" x14ac:dyDescent="0.3">
      <c r="A90" s="7">
        <v>131.4605</v>
      </c>
      <c r="B90" s="3">
        <f t="shared" si="12"/>
        <v>-56.141025666666678</v>
      </c>
      <c r="C90" s="3">
        <f t="shared" si="13"/>
        <v>3151.8147629053269</v>
      </c>
      <c r="D90" s="3">
        <f t="shared" si="14"/>
        <v>-176946.1135008469</v>
      </c>
      <c r="E90" s="3">
        <f t="shared" si="15"/>
        <v>9933936.2996679619</v>
      </c>
    </row>
    <row r="91" spans="1:5" x14ac:dyDescent="0.3">
      <c r="A91" s="7">
        <v>133.85249999999999</v>
      </c>
      <c r="B91" s="3">
        <f t="shared" si="12"/>
        <v>-53.749025666666682</v>
      </c>
      <c r="C91" s="3">
        <f t="shared" si="13"/>
        <v>2888.957760115994</v>
      </c>
      <c r="D91" s="3">
        <f t="shared" si="14"/>
        <v>-155278.66479839044</v>
      </c>
      <c r="E91" s="3">
        <f t="shared" si="15"/>
        <v>8346076.9397344207</v>
      </c>
    </row>
    <row r="92" spans="1:5" x14ac:dyDescent="0.3">
      <c r="A92" s="7">
        <v>134.047</v>
      </c>
      <c r="B92" s="3">
        <f t="shared" si="12"/>
        <v>-53.554525666666677</v>
      </c>
      <c r="C92" s="3">
        <f t="shared" si="13"/>
        <v>2868.0872193816599</v>
      </c>
      <c r="D92" s="3">
        <f t="shared" si="14"/>
        <v>-153599.05060461376</v>
      </c>
      <c r="E92" s="3">
        <f t="shared" si="15"/>
        <v>8225924.2979804222</v>
      </c>
    </row>
    <row r="93" spans="1:5" x14ac:dyDescent="0.3">
      <c r="A93" s="7">
        <v>135.40799999999999</v>
      </c>
      <c r="B93" s="3">
        <f t="shared" si="12"/>
        <v>-52.193525666666687</v>
      </c>
      <c r="C93" s="3">
        <f t="shared" si="13"/>
        <v>2724.1641215169943</v>
      </c>
      <c r="D93" s="3">
        <f t="shared" si="14"/>
        <v>-142183.72999660976</v>
      </c>
      <c r="E93" s="3">
        <f t="shared" si="15"/>
        <v>7421070.1609604573</v>
      </c>
    </row>
    <row r="94" spans="1:5" x14ac:dyDescent="0.3">
      <c r="A94" s="7">
        <v>135.524</v>
      </c>
      <c r="B94" s="3">
        <f t="shared" si="12"/>
        <v>-52.077525666666673</v>
      </c>
      <c r="C94" s="3">
        <f t="shared" si="13"/>
        <v>2712.068679562326</v>
      </c>
      <c r="D94" s="3">
        <f t="shared" si="14"/>
        <v>-141237.82626966984</v>
      </c>
      <c r="E94" s="3">
        <f t="shared" si="15"/>
        <v>7355316.5226629386</v>
      </c>
    </row>
    <row r="95" spans="1:5" x14ac:dyDescent="0.3">
      <c r="A95" s="7">
        <v>135.768</v>
      </c>
      <c r="B95" s="3">
        <f t="shared" si="12"/>
        <v>-51.833525666666674</v>
      </c>
      <c r="C95" s="3">
        <f t="shared" si="13"/>
        <v>2686.7143830369928</v>
      </c>
      <c r="D95" s="3">
        <f t="shared" si="14"/>
        <v>-139261.87893215049</v>
      </c>
      <c r="E95" s="3">
        <f t="shared" si="15"/>
        <v>7218434.1760178488</v>
      </c>
    </row>
    <row r="96" spans="1:5" x14ac:dyDescent="0.3">
      <c r="A96" s="7">
        <v>135.94450000000001</v>
      </c>
      <c r="B96" s="3">
        <f t="shared" si="12"/>
        <v>-51.657025666666669</v>
      </c>
      <c r="C96" s="3">
        <f t="shared" si="13"/>
        <v>2668.448300726659</v>
      </c>
      <c r="D96" s="3">
        <f t="shared" si="14"/>
        <v>-137844.10236081009</v>
      </c>
      <c r="E96" s="3">
        <f t="shared" si="15"/>
        <v>7120616.3336509941</v>
      </c>
    </row>
    <row r="97" spans="1:5" x14ac:dyDescent="0.3">
      <c r="A97" s="7">
        <v>135.999</v>
      </c>
      <c r="B97" s="3">
        <f t="shared" si="12"/>
        <v>-51.602525666666679</v>
      </c>
      <c r="C97" s="3">
        <f t="shared" si="13"/>
        <v>2662.8206551789935</v>
      </c>
      <c r="D97" s="3">
        <f t="shared" si="14"/>
        <v>-137408.27120460419</v>
      </c>
      <c r="E97" s="3">
        <f t="shared" si="15"/>
        <v>7090613.8416478848</v>
      </c>
    </row>
    <row r="98" spans="1:5" x14ac:dyDescent="0.3">
      <c r="A98" s="7">
        <v>136.90299999999999</v>
      </c>
      <c r="B98" s="3">
        <f t="shared" si="12"/>
        <v>-50.698525666666683</v>
      </c>
      <c r="C98" s="3">
        <f t="shared" si="13"/>
        <v>2570.3405047736605</v>
      </c>
      <c r="D98" s="3">
        <f t="shared" si="14"/>
        <v>-130312.47405334043</v>
      </c>
      <c r="E98" s="3">
        <f t="shared" si="15"/>
        <v>6606650.3104801159</v>
      </c>
    </row>
    <row r="99" spans="1:5" x14ac:dyDescent="0.3">
      <c r="A99" s="7">
        <v>138.17250000000001</v>
      </c>
      <c r="B99" s="3">
        <f t="shared" si="12"/>
        <v>-49.429025666666661</v>
      </c>
      <c r="C99" s="3">
        <f t="shared" si="13"/>
        <v>2443.2285783559914</v>
      </c>
      <c r="D99" s="3">
        <f t="shared" si="14"/>
        <v>-120766.4081090918</v>
      </c>
      <c r="E99" s="3">
        <f t="shared" si="15"/>
        <v>5969365.8860954391</v>
      </c>
    </row>
    <row r="100" spans="1:5" x14ac:dyDescent="0.3">
      <c r="A100" s="7">
        <v>139.905</v>
      </c>
      <c r="B100" s="3">
        <f t="shared" si="12"/>
        <v>-47.696525666666673</v>
      </c>
      <c r="C100" s="3">
        <f t="shared" si="13"/>
        <v>2274.9585606709929</v>
      </c>
      <c r="D100" s="3">
        <f t="shared" si="14"/>
        <v>-108507.61937964709</v>
      </c>
      <c r="E100" s="3">
        <f t="shared" si="15"/>
        <v>5175436.4527702359</v>
      </c>
    </row>
    <row r="101" spans="1:5" x14ac:dyDescent="0.3">
      <c r="A101" s="7">
        <v>140.035</v>
      </c>
      <c r="B101" s="3">
        <f t="shared" si="12"/>
        <v>-47.566525666666678</v>
      </c>
      <c r="C101" s="3">
        <f t="shared" si="13"/>
        <v>2262.5743639976599</v>
      </c>
      <c r="D101" s="3">
        <f t="shared" si="14"/>
        <v>-107622.80155783672</v>
      </c>
      <c r="E101" s="3">
        <f t="shared" si="15"/>
        <v>5119242.7526194155</v>
      </c>
    </row>
    <row r="102" spans="1:5" x14ac:dyDescent="0.3">
      <c r="A102" s="7">
        <v>140.11250000000001</v>
      </c>
      <c r="B102" s="3">
        <f t="shared" si="12"/>
        <v>-47.489025666666663</v>
      </c>
      <c r="C102" s="3">
        <f t="shared" si="13"/>
        <v>2255.2075587693253</v>
      </c>
      <c r="D102" s="3">
        <f t="shared" si="14"/>
        <v>-107097.60964205716</v>
      </c>
      <c r="E102" s="3">
        <f t="shared" si="15"/>
        <v>5085961.1331302999</v>
      </c>
    </row>
    <row r="103" spans="1:5" x14ac:dyDescent="0.3">
      <c r="A103" s="7">
        <v>140.66399999999999</v>
      </c>
      <c r="B103" s="3">
        <f t="shared" si="12"/>
        <v>-46.937525666666687</v>
      </c>
      <c r="C103" s="3">
        <f t="shared" si="13"/>
        <v>2203.131315708994</v>
      </c>
      <c r="D103" s="3">
        <f t="shared" si="14"/>
        <v>-103409.53267812805</v>
      </c>
      <c r="E103" s="3">
        <f t="shared" si="15"/>
        <v>4853787.5942576425</v>
      </c>
    </row>
    <row r="104" spans="1:5" x14ac:dyDescent="0.3">
      <c r="A104" s="7">
        <v>141.98650000000001</v>
      </c>
      <c r="B104" s="3">
        <f t="shared" si="12"/>
        <v>-45.615025666666668</v>
      </c>
      <c r="C104" s="3">
        <f t="shared" si="13"/>
        <v>2080.730566570659</v>
      </c>
      <c r="D104" s="3">
        <f t="shared" si="14"/>
        <v>-94912.57819953849</v>
      </c>
      <c r="E104" s="3">
        <f t="shared" si="15"/>
        <v>4329439.6906614555</v>
      </c>
    </row>
    <row r="105" spans="1:5" x14ac:dyDescent="0.3">
      <c r="A105" s="7">
        <v>142.11349999999999</v>
      </c>
      <c r="B105" s="3">
        <f t="shared" si="12"/>
        <v>-45.488025666666687</v>
      </c>
      <c r="C105" s="3">
        <f t="shared" si="13"/>
        <v>2069.1604790513275</v>
      </c>
      <c r="D105" s="3">
        <f t="shared" si="14"/>
        <v>-94122.024979539114</v>
      </c>
      <c r="E105" s="3">
        <f t="shared" si="15"/>
        <v>4281425.088067919</v>
      </c>
    </row>
    <row r="106" spans="1:5" x14ac:dyDescent="0.3">
      <c r="A106" s="7">
        <v>142.279</v>
      </c>
      <c r="B106" s="3">
        <f t="shared" si="12"/>
        <v>-45.322525666666678</v>
      </c>
      <c r="C106" s="3">
        <f t="shared" si="13"/>
        <v>2054.1313328056599</v>
      </c>
      <c r="D106" s="3">
        <f t="shared" si="14"/>
        <v>-93098.420053788752</v>
      </c>
      <c r="E106" s="3">
        <f t="shared" si="15"/>
        <v>4219455.5324139567</v>
      </c>
    </row>
    <row r="107" spans="1:5" x14ac:dyDescent="0.3">
      <c r="A107" s="7">
        <v>142.57650000000001</v>
      </c>
      <c r="B107" s="3">
        <f t="shared" si="12"/>
        <v>-45.025025666666664</v>
      </c>
      <c r="C107" s="3">
        <f t="shared" si="13"/>
        <v>2027.2529362839919</v>
      </c>
      <c r="D107" s="3">
        <f t="shared" si="14"/>
        <v>-91277.115489012096</v>
      </c>
      <c r="E107" s="3">
        <f t="shared" si="15"/>
        <v>4109754.4676720668</v>
      </c>
    </row>
    <row r="108" spans="1:5" x14ac:dyDescent="0.3">
      <c r="A108" s="7">
        <v>142.73599999999999</v>
      </c>
      <c r="B108" s="3">
        <f t="shared" si="12"/>
        <v>-44.865525666666684</v>
      </c>
      <c r="C108" s="3">
        <f t="shared" si="13"/>
        <v>2012.9153933463269</v>
      </c>
      <c r="D108" s="3">
        <f t="shared" si="14"/>
        <v>-90310.507245008092</v>
      </c>
      <c r="E108" s="3">
        <f t="shared" si="15"/>
        <v>4051828.3807705981</v>
      </c>
    </row>
    <row r="109" spans="1:5" x14ac:dyDescent="0.3">
      <c r="A109" s="7">
        <v>143.0795</v>
      </c>
      <c r="B109" s="3">
        <f t="shared" si="12"/>
        <v>-44.522025666666678</v>
      </c>
      <c r="C109" s="3">
        <f t="shared" si="13"/>
        <v>1982.2107694633264</v>
      </c>
      <c r="D109" s="3">
        <f t="shared" si="14"/>
        <v>-88252.038754789319</v>
      </c>
      <c r="E109" s="3">
        <f t="shared" si="15"/>
        <v>3929159.5345763927</v>
      </c>
    </row>
    <row r="110" spans="1:5" x14ac:dyDescent="0.3">
      <c r="A110" s="7">
        <v>143.62100000000001</v>
      </c>
      <c r="B110" s="3">
        <f t="shared" si="12"/>
        <v>-43.980525666666665</v>
      </c>
      <c r="C110" s="3">
        <f t="shared" si="13"/>
        <v>1934.2866379163254</v>
      </c>
      <c r="D110" s="3">
        <f t="shared" si="14"/>
        <v>-85070.94312556932</v>
      </c>
      <c r="E110" s="3">
        <f t="shared" si="15"/>
        <v>3741464.7976216418</v>
      </c>
    </row>
    <row r="111" spans="1:5" x14ac:dyDescent="0.3">
      <c r="A111" s="7">
        <v>144.6575</v>
      </c>
      <c r="B111" s="3">
        <f t="shared" si="12"/>
        <v>-42.944025666666676</v>
      </c>
      <c r="C111" s="3">
        <f t="shared" si="13"/>
        <v>1844.1893404593261</v>
      </c>
      <c r="D111" s="3">
        <f t="shared" si="14"/>
        <v>-79196.914370878381</v>
      </c>
      <c r="E111" s="3">
        <f t="shared" si="15"/>
        <v>3401034.3234638041</v>
      </c>
    </row>
    <row r="112" spans="1:5" x14ac:dyDescent="0.3">
      <c r="A112" s="7">
        <v>144.70050000000001</v>
      </c>
      <c r="B112" s="3">
        <f t="shared" si="12"/>
        <v>-42.901025666666669</v>
      </c>
      <c r="C112" s="3">
        <f t="shared" si="13"/>
        <v>1840.4980032519923</v>
      </c>
      <c r="D112" s="3">
        <f t="shared" si="14"/>
        <v>-78959.252076962468</v>
      </c>
      <c r="E112" s="3">
        <f t="shared" si="15"/>
        <v>3387432.8999745706</v>
      </c>
    </row>
    <row r="113" spans="1:5" x14ac:dyDescent="0.3">
      <c r="A113" s="7">
        <v>144.87899999999999</v>
      </c>
      <c r="B113" s="3">
        <f t="shared" si="12"/>
        <v>-42.722525666666684</v>
      </c>
      <c r="C113" s="3">
        <f t="shared" si="13"/>
        <v>1825.2141993389935</v>
      </c>
      <c r="D113" s="3">
        <f t="shared" si="14"/>
        <v>-77977.760478424636</v>
      </c>
      <c r="E113" s="3">
        <f t="shared" si="15"/>
        <v>3331406.8734686831</v>
      </c>
    </row>
    <row r="114" spans="1:5" x14ac:dyDescent="0.3">
      <c r="A114" s="7">
        <v>145.04</v>
      </c>
      <c r="B114" s="3">
        <f t="shared" si="12"/>
        <v>-42.561525666666682</v>
      </c>
      <c r="C114" s="3">
        <f t="shared" si="13"/>
        <v>1811.4834670743269</v>
      </c>
      <c r="D114" s="3">
        <f t="shared" si="14"/>
        <v>-77099.500078626312</v>
      </c>
      <c r="E114" s="3">
        <f t="shared" si="15"/>
        <v>3281472.351483624</v>
      </c>
    </row>
    <row r="115" spans="1:5" x14ac:dyDescent="0.3">
      <c r="A115" s="7">
        <v>145.62200000000001</v>
      </c>
      <c r="B115" s="3">
        <f t="shared" si="12"/>
        <v>-41.97952566666666</v>
      </c>
      <c r="C115" s="3">
        <f t="shared" si="13"/>
        <v>1762.2805751983249</v>
      </c>
      <c r="D115" s="3">
        <f t="shared" si="14"/>
        <v>-73979.702638406161</v>
      </c>
      <c r="E115" s="3">
        <f t="shared" si="15"/>
        <v>3105632.8257213389</v>
      </c>
    </row>
    <row r="116" spans="1:5" x14ac:dyDescent="0.3">
      <c r="A116" s="7">
        <v>145.83750000000001</v>
      </c>
      <c r="B116" s="3">
        <f t="shared" si="12"/>
        <v>-41.764025666666669</v>
      </c>
      <c r="C116" s="3">
        <f t="shared" si="13"/>
        <v>1744.2338398859922</v>
      </c>
      <c r="D116" s="3">
        <f t="shared" si="14"/>
        <v>-72846.226857667134</v>
      </c>
      <c r="E116" s="3">
        <f t="shared" si="15"/>
        <v>3042351.6882034331</v>
      </c>
    </row>
    <row r="117" spans="1:5" x14ac:dyDescent="0.3">
      <c r="A117" s="7">
        <v>145.96250000000001</v>
      </c>
      <c r="B117" s="3">
        <f t="shared" si="12"/>
        <v>-41.639025666666669</v>
      </c>
      <c r="C117" s="3">
        <f t="shared" si="13"/>
        <v>1733.8084584693256</v>
      </c>
      <c r="D117" s="3">
        <f t="shared" si="14"/>
        <v>-72194.094903288016</v>
      </c>
      <c r="E117" s="3">
        <f t="shared" si="15"/>
        <v>3006091.7706597792</v>
      </c>
    </row>
    <row r="118" spans="1:5" x14ac:dyDescent="0.3">
      <c r="A118" s="7">
        <v>145.97300000000001</v>
      </c>
      <c r="B118" s="3">
        <f t="shared" si="12"/>
        <v>-41.628525666666661</v>
      </c>
      <c r="C118" s="3">
        <f t="shared" si="13"/>
        <v>1732.934149180325</v>
      </c>
      <c r="D118" s="3">
        <f t="shared" si="14"/>
        <v>-72139.493707796311</v>
      </c>
      <c r="E118" s="3">
        <f t="shared" si="15"/>
        <v>3003060.7653953368</v>
      </c>
    </row>
    <row r="119" spans="1:5" x14ac:dyDescent="0.3">
      <c r="A119" s="7">
        <v>147.38749999999999</v>
      </c>
      <c r="B119" s="3">
        <f t="shared" si="12"/>
        <v>-40.214025666666686</v>
      </c>
      <c r="C119" s="3">
        <f t="shared" si="13"/>
        <v>1617.167860319327</v>
      </c>
      <c r="D119" s="3">
        <f t="shared" si="14"/>
        <v>-65032.829842189865</v>
      </c>
      <c r="E119" s="3">
        <f t="shared" si="15"/>
        <v>2615231.8884497904</v>
      </c>
    </row>
    <row r="120" spans="1:5" x14ac:dyDescent="0.3">
      <c r="A120" s="7">
        <v>148.62950000000001</v>
      </c>
      <c r="B120" s="3">
        <f t="shared" si="12"/>
        <v>-38.972025666666667</v>
      </c>
      <c r="C120" s="3">
        <f t="shared" si="13"/>
        <v>1518.8187845633254</v>
      </c>
      <c r="D120" s="3">
        <f t="shared" si="14"/>
        <v>-59191.444655017389</v>
      </c>
      <c r="E120" s="3">
        <f t="shared" si="15"/>
        <v>2306810.500342417</v>
      </c>
    </row>
    <row r="121" spans="1:5" x14ac:dyDescent="0.3">
      <c r="A121" s="7">
        <v>148.9485</v>
      </c>
      <c r="B121" s="3">
        <f t="shared" si="12"/>
        <v>-38.653025666666679</v>
      </c>
      <c r="C121" s="3">
        <f t="shared" si="13"/>
        <v>1494.0563931879931</v>
      </c>
      <c r="D121" s="3">
        <f t="shared" si="14"/>
        <v>-57749.800113342942</v>
      </c>
      <c r="E121" s="3">
        <f t="shared" si="15"/>
        <v>2232204.506025915</v>
      </c>
    </row>
    <row r="122" spans="1:5" x14ac:dyDescent="0.3">
      <c r="A122" s="7">
        <v>149.3065</v>
      </c>
      <c r="B122" s="3">
        <f t="shared" si="12"/>
        <v>-38.295025666666675</v>
      </c>
      <c r="C122" s="3">
        <f t="shared" si="13"/>
        <v>1466.5089908106595</v>
      </c>
      <c r="D122" s="3">
        <f t="shared" si="14"/>
        <v>-56159.999443491644</v>
      </c>
      <c r="E122" s="3">
        <f t="shared" si="15"/>
        <v>2150648.6201284989</v>
      </c>
    </row>
    <row r="123" spans="1:5" x14ac:dyDescent="0.3">
      <c r="A123" s="7">
        <v>149.33099999999999</v>
      </c>
      <c r="B123" s="3">
        <f t="shared" si="12"/>
        <v>-38.270525666666686</v>
      </c>
      <c r="C123" s="3">
        <f t="shared" si="13"/>
        <v>1464.6331348029935</v>
      </c>
      <c r="D123" s="3">
        <f t="shared" si="14"/>
        <v>-56052.279977728453</v>
      </c>
      <c r="E123" s="3">
        <f t="shared" si="15"/>
        <v>2145150.2195628439</v>
      </c>
    </row>
    <row r="124" spans="1:5" x14ac:dyDescent="0.3">
      <c r="A124" s="7">
        <v>149.751</v>
      </c>
      <c r="B124" s="3">
        <f t="shared" si="12"/>
        <v>-37.85052566666667</v>
      </c>
      <c r="C124" s="3">
        <f t="shared" si="13"/>
        <v>1432.6622932429923</v>
      </c>
      <c r="D124" s="3">
        <f t="shared" si="14"/>
        <v>-54227.020902059412</v>
      </c>
      <c r="E124" s="3">
        <f t="shared" si="15"/>
        <v>2052521.2464802696</v>
      </c>
    </row>
    <row r="125" spans="1:5" x14ac:dyDescent="0.3">
      <c r="A125" s="7">
        <v>150.2835</v>
      </c>
      <c r="B125" s="3">
        <f t="shared" si="12"/>
        <v>-37.318025666666671</v>
      </c>
      <c r="C125" s="3">
        <f t="shared" si="13"/>
        <v>1392.6350396579924</v>
      </c>
      <c r="D125" s="3">
        <f t="shared" si="14"/>
        <v>-51970.390154256318</v>
      </c>
      <c r="E125" s="3">
        <f t="shared" si="15"/>
        <v>1939432.3536832179</v>
      </c>
    </row>
    <row r="126" spans="1:5" x14ac:dyDescent="0.3">
      <c r="A126" s="7">
        <v>152.08799999999999</v>
      </c>
      <c r="B126" s="3">
        <f t="shared" si="12"/>
        <v>-35.513525666666681</v>
      </c>
      <c r="C126" s="3">
        <f t="shared" si="13"/>
        <v>1261.210505276993</v>
      </c>
      <c r="D126" s="3">
        <f t="shared" si="14"/>
        <v>-44790.03165022414</v>
      </c>
      <c r="E126" s="3">
        <f t="shared" si="15"/>
        <v>1590651.9386210479</v>
      </c>
    </row>
    <row r="127" spans="1:5" x14ac:dyDescent="0.3">
      <c r="A127" s="7">
        <v>153.48099999999999</v>
      </c>
      <c r="B127" s="3">
        <f t="shared" si="12"/>
        <v>-34.12052566666668</v>
      </c>
      <c r="C127" s="3">
        <f t="shared" si="13"/>
        <v>1164.2102717696596</v>
      </c>
      <c r="D127" s="3">
        <f t="shared" si="14"/>
        <v>-39723.466459313662</v>
      </c>
      <c r="E127" s="3">
        <f t="shared" si="15"/>
        <v>1355385.5568939846</v>
      </c>
    </row>
    <row r="128" spans="1:5" x14ac:dyDescent="0.3">
      <c r="A128" s="7">
        <v>154.114</v>
      </c>
      <c r="B128" s="3">
        <f t="shared" si="12"/>
        <v>-33.48752566666667</v>
      </c>
      <c r="C128" s="3">
        <f t="shared" si="13"/>
        <v>1121.414375275659</v>
      </c>
      <c r="D128" s="3">
        <f t="shared" si="14"/>
        <v>-37553.392675012605</v>
      </c>
      <c r="E128" s="3">
        <f t="shared" si="15"/>
        <v>1257570.2010748966</v>
      </c>
    </row>
    <row r="129" spans="1:5" x14ac:dyDescent="0.3">
      <c r="A129" s="7">
        <v>154.55850000000001</v>
      </c>
      <c r="B129" s="3">
        <f t="shared" si="12"/>
        <v>-33.043025666666665</v>
      </c>
      <c r="C129" s="3">
        <f t="shared" si="13"/>
        <v>1091.8415452079921</v>
      </c>
      <c r="D129" s="3">
        <f t="shared" si="14"/>
        <v>-36077.748202240677</v>
      </c>
      <c r="E129" s="3">
        <f t="shared" si="15"/>
        <v>1192117.9598421759</v>
      </c>
    </row>
    <row r="130" spans="1:5" x14ac:dyDescent="0.3">
      <c r="A130" s="7">
        <v>155.03200000000001</v>
      </c>
      <c r="B130" s="3">
        <f t="shared" si="12"/>
        <v>-32.569525666666664</v>
      </c>
      <c r="C130" s="3">
        <f t="shared" si="13"/>
        <v>1060.7740021516586</v>
      </c>
      <c r="D130" s="3">
        <f t="shared" si="14"/>
        <v>-34548.906089611162</v>
      </c>
      <c r="E130" s="3">
        <f t="shared" si="15"/>
        <v>1125241.483640847</v>
      </c>
    </row>
    <row r="131" spans="1:5" x14ac:dyDescent="0.3">
      <c r="A131" s="7">
        <v>155.73349999999999</v>
      </c>
      <c r="B131" s="3">
        <f t="shared" ref="B131:B194" si="16">A131-$J$2</f>
        <v>-31.868025666666682</v>
      </c>
      <c r="C131" s="3">
        <f t="shared" ref="C131:C194" si="17">B131*B131</f>
        <v>1015.5710598913264</v>
      </c>
      <c r="D131" s="3">
        <f t="shared" ref="D131:D194" si="18">POWER(B131, 3)</f>
        <v>-32364.244602940675</v>
      </c>
      <c r="E131" s="3">
        <f t="shared" ref="E131:E194" si="19">POWER(B131,4)</f>
        <v>1031384.577688792</v>
      </c>
    </row>
    <row r="132" spans="1:5" x14ac:dyDescent="0.3">
      <c r="A132" s="7">
        <v>156.73599999999999</v>
      </c>
      <c r="B132" s="3">
        <f t="shared" si="16"/>
        <v>-30.865525666666684</v>
      </c>
      <c r="C132" s="3">
        <f t="shared" si="17"/>
        <v>952.68067467965989</v>
      </c>
      <c r="D132" s="3">
        <f t="shared" si="18"/>
        <v>-29404.989816462377</v>
      </c>
      <c r="E132" s="3">
        <f t="shared" si="19"/>
        <v>907600.46790809196</v>
      </c>
    </row>
    <row r="133" spans="1:5" x14ac:dyDescent="0.3">
      <c r="A133" s="7">
        <v>160.46100000000001</v>
      </c>
      <c r="B133" s="3">
        <f t="shared" si="16"/>
        <v>-27.140525666666662</v>
      </c>
      <c r="C133" s="3">
        <f t="shared" si="17"/>
        <v>736.60813346299187</v>
      </c>
      <c r="D133" s="3">
        <f t="shared" si="18"/>
        <v>-19991.931952527753</v>
      </c>
      <c r="E133" s="3">
        <f t="shared" si="19"/>
        <v>542591.54228383279</v>
      </c>
    </row>
    <row r="134" spans="1:5" x14ac:dyDescent="0.3">
      <c r="A134" s="7">
        <v>160.85550000000001</v>
      </c>
      <c r="B134" s="3">
        <f t="shared" si="16"/>
        <v>-26.746025666666668</v>
      </c>
      <c r="C134" s="3">
        <f t="shared" si="17"/>
        <v>715.34988896199218</v>
      </c>
      <c r="D134" s="3">
        <f t="shared" si="18"/>
        <v>-19132.766490824593</v>
      </c>
      <c r="E134" s="3">
        <f t="shared" si="19"/>
        <v>511725.46363793453</v>
      </c>
    </row>
    <row r="135" spans="1:5" x14ac:dyDescent="0.3">
      <c r="A135" s="7">
        <v>162.18299999999999</v>
      </c>
      <c r="B135" s="3">
        <f t="shared" si="16"/>
        <v>-25.418525666666682</v>
      </c>
      <c r="C135" s="3">
        <f t="shared" si="17"/>
        <v>646.10144706699282</v>
      </c>
      <c r="D135" s="3">
        <f t="shared" si="18"/>
        <v>-16422.946215542841</v>
      </c>
      <c r="E135" s="3">
        <f t="shared" si="19"/>
        <v>417447.07990206213</v>
      </c>
    </row>
    <row r="136" spans="1:5" x14ac:dyDescent="0.3">
      <c r="A136" s="7">
        <v>163.58250000000001</v>
      </c>
      <c r="B136" s="3">
        <f t="shared" si="16"/>
        <v>-24.019025666666664</v>
      </c>
      <c r="C136" s="3">
        <f t="shared" si="17"/>
        <v>576.91359397599194</v>
      </c>
      <c r="D136" s="3">
        <f t="shared" si="18"/>
        <v>-13856.902421158262</v>
      </c>
      <c r="E136" s="3">
        <f t="shared" si="19"/>
        <v>332829.29491429566</v>
      </c>
    </row>
    <row r="137" spans="1:5" x14ac:dyDescent="0.3">
      <c r="A137" s="7">
        <v>164.31299999999999</v>
      </c>
      <c r="B137" s="3">
        <f t="shared" si="16"/>
        <v>-23.288525666666686</v>
      </c>
      <c r="C137" s="3">
        <f t="shared" si="17"/>
        <v>542.35542772699307</v>
      </c>
      <c r="D137" s="3">
        <f t="shared" si="18"/>
        <v>-12630.658299076067</v>
      </c>
      <c r="E137" s="3">
        <f t="shared" si="19"/>
        <v>294149.4099849296</v>
      </c>
    </row>
    <row r="138" spans="1:5" x14ac:dyDescent="0.3">
      <c r="A138" s="7">
        <v>166.41399999999999</v>
      </c>
      <c r="B138" s="3">
        <f t="shared" si="16"/>
        <v>-21.187525666666687</v>
      </c>
      <c r="C138" s="3">
        <f t="shared" si="17"/>
        <v>448.91124387565964</v>
      </c>
      <c r="D138" s="3">
        <f t="shared" si="18"/>
        <v>-9511.3185016708067</v>
      </c>
      <c r="E138" s="3">
        <f t="shared" si="19"/>
        <v>201521.30487799196</v>
      </c>
    </row>
    <row r="139" spans="1:5" x14ac:dyDescent="0.3">
      <c r="A139" s="7">
        <v>166.5745</v>
      </c>
      <c r="B139" s="3">
        <f t="shared" si="16"/>
        <v>-21.027025666666674</v>
      </c>
      <c r="C139" s="3">
        <f t="shared" si="17"/>
        <v>442.13580838665911</v>
      </c>
      <c r="D139" s="3">
        <f t="shared" si="18"/>
        <v>-9296.8009910987003</v>
      </c>
      <c r="E139" s="3">
        <f t="shared" si="19"/>
        <v>195484.07305772454</v>
      </c>
    </row>
    <row r="140" spans="1:5" x14ac:dyDescent="0.3">
      <c r="A140" s="7">
        <v>167.68950000000001</v>
      </c>
      <c r="B140" s="3">
        <f t="shared" si="16"/>
        <v>-19.912025666666665</v>
      </c>
      <c r="C140" s="3">
        <f t="shared" si="17"/>
        <v>396.48876614999205</v>
      </c>
      <c r="D140" s="3">
        <f t="shared" si="18"/>
        <v>-7894.8944881236384</v>
      </c>
      <c r="E140" s="3">
        <f t="shared" si="19"/>
        <v>157203.34168314308</v>
      </c>
    </row>
    <row r="141" spans="1:5" x14ac:dyDescent="0.3">
      <c r="A141" s="7">
        <v>168.501</v>
      </c>
      <c r="B141" s="3">
        <f t="shared" si="16"/>
        <v>-19.10052566666667</v>
      </c>
      <c r="C141" s="3">
        <f t="shared" si="17"/>
        <v>364.83008074299221</v>
      </c>
      <c r="D141" s="3">
        <f t="shared" si="18"/>
        <v>-6968.4463212035962</v>
      </c>
      <c r="E141" s="3">
        <f t="shared" si="19"/>
        <v>133100.98781493821</v>
      </c>
    </row>
    <row r="142" spans="1:5" x14ac:dyDescent="0.3">
      <c r="A142" s="7">
        <v>171.09549999999999</v>
      </c>
      <c r="B142" s="3">
        <f t="shared" si="16"/>
        <v>-16.506025666666687</v>
      </c>
      <c r="C142" s="3">
        <f t="shared" si="17"/>
        <v>272.44888330865945</v>
      </c>
      <c r="D142" s="3">
        <f t="shared" si="18"/>
        <v>-4497.0482607474105</v>
      </c>
      <c r="E142" s="3">
        <f t="shared" si="19"/>
        <v>74228.394016135528</v>
      </c>
    </row>
    <row r="143" spans="1:5" x14ac:dyDescent="0.3">
      <c r="A143" s="7">
        <v>171.358</v>
      </c>
      <c r="B143" s="3">
        <f t="shared" si="16"/>
        <v>-16.24352566666667</v>
      </c>
      <c r="C143" s="3">
        <f t="shared" si="17"/>
        <v>263.8521260836589</v>
      </c>
      <c r="D143" s="3">
        <f t="shared" si="18"/>
        <v>-4285.888782244484</v>
      </c>
      <c r="E143" s="3">
        <f t="shared" si="19"/>
        <v>69617.944438867038</v>
      </c>
    </row>
    <row r="144" spans="1:5" x14ac:dyDescent="0.3">
      <c r="A144" s="7">
        <v>172.36699999999999</v>
      </c>
      <c r="B144" s="3">
        <f t="shared" si="16"/>
        <v>-15.234525666666684</v>
      </c>
      <c r="C144" s="3">
        <f t="shared" si="17"/>
        <v>232.09077228832598</v>
      </c>
      <c r="D144" s="3">
        <f t="shared" si="18"/>
        <v>-3535.7928274229948</v>
      </c>
      <c r="E144" s="3">
        <f t="shared" si="19"/>
        <v>53866.126581391582</v>
      </c>
    </row>
    <row r="145" spans="1:5" x14ac:dyDescent="0.3">
      <c r="A145" s="7">
        <v>172.52350000000001</v>
      </c>
      <c r="B145" s="3">
        <f t="shared" si="16"/>
        <v>-15.078025666666662</v>
      </c>
      <c r="C145" s="3">
        <f t="shared" si="17"/>
        <v>227.34685800465863</v>
      </c>
      <c r="D145" s="3">
        <f t="shared" si="18"/>
        <v>-3427.9417602302638</v>
      </c>
      <c r="E145" s="3">
        <f t="shared" si="19"/>
        <v>51686.59384459041</v>
      </c>
    </row>
    <row r="146" spans="1:5" x14ac:dyDescent="0.3">
      <c r="A146" s="7">
        <v>172.75450000000001</v>
      </c>
      <c r="B146" s="3">
        <f t="shared" si="16"/>
        <v>-14.847025666666667</v>
      </c>
      <c r="C146" s="3">
        <f t="shared" si="17"/>
        <v>220.4341711466588</v>
      </c>
      <c r="D146" s="3">
        <f t="shared" si="18"/>
        <v>-3272.7917968248362</v>
      </c>
      <c r="E146" s="3">
        <f t="shared" si="19"/>
        <v>48591.223809114461</v>
      </c>
    </row>
    <row r="147" spans="1:5" x14ac:dyDescent="0.3">
      <c r="A147" s="7">
        <v>173.05549999999999</v>
      </c>
      <c r="B147" s="3">
        <f t="shared" si="16"/>
        <v>-14.546025666666679</v>
      </c>
      <c r="C147" s="3">
        <f t="shared" si="17"/>
        <v>211.58686269532581</v>
      </c>
      <c r="D147" s="3">
        <f t="shared" si="18"/>
        <v>-3077.7479354956877</v>
      </c>
      <c r="E147" s="3">
        <f t="shared" si="19"/>
        <v>44769.000465250654</v>
      </c>
    </row>
    <row r="148" spans="1:5" x14ac:dyDescent="0.3">
      <c r="A148" s="7">
        <v>173.107</v>
      </c>
      <c r="B148" s="3">
        <f t="shared" si="16"/>
        <v>-14.494525666666675</v>
      </c>
      <c r="C148" s="3">
        <f t="shared" si="17"/>
        <v>210.09127430165901</v>
      </c>
      <c r="D148" s="3">
        <f t="shared" si="18"/>
        <v>-3045.1733677081056</v>
      </c>
      <c r="E148" s="3">
        <f t="shared" si="19"/>
        <v>44138.343537694927</v>
      </c>
    </row>
    <row r="149" spans="1:5" x14ac:dyDescent="0.3">
      <c r="A149" s="7">
        <v>173.29249999999999</v>
      </c>
      <c r="B149" s="3">
        <f t="shared" si="16"/>
        <v>-14.309025666666685</v>
      </c>
      <c r="C149" s="3">
        <f t="shared" si="17"/>
        <v>204.74821552932596</v>
      </c>
      <c r="D149" s="3">
        <f t="shared" si="18"/>
        <v>-2929.7474712133276</v>
      </c>
      <c r="E149" s="3">
        <f t="shared" si="19"/>
        <v>41921.831762443318</v>
      </c>
    </row>
    <row r="150" spans="1:5" x14ac:dyDescent="0.3">
      <c r="A150" s="7">
        <v>174.18100000000001</v>
      </c>
      <c r="B150" s="3">
        <f t="shared" si="16"/>
        <v>-13.420525666666663</v>
      </c>
      <c r="C150" s="3">
        <f t="shared" si="17"/>
        <v>180.11050916965868</v>
      </c>
      <c r="D150" s="3">
        <f t="shared" si="18"/>
        <v>-2417.1777111478059</v>
      </c>
      <c r="E150" s="3">
        <f t="shared" si="19"/>
        <v>32439.795513353703</v>
      </c>
    </row>
    <row r="151" spans="1:5" x14ac:dyDescent="0.3">
      <c r="A151" s="7">
        <v>174.21250000000001</v>
      </c>
      <c r="B151" s="3">
        <f t="shared" si="16"/>
        <v>-13.389025666666669</v>
      </c>
      <c r="C151" s="3">
        <f t="shared" si="17"/>
        <v>179.26600830265883</v>
      </c>
      <c r="D151" s="3">
        <f t="shared" si="18"/>
        <v>-2400.1971863251792</v>
      </c>
      <c r="E151" s="3">
        <f t="shared" si="19"/>
        <v>32136.301732768945</v>
      </c>
    </row>
    <row r="152" spans="1:5" x14ac:dyDescent="0.3">
      <c r="A152" s="7">
        <v>174.2645</v>
      </c>
      <c r="B152" s="3">
        <f t="shared" si="16"/>
        <v>-13.337025666666676</v>
      </c>
      <c r="C152" s="3">
        <f t="shared" si="17"/>
        <v>177.87625363332569</v>
      </c>
      <c r="D152" s="3">
        <f t="shared" si="18"/>
        <v>-2372.3401601981764</v>
      </c>
      <c r="E152" s="3">
        <f t="shared" si="19"/>
        <v>31639.96160662721</v>
      </c>
    </row>
    <row r="153" spans="1:5" x14ac:dyDescent="0.3">
      <c r="A153" s="7">
        <v>174.501</v>
      </c>
      <c r="B153" s="3">
        <f t="shared" si="16"/>
        <v>-13.10052566666667</v>
      </c>
      <c r="C153" s="3">
        <f t="shared" si="17"/>
        <v>171.6237727429922</v>
      </c>
      <c r="D153" s="3">
        <f t="shared" si="18"/>
        <v>-2248.3616398297368</v>
      </c>
      <c r="E153" s="3">
        <f t="shared" si="19"/>
        <v>29454.719370538234</v>
      </c>
    </row>
    <row r="154" spans="1:5" x14ac:dyDescent="0.3">
      <c r="A154" s="7">
        <v>175.26</v>
      </c>
      <c r="B154" s="3">
        <f t="shared" si="16"/>
        <v>-12.341525666666683</v>
      </c>
      <c r="C154" s="3">
        <f t="shared" si="17"/>
        <v>152.31325578099253</v>
      </c>
      <c r="D154" s="3">
        <f t="shared" si="18"/>
        <v>-1879.777955594687</v>
      </c>
      <c r="E154" s="3">
        <f t="shared" si="19"/>
        <v>23199.327886606057</v>
      </c>
    </row>
    <row r="155" spans="1:5" x14ac:dyDescent="0.3">
      <c r="A155" s="7">
        <v>175.31450000000001</v>
      </c>
      <c r="B155" s="3">
        <f t="shared" si="16"/>
        <v>-12.287025666666665</v>
      </c>
      <c r="C155" s="3">
        <f t="shared" si="17"/>
        <v>150.97099973332541</v>
      </c>
      <c r="D155" s="3">
        <f t="shared" si="18"/>
        <v>-1854.9845486456957</v>
      </c>
      <c r="E155" s="3">
        <f t="shared" si="19"/>
        <v>22792.242760479741</v>
      </c>
    </row>
    <row r="156" spans="1:5" x14ac:dyDescent="0.3">
      <c r="A156" s="7">
        <v>175.50649999999999</v>
      </c>
      <c r="B156" s="3">
        <f t="shared" si="16"/>
        <v>-12.095025666666686</v>
      </c>
      <c r="C156" s="3">
        <f t="shared" si="17"/>
        <v>146.28964587732591</v>
      </c>
      <c r="D156" s="3">
        <f t="shared" si="18"/>
        <v>-1769.3770216538371</v>
      </c>
      <c r="E156" s="3">
        <f t="shared" si="19"/>
        <v>21400.660490913418</v>
      </c>
    </row>
    <row r="157" spans="1:5" x14ac:dyDescent="0.3">
      <c r="A157" s="7">
        <v>176.39250000000001</v>
      </c>
      <c r="B157" s="3">
        <f t="shared" si="16"/>
        <v>-11.209025666666662</v>
      </c>
      <c r="C157" s="3">
        <f t="shared" si="17"/>
        <v>125.64225639599201</v>
      </c>
      <c r="D157" s="3">
        <f t="shared" si="18"/>
        <v>-1408.3272767605879</v>
      </c>
      <c r="E157" s="3">
        <f t="shared" si="19"/>
        <v>15785.976592276194</v>
      </c>
    </row>
    <row r="158" spans="1:5" x14ac:dyDescent="0.3">
      <c r="A158" s="7">
        <v>176.45849999999999</v>
      </c>
      <c r="B158" s="3">
        <f t="shared" si="16"/>
        <v>-11.143025666666688</v>
      </c>
      <c r="C158" s="3">
        <f t="shared" si="17"/>
        <v>124.16702100799259</v>
      </c>
      <c r="D158" s="3">
        <f t="shared" si="18"/>
        <v>-1383.5963020456034</v>
      </c>
      <c r="E158" s="3">
        <f t="shared" si="19"/>
        <v>15417.449105999272</v>
      </c>
    </row>
    <row r="159" spans="1:5" x14ac:dyDescent="0.3">
      <c r="A159" s="7">
        <v>176.75299999999999</v>
      </c>
      <c r="B159" s="3">
        <f t="shared" si="16"/>
        <v>-10.848525666666688</v>
      </c>
      <c r="C159" s="3">
        <f t="shared" si="17"/>
        <v>117.69050914032591</v>
      </c>
      <c r="D159" s="3">
        <f t="shared" si="18"/>
        <v>-1276.7685091318963</v>
      </c>
      <c r="E159" s="3">
        <f t="shared" si="19"/>
        <v>13851.055941709137</v>
      </c>
    </row>
    <row r="160" spans="1:5" x14ac:dyDescent="0.3">
      <c r="A160" s="7">
        <v>178.64850000000001</v>
      </c>
      <c r="B160" s="3">
        <f t="shared" si="16"/>
        <v>-8.9530256666666617</v>
      </c>
      <c r="C160" s="3">
        <f t="shared" si="17"/>
        <v>80.156668587992016</v>
      </c>
      <c r="D160" s="3">
        <f t="shared" si="18"/>
        <v>-717.64471122278587</v>
      </c>
      <c r="E160" s="3">
        <f t="shared" si="19"/>
        <v>6425.0915191251861</v>
      </c>
    </row>
    <row r="161" spans="1:5" x14ac:dyDescent="0.3">
      <c r="A161" s="7">
        <v>179.07650000000001</v>
      </c>
      <c r="B161" s="3">
        <f t="shared" si="16"/>
        <v>-8.5250256666666644</v>
      </c>
      <c r="C161" s="3">
        <f t="shared" si="17"/>
        <v>72.6760626173254</v>
      </c>
      <c r="D161" s="3">
        <f t="shared" si="18"/>
        <v>-619.56529916497266</v>
      </c>
      <c r="E161" s="3">
        <f t="shared" si="19"/>
        <v>5281.8100775574021</v>
      </c>
    </row>
    <row r="162" spans="1:5" x14ac:dyDescent="0.3">
      <c r="A162" s="7">
        <v>180.24100000000001</v>
      </c>
      <c r="B162" s="3">
        <f t="shared" si="16"/>
        <v>-7.3605256666666605</v>
      </c>
      <c r="C162" s="3">
        <f t="shared" si="17"/>
        <v>54.17733808965869</v>
      </c>
      <c r="D162" s="3">
        <f t="shared" si="18"/>
        <v>-398.77368756061009</v>
      </c>
      <c r="E162" s="3">
        <f t="shared" si="19"/>
        <v>2935.1839624811823</v>
      </c>
    </row>
    <row r="163" spans="1:5" x14ac:dyDescent="0.3">
      <c r="A163" s="7">
        <v>180.56800000000001</v>
      </c>
      <c r="B163" s="3">
        <f t="shared" si="16"/>
        <v>-7.0335256666666623</v>
      </c>
      <c r="C163" s="3">
        <f t="shared" si="17"/>
        <v>49.470483303658717</v>
      </c>
      <c r="D163" s="3">
        <f t="shared" si="18"/>
        <v>-347.95191405868815</v>
      </c>
      <c r="E163" s="3">
        <f t="shared" si="19"/>
        <v>2447.328718297576</v>
      </c>
    </row>
    <row r="164" spans="1:5" x14ac:dyDescent="0.3">
      <c r="A164" s="7">
        <v>181.702</v>
      </c>
      <c r="B164" s="3">
        <f t="shared" si="16"/>
        <v>-5.8995256666666762</v>
      </c>
      <c r="C164" s="3">
        <f t="shared" si="17"/>
        <v>34.804403091658891</v>
      </c>
      <c r="D164" s="3">
        <f t="shared" si="18"/>
        <v>-205.32946935225465</v>
      </c>
      <c r="E164" s="3">
        <f t="shared" si="19"/>
        <v>1211.3464745666749</v>
      </c>
    </row>
    <row r="165" spans="1:5" x14ac:dyDescent="0.3">
      <c r="A165" s="7">
        <v>181.77549999999999</v>
      </c>
      <c r="B165" s="3">
        <f t="shared" si="16"/>
        <v>-5.8260256666666805</v>
      </c>
      <c r="C165" s="3">
        <f t="shared" si="17"/>
        <v>33.94257506865894</v>
      </c>
      <c r="D165" s="3">
        <f t="shared" si="18"/>
        <v>-197.75031354276754</v>
      </c>
      <c r="E165" s="3">
        <f t="shared" si="19"/>
        <v>1152.0984022915475</v>
      </c>
    </row>
    <row r="166" spans="1:5" x14ac:dyDescent="0.3">
      <c r="A166" s="7">
        <v>182.83250000000001</v>
      </c>
      <c r="B166" s="3">
        <f t="shared" si="16"/>
        <v>-4.7690256666666642</v>
      </c>
      <c r="C166" s="3">
        <f t="shared" si="17"/>
        <v>22.74360580932542</v>
      </c>
      <c r="D166" s="3">
        <f t="shared" si="18"/>
        <v>-108.46483985722197</v>
      </c>
      <c r="E166" s="3">
        <f t="shared" si="19"/>
        <v>517.27160520998098</v>
      </c>
    </row>
    <row r="167" spans="1:5" x14ac:dyDescent="0.3">
      <c r="A167" s="7">
        <v>183.84649999999999</v>
      </c>
      <c r="B167" s="3">
        <f t="shared" si="16"/>
        <v>-3.7550256666666826</v>
      </c>
      <c r="C167" s="3">
        <f t="shared" si="17"/>
        <v>14.100217757325565</v>
      </c>
      <c r="D167" s="3">
        <f t="shared" si="18"/>
        <v>-52.946679584346825</v>
      </c>
      <c r="E167" s="3">
        <f t="shared" si="19"/>
        <v>198.81614080399919</v>
      </c>
    </row>
    <row r="168" spans="1:5" x14ac:dyDescent="0.3">
      <c r="A168" s="7">
        <v>185.339</v>
      </c>
      <c r="B168" s="3">
        <f t="shared" si="16"/>
        <v>-2.2625256666666758</v>
      </c>
      <c r="C168" s="3">
        <f t="shared" si="17"/>
        <v>5.1190223923254852</v>
      </c>
      <c r="D168" s="3">
        <f t="shared" si="18"/>
        <v>-11.58191955087786</v>
      </c>
      <c r="E168" s="3">
        <f t="shared" si="19"/>
        <v>26.204390253129734</v>
      </c>
    </row>
    <row r="169" spans="1:5" x14ac:dyDescent="0.3">
      <c r="A169" s="7">
        <v>185.63300000000001</v>
      </c>
      <c r="B169" s="3">
        <f t="shared" si="16"/>
        <v>-1.9685256666666646</v>
      </c>
      <c r="C169" s="3">
        <f t="shared" si="17"/>
        <v>3.8750933003254362</v>
      </c>
      <c r="D169" s="3">
        <f t="shared" si="18"/>
        <v>-7.6282206224186551</v>
      </c>
      <c r="E169" s="3">
        <f t="shared" si="19"/>
        <v>15.016348086227081</v>
      </c>
    </row>
    <row r="170" spans="1:5" x14ac:dyDescent="0.3">
      <c r="A170" s="7">
        <v>187.78149999999999</v>
      </c>
      <c r="B170" s="3">
        <f t="shared" si="16"/>
        <v>0.17997433333331969</v>
      </c>
      <c r="C170" s="3">
        <f t="shared" si="17"/>
        <v>3.2390760658772867E-2</v>
      </c>
      <c r="D170" s="3">
        <f t="shared" si="18"/>
        <v>5.8295055557217659E-3</v>
      </c>
      <c r="E170" s="3">
        <f t="shared" si="19"/>
        <v>1.0491613760539081E-3</v>
      </c>
    </row>
    <row r="171" spans="1:5" x14ac:dyDescent="0.3">
      <c r="A171" s="7">
        <v>188.66499999999999</v>
      </c>
      <c r="B171" s="3">
        <f t="shared" si="16"/>
        <v>1.0634743333333176</v>
      </c>
      <c r="C171" s="3">
        <f t="shared" si="17"/>
        <v>1.1309776576587445</v>
      </c>
      <c r="D171" s="3">
        <f t="shared" si="18"/>
        <v>1.2027657104935103</v>
      </c>
      <c r="E171" s="3">
        <f t="shared" si="19"/>
        <v>1.2791104621232603</v>
      </c>
    </row>
    <row r="172" spans="1:5" x14ac:dyDescent="0.3">
      <c r="A172" s="7">
        <v>189.3015</v>
      </c>
      <c r="B172" s="3">
        <f t="shared" si="16"/>
        <v>1.6999743333333299</v>
      </c>
      <c r="C172" s="3">
        <f t="shared" si="17"/>
        <v>2.8899127339920994</v>
      </c>
      <c r="D172" s="3">
        <f t="shared" si="18"/>
        <v>4.9127774733597196</v>
      </c>
      <c r="E172" s="3">
        <f t="shared" si="19"/>
        <v>8.3515956100896904</v>
      </c>
    </row>
    <row r="173" spans="1:5" x14ac:dyDescent="0.3">
      <c r="A173" s="7">
        <v>189.542</v>
      </c>
      <c r="B173" s="3">
        <f t="shared" si="16"/>
        <v>1.9404743333333272</v>
      </c>
      <c r="C173" s="3">
        <f t="shared" si="17"/>
        <v>3.7654406383254204</v>
      </c>
      <c r="D173" s="3">
        <f t="shared" si="18"/>
        <v>7.3067409123607385</v>
      </c>
      <c r="E173" s="3">
        <f t="shared" si="19"/>
        <v>14.17854320075255</v>
      </c>
    </row>
    <row r="174" spans="1:5" x14ac:dyDescent="0.3">
      <c r="A174" s="7">
        <v>189.624</v>
      </c>
      <c r="B174" s="3">
        <f t="shared" si="16"/>
        <v>2.0224743333333208</v>
      </c>
      <c r="C174" s="3">
        <f t="shared" si="17"/>
        <v>4.0904024289920606</v>
      </c>
      <c r="D174" s="3">
        <f t="shared" si="18"/>
        <v>8.2727339256407149</v>
      </c>
      <c r="E174" s="3">
        <f t="shared" si="19"/>
        <v>16.73139203110415</v>
      </c>
    </row>
    <row r="175" spans="1:5" x14ac:dyDescent="0.3">
      <c r="A175" s="7">
        <v>190.11850000000001</v>
      </c>
      <c r="B175" s="3">
        <f t="shared" si="16"/>
        <v>2.5169743333333372</v>
      </c>
      <c r="C175" s="3">
        <f t="shared" si="17"/>
        <v>6.3351597946587974</v>
      </c>
      <c r="D175" s="3">
        <f t="shared" si="18"/>
        <v>15.945434600721487</v>
      </c>
      <c r="E175" s="3">
        <f t="shared" si="19"/>
        <v>40.134249623861294</v>
      </c>
    </row>
    <row r="176" spans="1:5" x14ac:dyDescent="0.3">
      <c r="A176" s="7">
        <v>190.35499999999999</v>
      </c>
      <c r="B176" s="3">
        <f t="shared" si="16"/>
        <v>2.7534743333333154</v>
      </c>
      <c r="C176" s="3">
        <f t="shared" si="17"/>
        <v>7.5816209043253453</v>
      </c>
      <c r="D176" s="3">
        <f t="shared" si="18"/>
        <v>20.875798565123159</v>
      </c>
      <c r="E176" s="3">
        <f t="shared" si="19"/>
        <v>57.480975536903067</v>
      </c>
    </row>
    <row r="177" spans="1:5" x14ac:dyDescent="0.3">
      <c r="A177" s="7">
        <v>191.1455</v>
      </c>
      <c r="B177" s="3">
        <f t="shared" si="16"/>
        <v>3.543974333333324</v>
      </c>
      <c r="C177" s="3">
        <f t="shared" si="17"/>
        <v>12.559754075325378</v>
      </c>
      <c r="D177" s="3">
        <f t="shared" si="18"/>
        <v>44.511446075931758</v>
      </c>
      <c r="E177" s="3">
        <f t="shared" si="19"/>
        <v>157.74742243265243</v>
      </c>
    </row>
    <row r="178" spans="1:5" x14ac:dyDescent="0.3">
      <c r="A178" s="7">
        <v>193.87350000000001</v>
      </c>
      <c r="B178" s="3">
        <f t="shared" si="16"/>
        <v>6.2719743333333327</v>
      </c>
      <c r="C178" s="3">
        <f t="shared" si="17"/>
        <v>39.337662037992104</v>
      </c>
      <c r="D178" s="3">
        <f t="shared" si="18"/>
        <v>246.72480663562746</v>
      </c>
      <c r="E178" s="3">
        <f t="shared" si="19"/>
        <v>1547.451654615285</v>
      </c>
    </row>
    <row r="179" spans="1:5" x14ac:dyDescent="0.3">
      <c r="A179" s="7">
        <v>193.92250000000001</v>
      </c>
      <c r="B179" s="3">
        <f t="shared" si="16"/>
        <v>6.3209743333333392</v>
      </c>
      <c r="C179" s="3">
        <f t="shared" si="17"/>
        <v>39.954716522658849</v>
      </c>
      <c r="D179" s="3">
        <f t="shared" si="18"/>
        <v>252.55273763533609</v>
      </c>
      <c r="E179" s="3">
        <f t="shared" si="19"/>
        <v>1596.3793724060281</v>
      </c>
    </row>
    <row r="180" spans="1:5" x14ac:dyDescent="0.3">
      <c r="A180" s="7">
        <v>194.792</v>
      </c>
      <c r="B180" s="3">
        <f t="shared" si="16"/>
        <v>7.1904743333333272</v>
      </c>
      <c r="C180" s="3">
        <f t="shared" si="17"/>
        <v>51.702921138325358</v>
      </c>
      <c r="D180" s="3">
        <f t="shared" si="18"/>
        <v>371.76852740348562</v>
      </c>
      <c r="E180" s="3">
        <f t="shared" si="19"/>
        <v>2673.1920542358912</v>
      </c>
    </row>
    <row r="181" spans="1:5" x14ac:dyDescent="0.3">
      <c r="A181" s="7">
        <v>195.922</v>
      </c>
      <c r="B181" s="3">
        <f t="shared" si="16"/>
        <v>8.3204743333333226</v>
      </c>
      <c r="C181" s="3">
        <f t="shared" si="17"/>
        <v>69.230293131658598</v>
      </c>
      <c r="D181" s="3">
        <f t="shared" si="18"/>
        <v>576.02887709110757</v>
      </c>
      <c r="E181" s="3">
        <f t="shared" si="19"/>
        <v>4792.8334870953759</v>
      </c>
    </row>
    <row r="182" spans="1:5" x14ac:dyDescent="0.3">
      <c r="A182" s="7">
        <v>196.13550000000001</v>
      </c>
      <c r="B182" s="3">
        <f t="shared" si="16"/>
        <v>8.5339743333333331</v>
      </c>
      <c r="C182" s="3">
        <f t="shared" si="17"/>
        <v>72.828717921992109</v>
      </c>
      <c r="D182" s="3">
        <f t="shared" si="18"/>
        <v>621.51840947585401</v>
      </c>
      <c r="E182" s="3">
        <f t="shared" si="19"/>
        <v>5304.0221541610945</v>
      </c>
    </row>
    <row r="183" spans="1:5" x14ac:dyDescent="0.3">
      <c r="A183" s="7">
        <v>196.21850000000001</v>
      </c>
      <c r="B183" s="3">
        <f t="shared" si="16"/>
        <v>8.6169743333333315</v>
      </c>
      <c r="C183" s="3">
        <f t="shared" si="17"/>
        <v>74.252246661325415</v>
      </c>
      <c r="D183" s="3">
        <f t="shared" si="18"/>
        <v>639.82970367297662</v>
      </c>
      <c r="E183" s="3">
        <f t="shared" si="19"/>
        <v>5513.3961342543116</v>
      </c>
    </row>
    <row r="184" spans="1:5" x14ac:dyDescent="0.3">
      <c r="A184" s="7">
        <v>196.28</v>
      </c>
      <c r="B184" s="3">
        <f t="shared" si="16"/>
        <v>8.6784743333333267</v>
      </c>
      <c r="C184" s="3">
        <f t="shared" si="17"/>
        <v>75.315916754325329</v>
      </c>
      <c r="D184" s="3">
        <f t="shared" si="18"/>
        <v>653.62725044388185</v>
      </c>
      <c r="E184" s="3">
        <f t="shared" si="19"/>
        <v>5672.4873165444624</v>
      </c>
    </row>
    <row r="185" spans="1:5" x14ac:dyDescent="0.3">
      <c r="A185" s="7">
        <v>196.86949999999999</v>
      </c>
      <c r="B185" s="3">
        <f t="shared" si="16"/>
        <v>9.2679743333333136</v>
      </c>
      <c r="C185" s="3">
        <f t="shared" si="17"/>
        <v>85.895348243325074</v>
      </c>
      <c r="D185" s="3">
        <f t="shared" si="18"/>
        <v>796.07588287186354</v>
      </c>
      <c r="E185" s="3">
        <f t="shared" si="19"/>
        <v>7378.0108498420877</v>
      </c>
    </row>
    <row r="186" spans="1:5" x14ac:dyDescent="0.3">
      <c r="A186" s="7">
        <v>198.08850000000001</v>
      </c>
      <c r="B186" s="3">
        <f t="shared" si="16"/>
        <v>10.486974333333336</v>
      </c>
      <c r="C186" s="3">
        <f t="shared" si="17"/>
        <v>109.97663066799217</v>
      </c>
      <c r="D186" s="3">
        <f t="shared" si="18"/>
        <v>1153.3221030817137</v>
      </c>
      <c r="E186" s="3">
        <f t="shared" si="19"/>
        <v>12094.859293083955</v>
      </c>
    </row>
    <row r="187" spans="1:5" x14ac:dyDescent="0.3">
      <c r="A187" s="7">
        <v>198.63200000000001</v>
      </c>
      <c r="B187" s="3">
        <f t="shared" si="16"/>
        <v>11.030474333333331</v>
      </c>
      <c r="C187" s="3">
        <f t="shared" si="17"/>
        <v>121.67136401832538</v>
      </c>
      <c r="D187" s="3">
        <f t="shared" si="18"/>
        <v>1342.0928579057945</v>
      </c>
      <c r="E187" s="3">
        <f t="shared" si="19"/>
        <v>14803.920822079843</v>
      </c>
    </row>
    <row r="188" spans="1:5" x14ac:dyDescent="0.3">
      <c r="A188" s="7">
        <v>198.97550000000001</v>
      </c>
      <c r="B188" s="3">
        <f t="shared" si="16"/>
        <v>11.373974333333337</v>
      </c>
      <c r="C188" s="3">
        <f t="shared" si="17"/>
        <v>129.36729213532553</v>
      </c>
      <c r="D188" s="3">
        <f t="shared" si="18"/>
        <v>1471.4202603200281</v>
      </c>
      <c r="E188" s="3">
        <f t="shared" si="19"/>
        <v>16735.896274426657</v>
      </c>
    </row>
    <row r="189" spans="1:5" x14ac:dyDescent="0.3">
      <c r="A189" s="7">
        <v>200.37299999999999</v>
      </c>
      <c r="B189" s="3">
        <f t="shared" si="16"/>
        <v>12.771474333333316</v>
      </c>
      <c r="C189" s="3">
        <f t="shared" si="17"/>
        <v>163.11055664699168</v>
      </c>
      <c r="D189" s="3">
        <f t="shared" si="18"/>
        <v>2083.1622877127643</v>
      </c>
      <c r="E189" s="3">
        <f t="shared" si="19"/>
        <v>26605.053689691482</v>
      </c>
    </row>
    <row r="190" spans="1:5" x14ac:dyDescent="0.3">
      <c r="A190" s="7">
        <v>201.441</v>
      </c>
      <c r="B190" s="3">
        <f t="shared" si="16"/>
        <v>13.839474333333328</v>
      </c>
      <c r="C190" s="3">
        <f t="shared" si="17"/>
        <v>191.53104982299197</v>
      </c>
      <c r="D190" s="3">
        <f t="shared" si="18"/>
        <v>2650.6890480616844</v>
      </c>
      <c r="E190" s="3">
        <f t="shared" si="19"/>
        <v>36684.143046297431</v>
      </c>
    </row>
    <row r="191" spans="1:5" x14ac:dyDescent="0.3">
      <c r="A191" s="7">
        <v>201.78399999999999</v>
      </c>
      <c r="B191" s="3">
        <f t="shared" si="16"/>
        <v>14.182474333333317</v>
      </c>
      <c r="C191" s="3">
        <f t="shared" si="17"/>
        <v>201.14257821565832</v>
      </c>
      <c r="D191" s="3">
        <f t="shared" si="18"/>
        <v>2852.6994528840632</v>
      </c>
      <c r="E191" s="3">
        <f t="shared" si="19"/>
        <v>40458.336771242226</v>
      </c>
    </row>
    <row r="192" spans="1:5" x14ac:dyDescent="0.3">
      <c r="A192" s="7">
        <v>202.6525</v>
      </c>
      <c r="B192" s="3">
        <f t="shared" si="16"/>
        <v>15.050974333333329</v>
      </c>
      <c r="C192" s="3">
        <f t="shared" si="17"/>
        <v>226.53182838265866</v>
      </c>
      <c r="D192" s="3">
        <f t="shared" si="18"/>
        <v>3409.5247346704659</v>
      </c>
      <c r="E192" s="3">
        <f t="shared" si="19"/>
        <v>51316.669270390317</v>
      </c>
    </row>
    <row r="193" spans="1:5" x14ac:dyDescent="0.3">
      <c r="A193" s="7">
        <v>204.9735</v>
      </c>
      <c r="B193" s="3">
        <f t="shared" si="16"/>
        <v>17.371974333333327</v>
      </c>
      <c r="C193" s="3">
        <f t="shared" si="17"/>
        <v>301.78549223799189</v>
      </c>
      <c r="D193" s="3">
        <f t="shared" si="18"/>
        <v>5242.6098253307591</v>
      </c>
      <c r="E193" s="3">
        <f t="shared" si="19"/>
        <v>91074.483325327063</v>
      </c>
    </row>
    <row r="194" spans="1:5" x14ac:dyDescent="0.3">
      <c r="A194" s="7">
        <v>205.57300000000001</v>
      </c>
      <c r="B194" s="3">
        <f t="shared" si="16"/>
        <v>17.971474333333333</v>
      </c>
      <c r="C194" s="3">
        <f t="shared" si="17"/>
        <v>322.97388971365876</v>
      </c>
      <c r="D194" s="3">
        <f t="shared" si="18"/>
        <v>5804.3169693258487</v>
      </c>
      <c r="E194" s="3">
        <f t="shared" si="19"/>
        <v>104312.13343677061</v>
      </c>
    </row>
    <row r="195" spans="1:5" x14ac:dyDescent="0.3">
      <c r="A195" s="7">
        <v>205.988</v>
      </c>
      <c r="B195" s="3">
        <f t="shared" ref="B195:B258" si="20">A195-$J$2</f>
        <v>18.386474333333325</v>
      </c>
      <c r="C195" s="3">
        <f t="shared" ref="C195:C258" si="21">B195*B195</f>
        <v>338.06243841032517</v>
      </c>
      <c r="D195" s="3">
        <f t="shared" ref="D195:D258" si="22">POWER(B195, 3)</f>
        <v>6215.7763468955218</v>
      </c>
      <c r="E195" s="3">
        <f t="shared" ref="E195:E258" si="23">POWER(B195,4)</f>
        <v>114286.2122639349</v>
      </c>
    </row>
    <row r="196" spans="1:5" x14ac:dyDescent="0.3">
      <c r="A196" s="7">
        <v>211.31049999999999</v>
      </c>
      <c r="B196" s="3">
        <f t="shared" si="20"/>
        <v>23.708974333333316</v>
      </c>
      <c r="C196" s="3">
        <f t="shared" si="21"/>
        <v>562.11546393865797</v>
      </c>
      <c r="D196" s="3">
        <f t="shared" si="22"/>
        <v>13327.18110689139</v>
      </c>
      <c r="E196" s="3">
        <f t="shared" si="23"/>
        <v>315973.79479897267</v>
      </c>
    </row>
    <row r="197" spans="1:5" x14ac:dyDescent="0.3">
      <c r="A197" s="7">
        <v>211.39150000000001</v>
      </c>
      <c r="B197" s="3">
        <f t="shared" si="20"/>
        <v>23.789974333333333</v>
      </c>
      <c r="C197" s="3">
        <f t="shared" si="21"/>
        <v>565.9628787806588</v>
      </c>
      <c r="D197" s="3">
        <f t="shared" si="22"/>
        <v>13464.242359811318</v>
      </c>
      <c r="E197" s="3">
        <f t="shared" si="23"/>
        <v>320313.9801576907</v>
      </c>
    </row>
    <row r="198" spans="1:5" x14ac:dyDescent="0.3">
      <c r="A198" s="7">
        <v>212.32599999999999</v>
      </c>
      <c r="B198" s="3">
        <f t="shared" si="20"/>
        <v>24.724474333333319</v>
      </c>
      <c r="C198" s="3">
        <f t="shared" si="21"/>
        <v>611.29963105965805</v>
      </c>
      <c r="D198" s="3">
        <f t="shared" si="22"/>
        <v>15114.062038110644</v>
      </c>
      <c r="E198" s="3">
        <f t="shared" si="23"/>
        <v>373687.23893367406</v>
      </c>
    </row>
    <row r="199" spans="1:5" x14ac:dyDescent="0.3">
      <c r="A199" s="7">
        <v>213.66900000000001</v>
      </c>
      <c r="B199" s="3">
        <f t="shared" si="20"/>
        <v>26.067474333333337</v>
      </c>
      <c r="C199" s="3">
        <f t="shared" si="21"/>
        <v>679.51321811899231</v>
      </c>
      <c r="D199" s="3">
        <f t="shared" si="22"/>
        <v>17713.19337247757</v>
      </c>
      <c r="E199" s="3">
        <f t="shared" si="23"/>
        <v>461738.21359842923</v>
      </c>
    </row>
    <row r="200" spans="1:5" x14ac:dyDescent="0.3">
      <c r="A200" s="7">
        <v>214.178</v>
      </c>
      <c r="B200" s="3">
        <f t="shared" si="20"/>
        <v>26.576474333333323</v>
      </c>
      <c r="C200" s="3">
        <f t="shared" si="21"/>
        <v>706.30898799032491</v>
      </c>
      <c r="D200" s="3">
        <f t="shared" si="22"/>
        <v>18771.202690727503</v>
      </c>
      <c r="E200" s="3">
        <f t="shared" si="23"/>
        <v>498872.38651591691</v>
      </c>
    </row>
    <row r="201" spans="1:5" x14ac:dyDescent="0.3">
      <c r="A201" s="7">
        <v>215.57849999999999</v>
      </c>
      <c r="B201" s="3">
        <f t="shared" si="20"/>
        <v>27.976974333333317</v>
      </c>
      <c r="C201" s="3">
        <f t="shared" si="21"/>
        <v>782.71109284799115</v>
      </c>
      <c r="D201" s="3">
        <f t="shared" si="22"/>
        <v>21897.88815502352</v>
      </c>
      <c r="E201" s="3">
        <f t="shared" si="23"/>
        <v>612636.65486729657</v>
      </c>
    </row>
    <row r="202" spans="1:5" x14ac:dyDescent="0.3">
      <c r="A202" s="7">
        <v>217.42</v>
      </c>
      <c r="B202" s="3">
        <f t="shared" si="20"/>
        <v>29.818474333333313</v>
      </c>
      <c r="C202" s="3">
        <f t="shared" si="21"/>
        <v>889.14141156765754</v>
      </c>
      <c r="D202" s="3">
        <f t="shared" si="22"/>
        <v>26512.840359533948</v>
      </c>
      <c r="E202" s="3">
        <f t="shared" si="23"/>
        <v>790572.44976452657</v>
      </c>
    </row>
    <row r="203" spans="1:5" x14ac:dyDescent="0.3">
      <c r="A203" s="7">
        <v>219.33750000000001</v>
      </c>
      <c r="B203" s="3">
        <f t="shared" si="20"/>
        <v>31.735974333333331</v>
      </c>
      <c r="C203" s="3">
        <f t="shared" si="21"/>
        <v>1007.172066885992</v>
      </c>
      <c r="D203" s="3">
        <f t="shared" si="22"/>
        <v>31963.586863944121</v>
      </c>
      <c r="E203" s="3">
        <f t="shared" si="23"/>
        <v>1014395.572315401</v>
      </c>
    </row>
    <row r="204" spans="1:5" x14ac:dyDescent="0.3">
      <c r="A204" s="7">
        <v>219.34899999999999</v>
      </c>
      <c r="B204" s="3">
        <f t="shared" si="20"/>
        <v>31.747474333333315</v>
      </c>
      <c r="C204" s="3">
        <f t="shared" si="21"/>
        <v>1007.9021265456577</v>
      </c>
      <c r="D204" s="3">
        <f t="shared" si="22"/>
        <v>31998.346893020334</v>
      </c>
      <c r="E204" s="3">
        <f t="shared" si="23"/>
        <v>1015866.696695259</v>
      </c>
    </row>
    <row r="205" spans="1:5" x14ac:dyDescent="0.3">
      <c r="A205" s="7">
        <v>221.02799999999999</v>
      </c>
      <c r="B205" s="3">
        <f t="shared" si="20"/>
        <v>33.426474333333317</v>
      </c>
      <c r="C205" s="3">
        <f t="shared" si="21"/>
        <v>1117.3291863569909</v>
      </c>
      <c r="D205" s="3">
        <f t="shared" si="22"/>
        <v>37348.375369646157</v>
      </c>
      <c r="E205" s="3">
        <f t="shared" si="23"/>
        <v>1248424.5106851754</v>
      </c>
    </row>
    <row r="206" spans="1:5" x14ac:dyDescent="0.3">
      <c r="A206" s="7">
        <v>221.45349999999999</v>
      </c>
      <c r="B206" s="3">
        <f t="shared" si="20"/>
        <v>33.851974333333317</v>
      </c>
      <c r="C206" s="3">
        <f t="shared" si="21"/>
        <v>1145.9561662646577</v>
      </c>
      <c r="D206" s="3">
        <f t="shared" si="22"/>
        <v>38792.878727516239</v>
      </c>
      <c r="E206" s="3">
        <f t="shared" si="23"/>
        <v>1313215.5349999918</v>
      </c>
    </row>
    <row r="207" spans="1:5" x14ac:dyDescent="0.3">
      <c r="A207" s="7">
        <v>221.7655</v>
      </c>
      <c r="B207" s="3">
        <f t="shared" si="20"/>
        <v>34.163974333333329</v>
      </c>
      <c r="C207" s="3">
        <f t="shared" si="21"/>
        <v>1167.1771422486584</v>
      </c>
      <c r="D207" s="3">
        <f t="shared" si="22"/>
        <v>39875.409930236507</v>
      </c>
      <c r="E207" s="3">
        <f t="shared" si="23"/>
        <v>1362302.4813877449</v>
      </c>
    </row>
    <row r="208" spans="1:5" x14ac:dyDescent="0.3">
      <c r="A208" s="7">
        <v>221.99850000000001</v>
      </c>
      <c r="B208" s="3">
        <f t="shared" si="20"/>
        <v>34.396974333333333</v>
      </c>
      <c r="C208" s="3">
        <f t="shared" si="21"/>
        <v>1183.1518432879921</v>
      </c>
      <c r="D208" s="3">
        <f t="shared" si="22"/>
        <v>40696.843586013085</v>
      </c>
      <c r="E208" s="3">
        <f t="shared" si="23"/>
        <v>1399848.2842757732</v>
      </c>
    </row>
    <row r="209" spans="1:5" x14ac:dyDescent="0.3">
      <c r="A209" s="7">
        <v>222.87950000000001</v>
      </c>
      <c r="B209" s="3">
        <f t="shared" si="20"/>
        <v>35.277974333333333</v>
      </c>
      <c r="C209" s="3">
        <f t="shared" si="21"/>
        <v>1244.5354730633255</v>
      </c>
      <c r="D209" s="3">
        <f t="shared" si="22"/>
        <v>43904.690475650852</v>
      </c>
      <c r="E209" s="3">
        <f t="shared" si="23"/>
        <v>1548868.5437129554</v>
      </c>
    </row>
    <row r="210" spans="1:5" x14ac:dyDescent="0.3">
      <c r="A210" s="7">
        <v>222.96199999999999</v>
      </c>
      <c r="B210" s="3">
        <f t="shared" si="20"/>
        <v>35.360474333333315</v>
      </c>
      <c r="C210" s="3">
        <f t="shared" si="21"/>
        <v>1250.3631450783241</v>
      </c>
      <c r="D210" s="3">
        <f t="shared" si="22"/>
        <v>44213.433898887997</v>
      </c>
      <c r="E210" s="3">
        <f t="shared" si="23"/>
        <v>1563407.9945701582</v>
      </c>
    </row>
    <row r="211" spans="1:5" x14ac:dyDescent="0.3">
      <c r="A211" s="7">
        <v>224.036</v>
      </c>
      <c r="B211" s="3">
        <f t="shared" si="20"/>
        <v>36.434474333333327</v>
      </c>
      <c r="C211" s="3">
        <f t="shared" si="21"/>
        <v>1327.470919946325</v>
      </c>
      <c r="D211" s="3">
        <f t="shared" si="22"/>
        <v>48365.705161030761</v>
      </c>
      <c r="E211" s="3">
        <f t="shared" si="23"/>
        <v>1762179.0433031425</v>
      </c>
    </row>
    <row r="212" spans="1:5" x14ac:dyDescent="0.3">
      <c r="A212" s="7">
        <v>224.25049999999999</v>
      </c>
      <c r="B212" s="3">
        <f t="shared" si="20"/>
        <v>36.648974333333314</v>
      </c>
      <c r="C212" s="3">
        <f t="shared" si="21"/>
        <v>1343.147319685324</v>
      </c>
      <c r="D212" s="3">
        <f t="shared" si="22"/>
        <v>49224.971645032871</v>
      </c>
      <c r="E212" s="3">
        <f t="shared" si="23"/>
        <v>1804044.7223778698</v>
      </c>
    </row>
    <row r="213" spans="1:5" x14ac:dyDescent="0.3">
      <c r="A213" s="7">
        <v>224.4605</v>
      </c>
      <c r="B213" s="3">
        <f t="shared" si="20"/>
        <v>36.858974333333322</v>
      </c>
      <c r="C213" s="3">
        <f t="shared" si="21"/>
        <v>1358.5839889053245</v>
      </c>
      <c r="D213" s="3">
        <f t="shared" si="22"/>
        <v>50076.01237673896</v>
      </c>
      <c r="E213" s="3">
        <f t="shared" si="23"/>
        <v>1845750.454909903</v>
      </c>
    </row>
    <row r="214" spans="1:5" x14ac:dyDescent="0.3">
      <c r="A214" s="7">
        <v>224.863</v>
      </c>
      <c r="B214" s="3">
        <f t="shared" si="20"/>
        <v>37.261474333333325</v>
      </c>
      <c r="C214" s="3">
        <f t="shared" si="21"/>
        <v>1388.4174694936582</v>
      </c>
      <c r="D214" s="3">
        <f t="shared" si="22"/>
        <v>51734.481903489548</v>
      </c>
      <c r="E214" s="3">
        <f t="shared" si="23"/>
        <v>1927703.0695951735</v>
      </c>
    </row>
    <row r="215" spans="1:5" x14ac:dyDescent="0.3">
      <c r="A215" s="7">
        <v>224.89449999999999</v>
      </c>
      <c r="B215" s="3">
        <f t="shared" si="20"/>
        <v>37.292974333333319</v>
      </c>
      <c r="C215" s="3">
        <f t="shared" si="21"/>
        <v>1390.7659346266578</v>
      </c>
      <c r="D215" s="3">
        <f t="shared" si="22"/>
        <v>51865.798303706273</v>
      </c>
      <c r="E215" s="3">
        <f t="shared" si="23"/>
        <v>1934229.884917961</v>
      </c>
    </row>
    <row r="216" spans="1:5" x14ac:dyDescent="0.3">
      <c r="A216" s="7">
        <v>225.13800000000001</v>
      </c>
      <c r="B216" s="3">
        <f t="shared" si="20"/>
        <v>37.536474333333331</v>
      </c>
      <c r="C216" s="3">
        <f t="shared" si="21"/>
        <v>1408.9869053769919</v>
      </c>
      <c r="D216" s="3">
        <f t="shared" si="22"/>
        <v>52888.400809686216</v>
      </c>
      <c r="E216" s="3">
        <f t="shared" si="23"/>
        <v>1985244.0995238323</v>
      </c>
    </row>
    <row r="217" spans="1:5" x14ac:dyDescent="0.3">
      <c r="A217" s="7">
        <v>226.5795</v>
      </c>
      <c r="B217" s="3">
        <f t="shared" si="20"/>
        <v>38.977974333333322</v>
      </c>
      <c r="C217" s="3">
        <f t="shared" si="21"/>
        <v>1519.2824831299911</v>
      </c>
      <c r="D217" s="3">
        <f t="shared" si="22"/>
        <v>59218.553632523704</v>
      </c>
      <c r="E217" s="3">
        <f t="shared" si="23"/>
        <v>2308219.2635456314</v>
      </c>
    </row>
    <row r="218" spans="1:5" x14ac:dyDescent="0.3">
      <c r="A218" s="7">
        <v>226.79849999999999</v>
      </c>
      <c r="B218" s="3">
        <f t="shared" si="20"/>
        <v>39.196974333333316</v>
      </c>
      <c r="C218" s="3">
        <f t="shared" si="21"/>
        <v>1536.4027968879907</v>
      </c>
      <c r="D218" s="3">
        <f t="shared" si="22"/>
        <v>60222.340995280094</v>
      </c>
      <c r="E218" s="3">
        <f t="shared" si="23"/>
        <v>2360533.5542852404</v>
      </c>
    </row>
    <row r="219" spans="1:5" x14ac:dyDescent="0.3">
      <c r="A219" s="7">
        <v>227.965</v>
      </c>
      <c r="B219" s="3">
        <f t="shared" si="20"/>
        <v>40.363474333333329</v>
      </c>
      <c r="C219" s="3">
        <f t="shared" si="21"/>
        <v>1629.2100602576584</v>
      </c>
      <c r="D219" s="3">
        <f t="shared" si="22"/>
        <v>65760.578450818444</v>
      </c>
      <c r="E219" s="3">
        <f t="shared" si="23"/>
        <v>2654325.4204447628</v>
      </c>
    </row>
    <row r="220" spans="1:5" x14ac:dyDescent="0.3">
      <c r="A220" s="7">
        <v>228.39349999999999</v>
      </c>
      <c r="B220" s="3">
        <f t="shared" si="20"/>
        <v>40.791974333333314</v>
      </c>
      <c r="C220" s="3">
        <f t="shared" si="21"/>
        <v>1663.9851700113238</v>
      </c>
      <c r="D220" s="3">
        <f t="shared" si="22"/>
        <v>67877.240346149192</v>
      </c>
      <c r="E220" s="3">
        <f t="shared" si="23"/>
        <v>2768846.6460176143</v>
      </c>
    </row>
    <row r="221" spans="1:5" x14ac:dyDescent="0.3">
      <c r="A221" s="7">
        <v>228.44800000000001</v>
      </c>
      <c r="B221" s="3">
        <f t="shared" si="20"/>
        <v>40.846474333333333</v>
      </c>
      <c r="C221" s="3">
        <f t="shared" si="21"/>
        <v>1668.4344654636589</v>
      </c>
      <c r="D221" s="3">
        <f t="shared" si="22"/>
        <v>68149.665570410056</v>
      </c>
      <c r="E221" s="3">
        <f t="shared" si="23"/>
        <v>2783673.5655470053</v>
      </c>
    </row>
    <row r="222" spans="1:5" x14ac:dyDescent="0.3">
      <c r="A222" s="7">
        <v>234.334</v>
      </c>
      <c r="B222" s="3">
        <f t="shared" si="20"/>
        <v>46.732474333333329</v>
      </c>
      <c r="C222" s="3">
        <f t="shared" si="21"/>
        <v>2183.9241573156582</v>
      </c>
      <c r="D222" s="3">
        <f t="shared" si="22"/>
        <v>102060.17962770062</v>
      </c>
      <c r="E222" s="3">
        <f t="shared" si="23"/>
        <v>4769524.7249069083</v>
      </c>
    </row>
    <row r="223" spans="1:5" x14ac:dyDescent="0.3">
      <c r="A223" s="7">
        <v>234.80449999999999</v>
      </c>
      <c r="B223" s="3">
        <f t="shared" si="20"/>
        <v>47.202974333333316</v>
      </c>
      <c r="C223" s="3">
        <f t="shared" si="21"/>
        <v>2228.1207859133237</v>
      </c>
      <c r="D223" s="3">
        <f t="shared" si="22"/>
        <v>105173.92826903307</v>
      </c>
      <c r="E223" s="3">
        <f t="shared" si="23"/>
        <v>4964522.2366190078</v>
      </c>
    </row>
    <row r="224" spans="1:5" x14ac:dyDescent="0.3">
      <c r="A224" s="7">
        <v>235.25049999999999</v>
      </c>
      <c r="B224" s="3">
        <f t="shared" si="20"/>
        <v>47.648974333333314</v>
      </c>
      <c r="C224" s="3">
        <f t="shared" si="21"/>
        <v>2270.4247550186569</v>
      </c>
      <c r="D224" s="3">
        <f t="shared" si="22"/>
        <v>108183.41087764857</v>
      </c>
      <c r="E224" s="3">
        <f t="shared" si="23"/>
        <v>5154828.5682015279</v>
      </c>
    </row>
    <row r="225" spans="1:5" x14ac:dyDescent="0.3">
      <c r="A225" s="7">
        <v>235.48650000000001</v>
      </c>
      <c r="B225" s="3">
        <f t="shared" si="20"/>
        <v>47.884974333333332</v>
      </c>
      <c r="C225" s="3">
        <f t="shared" si="21"/>
        <v>2292.9707669039922</v>
      </c>
      <c r="D225" s="3">
        <f t="shared" si="22"/>
        <v>109798.84632028131</v>
      </c>
      <c r="E225" s="3">
        <f t="shared" si="23"/>
        <v>5257714.9378762823</v>
      </c>
    </row>
    <row r="226" spans="1:5" x14ac:dyDescent="0.3">
      <c r="A226" s="7">
        <v>235.93600000000001</v>
      </c>
      <c r="B226" s="3">
        <f t="shared" si="20"/>
        <v>48.334474333333333</v>
      </c>
      <c r="C226" s="3">
        <f t="shared" si="21"/>
        <v>2336.2214090796588</v>
      </c>
      <c r="D226" s="3">
        <f t="shared" si="22"/>
        <v>112920.0337341446</v>
      </c>
      <c r="E226" s="3">
        <f t="shared" si="23"/>
        <v>5457930.4722421467</v>
      </c>
    </row>
    <row r="227" spans="1:5" x14ac:dyDescent="0.3">
      <c r="A227" s="7">
        <v>236.48949999999999</v>
      </c>
      <c r="B227" s="3">
        <f t="shared" si="20"/>
        <v>48.887974333333318</v>
      </c>
      <c r="C227" s="3">
        <f t="shared" si="21"/>
        <v>2390.0340344166575</v>
      </c>
      <c r="D227" s="3">
        <f t="shared" si="22"/>
        <v>116843.92253035463</v>
      </c>
      <c r="E227" s="3">
        <f t="shared" si="23"/>
        <v>5712262.6856699642</v>
      </c>
    </row>
    <row r="228" spans="1:5" x14ac:dyDescent="0.3">
      <c r="A228" s="7">
        <v>236.55500000000001</v>
      </c>
      <c r="B228" s="3">
        <f t="shared" si="20"/>
        <v>48.953474333333332</v>
      </c>
      <c r="C228" s="3">
        <f t="shared" si="21"/>
        <v>2396.4426493043252</v>
      </c>
      <c r="D228" s="3">
        <f t="shared" si="22"/>
        <v>117314.19372402462</v>
      </c>
      <c r="E228" s="3">
        <f t="shared" si="23"/>
        <v>5742937.3714047326</v>
      </c>
    </row>
    <row r="229" spans="1:5" x14ac:dyDescent="0.3">
      <c r="A229" s="7">
        <v>238.54650000000001</v>
      </c>
      <c r="B229" s="3">
        <f t="shared" si="20"/>
        <v>50.944974333333334</v>
      </c>
      <c r="C229" s="3">
        <f t="shared" si="21"/>
        <v>2595.3904098239923</v>
      </c>
      <c r="D229" s="3">
        <f t="shared" si="22"/>
        <v>132222.09781346278</v>
      </c>
      <c r="E229" s="3">
        <f t="shared" si="23"/>
        <v>6736051.3794063507</v>
      </c>
    </row>
    <row r="230" spans="1:5" x14ac:dyDescent="0.3">
      <c r="A230" s="7">
        <v>239.73050000000001</v>
      </c>
      <c r="B230" s="3">
        <f t="shared" si="20"/>
        <v>52.128974333333332</v>
      </c>
      <c r="C230" s="3">
        <f t="shared" si="21"/>
        <v>2717.4299650453254</v>
      </c>
      <c r="D230" s="3">
        <f t="shared" si="22"/>
        <v>141656.83690047867</v>
      </c>
      <c r="E230" s="3">
        <f t="shared" si="23"/>
        <v>7384425.6149262385</v>
      </c>
    </row>
    <row r="231" spans="1:5" x14ac:dyDescent="0.3">
      <c r="A231" s="7">
        <v>239.73150000000001</v>
      </c>
      <c r="B231" s="3">
        <f t="shared" si="20"/>
        <v>52.129974333333337</v>
      </c>
      <c r="C231" s="3">
        <f t="shared" si="21"/>
        <v>2717.5342239939923</v>
      </c>
      <c r="D231" s="3">
        <f t="shared" si="22"/>
        <v>141664.98934676175</v>
      </c>
      <c r="E231" s="3">
        <f t="shared" si="23"/>
        <v>7384992.2585786302</v>
      </c>
    </row>
    <row r="232" spans="1:5" x14ac:dyDescent="0.3">
      <c r="A232" s="7">
        <v>242.232</v>
      </c>
      <c r="B232" s="3">
        <f t="shared" si="20"/>
        <v>54.630474333333325</v>
      </c>
      <c r="C232" s="3">
        <f t="shared" si="21"/>
        <v>2984.4887258849913</v>
      </c>
      <c r="D232" s="3">
        <f t="shared" si="22"/>
        <v>163044.0347375827</v>
      </c>
      <c r="E232" s="3">
        <f t="shared" si="23"/>
        <v>8907172.9549346194</v>
      </c>
    </row>
    <row r="233" spans="1:5" x14ac:dyDescent="0.3">
      <c r="A233" s="7">
        <v>242.5735</v>
      </c>
      <c r="B233" s="3">
        <f t="shared" si="20"/>
        <v>54.971974333333321</v>
      </c>
      <c r="C233" s="3">
        <f t="shared" si="21"/>
        <v>3021.9179621046574</v>
      </c>
      <c r="D233" s="3">
        <f t="shared" si="22"/>
        <v>166120.79665025615</v>
      </c>
      <c r="E233" s="3">
        <f t="shared" si="23"/>
        <v>9131988.1696907654</v>
      </c>
    </row>
    <row r="234" spans="1:5" x14ac:dyDescent="0.3">
      <c r="A234" s="7">
        <v>242.62049999999999</v>
      </c>
      <c r="B234" s="3">
        <f t="shared" si="20"/>
        <v>55.018974333333318</v>
      </c>
      <c r="C234" s="3">
        <f t="shared" si="21"/>
        <v>3027.0875366919904</v>
      </c>
      <c r="D234" s="3">
        <f t="shared" si="22"/>
        <v>166547.2514860098</v>
      </c>
      <c r="E234" s="3">
        <f t="shared" si="23"/>
        <v>9163258.9547959827</v>
      </c>
    </row>
    <row r="235" spans="1:5" x14ac:dyDescent="0.3">
      <c r="A235" s="7">
        <v>243.44</v>
      </c>
      <c r="B235" s="3">
        <f t="shared" si="20"/>
        <v>55.838474333333323</v>
      </c>
      <c r="C235" s="3">
        <f t="shared" si="21"/>
        <v>3117.9352158743245</v>
      </c>
      <c r="D235" s="3">
        <f t="shared" si="22"/>
        <v>174100.74552459456</v>
      </c>
      <c r="E235" s="3">
        <f t="shared" si="23"/>
        <v>9721520.0103892703</v>
      </c>
    </row>
    <row r="236" spans="1:5" x14ac:dyDescent="0.3">
      <c r="A236" s="7">
        <v>243.541</v>
      </c>
      <c r="B236" s="3">
        <f t="shared" si="20"/>
        <v>55.939474333333322</v>
      </c>
      <c r="C236" s="3">
        <f t="shared" si="21"/>
        <v>3129.2247886896575</v>
      </c>
      <c r="D236" s="3">
        <f t="shared" si="22"/>
        <v>175047.1897501355</v>
      </c>
      <c r="E236" s="3">
        <f t="shared" si="23"/>
        <v>9792047.778149832</v>
      </c>
    </row>
    <row r="237" spans="1:5" x14ac:dyDescent="0.3">
      <c r="A237" s="7">
        <v>244.89500000000001</v>
      </c>
      <c r="B237" s="3">
        <f t="shared" si="20"/>
        <v>57.293474333333336</v>
      </c>
      <c r="C237" s="3">
        <f t="shared" si="21"/>
        <v>3282.5422011843257</v>
      </c>
      <c r="D237" s="3">
        <f t="shared" si="22"/>
        <v>188068.24735163766</v>
      </c>
      <c r="E237" s="3">
        <f t="shared" si="23"/>
        <v>10775083.302556038</v>
      </c>
    </row>
    <row r="238" spans="1:5" x14ac:dyDescent="0.3">
      <c r="A238" s="7">
        <v>245.1875</v>
      </c>
      <c r="B238" s="3">
        <f t="shared" si="20"/>
        <v>57.585974333333326</v>
      </c>
      <c r="C238" s="3">
        <f t="shared" si="21"/>
        <v>3316.1444399193247</v>
      </c>
      <c r="D238" s="3">
        <f t="shared" si="22"/>
        <v>190963.40860282024</v>
      </c>
      <c r="E238" s="3">
        <f t="shared" si="23"/>
        <v>10996813.946407851</v>
      </c>
    </row>
    <row r="239" spans="1:5" x14ac:dyDescent="0.3">
      <c r="A239" s="7">
        <v>245.32300000000001</v>
      </c>
      <c r="B239" s="3">
        <f t="shared" si="20"/>
        <v>57.721474333333333</v>
      </c>
      <c r="C239" s="3">
        <f t="shared" si="21"/>
        <v>3331.7685992136589</v>
      </c>
      <c r="D239" s="3">
        <f t="shared" si="22"/>
        <v>192314.59568411717</v>
      </c>
      <c r="E239" s="3">
        <f t="shared" si="23"/>
        <v>11100681.998706147</v>
      </c>
    </row>
    <row r="240" spans="1:5" x14ac:dyDescent="0.3">
      <c r="A240" s="7">
        <v>250.02099999999999</v>
      </c>
      <c r="B240" s="3">
        <f t="shared" si="20"/>
        <v>62.419474333333312</v>
      </c>
      <c r="C240" s="3">
        <f t="shared" si="21"/>
        <v>3896.1907760496561</v>
      </c>
      <c r="D240" s="3">
        <f t="shared" si="22"/>
        <v>243198.18014340149</v>
      </c>
      <c r="E240" s="3">
        <f t="shared" si="23"/>
        <v>15180302.563374421</v>
      </c>
    </row>
    <row r="241" spans="1:5" x14ac:dyDescent="0.3">
      <c r="A241" s="7">
        <v>250.535</v>
      </c>
      <c r="B241" s="3">
        <f t="shared" si="20"/>
        <v>62.933474333333322</v>
      </c>
      <c r="C241" s="3">
        <f t="shared" si="21"/>
        <v>3960.622191664324</v>
      </c>
      <c r="D241" s="3">
        <f t="shared" si="22"/>
        <v>249255.71504313711</v>
      </c>
      <c r="E241" s="3">
        <f t="shared" si="23"/>
        <v>15686528.145103913</v>
      </c>
    </row>
    <row r="242" spans="1:5" x14ac:dyDescent="0.3">
      <c r="A242" s="7">
        <v>250.6035</v>
      </c>
      <c r="B242" s="3">
        <f t="shared" si="20"/>
        <v>63.001974333333322</v>
      </c>
      <c r="C242" s="3">
        <f t="shared" si="21"/>
        <v>3969.2487698979908</v>
      </c>
      <c r="D242" s="3">
        <f t="shared" si="22"/>
        <v>250070.50912372809</v>
      </c>
      <c r="E242" s="3">
        <f t="shared" si="23"/>
        <v>15754935.797336712</v>
      </c>
    </row>
    <row r="243" spans="1:5" x14ac:dyDescent="0.3">
      <c r="A243" s="7">
        <v>251.68049999999999</v>
      </c>
      <c r="B243" s="3">
        <f t="shared" si="20"/>
        <v>64.078974333333321</v>
      </c>
      <c r="C243" s="3">
        <f t="shared" si="21"/>
        <v>4106.1149516119904</v>
      </c>
      <c r="D243" s="3">
        <f t="shared" si="22"/>
        <v>263115.63459406095</v>
      </c>
      <c r="E243" s="3">
        <f t="shared" si="23"/>
        <v>16860179.995851539</v>
      </c>
    </row>
    <row r="244" spans="1:5" x14ac:dyDescent="0.3">
      <c r="A244" s="7">
        <v>253.52950000000001</v>
      </c>
      <c r="B244" s="3">
        <f t="shared" si="20"/>
        <v>65.927974333333339</v>
      </c>
      <c r="C244" s="3">
        <f t="shared" si="21"/>
        <v>4346.4977996966591</v>
      </c>
      <c r="D244" s="3">
        <f t="shared" si="22"/>
        <v>286555.79537829116</v>
      </c>
      <c r="E244" s="3">
        <f t="shared" si="23"/>
        <v>18892043.122767899</v>
      </c>
    </row>
    <row r="245" spans="1:5" x14ac:dyDescent="0.3">
      <c r="A245" s="7">
        <v>254.11099999999999</v>
      </c>
      <c r="B245" s="3">
        <f t="shared" si="20"/>
        <v>66.509474333333316</v>
      </c>
      <c r="C245" s="3">
        <f t="shared" si="21"/>
        <v>4423.5101760963234</v>
      </c>
      <c r="D245" s="3">
        <f t="shared" si="22"/>
        <v>294205.33652031719</v>
      </c>
      <c r="E245" s="3">
        <f t="shared" si="23"/>
        <v>19567442.278027728</v>
      </c>
    </row>
    <row r="246" spans="1:5" x14ac:dyDescent="0.3">
      <c r="A246" s="7">
        <v>254.53049999999999</v>
      </c>
      <c r="B246" s="3">
        <f t="shared" si="20"/>
        <v>66.928974333333315</v>
      </c>
      <c r="C246" s="3">
        <f t="shared" si="21"/>
        <v>4479.4876053119897</v>
      </c>
      <c r="D246" s="3">
        <f t="shared" si="22"/>
        <v>299807.51096241089</v>
      </c>
      <c r="E246" s="3">
        <f t="shared" si="23"/>
        <v>20065809.206143744</v>
      </c>
    </row>
    <row r="247" spans="1:5" x14ac:dyDescent="0.3">
      <c r="A247" s="7">
        <v>255.7</v>
      </c>
      <c r="B247" s="3">
        <f t="shared" si="20"/>
        <v>68.098474333333314</v>
      </c>
      <c r="C247" s="3">
        <f t="shared" si="21"/>
        <v>4637.4022065276558</v>
      </c>
      <c r="D247" s="3">
        <f t="shared" si="22"/>
        <v>315800.01513456687</v>
      </c>
      <c r="E247" s="3">
        <f t="shared" si="23"/>
        <v>21505499.225107569</v>
      </c>
    </row>
    <row r="248" spans="1:5" x14ac:dyDescent="0.3">
      <c r="A248" s="7">
        <v>256.85300000000001</v>
      </c>
      <c r="B248" s="3">
        <f t="shared" si="20"/>
        <v>69.251474333333334</v>
      </c>
      <c r="C248" s="3">
        <f t="shared" si="21"/>
        <v>4795.7666973403257</v>
      </c>
      <c r="D248" s="3">
        <f t="shared" si="22"/>
        <v>332113.91434951831</v>
      </c>
      <c r="E248" s="3">
        <f t="shared" si="23"/>
        <v>22999378.215318535</v>
      </c>
    </row>
    <row r="249" spans="1:5" x14ac:dyDescent="0.3">
      <c r="A249" s="7">
        <v>257.84899999999999</v>
      </c>
      <c r="B249" s="3">
        <f t="shared" si="20"/>
        <v>70.247474333333315</v>
      </c>
      <c r="C249" s="3">
        <f t="shared" si="21"/>
        <v>4934.7076502123227</v>
      </c>
      <c r="D249" s="3">
        <f t="shared" si="22"/>
        <v>346650.74900079367</v>
      </c>
      <c r="E249" s="3">
        <f t="shared" si="23"/>
        <v>24351339.593064025</v>
      </c>
    </row>
    <row r="250" spans="1:5" x14ac:dyDescent="0.3">
      <c r="A250" s="7">
        <v>258.68650000000002</v>
      </c>
      <c r="B250" s="3">
        <f t="shared" si="20"/>
        <v>71.084974333333349</v>
      </c>
      <c r="C250" s="3">
        <f t="shared" si="21"/>
        <v>5053.0735759706613</v>
      </c>
      <c r="D250" s="3">
        <f t="shared" si="22"/>
        <v>359197.60545231943</v>
      </c>
      <c r="E250" s="3">
        <f t="shared" si="23"/>
        <v>25533552.564172927</v>
      </c>
    </row>
    <row r="251" spans="1:5" x14ac:dyDescent="0.3">
      <c r="A251" s="7">
        <v>260.1585</v>
      </c>
      <c r="B251" s="3">
        <f t="shared" si="20"/>
        <v>72.556974333333329</v>
      </c>
      <c r="C251" s="3">
        <f t="shared" si="21"/>
        <v>5264.5145244079913</v>
      </c>
      <c r="D251" s="3">
        <f t="shared" si="22"/>
        <v>381977.24522493116</v>
      </c>
      <c r="E251" s="3">
        <f t="shared" si="23"/>
        <v>27715113.177702699</v>
      </c>
    </row>
    <row r="252" spans="1:5" x14ac:dyDescent="0.3">
      <c r="A252" s="7">
        <v>260.18349999999998</v>
      </c>
      <c r="B252" s="3">
        <f t="shared" si="20"/>
        <v>72.581974333333307</v>
      </c>
      <c r="C252" s="3">
        <f t="shared" si="21"/>
        <v>5268.1429981246547</v>
      </c>
      <c r="D252" s="3">
        <f t="shared" si="22"/>
        <v>382372.21987421328</v>
      </c>
      <c r="E252" s="3">
        <f t="shared" si="23"/>
        <v>27753330.648689825</v>
      </c>
    </row>
    <row r="253" spans="1:5" x14ac:dyDescent="0.3">
      <c r="A253" s="7">
        <v>260.19549999999998</v>
      </c>
      <c r="B253" s="3">
        <f t="shared" si="20"/>
        <v>72.593974333333307</v>
      </c>
      <c r="C253" s="3">
        <f t="shared" si="21"/>
        <v>5269.8851095086548</v>
      </c>
      <c r="D253" s="3">
        <f t="shared" si="22"/>
        <v>382561.90437928669</v>
      </c>
      <c r="E253" s="3">
        <f t="shared" si="23"/>
        <v>27771689.067421045</v>
      </c>
    </row>
    <row r="254" spans="1:5" x14ac:dyDescent="0.3">
      <c r="A254" s="7">
        <v>261.83199999999999</v>
      </c>
      <c r="B254" s="3">
        <f t="shared" si="20"/>
        <v>74.230474333333319</v>
      </c>
      <c r="C254" s="3">
        <f t="shared" si="21"/>
        <v>5510.1633197516567</v>
      </c>
      <c r="D254" s="3">
        <f t="shared" si="22"/>
        <v>409022.03687930008</v>
      </c>
      <c r="E254" s="3">
        <f t="shared" si="23"/>
        <v>30361899.810336597</v>
      </c>
    </row>
    <row r="255" spans="1:5" x14ac:dyDescent="0.3">
      <c r="A255" s="7">
        <v>266.95249999999999</v>
      </c>
      <c r="B255" s="3">
        <f t="shared" si="20"/>
        <v>79.350974333333312</v>
      </c>
      <c r="C255" s="3">
        <f t="shared" si="21"/>
        <v>6296.5771276493224</v>
      </c>
      <c r="D255" s="3">
        <f t="shared" si="22"/>
        <v>499639.53004395496</v>
      </c>
      <c r="E255" s="3">
        <f t="shared" si="23"/>
        <v>39646883.524436593</v>
      </c>
    </row>
    <row r="256" spans="1:5" x14ac:dyDescent="0.3">
      <c r="A256" s="7">
        <v>267.94450000000001</v>
      </c>
      <c r="B256" s="3">
        <f t="shared" si="20"/>
        <v>80.342974333333331</v>
      </c>
      <c r="C256" s="3">
        <f t="shared" si="21"/>
        <v>6454.9935247266585</v>
      </c>
      <c r="D256" s="3">
        <f t="shared" si="22"/>
        <v>518613.37907894677</v>
      </c>
      <c r="E256" s="3">
        <f t="shared" si="23"/>
        <v>41666941.404263094</v>
      </c>
    </row>
    <row r="257" spans="1:5" x14ac:dyDescent="0.3">
      <c r="A257" s="7">
        <v>268.20800000000003</v>
      </c>
      <c r="B257" s="3">
        <f t="shared" si="20"/>
        <v>80.606474333333352</v>
      </c>
      <c r="C257" s="3">
        <f t="shared" si="21"/>
        <v>6497.4037044503284</v>
      </c>
      <c r="D257" s="3">
        <f t="shared" si="22"/>
        <v>523732.80493608041</v>
      </c>
      <c r="E257" s="3">
        <f t="shared" si="23"/>
        <v>42216254.898604847</v>
      </c>
    </row>
    <row r="258" spans="1:5" x14ac:dyDescent="0.3">
      <c r="A258" s="7">
        <v>268.59399999999999</v>
      </c>
      <c r="B258" s="3">
        <f t="shared" si="20"/>
        <v>80.99247433333332</v>
      </c>
      <c r="C258" s="3">
        <f t="shared" si="21"/>
        <v>6559.7808986356567</v>
      </c>
      <c r="D258" s="3">
        <f t="shared" si="22"/>
        <v>531292.88606503862</v>
      </c>
      <c r="E258" s="3">
        <f t="shared" si="23"/>
        <v>43030725.438105226</v>
      </c>
    </row>
    <row r="259" spans="1:5" x14ac:dyDescent="0.3">
      <c r="A259" s="7">
        <v>271.173</v>
      </c>
      <c r="B259" s="3">
        <f t="shared" ref="B259:B301" si="24">A259-$J$2</f>
        <v>83.571474333333327</v>
      </c>
      <c r="C259" s="3">
        <f t="shared" ref="C259:C301" si="25">B259*B259</f>
        <v>6984.1913222469911</v>
      </c>
      <c r="D259" s="3">
        <f t="shared" ref="D259:D301" si="26">POWER(B259, 3)</f>
        <v>583679.16582625383</v>
      </c>
      <c r="E259" s="3">
        <f t="shared" ref="E259:E301" si="27">POWER(B259,4)</f>
        <v>48778928.425750174</v>
      </c>
    </row>
    <row r="260" spans="1:5" x14ac:dyDescent="0.3">
      <c r="A260" s="7">
        <v>271.18599999999998</v>
      </c>
      <c r="B260" s="3">
        <f t="shared" si="24"/>
        <v>83.584474333333304</v>
      </c>
      <c r="C260" s="3">
        <f t="shared" si="25"/>
        <v>6986.3643495796541</v>
      </c>
      <c r="D260" s="3">
        <f t="shared" si="26"/>
        <v>583951.59166075545</v>
      </c>
      <c r="E260" s="3">
        <f t="shared" si="27"/>
        <v>48809286.825077541</v>
      </c>
    </row>
    <row r="261" spans="1:5" x14ac:dyDescent="0.3">
      <c r="A261" s="7">
        <v>271.31299999999999</v>
      </c>
      <c r="B261" s="3">
        <f t="shared" si="24"/>
        <v>83.711474333333314</v>
      </c>
      <c r="C261" s="3">
        <f t="shared" si="25"/>
        <v>7007.6109350603219</v>
      </c>
      <c r="D261" s="3">
        <f t="shared" si="26"/>
        <v>586617.44292828802</v>
      </c>
      <c r="E261" s="3">
        <f t="shared" si="27"/>
        <v>49106611.017177001</v>
      </c>
    </row>
    <row r="262" spans="1:5" x14ac:dyDescent="0.3">
      <c r="A262" s="7">
        <v>271.512</v>
      </c>
      <c r="B262" s="3">
        <f t="shared" si="24"/>
        <v>83.910474333333326</v>
      </c>
      <c r="C262" s="3">
        <f t="shared" si="25"/>
        <v>7040.9677028449905</v>
      </c>
      <c r="D262" s="3">
        <f t="shared" si="26"/>
        <v>590810.93971140345</v>
      </c>
      <c r="E262" s="3">
        <f t="shared" si="27"/>
        <v>49575226.192506261</v>
      </c>
    </row>
    <row r="263" spans="1:5" x14ac:dyDescent="0.3">
      <c r="A263" s="7">
        <v>272.02100000000002</v>
      </c>
      <c r="B263" s="3">
        <f t="shared" si="24"/>
        <v>84.419474333333341</v>
      </c>
      <c r="C263" s="3">
        <f t="shared" si="25"/>
        <v>7126.6476467163266</v>
      </c>
      <c r="D263" s="3">
        <f t="shared" si="26"/>
        <v>601627.84809467942</v>
      </c>
      <c r="E263" s="3">
        <f t="shared" si="27"/>
        <v>50789106.680447355</v>
      </c>
    </row>
    <row r="264" spans="1:5" x14ac:dyDescent="0.3">
      <c r="A264" s="7">
        <v>276.80349999999999</v>
      </c>
      <c r="B264" s="3">
        <f t="shared" si="24"/>
        <v>89.201974333333311</v>
      </c>
      <c r="C264" s="3">
        <f t="shared" si="25"/>
        <v>7956.9922249646552</v>
      </c>
      <c r="D264" s="3">
        <f t="shared" si="26"/>
        <v>709779.41622182983</v>
      </c>
      <c r="E264" s="3">
        <f t="shared" si="27"/>
        <v>63313725.268147975</v>
      </c>
    </row>
    <row r="265" spans="1:5" x14ac:dyDescent="0.3">
      <c r="A265" s="7">
        <v>279.92349999999999</v>
      </c>
      <c r="B265" s="3">
        <f t="shared" si="24"/>
        <v>92.321974333333316</v>
      </c>
      <c r="C265" s="3">
        <f t="shared" si="25"/>
        <v>8523.3469448046562</v>
      </c>
      <c r="D265" s="3">
        <f t="shared" si="26"/>
        <v>786892.21787235036</v>
      </c>
      <c r="E265" s="3">
        <f t="shared" si="27"/>
        <v>72647443.141510874</v>
      </c>
    </row>
    <row r="266" spans="1:5" x14ac:dyDescent="0.3">
      <c r="A266" s="7">
        <v>283.13200000000001</v>
      </c>
      <c r="B266" s="3">
        <f t="shared" si="24"/>
        <v>95.530474333333331</v>
      </c>
      <c r="C266" s="3">
        <f t="shared" si="25"/>
        <v>9126.0715263516577</v>
      </c>
      <c r="D266" s="3">
        <f t="shared" si="26"/>
        <v>871817.94171230111</v>
      </c>
      <c r="E266" s="3">
        <f t="shared" si="27"/>
        <v>83285181.50408648</v>
      </c>
    </row>
    <row r="267" spans="1:5" x14ac:dyDescent="0.3">
      <c r="A267" s="7">
        <v>283.73450000000003</v>
      </c>
      <c r="B267" s="3">
        <f t="shared" si="24"/>
        <v>96.132974333333351</v>
      </c>
      <c r="C267" s="3">
        <f t="shared" si="25"/>
        <v>9241.5487541733291</v>
      </c>
      <c r="D267" s="3">
        <f t="shared" si="26"/>
        <v>888417.56918519351</v>
      </c>
      <c r="E267" s="3">
        <f t="shared" si="27"/>
        <v>85406223.375762612</v>
      </c>
    </row>
    <row r="268" spans="1:5" x14ac:dyDescent="0.3">
      <c r="A268" s="7">
        <v>284.322</v>
      </c>
      <c r="B268" s="3">
        <f t="shared" si="24"/>
        <v>96.720474333333328</v>
      </c>
      <c r="C268" s="3">
        <f t="shared" si="25"/>
        <v>9354.8501552649905</v>
      </c>
      <c r="D268" s="3">
        <f t="shared" si="26"/>
        <v>904805.54433448683</v>
      </c>
      <c r="E268" s="3">
        <f t="shared" si="27"/>
        <v>87513221.427461416</v>
      </c>
    </row>
    <row r="269" spans="1:5" x14ac:dyDescent="0.3">
      <c r="A269" s="7">
        <v>291.33499999999998</v>
      </c>
      <c r="B269" s="3">
        <f t="shared" si="24"/>
        <v>103.73347433333331</v>
      </c>
      <c r="C269" s="3">
        <f t="shared" si="25"/>
        <v>10760.63369726432</v>
      </c>
      <c r="D269" s="3">
        <f t="shared" si="26"/>
        <v>1116237.9194455699</v>
      </c>
      <c r="E269" s="3">
        <f t="shared" si="27"/>
        <v>115791237.5667004</v>
      </c>
    </row>
    <row r="270" spans="1:5" x14ac:dyDescent="0.3">
      <c r="A270" s="7">
        <v>293.8845</v>
      </c>
      <c r="B270" s="3">
        <f t="shared" si="24"/>
        <v>106.28297433333333</v>
      </c>
      <c r="C270" s="3">
        <f t="shared" si="25"/>
        <v>11296.070633139991</v>
      </c>
      <c r="D270" s="3">
        <f t="shared" si="26"/>
        <v>1200579.9851695381</v>
      </c>
      <c r="E270" s="3">
        <f t="shared" si="27"/>
        <v>127601211.7488877</v>
      </c>
    </row>
    <row r="271" spans="1:5" x14ac:dyDescent="0.3">
      <c r="A271" s="7">
        <v>295.05399999999997</v>
      </c>
      <c r="B271" s="3">
        <f t="shared" si="24"/>
        <v>107.4524743333333</v>
      </c>
      <c r="C271" s="3">
        <f t="shared" si="25"/>
        <v>11546.034240355651</v>
      </c>
      <c r="D271" s="3">
        <f t="shared" si="26"/>
        <v>1240649.947863603</v>
      </c>
      <c r="E271" s="3">
        <f t="shared" si="27"/>
        <v>133310906.6794651</v>
      </c>
    </row>
    <row r="272" spans="1:5" x14ac:dyDescent="0.3">
      <c r="A272" s="7">
        <v>297.45850000000002</v>
      </c>
      <c r="B272" s="3">
        <f t="shared" si="24"/>
        <v>109.85697433333334</v>
      </c>
      <c r="C272" s="3">
        <f t="shared" si="25"/>
        <v>12068.554809674661</v>
      </c>
      <c r="D272" s="3">
        <f t="shared" si="26"/>
        <v>1325814.9159668558</v>
      </c>
      <c r="E272" s="3">
        <f t="shared" si="27"/>
        <v>145650015.19412139</v>
      </c>
    </row>
    <row r="273" spans="1:5" x14ac:dyDescent="0.3">
      <c r="A273" s="7">
        <v>297.79000000000002</v>
      </c>
      <c r="B273" s="3">
        <f t="shared" si="24"/>
        <v>110.18847433333335</v>
      </c>
      <c r="C273" s="3">
        <f t="shared" si="25"/>
        <v>12141.499875907661</v>
      </c>
      <c r="D273" s="3">
        <f t="shared" si="26"/>
        <v>1337853.3474446214</v>
      </c>
      <c r="E273" s="3">
        <f t="shared" si="27"/>
        <v>147416019.23666573</v>
      </c>
    </row>
    <row r="274" spans="1:5" x14ac:dyDescent="0.3">
      <c r="A274" s="7">
        <v>297.95</v>
      </c>
      <c r="B274" s="3">
        <f t="shared" si="24"/>
        <v>110.34847433333331</v>
      </c>
      <c r="C274" s="3">
        <f t="shared" si="25"/>
        <v>12176.785787694322</v>
      </c>
      <c r="D274" s="3">
        <f t="shared" si="26"/>
        <v>1343689.7339558848</v>
      </c>
      <c r="E274" s="3">
        <f t="shared" si="27"/>
        <v>148274112.11939442</v>
      </c>
    </row>
    <row r="275" spans="1:5" x14ac:dyDescent="0.3">
      <c r="A275" s="7">
        <v>298.09649999999999</v>
      </c>
      <c r="B275" s="3">
        <f t="shared" si="24"/>
        <v>110.49497433333332</v>
      </c>
      <c r="C275" s="3">
        <f t="shared" si="25"/>
        <v>12209.139352923989</v>
      </c>
      <c r="D275" s="3">
        <f t="shared" si="26"/>
        <v>1349048.5394334258</v>
      </c>
      <c r="E275" s="3">
        <f t="shared" si="27"/>
        <v>149063083.73911718</v>
      </c>
    </row>
    <row r="276" spans="1:5" x14ac:dyDescent="0.3">
      <c r="A276" s="7">
        <v>298.3845</v>
      </c>
      <c r="B276" s="3">
        <f t="shared" si="24"/>
        <v>110.78297433333333</v>
      </c>
      <c r="C276" s="3">
        <f t="shared" si="25"/>
        <v>12272.867402139991</v>
      </c>
      <c r="D276" s="3">
        <f t="shared" si="26"/>
        <v>1359624.754407678</v>
      </c>
      <c r="E276" s="3">
        <f t="shared" si="27"/>
        <v>150623274.27051041</v>
      </c>
    </row>
    <row r="277" spans="1:5" x14ac:dyDescent="0.3">
      <c r="A277" s="7">
        <v>298.87299999999999</v>
      </c>
      <c r="B277" s="3">
        <f t="shared" si="24"/>
        <v>111.27147433333332</v>
      </c>
      <c r="C277" s="3">
        <f t="shared" si="25"/>
        <v>12381.341000313654</v>
      </c>
      <c r="D277" s="3">
        <f t="shared" si="26"/>
        <v>1377690.0673286482</v>
      </c>
      <c r="E277" s="3">
        <f t="shared" si="27"/>
        <v>153297604.96604791</v>
      </c>
    </row>
    <row r="278" spans="1:5" x14ac:dyDescent="0.3">
      <c r="A278" s="7">
        <v>299.82100000000003</v>
      </c>
      <c r="B278" s="3">
        <f t="shared" si="24"/>
        <v>112.21947433333335</v>
      </c>
      <c r="C278" s="3">
        <f t="shared" si="25"/>
        <v>12593.210419649662</v>
      </c>
      <c r="D278" s="3">
        <f t="shared" si="26"/>
        <v>1413203.4534621413</v>
      </c>
      <c r="E278" s="3">
        <f t="shared" si="27"/>
        <v>158588948.67357281</v>
      </c>
    </row>
    <row r="279" spans="1:5" x14ac:dyDescent="0.3">
      <c r="A279" s="7">
        <v>302.36250000000001</v>
      </c>
      <c r="B279" s="3">
        <f t="shared" si="24"/>
        <v>114.76097433333334</v>
      </c>
      <c r="C279" s="3">
        <f t="shared" si="25"/>
        <v>13170.081229935993</v>
      </c>
      <c r="D279" s="3">
        <f t="shared" si="26"/>
        <v>1511411.3539965996</v>
      </c>
      <c r="E279" s="3">
        <f t="shared" si="27"/>
        <v>173451039.60311237</v>
      </c>
    </row>
    <row r="280" spans="1:5" x14ac:dyDescent="0.3">
      <c r="A280" s="7">
        <v>309.89299999999997</v>
      </c>
      <c r="B280" s="3">
        <f t="shared" si="24"/>
        <v>122.2914743333333</v>
      </c>
      <c r="C280" s="3">
        <f t="shared" si="25"/>
        <v>14955.204694620317</v>
      </c>
      <c r="D280" s="3">
        <f t="shared" si="26"/>
        <v>1828894.0310619061</v>
      </c>
      <c r="E280" s="3">
        <f t="shared" si="27"/>
        <v>223658147.45799357</v>
      </c>
    </row>
    <row r="281" spans="1:5" x14ac:dyDescent="0.3">
      <c r="A281" s="7">
        <v>313.41199999999998</v>
      </c>
      <c r="B281" s="3">
        <f t="shared" si="24"/>
        <v>125.8104743333333</v>
      </c>
      <c r="C281" s="3">
        <f t="shared" si="25"/>
        <v>15828.275451978318</v>
      </c>
      <c r="D281" s="3">
        <f t="shared" si="26"/>
        <v>1991362.8424920477</v>
      </c>
      <c r="E281" s="3">
        <f t="shared" si="27"/>
        <v>250534303.78369942</v>
      </c>
    </row>
    <row r="282" spans="1:5" x14ac:dyDescent="0.3">
      <c r="A282" s="7">
        <v>315.47550000000001</v>
      </c>
      <c r="B282" s="3">
        <f t="shared" si="24"/>
        <v>127.87397433333334</v>
      </c>
      <c r="C282" s="3">
        <f t="shared" si="25"/>
        <v>16351.753311801993</v>
      </c>
      <c r="D282" s="3">
        <f t="shared" si="26"/>
        <v>2090963.6832983664</v>
      </c>
      <c r="E282" s="3">
        <f t="shared" si="27"/>
        <v>267379836.37002745</v>
      </c>
    </row>
    <row r="283" spans="1:5" x14ac:dyDescent="0.3">
      <c r="A283" s="7">
        <v>316.94600000000003</v>
      </c>
      <c r="B283" s="3">
        <f t="shared" si="24"/>
        <v>129.34447433333335</v>
      </c>
      <c r="C283" s="3">
        <f t="shared" si="25"/>
        <v>16729.993040566329</v>
      </c>
      <c r="D283" s="3">
        <f t="shared" si="26"/>
        <v>2163932.155432377</v>
      </c>
      <c r="E283" s="3">
        <f t="shared" si="27"/>
        <v>279892667.13739783</v>
      </c>
    </row>
    <row r="284" spans="1:5" x14ac:dyDescent="0.3">
      <c r="A284" s="7">
        <v>322.13350000000003</v>
      </c>
      <c r="B284" s="3">
        <f t="shared" si="24"/>
        <v>134.53197433333335</v>
      </c>
      <c r="C284" s="3">
        <f t="shared" si="25"/>
        <v>18098.852118024664</v>
      </c>
      <c r="D284" s="3">
        <f t="shared" si="26"/>
        <v>2434874.30860489</v>
      </c>
      <c r="E284" s="3">
        <f t="shared" si="27"/>
        <v>327568447.99012589</v>
      </c>
    </row>
    <row r="285" spans="1:5" x14ac:dyDescent="0.3">
      <c r="A285" s="7">
        <v>324.375</v>
      </c>
      <c r="B285" s="3">
        <f t="shared" si="24"/>
        <v>136.77347433333333</v>
      </c>
      <c r="C285" s="3">
        <f t="shared" si="25"/>
        <v>18706.983281210989</v>
      </c>
      <c r="D285" s="3">
        <f t="shared" si="26"/>
        <v>2558619.097666807</v>
      </c>
      <c r="E285" s="3">
        <f t="shared" si="27"/>
        <v>349951223.48350745</v>
      </c>
    </row>
    <row r="286" spans="1:5" x14ac:dyDescent="0.3">
      <c r="A286" s="7">
        <v>325.16000000000003</v>
      </c>
      <c r="B286" s="3">
        <f t="shared" si="24"/>
        <v>137.55847433333335</v>
      </c>
      <c r="C286" s="3">
        <f t="shared" si="25"/>
        <v>18922.333860914328</v>
      </c>
      <c r="D286" s="3">
        <f t="shared" si="26"/>
        <v>2602927.3767333482</v>
      </c>
      <c r="E286" s="3">
        <f t="shared" si="27"/>
        <v>358054718.74390495</v>
      </c>
    </row>
    <row r="287" spans="1:5" x14ac:dyDescent="0.3">
      <c r="A287" s="7">
        <v>329.80599999999998</v>
      </c>
      <c r="B287" s="3">
        <f t="shared" si="24"/>
        <v>142.20447433333331</v>
      </c>
      <c r="C287" s="3">
        <f t="shared" si="25"/>
        <v>20222.112520419651</v>
      </c>
      <c r="D287" s="3">
        <f t="shared" si="26"/>
        <v>2875674.8808757942</v>
      </c>
      <c r="E287" s="3">
        <f t="shared" si="27"/>
        <v>408933834.78851318</v>
      </c>
    </row>
    <row r="288" spans="1:5" x14ac:dyDescent="0.3">
      <c r="A288" s="7">
        <v>335.62650000000002</v>
      </c>
      <c r="B288" s="3">
        <f t="shared" si="24"/>
        <v>148.02497433333335</v>
      </c>
      <c r="C288" s="3">
        <f t="shared" si="25"/>
        <v>21911.393026383997</v>
      </c>
      <c r="D288" s="3">
        <f t="shared" si="26"/>
        <v>3243433.3903380707</v>
      </c>
      <c r="E288" s="3">
        <f t="shared" si="27"/>
        <v>480109144.35666925</v>
      </c>
    </row>
    <row r="289" spans="1:5" x14ac:dyDescent="0.3">
      <c r="A289" s="7">
        <v>347.29199999999997</v>
      </c>
      <c r="B289" s="3">
        <f t="shared" si="24"/>
        <v>159.6904743333333</v>
      </c>
      <c r="C289" s="3">
        <f t="shared" si="25"/>
        <v>25501.047592804982</v>
      </c>
      <c r="D289" s="3">
        <f t="shared" si="26"/>
        <v>4072274.386091935</v>
      </c>
      <c r="E289" s="3">
        <f t="shared" si="27"/>
        <v>650303428.33050478</v>
      </c>
    </row>
    <row r="290" spans="1:5" x14ac:dyDescent="0.3">
      <c r="A290" s="7">
        <v>351.15449999999998</v>
      </c>
      <c r="B290" s="3">
        <f t="shared" si="24"/>
        <v>163.55297433333331</v>
      </c>
      <c r="C290" s="3">
        <f t="shared" si="25"/>
        <v>26749.575413279985</v>
      </c>
      <c r="D290" s="3">
        <f t="shared" si="26"/>
        <v>4374972.6209957451</v>
      </c>
      <c r="E290" s="3">
        <f t="shared" si="27"/>
        <v>715539784.79075313</v>
      </c>
    </row>
    <row r="291" spans="1:5" x14ac:dyDescent="0.3">
      <c r="A291" s="7">
        <v>354.14</v>
      </c>
      <c r="B291" s="3">
        <f t="shared" si="24"/>
        <v>166.53847433333331</v>
      </c>
      <c r="C291" s="3">
        <f t="shared" si="25"/>
        <v>27735.063433274318</v>
      </c>
      <c r="D291" s="3">
        <f t="shared" si="26"/>
        <v>4618955.1497157263</v>
      </c>
      <c r="E291" s="3">
        <f t="shared" si="27"/>
        <v>769233743.64775014</v>
      </c>
    </row>
    <row r="292" spans="1:5" x14ac:dyDescent="0.3">
      <c r="A292" s="7">
        <v>359.44850000000002</v>
      </c>
      <c r="B292" s="3">
        <f t="shared" si="24"/>
        <v>171.84697433333335</v>
      </c>
      <c r="C292" s="3">
        <f t="shared" si="25"/>
        <v>29531.38258752133</v>
      </c>
      <c r="D292" s="3">
        <f t="shared" si="26"/>
        <v>5074878.7455456257</v>
      </c>
      <c r="E292" s="3">
        <f t="shared" si="27"/>
        <v>872102557.53055799</v>
      </c>
    </row>
    <row r="293" spans="1:5" x14ac:dyDescent="0.3">
      <c r="A293" s="7">
        <v>380.19900000000001</v>
      </c>
      <c r="B293" s="3">
        <f t="shared" si="24"/>
        <v>192.59747433333334</v>
      </c>
      <c r="C293" s="3">
        <f t="shared" si="25"/>
        <v>37093.787119578992</v>
      </c>
      <c r="D293" s="3">
        <f t="shared" si="26"/>
        <v>7144169.7126892461</v>
      </c>
      <c r="E293" s="3">
        <f t="shared" si="27"/>
        <v>1375949042.8726444</v>
      </c>
    </row>
    <row r="294" spans="1:5" x14ac:dyDescent="0.3">
      <c r="A294" s="7">
        <v>387.69400000000002</v>
      </c>
      <c r="B294" s="3">
        <f t="shared" si="24"/>
        <v>200.09247433333334</v>
      </c>
      <c r="C294" s="3">
        <f t="shared" si="25"/>
        <v>40036.998284835659</v>
      </c>
      <c r="D294" s="3">
        <f t="shared" si="26"/>
        <v>8011102.0516921906</v>
      </c>
      <c r="E294" s="3">
        <f t="shared" si="27"/>
        <v>1602961231.6599336</v>
      </c>
    </row>
    <row r="295" spans="1:5" x14ac:dyDescent="0.3">
      <c r="A295" s="7">
        <v>393.142</v>
      </c>
      <c r="B295" s="3">
        <f t="shared" si="24"/>
        <v>205.54047433333332</v>
      </c>
      <c r="C295" s="3">
        <f t="shared" si="25"/>
        <v>42246.886589171656</v>
      </c>
      <c r="D295" s="3">
        <f t="shared" si="26"/>
        <v>8683445.1086448804</v>
      </c>
      <c r="E295" s="3">
        <f t="shared" si="27"/>
        <v>1784799426.4783318</v>
      </c>
    </row>
    <row r="296" spans="1:5" x14ac:dyDescent="0.3">
      <c r="A296" s="7">
        <v>405.36799999999999</v>
      </c>
      <c r="B296" s="3">
        <f t="shared" si="24"/>
        <v>217.76647433333332</v>
      </c>
      <c r="C296" s="3">
        <f t="shared" si="25"/>
        <v>47422.237343570319</v>
      </c>
      <c r="D296" s="3">
        <f t="shared" si="26"/>
        <v>10326973.431307847</v>
      </c>
      <c r="E296" s="3">
        <f t="shared" si="27"/>
        <v>2248868594.6699152</v>
      </c>
    </row>
    <row r="297" spans="1:5" x14ac:dyDescent="0.3">
      <c r="A297" s="7">
        <v>405.85149999999999</v>
      </c>
      <c r="B297" s="3">
        <f t="shared" si="24"/>
        <v>218.24997433333331</v>
      </c>
      <c r="C297" s="3">
        <f t="shared" si="25"/>
        <v>47633.051296500649</v>
      </c>
      <c r="D297" s="3">
        <f t="shared" si="26"/>
        <v>10395912.222879617</v>
      </c>
      <c r="E297" s="3">
        <f t="shared" si="27"/>
        <v>2268907575.815062</v>
      </c>
    </row>
    <row r="298" spans="1:5" x14ac:dyDescent="0.3">
      <c r="A298" s="7">
        <v>481.86950000000002</v>
      </c>
      <c r="B298" s="3">
        <f t="shared" si="24"/>
        <v>294.26797433333331</v>
      </c>
      <c r="C298" s="3">
        <f t="shared" si="25"/>
        <v>86593.640718243318</v>
      </c>
      <c r="D298" s="3">
        <f t="shared" si="26"/>
        <v>25481735.244305912</v>
      </c>
      <c r="E298" s="3">
        <f t="shared" si="27"/>
        <v>7498458612.8402071</v>
      </c>
    </row>
    <row r="299" spans="1:5" x14ac:dyDescent="0.3">
      <c r="A299" s="7">
        <v>530.50400000000002</v>
      </c>
      <c r="B299" s="3">
        <f t="shared" si="24"/>
        <v>342.90247433333332</v>
      </c>
      <c r="C299" s="3">
        <f t="shared" si="25"/>
        <v>117582.10690392231</v>
      </c>
      <c r="D299" s="3">
        <f t="shared" si="26"/>
        <v>40319195.394681476</v>
      </c>
      <c r="E299" s="3">
        <f t="shared" si="27"/>
        <v>13825551863.965414</v>
      </c>
    </row>
    <row r="300" spans="1:5" x14ac:dyDescent="0.3">
      <c r="A300" s="7">
        <v>567.58500000000004</v>
      </c>
      <c r="B300" s="3">
        <f t="shared" si="24"/>
        <v>379.98347433333333</v>
      </c>
      <c r="C300" s="3">
        <f t="shared" si="25"/>
        <v>144387.44076643098</v>
      </c>
      <c r="D300" s="3">
        <f t="shared" si="26"/>
        <v>54864841.392526813</v>
      </c>
      <c r="E300" s="3">
        <f t="shared" si="27"/>
        <v>20847733051.079617</v>
      </c>
    </row>
    <row r="301" spans="1:5" x14ac:dyDescent="0.3">
      <c r="A301" s="7">
        <v>619.73199999999997</v>
      </c>
      <c r="B301" s="3">
        <f t="shared" si="24"/>
        <v>432.13047433333327</v>
      </c>
      <c r="C301" s="3">
        <f t="shared" si="25"/>
        <v>186736.74684755161</v>
      </c>
      <c r="D301" s="3">
        <f t="shared" si="26"/>
        <v>80694638.990696058</v>
      </c>
      <c r="E301" s="3">
        <f t="shared" si="27"/>
        <v>34870612623.206573</v>
      </c>
    </row>
    <row r="302" spans="1:5" x14ac:dyDescent="0.3">
      <c r="A302" s="45"/>
      <c r="B302" s="7"/>
      <c r="C302" s="7"/>
      <c r="D302" s="7"/>
      <c r="E302" s="7"/>
    </row>
    <row r="303" spans="1:5" x14ac:dyDescent="0.3">
      <c r="A303" s="45"/>
    </row>
    <row r="304" spans="1:5" x14ac:dyDescent="0.3">
      <c r="A304" s="45"/>
    </row>
    <row r="305" spans="1:1" x14ac:dyDescent="0.3">
      <c r="A305" s="45"/>
    </row>
    <row r="306" spans="1:1" x14ac:dyDescent="0.3">
      <c r="A306" s="45"/>
    </row>
    <row r="307" spans="1:1" x14ac:dyDescent="0.3">
      <c r="A307" s="45"/>
    </row>
    <row r="308" spans="1:1" x14ac:dyDescent="0.3">
      <c r="A308" s="45"/>
    </row>
    <row r="309" spans="1:1" x14ac:dyDescent="0.3">
      <c r="A309" s="45"/>
    </row>
    <row r="310" spans="1:1" x14ac:dyDescent="0.3">
      <c r="A310" s="45"/>
    </row>
    <row r="311" spans="1:1" x14ac:dyDescent="0.3">
      <c r="A311" s="45"/>
    </row>
    <row r="312" spans="1:1" x14ac:dyDescent="0.3">
      <c r="A312" s="45"/>
    </row>
    <row r="313" spans="1:1" x14ac:dyDescent="0.3">
      <c r="A313" s="45"/>
    </row>
    <row r="314" spans="1:1" x14ac:dyDescent="0.3">
      <c r="A314" s="45"/>
    </row>
    <row r="315" spans="1:1" x14ac:dyDescent="0.3">
      <c r="A315" s="45"/>
    </row>
    <row r="316" spans="1:1" x14ac:dyDescent="0.3">
      <c r="A316" s="45"/>
    </row>
    <row r="317" spans="1:1" x14ac:dyDescent="0.3">
      <c r="A317" s="45"/>
    </row>
    <row r="318" spans="1:1" x14ac:dyDescent="0.3">
      <c r="A318" s="45"/>
    </row>
    <row r="319" spans="1:1" x14ac:dyDescent="0.3">
      <c r="A319" s="45"/>
    </row>
    <row r="320" spans="1:1" x14ac:dyDescent="0.3">
      <c r="A320" s="45"/>
    </row>
    <row r="321" spans="1:1" x14ac:dyDescent="0.3">
      <c r="A321" s="45"/>
    </row>
    <row r="322" spans="1:1" x14ac:dyDescent="0.3">
      <c r="A322" s="45"/>
    </row>
    <row r="323" spans="1:1" x14ac:dyDescent="0.3">
      <c r="A323" s="45"/>
    </row>
    <row r="324" spans="1:1" x14ac:dyDescent="0.3">
      <c r="A324" s="45"/>
    </row>
    <row r="325" spans="1:1" x14ac:dyDescent="0.3">
      <c r="A325" s="45"/>
    </row>
    <row r="326" spans="1:1" x14ac:dyDescent="0.3">
      <c r="A326" s="45"/>
    </row>
    <row r="327" spans="1:1" x14ac:dyDescent="0.3">
      <c r="A327" s="45"/>
    </row>
    <row r="328" spans="1:1" x14ac:dyDescent="0.3">
      <c r="A328" s="45"/>
    </row>
    <row r="329" spans="1:1" x14ac:dyDescent="0.3">
      <c r="A329" s="45"/>
    </row>
    <row r="330" spans="1:1" x14ac:dyDescent="0.3">
      <c r="A330" s="45"/>
    </row>
    <row r="331" spans="1:1" x14ac:dyDescent="0.3">
      <c r="A331" s="45"/>
    </row>
    <row r="332" spans="1:1" x14ac:dyDescent="0.3">
      <c r="A332" s="45"/>
    </row>
    <row r="333" spans="1:1" x14ac:dyDescent="0.3">
      <c r="A333" s="45"/>
    </row>
    <row r="334" spans="1:1" x14ac:dyDescent="0.3">
      <c r="A334" s="45"/>
    </row>
    <row r="335" spans="1:1" x14ac:dyDescent="0.3">
      <c r="A335" s="45"/>
    </row>
    <row r="336" spans="1:1" x14ac:dyDescent="0.3">
      <c r="A336" s="45"/>
    </row>
    <row r="337" spans="1:1" x14ac:dyDescent="0.3">
      <c r="A337" s="45"/>
    </row>
    <row r="338" spans="1:1" x14ac:dyDescent="0.3">
      <c r="A338" s="45"/>
    </row>
    <row r="339" spans="1:1" x14ac:dyDescent="0.3">
      <c r="A339" s="45"/>
    </row>
    <row r="340" spans="1:1" x14ac:dyDescent="0.3">
      <c r="A340" s="45"/>
    </row>
    <row r="341" spans="1:1" x14ac:dyDescent="0.3">
      <c r="A341" s="45"/>
    </row>
    <row r="342" spans="1:1" x14ac:dyDescent="0.3">
      <c r="A342" s="45"/>
    </row>
    <row r="343" spans="1:1" x14ac:dyDescent="0.3">
      <c r="A343" s="45"/>
    </row>
    <row r="344" spans="1:1" x14ac:dyDescent="0.3">
      <c r="A344" s="45"/>
    </row>
    <row r="345" spans="1:1" x14ac:dyDescent="0.3">
      <c r="A345" s="45"/>
    </row>
    <row r="346" spans="1:1" x14ac:dyDescent="0.3">
      <c r="A346" s="45"/>
    </row>
    <row r="347" spans="1:1" x14ac:dyDescent="0.3">
      <c r="A347" s="45"/>
    </row>
    <row r="348" spans="1:1" x14ac:dyDescent="0.3">
      <c r="A348" s="45"/>
    </row>
    <row r="349" spans="1:1" x14ac:dyDescent="0.3">
      <c r="A349" s="45"/>
    </row>
    <row r="350" spans="1:1" x14ac:dyDescent="0.3">
      <c r="A350" s="45"/>
    </row>
    <row r="351" spans="1:1" x14ac:dyDescent="0.3">
      <c r="A351" s="45"/>
    </row>
    <row r="352" spans="1:1" x14ac:dyDescent="0.3">
      <c r="A352" s="45"/>
    </row>
    <row r="353" spans="1:1" x14ac:dyDescent="0.3">
      <c r="A353" s="45"/>
    </row>
    <row r="354" spans="1:1" x14ac:dyDescent="0.3">
      <c r="A354" s="45"/>
    </row>
    <row r="355" spans="1:1" x14ac:dyDescent="0.3">
      <c r="A355" s="45"/>
    </row>
    <row r="356" spans="1:1" x14ac:dyDescent="0.3">
      <c r="A356" s="45"/>
    </row>
    <row r="357" spans="1:1" x14ac:dyDescent="0.3">
      <c r="A357" s="45"/>
    </row>
    <row r="358" spans="1:1" x14ac:dyDescent="0.3">
      <c r="A358" s="45"/>
    </row>
    <row r="359" spans="1:1" x14ac:dyDescent="0.3">
      <c r="A359" s="45"/>
    </row>
    <row r="360" spans="1:1" x14ac:dyDescent="0.3">
      <c r="A360" s="45"/>
    </row>
    <row r="361" spans="1:1" x14ac:dyDescent="0.3">
      <c r="A361" s="45"/>
    </row>
    <row r="362" spans="1:1" x14ac:dyDescent="0.3">
      <c r="A362" s="45"/>
    </row>
    <row r="363" spans="1:1" x14ac:dyDescent="0.3">
      <c r="A363" s="45"/>
    </row>
    <row r="364" spans="1:1" x14ac:dyDescent="0.3">
      <c r="A364" s="45"/>
    </row>
    <row r="365" spans="1:1" x14ac:dyDescent="0.3">
      <c r="A365" s="45"/>
    </row>
    <row r="366" spans="1:1" x14ac:dyDescent="0.3">
      <c r="A366" s="45"/>
    </row>
    <row r="367" spans="1:1" x14ac:dyDescent="0.3">
      <c r="A367" s="45"/>
    </row>
    <row r="368" spans="1:1" x14ac:dyDescent="0.3">
      <c r="A368" s="45"/>
    </row>
    <row r="369" spans="1:1" x14ac:dyDescent="0.3">
      <c r="A369" s="45"/>
    </row>
    <row r="370" spans="1:1" x14ac:dyDescent="0.3">
      <c r="A370" s="45"/>
    </row>
    <row r="371" spans="1:1" x14ac:dyDescent="0.3">
      <c r="A371" s="45"/>
    </row>
    <row r="372" spans="1:1" x14ac:dyDescent="0.3">
      <c r="A372" s="45"/>
    </row>
    <row r="373" spans="1:1" x14ac:dyDescent="0.3">
      <c r="A373" s="45"/>
    </row>
    <row r="374" spans="1:1" x14ac:dyDescent="0.3">
      <c r="A374" s="45"/>
    </row>
    <row r="375" spans="1:1" x14ac:dyDescent="0.3">
      <c r="A375" s="45"/>
    </row>
    <row r="376" spans="1:1" x14ac:dyDescent="0.3">
      <c r="A376" s="45"/>
    </row>
    <row r="377" spans="1:1" x14ac:dyDescent="0.3">
      <c r="A377" s="45"/>
    </row>
    <row r="378" spans="1:1" x14ac:dyDescent="0.3">
      <c r="A378" s="45"/>
    </row>
    <row r="379" spans="1:1" x14ac:dyDescent="0.3">
      <c r="A379" s="45"/>
    </row>
    <row r="380" spans="1:1" x14ac:dyDescent="0.3">
      <c r="A380" s="45"/>
    </row>
    <row r="381" spans="1:1" x14ac:dyDescent="0.3">
      <c r="A381" s="45"/>
    </row>
    <row r="382" spans="1:1" x14ac:dyDescent="0.3">
      <c r="A382" s="45"/>
    </row>
    <row r="383" spans="1:1" x14ac:dyDescent="0.3">
      <c r="A383" s="45"/>
    </row>
    <row r="384" spans="1:1" x14ac:dyDescent="0.3">
      <c r="A384" s="45"/>
    </row>
    <row r="385" spans="1:1" x14ac:dyDescent="0.3">
      <c r="A385" s="45"/>
    </row>
    <row r="386" spans="1:1" x14ac:dyDescent="0.3">
      <c r="A386" s="45"/>
    </row>
    <row r="387" spans="1:1" x14ac:dyDescent="0.3">
      <c r="A387" s="45"/>
    </row>
    <row r="388" spans="1:1" x14ac:dyDescent="0.3">
      <c r="A388" s="45"/>
    </row>
    <row r="389" spans="1:1" x14ac:dyDescent="0.3">
      <c r="A389" s="45"/>
    </row>
    <row r="390" spans="1:1" x14ac:dyDescent="0.3">
      <c r="A390" s="45"/>
    </row>
    <row r="391" spans="1:1" x14ac:dyDescent="0.3">
      <c r="A391" s="45"/>
    </row>
    <row r="392" spans="1:1" x14ac:dyDescent="0.3">
      <c r="A392" s="45"/>
    </row>
    <row r="393" spans="1:1" x14ac:dyDescent="0.3">
      <c r="A393" s="45"/>
    </row>
    <row r="394" spans="1:1" x14ac:dyDescent="0.3">
      <c r="A394" s="45"/>
    </row>
    <row r="395" spans="1:1" x14ac:dyDescent="0.3">
      <c r="A395" s="45"/>
    </row>
    <row r="396" spans="1:1" x14ac:dyDescent="0.3">
      <c r="A396" s="45"/>
    </row>
    <row r="397" spans="1:1" x14ac:dyDescent="0.3">
      <c r="A397" s="45"/>
    </row>
    <row r="398" spans="1:1" x14ac:dyDescent="0.3">
      <c r="A398" s="45"/>
    </row>
    <row r="399" spans="1:1" x14ac:dyDescent="0.3">
      <c r="A399" s="45"/>
    </row>
    <row r="400" spans="1:1" x14ac:dyDescent="0.3">
      <c r="A400" s="45"/>
    </row>
    <row r="401" spans="1:1" x14ac:dyDescent="0.3">
      <c r="A401" s="45"/>
    </row>
    <row r="402" spans="1:1" x14ac:dyDescent="0.3">
      <c r="A402" s="45"/>
    </row>
    <row r="403" spans="1:1" x14ac:dyDescent="0.3">
      <c r="A403" s="45"/>
    </row>
    <row r="404" spans="1:1" x14ac:dyDescent="0.3">
      <c r="A404" s="45"/>
    </row>
    <row r="405" spans="1:1" x14ac:dyDescent="0.3">
      <c r="A405" s="45"/>
    </row>
    <row r="406" spans="1:1" x14ac:dyDescent="0.3">
      <c r="A406" s="45"/>
    </row>
    <row r="407" spans="1:1" x14ac:dyDescent="0.3">
      <c r="A407" s="45"/>
    </row>
    <row r="408" spans="1:1" x14ac:dyDescent="0.3">
      <c r="A408" s="45"/>
    </row>
    <row r="409" spans="1:1" x14ac:dyDescent="0.3">
      <c r="A409" s="45"/>
    </row>
    <row r="410" spans="1:1" x14ac:dyDescent="0.3">
      <c r="A410" s="45"/>
    </row>
    <row r="411" spans="1:1" x14ac:dyDescent="0.3">
      <c r="A411" s="45"/>
    </row>
    <row r="412" spans="1:1" x14ac:dyDescent="0.3">
      <c r="A412" s="45"/>
    </row>
    <row r="413" spans="1:1" x14ac:dyDescent="0.3">
      <c r="A413" s="45"/>
    </row>
    <row r="414" spans="1:1" x14ac:dyDescent="0.3">
      <c r="A414" s="45"/>
    </row>
    <row r="415" spans="1:1" x14ac:dyDescent="0.3">
      <c r="A415" s="45"/>
    </row>
    <row r="416" spans="1:1" x14ac:dyDescent="0.3">
      <c r="A416" s="45"/>
    </row>
    <row r="417" spans="1:1" x14ac:dyDescent="0.3">
      <c r="A417" s="45"/>
    </row>
    <row r="418" spans="1:1" x14ac:dyDescent="0.3">
      <c r="A418" s="45"/>
    </row>
    <row r="419" spans="1:1" x14ac:dyDescent="0.3">
      <c r="A419" s="45"/>
    </row>
    <row r="420" spans="1:1" x14ac:dyDescent="0.3">
      <c r="A420" s="45"/>
    </row>
    <row r="421" spans="1:1" x14ac:dyDescent="0.3">
      <c r="A421" s="45"/>
    </row>
    <row r="422" spans="1:1" x14ac:dyDescent="0.3">
      <c r="A422" s="45"/>
    </row>
    <row r="423" spans="1:1" x14ac:dyDescent="0.3">
      <c r="A423" s="45"/>
    </row>
    <row r="424" spans="1:1" x14ac:dyDescent="0.3">
      <c r="A424" s="45"/>
    </row>
    <row r="425" spans="1:1" x14ac:dyDescent="0.3">
      <c r="A425" s="45"/>
    </row>
    <row r="426" spans="1:1" x14ac:dyDescent="0.3">
      <c r="A426" s="45"/>
    </row>
    <row r="427" spans="1:1" x14ac:dyDescent="0.3">
      <c r="A427" s="45"/>
    </row>
    <row r="428" spans="1:1" x14ac:dyDescent="0.3">
      <c r="A428" s="45"/>
    </row>
    <row r="429" spans="1:1" x14ac:dyDescent="0.3">
      <c r="A429" s="45"/>
    </row>
    <row r="430" spans="1:1" x14ac:dyDescent="0.3">
      <c r="A430" s="45"/>
    </row>
    <row r="431" spans="1:1" x14ac:dyDescent="0.3">
      <c r="A431" s="45"/>
    </row>
    <row r="432" spans="1:1" x14ac:dyDescent="0.3">
      <c r="A432" s="45"/>
    </row>
    <row r="433" spans="1:1" x14ac:dyDescent="0.3">
      <c r="A433" s="45"/>
    </row>
    <row r="434" spans="1:1" x14ac:dyDescent="0.3">
      <c r="A434" s="45"/>
    </row>
    <row r="435" spans="1:1" x14ac:dyDescent="0.3">
      <c r="A435" s="45"/>
    </row>
    <row r="436" spans="1:1" x14ac:dyDescent="0.3">
      <c r="A436" s="45"/>
    </row>
    <row r="437" spans="1:1" x14ac:dyDescent="0.3">
      <c r="A437" s="45"/>
    </row>
    <row r="438" spans="1:1" x14ac:dyDescent="0.3">
      <c r="A438" s="45"/>
    </row>
    <row r="439" spans="1:1" x14ac:dyDescent="0.3">
      <c r="A439" s="45"/>
    </row>
    <row r="440" spans="1:1" x14ac:dyDescent="0.3">
      <c r="A440" s="45"/>
    </row>
    <row r="441" spans="1:1" x14ac:dyDescent="0.3">
      <c r="A441" s="45"/>
    </row>
    <row r="442" spans="1:1" x14ac:dyDescent="0.3">
      <c r="A442" s="45"/>
    </row>
    <row r="443" spans="1:1" x14ac:dyDescent="0.3">
      <c r="A443" s="45"/>
    </row>
    <row r="444" spans="1:1" x14ac:dyDescent="0.3">
      <c r="A444" s="45"/>
    </row>
    <row r="445" spans="1:1" x14ac:dyDescent="0.3">
      <c r="A445" s="45"/>
    </row>
    <row r="446" spans="1:1" x14ac:dyDescent="0.3">
      <c r="A446" s="45"/>
    </row>
    <row r="447" spans="1:1" x14ac:dyDescent="0.3">
      <c r="A447" s="45"/>
    </row>
    <row r="448" spans="1:1" x14ac:dyDescent="0.3">
      <c r="A448" s="45"/>
    </row>
    <row r="449" spans="1:1" x14ac:dyDescent="0.3">
      <c r="A449" s="45"/>
    </row>
    <row r="450" spans="1:1" x14ac:dyDescent="0.3">
      <c r="A450" s="45"/>
    </row>
    <row r="451" spans="1:1" x14ac:dyDescent="0.3">
      <c r="A451" s="45"/>
    </row>
  </sheetData>
  <mergeCells count="9">
    <mergeCell ref="L1:Q1"/>
    <mergeCell ref="L25:Q25"/>
    <mergeCell ref="L36:Q43"/>
    <mergeCell ref="N2:O2"/>
    <mergeCell ref="L2:M2"/>
    <mergeCell ref="P2:Q2"/>
    <mergeCell ref="L26:M26"/>
    <mergeCell ref="N26:O26"/>
    <mergeCell ref="P26:Q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9F27-7F1B-428F-B601-1FE7C5CA799A}">
  <dimension ref="A1:D451"/>
  <sheetViews>
    <sheetView topLeftCell="C1" zoomScaleNormal="100" workbookViewId="0">
      <selection activeCell="C1" sqref="C1:C1048576"/>
    </sheetView>
  </sheetViews>
  <sheetFormatPr defaultRowHeight="14.4" x14ac:dyDescent="0.3"/>
  <cols>
    <col min="1" max="1" width="4" bestFit="1" customWidth="1"/>
    <col min="2" max="3" width="12" style="7" customWidth="1"/>
  </cols>
  <sheetData>
    <row r="1" spans="1:4" ht="43.2" x14ac:dyDescent="0.3">
      <c r="B1" s="44" t="s">
        <v>73</v>
      </c>
      <c r="C1" s="44" t="s">
        <v>74</v>
      </c>
    </row>
    <row r="2" spans="1:4" x14ac:dyDescent="0.3">
      <c r="A2">
        <v>1</v>
      </c>
      <c r="B2">
        <v>234.80449999999999</v>
      </c>
      <c r="C2">
        <v>41.685499999999998</v>
      </c>
      <c r="D2">
        <v>1000</v>
      </c>
    </row>
    <row r="3" spans="1:4" x14ac:dyDescent="0.3">
      <c r="A3">
        <f>A2+1</f>
        <v>2</v>
      </c>
      <c r="B3">
        <v>142.73599999999999</v>
      </c>
      <c r="C3">
        <v>43.669499999999999</v>
      </c>
    </row>
    <row r="4" spans="1:4" x14ac:dyDescent="0.3">
      <c r="A4">
        <f>A3+1</f>
        <v>3</v>
      </c>
      <c r="B4">
        <v>166.41399999999999</v>
      </c>
      <c r="C4">
        <v>51.707500000000003</v>
      </c>
    </row>
    <row r="5" spans="1:4" x14ac:dyDescent="0.3">
      <c r="A5">
        <f>A4+1</f>
        <v>4</v>
      </c>
      <c r="B5">
        <v>224.036</v>
      </c>
      <c r="C5">
        <v>53.966000000000001</v>
      </c>
    </row>
    <row r="6" spans="1:4" x14ac:dyDescent="0.3">
      <c r="A6">
        <f>A5+1</f>
        <v>5</v>
      </c>
      <c r="B6">
        <v>43.669499999999999</v>
      </c>
      <c r="C6">
        <v>56.899500000000003</v>
      </c>
    </row>
    <row r="7" spans="1:4" x14ac:dyDescent="0.3">
      <c r="A7">
        <f>A6+1</f>
        <v>6</v>
      </c>
      <c r="B7">
        <v>201.78399999999999</v>
      </c>
      <c r="C7">
        <v>58.926499999999997</v>
      </c>
    </row>
    <row r="8" spans="1:4" x14ac:dyDescent="0.3">
      <c r="A8">
        <f>A7+1</f>
        <v>7</v>
      </c>
      <c r="B8">
        <v>128.71950000000001</v>
      </c>
      <c r="C8">
        <v>62.533000000000001</v>
      </c>
    </row>
    <row r="9" spans="1:4" x14ac:dyDescent="0.3">
      <c r="A9">
        <f>A8+1</f>
        <v>8</v>
      </c>
      <c r="B9">
        <v>215.57849999999999</v>
      </c>
      <c r="C9">
        <v>63.839500000000001</v>
      </c>
    </row>
    <row r="10" spans="1:4" x14ac:dyDescent="0.3">
      <c r="A10">
        <f>A9+1</f>
        <v>9</v>
      </c>
      <c r="B10">
        <v>297.45850000000002</v>
      </c>
      <c r="C10">
        <v>66.960499999999996</v>
      </c>
    </row>
    <row r="11" spans="1:4" x14ac:dyDescent="0.3">
      <c r="A11">
        <f>A10+1</f>
        <v>10</v>
      </c>
      <c r="B11">
        <v>129.63200000000001</v>
      </c>
      <c r="C11">
        <v>71.658500000000004</v>
      </c>
    </row>
    <row r="12" spans="1:4" x14ac:dyDescent="0.3">
      <c r="A12">
        <f>A11+1</f>
        <v>11</v>
      </c>
      <c r="B12">
        <v>121.96599999999999</v>
      </c>
      <c r="C12">
        <v>72.933000000000007</v>
      </c>
    </row>
    <row r="13" spans="1:4" x14ac:dyDescent="0.3">
      <c r="A13">
        <f>A12+1</f>
        <v>12</v>
      </c>
      <c r="B13">
        <v>219.34899999999999</v>
      </c>
      <c r="C13">
        <v>73.551000000000002</v>
      </c>
    </row>
    <row r="14" spans="1:4" x14ac:dyDescent="0.3">
      <c r="A14">
        <f>A13+1</f>
        <v>13</v>
      </c>
      <c r="B14">
        <v>152.08799999999999</v>
      </c>
      <c r="C14">
        <v>74.605999999999995</v>
      </c>
    </row>
    <row r="15" spans="1:4" x14ac:dyDescent="0.3">
      <c r="A15">
        <f>A14+1</f>
        <v>14</v>
      </c>
      <c r="B15">
        <v>107.1875</v>
      </c>
      <c r="C15">
        <v>76.352999999999994</v>
      </c>
    </row>
    <row r="16" spans="1:4" x14ac:dyDescent="0.3">
      <c r="A16">
        <f>A15+1</f>
        <v>15</v>
      </c>
      <c r="B16">
        <v>172.75450000000001</v>
      </c>
      <c r="C16">
        <v>77.649000000000001</v>
      </c>
    </row>
    <row r="17" spans="1:3" x14ac:dyDescent="0.3">
      <c r="A17">
        <f>A16+1</f>
        <v>16</v>
      </c>
      <c r="B17">
        <v>324.375</v>
      </c>
      <c r="C17">
        <v>79.370500000000007</v>
      </c>
    </row>
    <row r="18" spans="1:3" x14ac:dyDescent="0.3">
      <c r="A18">
        <f>A17+1</f>
        <v>17</v>
      </c>
      <c r="B18">
        <v>123.6645</v>
      </c>
      <c r="C18">
        <v>82.349000000000004</v>
      </c>
    </row>
    <row r="19" spans="1:3" x14ac:dyDescent="0.3">
      <c r="A19">
        <f>A18+1</f>
        <v>18</v>
      </c>
      <c r="B19">
        <v>222.87950000000001</v>
      </c>
      <c r="C19">
        <v>82.355999999999995</v>
      </c>
    </row>
    <row r="20" spans="1:3" x14ac:dyDescent="0.3">
      <c r="A20">
        <f>A19+1</f>
        <v>19</v>
      </c>
      <c r="B20">
        <v>181.77549999999999</v>
      </c>
      <c r="C20">
        <v>82.744</v>
      </c>
    </row>
    <row r="21" spans="1:3" x14ac:dyDescent="0.3">
      <c r="A21">
        <f>A20+1</f>
        <v>20</v>
      </c>
      <c r="B21">
        <v>224.863</v>
      </c>
      <c r="C21">
        <v>84.034999999999997</v>
      </c>
    </row>
    <row r="22" spans="1:3" x14ac:dyDescent="0.3">
      <c r="A22">
        <f>A21+1</f>
        <v>21</v>
      </c>
      <c r="B22">
        <v>222.96199999999999</v>
      </c>
      <c r="C22">
        <v>84.802499999999995</v>
      </c>
    </row>
    <row r="23" spans="1:3" x14ac:dyDescent="0.3">
      <c r="A23">
        <f>A22+1</f>
        <v>22</v>
      </c>
      <c r="B23">
        <v>73.551000000000002</v>
      </c>
      <c r="C23">
        <v>84.846000000000004</v>
      </c>
    </row>
    <row r="24" spans="1:3" x14ac:dyDescent="0.3">
      <c r="A24">
        <f>A23+1</f>
        <v>23</v>
      </c>
      <c r="B24">
        <v>239.73150000000001</v>
      </c>
      <c r="C24">
        <v>85.014499999999998</v>
      </c>
    </row>
    <row r="25" spans="1:3" x14ac:dyDescent="0.3">
      <c r="A25">
        <f>A24+1</f>
        <v>24</v>
      </c>
      <c r="B25">
        <v>145.04</v>
      </c>
      <c r="C25">
        <v>85.149000000000001</v>
      </c>
    </row>
    <row r="26" spans="1:3" x14ac:dyDescent="0.3">
      <c r="A26">
        <f>A25+1</f>
        <v>25</v>
      </c>
      <c r="B26">
        <v>76.352999999999994</v>
      </c>
      <c r="C26">
        <v>86.459000000000003</v>
      </c>
    </row>
    <row r="27" spans="1:3" x14ac:dyDescent="0.3">
      <c r="A27">
        <f>A26+1</f>
        <v>26</v>
      </c>
      <c r="B27">
        <v>271.512</v>
      </c>
      <c r="C27">
        <v>89.858000000000004</v>
      </c>
    </row>
    <row r="28" spans="1:3" x14ac:dyDescent="0.3">
      <c r="A28">
        <f>A27+1</f>
        <v>27</v>
      </c>
      <c r="B28">
        <v>228.39349999999999</v>
      </c>
      <c r="C28">
        <v>91.721000000000004</v>
      </c>
    </row>
    <row r="29" spans="1:3" x14ac:dyDescent="0.3">
      <c r="A29">
        <f>A28+1</f>
        <v>28</v>
      </c>
      <c r="B29">
        <v>121.196</v>
      </c>
      <c r="C29">
        <v>91.993499999999997</v>
      </c>
    </row>
    <row r="30" spans="1:3" x14ac:dyDescent="0.3">
      <c r="A30">
        <f>A29+1</f>
        <v>29</v>
      </c>
      <c r="B30">
        <v>242.62049999999999</v>
      </c>
      <c r="C30">
        <v>93.405500000000004</v>
      </c>
    </row>
    <row r="31" spans="1:3" x14ac:dyDescent="0.3">
      <c r="A31">
        <f>A30+1</f>
        <v>30</v>
      </c>
      <c r="B31">
        <v>261.83199999999999</v>
      </c>
      <c r="C31">
        <v>93.9345</v>
      </c>
    </row>
    <row r="32" spans="1:3" x14ac:dyDescent="0.3">
      <c r="A32">
        <f>A31+1</f>
        <v>31</v>
      </c>
      <c r="B32">
        <v>405.36799999999999</v>
      </c>
      <c r="C32">
        <v>95.354500000000002</v>
      </c>
    </row>
    <row r="33" spans="1:3" x14ac:dyDescent="0.3">
      <c r="A33">
        <f>A32+1</f>
        <v>32</v>
      </c>
      <c r="B33">
        <v>393.142</v>
      </c>
      <c r="C33">
        <v>101.6105</v>
      </c>
    </row>
    <row r="34" spans="1:3" x14ac:dyDescent="0.3">
      <c r="A34">
        <f>A33+1</f>
        <v>33</v>
      </c>
      <c r="B34">
        <v>200.37299999999999</v>
      </c>
      <c r="C34">
        <v>102.078</v>
      </c>
    </row>
    <row r="35" spans="1:3" x14ac:dyDescent="0.3">
      <c r="A35">
        <f>A34+1</f>
        <v>34</v>
      </c>
      <c r="B35">
        <v>196.86949999999999</v>
      </c>
      <c r="C35">
        <v>103.151</v>
      </c>
    </row>
    <row r="36" spans="1:3" x14ac:dyDescent="0.3">
      <c r="A36">
        <f>A35+1</f>
        <v>35</v>
      </c>
      <c r="B36">
        <v>118.705</v>
      </c>
      <c r="C36">
        <v>103.9525</v>
      </c>
    </row>
    <row r="37" spans="1:3" x14ac:dyDescent="0.3">
      <c r="A37">
        <f>A36+1</f>
        <v>36</v>
      </c>
      <c r="B37">
        <v>250.6035</v>
      </c>
      <c r="C37">
        <v>104.322</v>
      </c>
    </row>
    <row r="38" spans="1:3" x14ac:dyDescent="0.3">
      <c r="A38">
        <f>A37+1</f>
        <v>37</v>
      </c>
      <c r="B38">
        <v>128.92599999999999</v>
      </c>
      <c r="C38">
        <v>104.669</v>
      </c>
    </row>
    <row r="39" spans="1:3" x14ac:dyDescent="0.3">
      <c r="A39">
        <f>A38+1</f>
        <v>38</v>
      </c>
      <c r="B39">
        <v>380.19900000000001</v>
      </c>
      <c r="C39">
        <v>105.3395</v>
      </c>
    </row>
    <row r="40" spans="1:3" x14ac:dyDescent="0.3">
      <c r="A40">
        <f>A39+1</f>
        <v>39</v>
      </c>
      <c r="B40">
        <v>148.9485</v>
      </c>
      <c r="C40">
        <v>107.1875</v>
      </c>
    </row>
    <row r="41" spans="1:3" x14ac:dyDescent="0.3">
      <c r="A41">
        <f>A40+1</f>
        <v>40</v>
      </c>
      <c r="B41">
        <v>111.8655</v>
      </c>
      <c r="C41">
        <v>107.5885</v>
      </c>
    </row>
    <row r="42" spans="1:3" x14ac:dyDescent="0.3">
      <c r="A42">
        <f>A41+1</f>
        <v>41</v>
      </c>
      <c r="B42">
        <v>256.85300000000001</v>
      </c>
      <c r="C42">
        <v>107.7295</v>
      </c>
    </row>
    <row r="43" spans="1:3" x14ac:dyDescent="0.3">
      <c r="A43">
        <f>A42+1</f>
        <v>42</v>
      </c>
      <c r="B43">
        <v>316.94600000000003</v>
      </c>
      <c r="C43">
        <v>108.4575</v>
      </c>
    </row>
    <row r="44" spans="1:3" x14ac:dyDescent="0.3">
      <c r="A44">
        <f>A43+1</f>
        <v>43</v>
      </c>
      <c r="B44">
        <v>123.33799999999999</v>
      </c>
      <c r="C44">
        <v>108.583</v>
      </c>
    </row>
    <row r="45" spans="1:3" x14ac:dyDescent="0.3">
      <c r="A45">
        <f>A44+1</f>
        <v>44</v>
      </c>
      <c r="B45">
        <v>234.334</v>
      </c>
      <c r="C45">
        <v>109.3895</v>
      </c>
    </row>
    <row r="46" spans="1:3" x14ac:dyDescent="0.3">
      <c r="A46">
        <f>A45+1</f>
        <v>45</v>
      </c>
      <c r="B46">
        <v>162.18299999999999</v>
      </c>
      <c r="C46">
        <v>110.3955</v>
      </c>
    </row>
    <row r="47" spans="1:3" x14ac:dyDescent="0.3">
      <c r="A47">
        <f>A46+1</f>
        <v>46</v>
      </c>
      <c r="B47">
        <v>217.42</v>
      </c>
      <c r="C47">
        <v>111.46299999999999</v>
      </c>
    </row>
    <row r="48" spans="1:3" x14ac:dyDescent="0.3">
      <c r="A48">
        <f>A47+1</f>
        <v>47</v>
      </c>
      <c r="B48">
        <v>181.702</v>
      </c>
      <c r="C48">
        <v>111.8655</v>
      </c>
    </row>
    <row r="49" spans="1:3" x14ac:dyDescent="0.3">
      <c r="A49">
        <f>A48+1</f>
        <v>48</v>
      </c>
      <c r="B49">
        <v>254.53049999999999</v>
      </c>
      <c r="C49">
        <v>112.79289999999999</v>
      </c>
    </row>
    <row r="50" spans="1:3" x14ac:dyDescent="0.3">
      <c r="A50">
        <f>A49+1</f>
        <v>49</v>
      </c>
      <c r="B50">
        <v>74.605999999999995</v>
      </c>
      <c r="C50">
        <v>112.932</v>
      </c>
    </row>
    <row r="51" spans="1:3" x14ac:dyDescent="0.3">
      <c r="A51">
        <f>A50+1</f>
        <v>50</v>
      </c>
      <c r="B51">
        <v>235.25049999999999</v>
      </c>
      <c r="C51">
        <v>113.581</v>
      </c>
    </row>
    <row r="52" spans="1:3" x14ac:dyDescent="0.3">
      <c r="A52">
        <f>A51+1</f>
        <v>51</v>
      </c>
      <c r="B52">
        <v>239.73050000000001</v>
      </c>
      <c r="C52">
        <v>114.5035</v>
      </c>
    </row>
    <row r="53" spans="1:3" x14ac:dyDescent="0.3">
      <c r="A53">
        <f>A52+1</f>
        <v>52</v>
      </c>
      <c r="B53">
        <v>84.802499999999995</v>
      </c>
      <c r="C53">
        <v>114.67700000000001</v>
      </c>
    </row>
    <row r="54" spans="1:3" x14ac:dyDescent="0.3">
      <c r="A54">
        <f>A53+1</f>
        <v>53</v>
      </c>
      <c r="B54">
        <v>63.839500000000001</v>
      </c>
      <c r="C54">
        <v>114.97750000000001</v>
      </c>
    </row>
    <row r="55" spans="1:3" x14ac:dyDescent="0.3">
      <c r="A55">
        <f>A54+1</f>
        <v>54</v>
      </c>
      <c r="B55">
        <v>250.535</v>
      </c>
      <c r="C55">
        <v>115.20099999999999</v>
      </c>
    </row>
    <row r="56" spans="1:3" x14ac:dyDescent="0.3">
      <c r="A56">
        <f>A55+1</f>
        <v>55</v>
      </c>
      <c r="B56">
        <v>175.26</v>
      </c>
      <c r="C56">
        <v>115.5115</v>
      </c>
    </row>
    <row r="57" spans="1:3" x14ac:dyDescent="0.3">
      <c r="A57">
        <f>A56+1</f>
        <v>56</v>
      </c>
      <c r="B57">
        <v>79.370500000000007</v>
      </c>
      <c r="C57">
        <v>117.3985</v>
      </c>
    </row>
    <row r="58" spans="1:3" x14ac:dyDescent="0.3">
      <c r="A58">
        <f>A57+1</f>
        <v>57</v>
      </c>
      <c r="B58">
        <v>135.524</v>
      </c>
      <c r="C58">
        <v>117.685</v>
      </c>
    </row>
    <row r="59" spans="1:3" x14ac:dyDescent="0.3">
      <c r="A59">
        <f>A58+1</f>
        <v>58</v>
      </c>
      <c r="B59">
        <v>235.93600000000001</v>
      </c>
      <c r="C59">
        <v>118.14400000000001</v>
      </c>
    </row>
    <row r="60" spans="1:3" x14ac:dyDescent="0.3">
      <c r="A60">
        <f>A59+1</f>
        <v>59</v>
      </c>
      <c r="B60">
        <v>198.97550000000001</v>
      </c>
      <c r="C60">
        <v>118.2915</v>
      </c>
    </row>
    <row r="61" spans="1:3" x14ac:dyDescent="0.3">
      <c r="A61">
        <f>A60+1</f>
        <v>60</v>
      </c>
      <c r="B61">
        <v>198.08850000000001</v>
      </c>
      <c r="C61">
        <v>118.416</v>
      </c>
    </row>
    <row r="62" spans="1:3" x14ac:dyDescent="0.3">
      <c r="A62">
        <f>A61+1</f>
        <v>61</v>
      </c>
      <c r="B62">
        <v>102.078</v>
      </c>
      <c r="C62">
        <v>118.705</v>
      </c>
    </row>
    <row r="63" spans="1:3" x14ac:dyDescent="0.3">
      <c r="A63">
        <f>A62+1</f>
        <v>62</v>
      </c>
      <c r="B63">
        <v>115.20099999999999</v>
      </c>
      <c r="C63">
        <v>119.627</v>
      </c>
    </row>
    <row r="64" spans="1:3" x14ac:dyDescent="0.3">
      <c r="A64">
        <f>A63+1</f>
        <v>63</v>
      </c>
      <c r="B64">
        <v>131.0378</v>
      </c>
      <c r="C64">
        <v>119.777</v>
      </c>
    </row>
    <row r="65" spans="1:3" x14ac:dyDescent="0.3">
      <c r="A65">
        <f>A64+1</f>
        <v>64</v>
      </c>
      <c r="B65">
        <v>173.05549999999999</v>
      </c>
      <c r="C65">
        <v>119.8265</v>
      </c>
    </row>
    <row r="66" spans="1:3" x14ac:dyDescent="0.3">
      <c r="A66">
        <f>A65+1</f>
        <v>65</v>
      </c>
      <c r="B66">
        <v>266.95249999999999</v>
      </c>
      <c r="C66">
        <v>120.491</v>
      </c>
    </row>
    <row r="67" spans="1:3" x14ac:dyDescent="0.3">
      <c r="A67">
        <f>A66+1</f>
        <v>66</v>
      </c>
      <c r="B67">
        <v>112.79289999999999</v>
      </c>
      <c r="C67">
        <v>121.196</v>
      </c>
    </row>
    <row r="68" spans="1:3" x14ac:dyDescent="0.3">
      <c r="A68">
        <f>A67+1</f>
        <v>67</v>
      </c>
      <c r="B68">
        <v>82.355999999999995</v>
      </c>
      <c r="C68">
        <v>121.387</v>
      </c>
    </row>
    <row r="69" spans="1:3" x14ac:dyDescent="0.3">
      <c r="A69">
        <f>A68+1</f>
        <v>68</v>
      </c>
      <c r="B69">
        <v>56.899500000000003</v>
      </c>
      <c r="C69">
        <v>121.96599999999999</v>
      </c>
    </row>
    <row r="70" spans="1:3" x14ac:dyDescent="0.3">
      <c r="A70">
        <f>A69+1</f>
        <v>69</v>
      </c>
      <c r="B70">
        <v>51.707500000000003</v>
      </c>
      <c r="C70">
        <v>123.0885</v>
      </c>
    </row>
    <row r="71" spans="1:3" x14ac:dyDescent="0.3">
      <c r="A71">
        <f>A70+1</f>
        <v>70</v>
      </c>
      <c r="B71">
        <v>172.36699999999999</v>
      </c>
      <c r="C71">
        <v>123.33799999999999</v>
      </c>
    </row>
    <row r="72" spans="1:3" x14ac:dyDescent="0.3">
      <c r="A72">
        <f>A71+1</f>
        <v>71</v>
      </c>
      <c r="B72">
        <v>105.3395</v>
      </c>
      <c r="C72">
        <v>123.51349999999999</v>
      </c>
    </row>
    <row r="73" spans="1:3" x14ac:dyDescent="0.3">
      <c r="A73">
        <f>A72+1</f>
        <v>72</v>
      </c>
      <c r="B73">
        <v>190.11850000000001</v>
      </c>
      <c r="C73">
        <v>123.6645</v>
      </c>
    </row>
    <row r="74" spans="1:3" x14ac:dyDescent="0.3">
      <c r="A74">
        <f>A73+1</f>
        <v>73</v>
      </c>
      <c r="B74">
        <v>185.339</v>
      </c>
      <c r="C74">
        <v>124.0675</v>
      </c>
    </row>
    <row r="75" spans="1:3" x14ac:dyDescent="0.3">
      <c r="A75">
        <f>A74+1</f>
        <v>74</v>
      </c>
      <c r="B75">
        <v>211.39150000000001</v>
      </c>
      <c r="C75">
        <v>125.0065</v>
      </c>
    </row>
    <row r="76" spans="1:3" x14ac:dyDescent="0.3">
      <c r="A76">
        <f>A75+1</f>
        <v>75</v>
      </c>
      <c r="B76">
        <v>298.09649999999999</v>
      </c>
      <c r="C76">
        <v>125.5685</v>
      </c>
    </row>
    <row r="77" spans="1:3" x14ac:dyDescent="0.3">
      <c r="A77">
        <f>A76+1</f>
        <v>76</v>
      </c>
      <c r="B77">
        <v>114.97750000000001</v>
      </c>
      <c r="C77">
        <v>126.88549999999999</v>
      </c>
    </row>
    <row r="78" spans="1:3" x14ac:dyDescent="0.3">
      <c r="A78">
        <f>A77+1</f>
        <v>77</v>
      </c>
      <c r="B78">
        <v>41.685499999999998</v>
      </c>
      <c r="C78">
        <v>127.0125</v>
      </c>
    </row>
    <row r="79" spans="1:3" x14ac:dyDescent="0.3">
      <c r="A79">
        <f>A78+1</f>
        <v>78</v>
      </c>
      <c r="B79">
        <v>125.0065</v>
      </c>
      <c r="C79">
        <v>127.4755</v>
      </c>
    </row>
    <row r="80" spans="1:3" x14ac:dyDescent="0.3">
      <c r="A80">
        <f>A79+1</f>
        <v>79</v>
      </c>
      <c r="B80">
        <v>107.7295</v>
      </c>
      <c r="C80">
        <v>127.82899999999999</v>
      </c>
    </row>
    <row r="81" spans="1:3" x14ac:dyDescent="0.3">
      <c r="A81">
        <f>A80+1</f>
        <v>80</v>
      </c>
      <c r="B81">
        <v>236.48949999999999</v>
      </c>
      <c r="C81">
        <v>128.0615</v>
      </c>
    </row>
    <row r="82" spans="1:3" x14ac:dyDescent="0.3">
      <c r="A82">
        <f>A81+1</f>
        <v>81</v>
      </c>
      <c r="B82">
        <v>325.16000000000003</v>
      </c>
      <c r="C82">
        <v>128.07849999999999</v>
      </c>
    </row>
    <row r="83" spans="1:3" x14ac:dyDescent="0.3">
      <c r="A83">
        <f>A82+1</f>
        <v>82</v>
      </c>
      <c r="B83">
        <v>272.02100000000002</v>
      </c>
      <c r="C83">
        <v>128.71950000000001</v>
      </c>
    </row>
    <row r="84" spans="1:3" x14ac:dyDescent="0.3">
      <c r="A84">
        <f>A83+1</f>
        <v>83</v>
      </c>
      <c r="B84">
        <v>225.13800000000001</v>
      </c>
      <c r="C84">
        <v>128.92599999999999</v>
      </c>
    </row>
    <row r="85" spans="1:3" x14ac:dyDescent="0.3">
      <c r="A85">
        <f>A84+1</f>
        <v>84</v>
      </c>
      <c r="B85">
        <v>142.11349999999999</v>
      </c>
      <c r="C85">
        <v>129.63200000000001</v>
      </c>
    </row>
    <row r="86" spans="1:3" x14ac:dyDescent="0.3">
      <c r="A86">
        <f>A85+1</f>
        <v>85</v>
      </c>
      <c r="B86">
        <v>140.11250000000001</v>
      </c>
      <c r="C86">
        <v>129.923</v>
      </c>
    </row>
    <row r="87" spans="1:3" x14ac:dyDescent="0.3">
      <c r="A87">
        <f>A86+1</f>
        <v>86</v>
      </c>
      <c r="B87">
        <v>298.3845</v>
      </c>
      <c r="C87">
        <v>129.93350000000001</v>
      </c>
    </row>
    <row r="88" spans="1:3" x14ac:dyDescent="0.3">
      <c r="A88">
        <f>A87+1</f>
        <v>87</v>
      </c>
      <c r="B88">
        <v>298.87299999999999</v>
      </c>
      <c r="C88">
        <v>131.0378</v>
      </c>
    </row>
    <row r="89" spans="1:3" x14ac:dyDescent="0.3">
      <c r="A89">
        <f>A88+1</f>
        <v>88</v>
      </c>
      <c r="B89">
        <v>127.82899999999999</v>
      </c>
      <c r="C89">
        <v>131.339</v>
      </c>
    </row>
    <row r="90" spans="1:3" x14ac:dyDescent="0.3">
      <c r="A90">
        <f>A89+1</f>
        <v>89</v>
      </c>
      <c r="B90">
        <v>258.68650000000002</v>
      </c>
      <c r="C90">
        <v>131.4605</v>
      </c>
    </row>
    <row r="91" spans="1:3" x14ac:dyDescent="0.3">
      <c r="A91">
        <f>A90+1</f>
        <v>90</v>
      </c>
      <c r="B91">
        <v>271.18599999999998</v>
      </c>
      <c r="C91">
        <v>133.85249999999999</v>
      </c>
    </row>
    <row r="92" spans="1:3" x14ac:dyDescent="0.3">
      <c r="A92">
        <f>A91+1</f>
        <v>91</v>
      </c>
      <c r="B92">
        <v>251.68049999999999</v>
      </c>
      <c r="C92">
        <v>134.047</v>
      </c>
    </row>
    <row r="93" spans="1:3" x14ac:dyDescent="0.3">
      <c r="A93">
        <f>A92+1</f>
        <v>92</v>
      </c>
      <c r="B93">
        <v>84.846000000000004</v>
      </c>
      <c r="C93">
        <v>135.40799999999999</v>
      </c>
    </row>
    <row r="94" spans="1:3" x14ac:dyDescent="0.3">
      <c r="A94">
        <f>A93+1</f>
        <v>93</v>
      </c>
      <c r="B94">
        <v>219.33750000000001</v>
      </c>
      <c r="C94">
        <v>135.524</v>
      </c>
    </row>
    <row r="95" spans="1:3" x14ac:dyDescent="0.3">
      <c r="A95">
        <f>A94+1</f>
        <v>94</v>
      </c>
      <c r="B95">
        <v>109.3895</v>
      </c>
      <c r="C95">
        <v>135.768</v>
      </c>
    </row>
    <row r="96" spans="1:3" x14ac:dyDescent="0.3">
      <c r="A96">
        <f>A95+1</f>
        <v>95</v>
      </c>
      <c r="B96">
        <v>182.83250000000001</v>
      </c>
      <c r="C96">
        <v>135.94450000000001</v>
      </c>
    </row>
    <row r="97" spans="1:3" x14ac:dyDescent="0.3">
      <c r="A97">
        <f>A96+1</f>
        <v>96</v>
      </c>
      <c r="B97">
        <v>113.581</v>
      </c>
      <c r="C97">
        <v>135.999</v>
      </c>
    </row>
    <row r="98" spans="1:3" x14ac:dyDescent="0.3">
      <c r="A98">
        <f>A97+1</f>
        <v>97</v>
      </c>
      <c r="B98">
        <v>196.13550000000001</v>
      </c>
      <c r="C98">
        <v>136.90299999999999</v>
      </c>
    </row>
    <row r="99" spans="1:3" x14ac:dyDescent="0.3">
      <c r="A99">
        <f>A98+1</f>
        <v>98</v>
      </c>
      <c r="B99">
        <v>127.4755</v>
      </c>
      <c r="C99">
        <v>138.17250000000001</v>
      </c>
    </row>
    <row r="100" spans="1:3" x14ac:dyDescent="0.3">
      <c r="A100">
        <f>A99+1</f>
        <v>99</v>
      </c>
      <c r="B100">
        <v>173.29249999999999</v>
      </c>
      <c r="C100">
        <v>139.905</v>
      </c>
    </row>
    <row r="101" spans="1:3" x14ac:dyDescent="0.3">
      <c r="A101">
        <f>A100+1</f>
        <v>100</v>
      </c>
      <c r="B101">
        <v>244.89500000000001</v>
      </c>
      <c r="C101">
        <v>140.035</v>
      </c>
    </row>
    <row r="102" spans="1:3" x14ac:dyDescent="0.3">
      <c r="A102">
        <f>A101+1</f>
        <v>101</v>
      </c>
      <c r="B102">
        <v>168.501</v>
      </c>
      <c r="C102">
        <v>140.11250000000001</v>
      </c>
    </row>
    <row r="103" spans="1:3" x14ac:dyDescent="0.3">
      <c r="A103">
        <f>A102+1</f>
        <v>102</v>
      </c>
      <c r="B103">
        <v>228.44800000000001</v>
      </c>
      <c r="C103">
        <v>140.66399999999999</v>
      </c>
    </row>
    <row r="104" spans="1:3" x14ac:dyDescent="0.3">
      <c r="A104">
        <f>A103+1</f>
        <v>103</v>
      </c>
      <c r="B104">
        <v>77.649000000000001</v>
      </c>
      <c r="C104">
        <v>141.98650000000001</v>
      </c>
    </row>
    <row r="105" spans="1:3" x14ac:dyDescent="0.3">
      <c r="A105">
        <f>A104+1</f>
        <v>104</v>
      </c>
      <c r="B105">
        <v>302.36250000000001</v>
      </c>
      <c r="C105">
        <v>142.11349999999999</v>
      </c>
    </row>
    <row r="106" spans="1:3" x14ac:dyDescent="0.3">
      <c r="A106">
        <f>A105+1</f>
        <v>105</v>
      </c>
      <c r="B106">
        <v>189.542</v>
      </c>
      <c r="C106">
        <v>142.279</v>
      </c>
    </row>
    <row r="107" spans="1:3" x14ac:dyDescent="0.3">
      <c r="A107">
        <f>A106+1</f>
        <v>106</v>
      </c>
      <c r="B107">
        <v>387.69400000000002</v>
      </c>
      <c r="C107">
        <v>142.57650000000001</v>
      </c>
    </row>
    <row r="108" spans="1:3" x14ac:dyDescent="0.3">
      <c r="A108">
        <f>A107+1</f>
        <v>107</v>
      </c>
      <c r="B108">
        <v>62.533000000000001</v>
      </c>
      <c r="C108">
        <v>142.73599999999999</v>
      </c>
    </row>
    <row r="109" spans="1:3" x14ac:dyDescent="0.3">
      <c r="A109">
        <f>A108+1</f>
        <v>108</v>
      </c>
      <c r="B109">
        <v>91.721000000000004</v>
      </c>
      <c r="C109">
        <v>143.0795</v>
      </c>
    </row>
    <row r="110" spans="1:3" x14ac:dyDescent="0.3">
      <c r="A110">
        <f>A109+1</f>
        <v>109</v>
      </c>
      <c r="B110">
        <v>354.14</v>
      </c>
      <c r="C110">
        <v>143.62100000000001</v>
      </c>
    </row>
    <row r="111" spans="1:3" x14ac:dyDescent="0.3">
      <c r="A111">
        <f>A110+1</f>
        <v>110</v>
      </c>
      <c r="B111">
        <v>176.39250000000001</v>
      </c>
      <c r="C111">
        <v>144.6575</v>
      </c>
    </row>
    <row r="112" spans="1:3" x14ac:dyDescent="0.3">
      <c r="A112">
        <f>A111+1</f>
        <v>111</v>
      </c>
      <c r="B112">
        <v>142.279</v>
      </c>
      <c r="C112">
        <v>144.70050000000001</v>
      </c>
    </row>
    <row r="113" spans="1:3" x14ac:dyDescent="0.3">
      <c r="A113">
        <f>A112+1</f>
        <v>112</v>
      </c>
      <c r="B113">
        <v>530.50400000000002</v>
      </c>
      <c r="C113">
        <v>144.87899999999999</v>
      </c>
    </row>
    <row r="114" spans="1:3" x14ac:dyDescent="0.3">
      <c r="A114">
        <f>A113+1</f>
        <v>113</v>
      </c>
      <c r="B114">
        <v>118.2915</v>
      </c>
      <c r="C114">
        <v>145.04</v>
      </c>
    </row>
    <row r="115" spans="1:3" x14ac:dyDescent="0.3">
      <c r="A115">
        <f>A114+1</f>
        <v>114</v>
      </c>
      <c r="B115">
        <v>138.17250000000001</v>
      </c>
      <c r="C115">
        <v>145.62200000000001</v>
      </c>
    </row>
    <row r="116" spans="1:3" x14ac:dyDescent="0.3">
      <c r="A116">
        <f>A115+1</f>
        <v>115</v>
      </c>
      <c r="B116">
        <v>205.988</v>
      </c>
      <c r="C116">
        <v>145.83750000000001</v>
      </c>
    </row>
    <row r="117" spans="1:3" x14ac:dyDescent="0.3">
      <c r="A117">
        <f>A116+1</f>
        <v>116</v>
      </c>
      <c r="B117">
        <v>119.777</v>
      </c>
      <c r="C117">
        <v>145.96250000000001</v>
      </c>
    </row>
    <row r="118" spans="1:3" x14ac:dyDescent="0.3">
      <c r="A118">
        <f>A117+1</f>
        <v>117</v>
      </c>
      <c r="B118">
        <v>93.405500000000004</v>
      </c>
      <c r="C118">
        <v>145.97300000000001</v>
      </c>
    </row>
    <row r="119" spans="1:3" x14ac:dyDescent="0.3">
      <c r="A119">
        <f>A118+1</f>
        <v>118</v>
      </c>
      <c r="B119">
        <v>145.97300000000001</v>
      </c>
      <c r="C119">
        <v>147.38749999999999</v>
      </c>
    </row>
    <row r="120" spans="1:3" x14ac:dyDescent="0.3">
      <c r="A120">
        <f>A119+1</f>
        <v>119</v>
      </c>
      <c r="B120">
        <v>196.28</v>
      </c>
      <c r="C120">
        <v>148.62950000000001</v>
      </c>
    </row>
    <row r="121" spans="1:3" x14ac:dyDescent="0.3">
      <c r="A121">
        <f>A120+1</f>
        <v>120</v>
      </c>
      <c r="B121">
        <v>279.92349999999999</v>
      </c>
      <c r="C121">
        <v>148.9485</v>
      </c>
    </row>
    <row r="122" spans="1:3" x14ac:dyDescent="0.3">
      <c r="A122">
        <f>A121+1</f>
        <v>121</v>
      </c>
      <c r="B122">
        <v>260.1585</v>
      </c>
      <c r="C122">
        <v>149.3065</v>
      </c>
    </row>
    <row r="123" spans="1:3" x14ac:dyDescent="0.3">
      <c r="A123">
        <f>A122+1</f>
        <v>122</v>
      </c>
      <c r="B123">
        <v>224.4605</v>
      </c>
      <c r="C123">
        <v>149.33099999999999</v>
      </c>
    </row>
    <row r="124" spans="1:3" x14ac:dyDescent="0.3">
      <c r="A124">
        <f>A123+1</f>
        <v>123</v>
      </c>
      <c r="B124">
        <v>193.92250000000001</v>
      </c>
      <c r="C124">
        <v>149.751</v>
      </c>
    </row>
    <row r="125" spans="1:3" x14ac:dyDescent="0.3">
      <c r="A125">
        <f>A124+1</f>
        <v>124</v>
      </c>
      <c r="B125">
        <v>91.993499999999997</v>
      </c>
      <c r="C125">
        <v>150.2835</v>
      </c>
    </row>
    <row r="126" spans="1:3" x14ac:dyDescent="0.3">
      <c r="A126">
        <f>A125+1</f>
        <v>125</v>
      </c>
      <c r="B126">
        <v>131.4605</v>
      </c>
      <c r="C126">
        <v>152.08799999999999</v>
      </c>
    </row>
    <row r="127" spans="1:3" x14ac:dyDescent="0.3">
      <c r="A127">
        <f>A126+1</f>
        <v>126</v>
      </c>
      <c r="B127">
        <v>128.07849999999999</v>
      </c>
      <c r="C127">
        <v>153.48099999999999</v>
      </c>
    </row>
    <row r="128" spans="1:3" x14ac:dyDescent="0.3">
      <c r="A128">
        <f>A127+1</f>
        <v>127</v>
      </c>
      <c r="B128">
        <v>155.73349999999999</v>
      </c>
      <c r="C128">
        <v>154.114</v>
      </c>
    </row>
    <row r="129" spans="1:3" x14ac:dyDescent="0.3">
      <c r="A129">
        <f>A128+1</f>
        <v>128</v>
      </c>
      <c r="B129">
        <v>103.9525</v>
      </c>
      <c r="C129">
        <v>154.55850000000001</v>
      </c>
    </row>
    <row r="130" spans="1:3" x14ac:dyDescent="0.3">
      <c r="A130">
        <f>A129+1</f>
        <v>129</v>
      </c>
      <c r="B130">
        <v>72.933000000000007</v>
      </c>
      <c r="C130">
        <v>155.03200000000001</v>
      </c>
    </row>
    <row r="131" spans="1:3" x14ac:dyDescent="0.3">
      <c r="A131">
        <f>A130+1</f>
        <v>130</v>
      </c>
      <c r="B131">
        <v>174.21250000000001</v>
      </c>
      <c r="C131">
        <v>155.73349999999999</v>
      </c>
    </row>
    <row r="132" spans="1:3" x14ac:dyDescent="0.3">
      <c r="A132">
        <f>A131+1</f>
        <v>131</v>
      </c>
      <c r="B132">
        <v>236.55500000000001</v>
      </c>
      <c r="C132">
        <v>156.73599999999999</v>
      </c>
    </row>
    <row r="133" spans="1:3" x14ac:dyDescent="0.3">
      <c r="A133">
        <f>A132+1</f>
        <v>132</v>
      </c>
      <c r="B133">
        <v>149.3065</v>
      </c>
      <c r="C133">
        <v>160.46100000000001</v>
      </c>
    </row>
    <row r="134" spans="1:3" x14ac:dyDescent="0.3">
      <c r="A134">
        <f>A133+1</f>
        <v>133</v>
      </c>
      <c r="B134">
        <v>118.416</v>
      </c>
      <c r="C134">
        <v>160.85550000000001</v>
      </c>
    </row>
    <row r="135" spans="1:3" x14ac:dyDescent="0.3">
      <c r="A135">
        <f>A134+1</f>
        <v>134</v>
      </c>
      <c r="B135">
        <v>224.25049999999999</v>
      </c>
      <c r="C135">
        <v>162.18299999999999</v>
      </c>
    </row>
    <row r="136" spans="1:3" x14ac:dyDescent="0.3">
      <c r="A136">
        <f>A135+1</f>
        <v>135</v>
      </c>
      <c r="B136">
        <v>82.349000000000004</v>
      </c>
      <c r="C136">
        <v>163.58250000000001</v>
      </c>
    </row>
    <row r="137" spans="1:3" x14ac:dyDescent="0.3">
      <c r="A137">
        <f>A136+1</f>
        <v>136</v>
      </c>
      <c r="B137">
        <v>140.66399999999999</v>
      </c>
      <c r="C137">
        <v>164.31299999999999</v>
      </c>
    </row>
    <row r="138" spans="1:3" x14ac:dyDescent="0.3">
      <c r="A138">
        <f>A137+1</f>
        <v>137</v>
      </c>
      <c r="B138">
        <v>257.84899999999999</v>
      </c>
      <c r="C138">
        <v>166.41399999999999</v>
      </c>
    </row>
    <row r="139" spans="1:3" x14ac:dyDescent="0.3">
      <c r="A139">
        <f>A138+1</f>
        <v>138</v>
      </c>
      <c r="B139">
        <v>141.98650000000001</v>
      </c>
      <c r="C139">
        <v>166.5745</v>
      </c>
    </row>
    <row r="140" spans="1:3" x14ac:dyDescent="0.3">
      <c r="A140">
        <f>A139+1</f>
        <v>139</v>
      </c>
      <c r="B140">
        <v>194.792</v>
      </c>
      <c r="C140">
        <v>167.68950000000001</v>
      </c>
    </row>
    <row r="141" spans="1:3" x14ac:dyDescent="0.3">
      <c r="A141">
        <f>A140+1</f>
        <v>140</v>
      </c>
      <c r="B141">
        <v>226.79849999999999</v>
      </c>
      <c r="C141">
        <v>168.501</v>
      </c>
    </row>
    <row r="142" spans="1:3" x14ac:dyDescent="0.3">
      <c r="A142">
        <f>A141+1</f>
        <v>141</v>
      </c>
      <c r="B142">
        <v>104.322</v>
      </c>
      <c r="C142">
        <v>171.09549999999999</v>
      </c>
    </row>
    <row r="143" spans="1:3" x14ac:dyDescent="0.3">
      <c r="A143">
        <f>A142+1</f>
        <v>142</v>
      </c>
      <c r="B143">
        <v>178.64850000000001</v>
      </c>
      <c r="C143">
        <v>171.358</v>
      </c>
    </row>
    <row r="144" spans="1:3" x14ac:dyDescent="0.3">
      <c r="A144">
        <f>A143+1</f>
        <v>143</v>
      </c>
      <c r="B144">
        <v>53.966000000000001</v>
      </c>
      <c r="C144">
        <v>172.36699999999999</v>
      </c>
    </row>
    <row r="145" spans="1:3" x14ac:dyDescent="0.3">
      <c r="A145">
        <f>A144+1</f>
        <v>144</v>
      </c>
      <c r="B145">
        <v>268.59399999999999</v>
      </c>
      <c r="C145">
        <v>172.52350000000001</v>
      </c>
    </row>
    <row r="146" spans="1:3" x14ac:dyDescent="0.3">
      <c r="A146">
        <f>A145+1</f>
        <v>145</v>
      </c>
      <c r="B146">
        <v>253.52950000000001</v>
      </c>
      <c r="C146">
        <v>172.75450000000001</v>
      </c>
    </row>
    <row r="147" spans="1:3" x14ac:dyDescent="0.3">
      <c r="A147">
        <f>A146+1</f>
        <v>146</v>
      </c>
      <c r="B147">
        <v>108.4575</v>
      </c>
      <c r="C147">
        <v>173.05549999999999</v>
      </c>
    </row>
    <row r="148" spans="1:3" x14ac:dyDescent="0.3">
      <c r="A148">
        <f>A147+1</f>
        <v>147</v>
      </c>
      <c r="B148">
        <v>171.358</v>
      </c>
      <c r="C148">
        <v>173.107</v>
      </c>
    </row>
    <row r="149" spans="1:3" x14ac:dyDescent="0.3">
      <c r="A149">
        <f>A148+1</f>
        <v>148</v>
      </c>
      <c r="B149">
        <v>140.035</v>
      </c>
      <c r="C149">
        <v>173.29249999999999</v>
      </c>
    </row>
    <row r="150" spans="1:3" x14ac:dyDescent="0.3">
      <c r="A150">
        <f>A149+1</f>
        <v>149</v>
      </c>
      <c r="B150">
        <v>145.96250000000001</v>
      </c>
      <c r="C150">
        <v>174.18100000000001</v>
      </c>
    </row>
    <row r="151" spans="1:3" x14ac:dyDescent="0.3">
      <c r="A151">
        <f>A150+1</f>
        <v>150</v>
      </c>
      <c r="B151">
        <v>213.66900000000001</v>
      </c>
      <c r="C151">
        <v>174.21250000000001</v>
      </c>
    </row>
    <row r="152" spans="1:3" x14ac:dyDescent="0.3">
      <c r="A152">
        <f>A151+1</f>
        <v>151</v>
      </c>
      <c r="B152">
        <v>164.31299999999999</v>
      </c>
      <c r="C152">
        <v>174.2645</v>
      </c>
    </row>
    <row r="153" spans="1:3" x14ac:dyDescent="0.3">
      <c r="A153">
        <f>A152+1</f>
        <v>152</v>
      </c>
      <c r="B153">
        <v>284.322</v>
      </c>
      <c r="C153">
        <v>174.501</v>
      </c>
    </row>
    <row r="154" spans="1:3" x14ac:dyDescent="0.3">
      <c r="A154">
        <f>A153+1</f>
        <v>153</v>
      </c>
      <c r="B154">
        <v>114.67700000000001</v>
      </c>
      <c r="C154">
        <v>175.26</v>
      </c>
    </row>
    <row r="155" spans="1:3" x14ac:dyDescent="0.3">
      <c r="A155">
        <f>A154+1</f>
        <v>154</v>
      </c>
      <c r="B155">
        <v>260.19549999999998</v>
      </c>
      <c r="C155">
        <v>175.31450000000001</v>
      </c>
    </row>
    <row r="156" spans="1:3" x14ac:dyDescent="0.3">
      <c r="A156">
        <f>A155+1</f>
        <v>155</v>
      </c>
      <c r="B156">
        <v>254.11099999999999</v>
      </c>
      <c r="C156">
        <v>175.50649999999999</v>
      </c>
    </row>
    <row r="157" spans="1:3" x14ac:dyDescent="0.3">
      <c r="A157">
        <f>A156+1</f>
        <v>156</v>
      </c>
      <c r="B157">
        <v>115.5115</v>
      </c>
      <c r="C157">
        <v>176.39250000000001</v>
      </c>
    </row>
    <row r="158" spans="1:3" x14ac:dyDescent="0.3">
      <c r="A158">
        <f>A157+1</f>
        <v>157</v>
      </c>
      <c r="B158">
        <v>173.107</v>
      </c>
      <c r="C158">
        <v>176.45849999999999</v>
      </c>
    </row>
    <row r="159" spans="1:3" x14ac:dyDescent="0.3">
      <c r="A159">
        <f>A158+1</f>
        <v>158</v>
      </c>
      <c r="B159">
        <v>160.46100000000001</v>
      </c>
      <c r="C159">
        <v>176.75299999999999</v>
      </c>
    </row>
    <row r="160" spans="1:3" x14ac:dyDescent="0.3">
      <c r="A160">
        <f>A159+1</f>
        <v>159</v>
      </c>
      <c r="B160">
        <v>134.047</v>
      </c>
      <c r="C160">
        <v>178.64850000000001</v>
      </c>
    </row>
    <row r="161" spans="1:3" x14ac:dyDescent="0.3">
      <c r="A161">
        <f>A160+1</f>
        <v>160</v>
      </c>
      <c r="B161">
        <v>153.48099999999999</v>
      </c>
      <c r="C161">
        <v>179.07650000000001</v>
      </c>
    </row>
    <row r="162" spans="1:3" x14ac:dyDescent="0.3">
      <c r="A162">
        <f>A161+1</f>
        <v>161</v>
      </c>
      <c r="B162">
        <v>293.8845</v>
      </c>
      <c r="C162">
        <v>180.24100000000001</v>
      </c>
    </row>
    <row r="163" spans="1:3" x14ac:dyDescent="0.3">
      <c r="A163">
        <f>A162+1</f>
        <v>162</v>
      </c>
      <c r="B163">
        <v>619.73199999999997</v>
      </c>
      <c r="C163">
        <v>180.56800000000001</v>
      </c>
    </row>
    <row r="164" spans="1:3" x14ac:dyDescent="0.3">
      <c r="A164">
        <f>A163+1</f>
        <v>163</v>
      </c>
      <c r="B164">
        <v>322.13350000000003</v>
      </c>
      <c r="C164">
        <v>181.702</v>
      </c>
    </row>
    <row r="165" spans="1:3" x14ac:dyDescent="0.3">
      <c r="A165">
        <f>A164+1</f>
        <v>164</v>
      </c>
      <c r="B165">
        <v>142.57650000000001</v>
      </c>
      <c r="C165">
        <v>181.77549999999999</v>
      </c>
    </row>
    <row r="166" spans="1:3" x14ac:dyDescent="0.3">
      <c r="A166">
        <f>A165+1</f>
        <v>165</v>
      </c>
      <c r="B166">
        <v>221.7655</v>
      </c>
      <c r="C166">
        <v>182.83250000000001</v>
      </c>
    </row>
    <row r="167" spans="1:3" x14ac:dyDescent="0.3">
      <c r="A167">
        <f>A166+1</f>
        <v>166</v>
      </c>
      <c r="B167">
        <v>127.0125</v>
      </c>
      <c r="C167">
        <v>183.84649999999999</v>
      </c>
    </row>
    <row r="168" spans="1:3" x14ac:dyDescent="0.3">
      <c r="A168">
        <f>A167+1</f>
        <v>167</v>
      </c>
      <c r="B168">
        <v>108.583</v>
      </c>
      <c r="C168">
        <v>185.339</v>
      </c>
    </row>
    <row r="169" spans="1:3" x14ac:dyDescent="0.3">
      <c r="A169">
        <f>A168+1</f>
        <v>168</v>
      </c>
      <c r="B169">
        <v>295.05399999999997</v>
      </c>
      <c r="C169">
        <v>185.63300000000001</v>
      </c>
    </row>
    <row r="170" spans="1:3" x14ac:dyDescent="0.3">
      <c r="A170">
        <f>A169+1</f>
        <v>169</v>
      </c>
      <c r="B170">
        <v>255.7</v>
      </c>
      <c r="C170">
        <v>187.78149999999999</v>
      </c>
    </row>
    <row r="171" spans="1:3" x14ac:dyDescent="0.3">
      <c r="A171">
        <f>A170+1</f>
        <v>170</v>
      </c>
      <c r="B171">
        <v>189.624</v>
      </c>
      <c r="C171">
        <v>188.66499999999999</v>
      </c>
    </row>
    <row r="172" spans="1:3" x14ac:dyDescent="0.3">
      <c r="A172">
        <f>A171+1</f>
        <v>171</v>
      </c>
      <c r="B172">
        <v>335.62650000000002</v>
      </c>
      <c r="C172">
        <v>189.3015</v>
      </c>
    </row>
    <row r="173" spans="1:3" x14ac:dyDescent="0.3">
      <c r="A173">
        <f>A172+1</f>
        <v>172</v>
      </c>
      <c r="B173">
        <v>212.32599999999999</v>
      </c>
      <c r="C173">
        <v>189.542</v>
      </c>
    </row>
    <row r="174" spans="1:3" x14ac:dyDescent="0.3">
      <c r="A174">
        <f>A173+1</f>
        <v>173</v>
      </c>
      <c r="B174">
        <v>145.83750000000001</v>
      </c>
      <c r="C174">
        <v>189.624</v>
      </c>
    </row>
    <row r="175" spans="1:3" x14ac:dyDescent="0.3">
      <c r="A175">
        <f>A174+1</f>
        <v>174</v>
      </c>
      <c r="B175">
        <v>125.5685</v>
      </c>
      <c r="C175">
        <v>190.11850000000001</v>
      </c>
    </row>
    <row r="176" spans="1:3" x14ac:dyDescent="0.3">
      <c r="A176">
        <f>A175+1</f>
        <v>175</v>
      </c>
      <c r="B176">
        <v>245.1875</v>
      </c>
      <c r="C176">
        <v>190.35499999999999</v>
      </c>
    </row>
    <row r="177" spans="1:3" x14ac:dyDescent="0.3">
      <c r="A177">
        <f>A176+1</f>
        <v>176</v>
      </c>
      <c r="B177">
        <v>150.2835</v>
      </c>
      <c r="C177">
        <v>191.1455</v>
      </c>
    </row>
    <row r="178" spans="1:3" x14ac:dyDescent="0.3">
      <c r="A178">
        <f>A177+1</f>
        <v>177</v>
      </c>
      <c r="B178">
        <v>71.658500000000004</v>
      </c>
      <c r="C178">
        <v>193.87350000000001</v>
      </c>
    </row>
    <row r="179" spans="1:3" x14ac:dyDescent="0.3">
      <c r="A179">
        <f>A178+1</f>
        <v>178</v>
      </c>
      <c r="B179">
        <v>271.173</v>
      </c>
      <c r="C179">
        <v>193.92250000000001</v>
      </c>
    </row>
    <row r="180" spans="1:3" x14ac:dyDescent="0.3">
      <c r="A180">
        <f>A179+1</f>
        <v>179</v>
      </c>
      <c r="B180">
        <v>176.75299999999999</v>
      </c>
      <c r="C180">
        <v>194.792</v>
      </c>
    </row>
    <row r="181" spans="1:3" x14ac:dyDescent="0.3">
      <c r="A181">
        <f>A180+1</f>
        <v>180</v>
      </c>
      <c r="B181">
        <v>188.66499999999999</v>
      </c>
      <c r="C181">
        <v>195.922</v>
      </c>
    </row>
    <row r="182" spans="1:3" x14ac:dyDescent="0.3">
      <c r="A182">
        <f>A181+1</f>
        <v>181</v>
      </c>
      <c r="B182">
        <v>120.491</v>
      </c>
      <c r="C182">
        <v>196.13550000000001</v>
      </c>
    </row>
    <row r="183" spans="1:3" x14ac:dyDescent="0.3">
      <c r="A183">
        <f>A182+1</f>
        <v>182</v>
      </c>
      <c r="B183">
        <v>245.32300000000001</v>
      </c>
      <c r="C183">
        <v>196.21850000000001</v>
      </c>
    </row>
    <row r="184" spans="1:3" x14ac:dyDescent="0.3">
      <c r="A184">
        <f>A183+1</f>
        <v>183</v>
      </c>
      <c r="B184">
        <v>268.20800000000003</v>
      </c>
      <c r="C184">
        <v>196.28</v>
      </c>
    </row>
    <row r="185" spans="1:3" x14ac:dyDescent="0.3">
      <c r="A185">
        <f>A184+1</f>
        <v>184</v>
      </c>
      <c r="B185">
        <v>155.03200000000001</v>
      </c>
      <c r="C185">
        <v>196.86949999999999</v>
      </c>
    </row>
    <row r="186" spans="1:3" x14ac:dyDescent="0.3">
      <c r="A186">
        <f>A185+1</f>
        <v>185</v>
      </c>
      <c r="B186">
        <v>104.669</v>
      </c>
      <c r="C186">
        <v>198.08850000000001</v>
      </c>
    </row>
    <row r="187" spans="1:3" x14ac:dyDescent="0.3">
      <c r="A187">
        <f>A186+1</f>
        <v>186</v>
      </c>
      <c r="B187">
        <v>183.84649999999999</v>
      </c>
      <c r="C187">
        <v>198.63200000000001</v>
      </c>
    </row>
    <row r="188" spans="1:3" x14ac:dyDescent="0.3">
      <c r="A188">
        <f>A187+1</f>
        <v>187</v>
      </c>
      <c r="B188">
        <v>481.86950000000002</v>
      </c>
      <c r="C188">
        <v>198.97550000000001</v>
      </c>
    </row>
    <row r="189" spans="1:3" x14ac:dyDescent="0.3">
      <c r="A189">
        <f>A188+1</f>
        <v>188</v>
      </c>
      <c r="B189">
        <v>129.923</v>
      </c>
      <c r="C189">
        <v>200.37299999999999</v>
      </c>
    </row>
    <row r="190" spans="1:3" x14ac:dyDescent="0.3">
      <c r="A190">
        <f>A189+1</f>
        <v>189</v>
      </c>
      <c r="B190">
        <v>128.0615</v>
      </c>
      <c r="C190">
        <v>201.441</v>
      </c>
    </row>
    <row r="191" spans="1:3" x14ac:dyDescent="0.3">
      <c r="A191">
        <f>A190+1</f>
        <v>190</v>
      </c>
      <c r="B191">
        <v>154.55850000000001</v>
      </c>
      <c r="C191">
        <v>201.78399999999999</v>
      </c>
    </row>
    <row r="192" spans="1:3" x14ac:dyDescent="0.3">
      <c r="A192">
        <f>A191+1</f>
        <v>191</v>
      </c>
      <c r="B192">
        <v>136.90299999999999</v>
      </c>
      <c r="C192">
        <v>202.6525</v>
      </c>
    </row>
    <row r="193" spans="1:3" x14ac:dyDescent="0.3">
      <c r="A193">
        <f>A192+1</f>
        <v>192</v>
      </c>
      <c r="B193">
        <v>267.94450000000001</v>
      </c>
      <c r="C193">
        <v>204.9735</v>
      </c>
    </row>
    <row r="194" spans="1:3" x14ac:dyDescent="0.3">
      <c r="A194">
        <f>A193+1</f>
        <v>193</v>
      </c>
      <c r="B194">
        <v>179.07650000000001</v>
      </c>
      <c r="C194">
        <v>205.57300000000001</v>
      </c>
    </row>
    <row r="195" spans="1:3" x14ac:dyDescent="0.3">
      <c r="A195">
        <f>A194+1</f>
        <v>194</v>
      </c>
      <c r="B195">
        <v>359.44850000000002</v>
      </c>
      <c r="C195">
        <v>205.988</v>
      </c>
    </row>
    <row r="196" spans="1:3" x14ac:dyDescent="0.3">
      <c r="A196">
        <f>A195+1</f>
        <v>195</v>
      </c>
      <c r="B196">
        <v>107.5885</v>
      </c>
      <c r="C196">
        <v>211.31049999999999</v>
      </c>
    </row>
    <row r="197" spans="1:3" x14ac:dyDescent="0.3">
      <c r="A197">
        <f>A196+1</f>
        <v>196</v>
      </c>
      <c r="B197">
        <v>175.50649999999999</v>
      </c>
      <c r="C197">
        <v>211.39150000000001</v>
      </c>
    </row>
    <row r="198" spans="1:3" x14ac:dyDescent="0.3">
      <c r="A198">
        <f>A197+1</f>
        <v>197</v>
      </c>
      <c r="B198">
        <v>221.99850000000001</v>
      </c>
      <c r="C198">
        <v>212.32599999999999</v>
      </c>
    </row>
    <row r="199" spans="1:3" x14ac:dyDescent="0.3">
      <c r="A199">
        <f>A198+1</f>
        <v>198</v>
      </c>
      <c r="B199">
        <v>238.54650000000001</v>
      </c>
      <c r="C199">
        <v>213.66900000000001</v>
      </c>
    </row>
    <row r="200" spans="1:3" x14ac:dyDescent="0.3">
      <c r="A200">
        <f>A199+1</f>
        <v>199</v>
      </c>
      <c r="B200">
        <v>224.89449999999999</v>
      </c>
      <c r="C200">
        <v>214.178</v>
      </c>
    </row>
    <row r="201" spans="1:3" x14ac:dyDescent="0.3">
      <c r="A201">
        <f>A200+1</f>
        <v>200</v>
      </c>
      <c r="B201">
        <v>227.965</v>
      </c>
      <c r="C201">
        <v>215.57849999999999</v>
      </c>
    </row>
    <row r="202" spans="1:3" x14ac:dyDescent="0.3">
      <c r="A202">
        <f>A201+1</f>
        <v>201</v>
      </c>
      <c r="B202">
        <v>190.35499999999999</v>
      </c>
      <c r="C202">
        <v>217.42</v>
      </c>
    </row>
    <row r="203" spans="1:3" x14ac:dyDescent="0.3">
      <c r="A203">
        <f>A202+1</f>
        <v>202</v>
      </c>
      <c r="B203">
        <v>211.31049999999999</v>
      </c>
      <c r="C203">
        <v>219.33750000000001</v>
      </c>
    </row>
    <row r="204" spans="1:3" x14ac:dyDescent="0.3">
      <c r="A204">
        <f>A203+1</f>
        <v>203</v>
      </c>
      <c r="B204">
        <v>195.922</v>
      </c>
      <c r="C204">
        <v>219.34899999999999</v>
      </c>
    </row>
    <row r="205" spans="1:3" x14ac:dyDescent="0.3">
      <c r="A205">
        <f>A204+1</f>
        <v>204</v>
      </c>
      <c r="B205">
        <v>180.24100000000001</v>
      </c>
      <c r="C205">
        <v>221.02799999999999</v>
      </c>
    </row>
    <row r="206" spans="1:3" x14ac:dyDescent="0.3">
      <c r="A206">
        <f>A205+1</f>
        <v>205</v>
      </c>
      <c r="B206">
        <v>154.114</v>
      </c>
      <c r="C206">
        <v>221.45349999999999</v>
      </c>
    </row>
    <row r="207" spans="1:3" x14ac:dyDescent="0.3">
      <c r="A207">
        <f>A206+1</f>
        <v>206</v>
      </c>
      <c r="B207">
        <v>58.926499999999997</v>
      </c>
      <c r="C207">
        <v>221.7655</v>
      </c>
    </row>
    <row r="208" spans="1:3" x14ac:dyDescent="0.3">
      <c r="A208">
        <f>A207+1</f>
        <v>207</v>
      </c>
      <c r="B208">
        <v>166.5745</v>
      </c>
      <c r="C208">
        <v>221.99850000000001</v>
      </c>
    </row>
    <row r="209" spans="1:3" x14ac:dyDescent="0.3">
      <c r="A209">
        <f>A208+1</f>
        <v>208</v>
      </c>
      <c r="B209">
        <v>135.94450000000001</v>
      </c>
      <c r="C209">
        <v>222.87950000000001</v>
      </c>
    </row>
    <row r="210" spans="1:3" x14ac:dyDescent="0.3">
      <c r="A210">
        <f>A209+1</f>
        <v>209</v>
      </c>
      <c r="B210">
        <v>85.149000000000001</v>
      </c>
      <c r="C210">
        <v>222.96199999999999</v>
      </c>
    </row>
    <row r="211" spans="1:3" x14ac:dyDescent="0.3">
      <c r="A211">
        <f>A210+1</f>
        <v>210</v>
      </c>
      <c r="B211">
        <v>123.0885</v>
      </c>
      <c r="C211">
        <v>224.036</v>
      </c>
    </row>
    <row r="212" spans="1:3" x14ac:dyDescent="0.3">
      <c r="A212">
        <f>A211+1</f>
        <v>211</v>
      </c>
      <c r="B212">
        <v>297.79000000000002</v>
      </c>
      <c r="C212">
        <v>224.25049999999999</v>
      </c>
    </row>
    <row r="213" spans="1:3" x14ac:dyDescent="0.3">
      <c r="A213">
        <f>A212+1</f>
        <v>212</v>
      </c>
      <c r="B213">
        <v>135.768</v>
      </c>
      <c r="C213">
        <v>224.4605</v>
      </c>
    </row>
    <row r="214" spans="1:3" x14ac:dyDescent="0.3">
      <c r="A214">
        <f>A213+1</f>
        <v>213</v>
      </c>
      <c r="B214">
        <v>174.501</v>
      </c>
      <c r="C214">
        <v>224.863</v>
      </c>
    </row>
    <row r="215" spans="1:3" x14ac:dyDescent="0.3">
      <c r="A215">
        <f>A214+1</f>
        <v>214</v>
      </c>
      <c r="B215">
        <v>119.627</v>
      </c>
      <c r="C215">
        <v>224.89449999999999</v>
      </c>
    </row>
    <row r="216" spans="1:3" x14ac:dyDescent="0.3">
      <c r="A216">
        <f>A215+1</f>
        <v>215</v>
      </c>
      <c r="B216">
        <v>145.62200000000001</v>
      </c>
      <c r="C216">
        <v>225.13800000000001</v>
      </c>
    </row>
    <row r="217" spans="1:3" x14ac:dyDescent="0.3">
      <c r="A217">
        <f>A216+1</f>
        <v>216</v>
      </c>
      <c r="B217">
        <v>135.40799999999999</v>
      </c>
      <c r="C217">
        <v>226.5795</v>
      </c>
    </row>
    <row r="218" spans="1:3" x14ac:dyDescent="0.3">
      <c r="A218">
        <f>A217+1</f>
        <v>217</v>
      </c>
      <c r="B218">
        <v>205.57300000000001</v>
      </c>
      <c r="C218">
        <v>226.79849999999999</v>
      </c>
    </row>
    <row r="219" spans="1:3" x14ac:dyDescent="0.3">
      <c r="A219">
        <f>A218+1</f>
        <v>218</v>
      </c>
      <c r="B219">
        <v>114.5035</v>
      </c>
      <c r="C219">
        <v>227.965</v>
      </c>
    </row>
    <row r="220" spans="1:3" x14ac:dyDescent="0.3">
      <c r="A220">
        <f>A219+1</f>
        <v>219</v>
      </c>
      <c r="B220">
        <v>193.87350000000001</v>
      </c>
      <c r="C220">
        <v>228.39349999999999</v>
      </c>
    </row>
    <row r="221" spans="1:3" x14ac:dyDescent="0.3">
      <c r="A221">
        <f>A220+1</f>
        <v>220</v>
      </c>
      <c r="B221">
        <v>111.46299999999999</v>
      </c>
      <c r="C221">
        <v>228.44800000000001</v>
      </c>
    </row>
    <row r="222" spans="1:3" x14ac:dyDescent="0.3">
      <c r="A222">
        <f>A221+1</f>
        <v>221</v>
      </c>
      <c r="B222">
        <v>89.858000000000004</v>
      </c>
      <c r="C222">
        <v>234.334</v>
      </c>
    </row>
    <row r="223" spans="1:3" x14ac:dyDescent="0.3">
      <c r="A223">
        <f>A222+1</f>
        <v>222</v>
      </c>
      <c r="B223">
        <v>243.541</v>
      </c>
      <c r="C223">
        <v>234.80449999999999</v>
      </c>
    </row>
    <row r="224" spans="1:3" x14ac:dyDescent="0.3">
      <c r="A224">
        <f>A223+1</f>
        <v>223</v>
      </c>
      <c r="B224">
        <v>198.63200000000001</v>
      </c>
      <c r="C224">
        <v>235.25049999999999</v>
      </c>
    </row>
    <row r="225" spans="1:3" x14ac:dyDescent="0.3">
      <c r="A225">
        <f>A224+1</f>
        <v>224</v>
      </c>
      <c r="B225">
        <v>189.3015</v>
      </c>
      <c r="C225">
        <v>235.48650000000001</v>
      </c>
    </row>
    <row r="226" spans="1:3" x14ac:dyDescent="0.3">
      <c r="A226">
        <f>A225+1</f>
        <v>225</v>
      </c>
      <c r="B226">
        <v>180.56800000000001</v>
      </c>
      <c r="C226">
        <v>235.93600000000001</v>
      </c>
    </row>
    <row r="227" spans="1:3" x14ac:dyDescent="0.3">
      <c r="A227">
        <f>A226+1</f>
        <v>226</v>
      </c>
      <c r="B227">
        <v>167.68950000000001</v>
      </c>
      <c r="C227">
        <v>236.48949999999999</v>
      </c>
    </row>
    <row r="228" spans="1:3" x14ac:dyDescent="0.3">
      <c r="A228">
        <f>A227+1</f>
        <v>227</v>
      </c>
      <c r="B228">
        <v>133.85249999999999</v>
      </c>
      <c r="C228">
        <v>236.55500000000001</v>
      </c>
    </row>
    <row r="229" spans="1:3" x14ac:dyDescent="0.3">
      <c r="A229">
        <f>A228+1</f>
        <v>228</v>
      </c>
      <c r="B229">
        <v>156.73599999999999</v>
      </c>
      <c r="C229">
        <v>238.54650000000001</v>
      </c>
    </row>
    <row r="230" spans="1:3" x14ac:dyDescent="0.3">
      <c r="A230">
        <f>A229+1</f>
        <v>229</v>
      </c>
      <c r="B230">
        <v>405.85149999999999</v>
      </c>
      <c r="C230">
        <v>239.73050000000001</v>
      </c>
    </row>
    <row r="231" spans="1:3" x14ac:dyDescent="0.3">
      <c r="A231">
        <f>A230+1</f>
        <v>230</v>
      </c>
      <c r="B231">
        <v>123.51349999999999</v>
      </c>
      <c r="C231">
        <v>239.73150000000001</v>
      </c>
    </row>
    <row r="232" spans="1:3" x14ac:dyDescent="0.3">
      <c r="A232">
        <f>A231+1</f>
        <v>231</v>
      </c>
      <c r="B232">
        <v>201.441</v>
      </c>
      <c r="C232">
        <v>242.232</v>
      </c>
    </row>
    <row r="233" spans="1:3" x14ac:dyDescent="0.3">
      <c r="A233">
        <f>A232+1</f>
        <v>232</v>
      </c>
      <c r="B233">
        <v>174.18100000000001</v>
      </c>
      <c r="C233">
        <v>242.5735</v>
      </c>
    </row>
    <row r="234" spans="1:3" x14ac:dyDescent="0.3">
      <c r="A234">
        <f>A233+1</f>
        <v>233</v>
      </c>
      <c r="B234">
        <v>84.034999999999997</v>
      </c>
      <c r="C234">
        <v>242.62049999999999</v>
      </c>
    </row>
    <row r="235" spans="1:3" x14ac:dyDescent="0.3">
      <c r="A235">
        <f>A234+1</f>
        <v>234</v>
      </c>
      <c r="B235">
        <v>139.905</v>
      </c>
      <c r="C235">
        <v>243.44</v>
      </c>
    </row>
    <row r="236" spans="1:3" x14ac:dyDescent="0.3">
      <c r="A236">
        <f>A235+1</f>
        <v>235</v>
      </c>
      <c r="B236">
        <v>260.18349999999998</v>
      </c>
      <c r="C236">
        <v>243.541</v>
      </c>
    </row>
    <row r="237" spans="1:3" x14ac:dyDescent="0.3">
      <c r="A237">
        <f>A236+1</f>
        <v>236</v>
      </c>
      <c r="B237">
        <v>271.31299999999999</v>
      </c>
      <c r="C237">
        <v>244.89500000000001</v>
      </c>
    </row>
    <row r="238" spans="1:3" x14ac:dyDescent="0.3">
      <c r="A238">
        <f>A237+1</f>
        <v>237</v>
      </c>
      <c r="B238">
        <v>283.13200000000001</v>
      </c>
      <c r="C238">
        <v>245.1875</v>
      </c>
    </row>
    <row r="239" spans="1:3" x14ac:dyDescent="0.3">
      <c r="A239">
        <f>A238+1</f>
        <v>238</v>
      </c>
      <c r="B239">
        <v>144.6575</v>
      </c>
      <c r="C239">
        <v>245.32300000000001</v>
      </c>
    </row>
    <row r="240" spans="1:3" x14ac:dyDescent="0.3">
      <c r="A240">
        <f>A239+1</f>
        <v>239</v>
      </c>
      <c r="B240">
        <v>221.45349999999999</v>
      </c>
      <c r="C240">
        <v>250.02099999999999</v>
      </c>
    </row>
    <row r="241" spans="1:3" x14ac:dyDescent="0.3">
      <c r="A241">
        <f>A240+1</f>
        <v>240</v>
      </c>
      <c r="B241">
        <v>297.95</v>
      </c>
      <c r="C241">
        <v>250.535</v>
      </c>
    </row>
    <row r="242" spans="1:3" x14ac:dyDescent="0.3">
      <c r="A242">
        <f>A241+1</f>
        <v>241</v>
      </c>
      <c r="B242">
        <v>299.82100000000003</v>
      </c>
      <c r="C242">
        <v>250.6035</v>
      </c>
    </row>
    <row r="243" spans="1:3" x14ac:dyDescent="0.3">
      <c r="A243">
        <f>A242+1</f>
        <v>242</v>
      </c>
      <c r="B243">
        <v>121.387</v>
      </c>
      <c r="C243">
        <v>251.68049999999999</v>
      </c>
    </row>
    <row r="244" spans="1:3" x14ac:dyDescent="0.3">
      <c r="A244">
        <f>A243+1</f>
        <v>243</v>
      </c>
      <c r="B244">
        <v>129.93350000000001</v>
      </c>
      <c r="C244">
        <v>253.52950000000001</v>
      </c>
    </row>
    <row r="245" spans="1:3" x14ac:dyDescent="0.3">
      <c r="A245">
        <f>A244+1</f>
        <v>244</v>
      </c>
      <c r="B245">
        <v>112.932</v>
      </c>
      <c r="C245">
        <v>254.11099999999999</v>
      </c>
    </row>
    <row r="246" spans="1:3" x14ac:dyDescent="0.3">
      <c r="A246">
        <f>A245+1</f>
        <v>245</v>
      </c>
      <c r="B246">
        <v>250.02099999999999</v>
      </c>
      <c r="C246">
        <v>254.53049999999999</v>
      </c>
    </row>
    <row r="247" spans="1:3" x14ac:dyDescent="0.3">
      <c r="A247">
        <f>A246+1</f>
        <v>246</v>
      </c>
      <c r="B247">
        <v>82.744</v>
      </c>
      <c r="C247">
        <v>255.7</v>
      </c>
    </row>
    <row r="248" spans="1:3" x14ac:dyDescent="0.3">
      <c r="A248">
        <f>A247+1</f>
        <v>247</v>
      </c>
      <c r="B248">
        <v>276.80349999999999</v>
      </c>
      <c r="C248">
        <v>256.85300000000001</v>
      </c>
    </row>
    <row r="249" spans="1:3" x14ac:dyDescent="0.3">
      <c r="A249">
        <f>A248+1</f>
        <v>248</v>
      </c>
      <c r="B249">
        <v>93.9345</v>
      </c>
      <c r="C249">
        <v>257.84899999999999</v>
      </c>
    </row>
    <row r="250" spans="1:3" x14ac:dyDescent="0.3">
      <c r="A250">
        <f>A249+1</f>
        <v>249</v>
      </c>
      <c r="B250">
        <v>143.0795</v>
      </c>
      <c r="C250">
        <v>258.68650000000002</v>
      </c>
    </row>
    <row r="251" spans="1:3" x14ac:dyDescent="0.3">
      <c r="A251">
        <f>A250+1</f>
        <v>250</v>
      </c>
      <c r="B251">
        <v>291.33499999999998</v>
      </c>
      <c r="C251">
        <v>260.1585</v>
      </c>
    </row>
    <row r="252" spans="1:3" x14ac:dyDescent="0.3">
      <c r="A252">
        <f>A251+1</f>
        <v>251</v>
      </c>
      <c r="B252">
        <v>124.0675</v>
      </c>
      <c r="C252">
        <v>260.18349999999998</v>
      </c>
    </row>
    <row r="253" spans="1:3" x14ac:dyDescent="0.3">
      <c r="A253">
        <f>A252+1</f>
        <v>252</v>
      </c>
      <c r="B253">
        <v>144.70050000000001</v>
      </c>
      <c r="C253">
        <v>260.19549999999998</v>
      </c>
    </row>
    <row r="254" spans="1:3" x14ac:dyDescent="0.3">
      <c r="A254">
        <f>A253+1</f>
        <v>253</v>
      </c>
      <c r="B254">
        <v>66.960499999999996</v>
      </c>
      <c r="C254">
        <v>261.83199999999999</v>
      </c>
    </row>
    <row r="255" spans="1:3" x14ac:dyDescent="0.3">
      <c r="A255">
        <f>A254+1</f>
        <v>254</v>
      </c>
      <c r="B255">
        <v>187.78149999999999</v>
      </c>
      <c r="C255">
        <v>266.95249999999999</v>
      </c>
    </row>
    <row r="256" spans="1:3" x14ac:dyDescent="0.3">
      <c r="A256">
        <f>A255+1</f>
        <v>255</v>
      </c>
      <c r="B256">
        <v>86.459000000000003</v>
      </c>
      <c r="C256">
        <v>267.94450000000001</v>
      </c>
    </row>
    <row r="257" spans="1:3" x14ac:dyDescent="0.3">
      <c r="A257">
        <f>A256+1</f>
        <v>256</v>
      </c>
      <c r="B257">
        <v>119.8265</v>
      </c>
      <c r="C257">
        <v>268.20800000000003</v>
      </c>
    </row>
    <row r="258" spans="1:3" x14ac:dyDescent="0.3">
      <c r="A258">
        <f>A257+1</f>
        <v>257</v>
      </c>
      <c r="B258">
        <v>176.45849999999999</v>
      </c>
      <c r="C258">
        <v>268.59399999999999</v>
      </c>
    </row>
    <row r="259" spans="1:3" x14ac:dyDescent="0.3">
      <c r="A259">
        <f>A258+1</f>
        <v>258</v>
      </c>
      <c r="B259">
        <v>118.14400000000001</v>
      </c>
      <c r="C259">
        <v>271.173</v>
      </c>
    </row>
    <row r="260" spans="1:3" x14ac:dyDescent="0.3">
      <c r="A260">
        <f>A259+1</f>
        <v>259</v>
      </c>
      <c r="B260">
        <v>242.5735</v>
      </c>
      <c r="C260">
        <v>271.18599999999998</v>
      </c>
    </row>
    <row r="261" spans="1:3" x14ac:dyDescent="0.3">
      <c r="A261">
        <f>A260+1</f>
        <v>260</v>
      </c>
      <c r="B261">
        <v>103.151</v>
      </c>
      <c r="C261">
        <v>271.31299999999999</v>
      </c>
    </row>
    <row r="262" spans="1:3" x14ac:dyDescent="0.3">
      <c r="A262">
        <f>A261+1</f>
        <v>261</v>
      </c>
      <c r="B262">
        <v>329.80599999999998</v>
      </c>
      <c r="C262">
        <v>271.512</v>
      </c>
    </row>
    <row r="263" spans="1:3" x14ac:dyDescent="0.3">
      <c r="A263">
        <f>A262+1</f>
        <v>262</v>
      </c>
      <c r="B263">
        <v>147.38749999999999</v>
      </c>
      <c r="C263">
        <v>272.02100000000002</v>
      </c>
    </row>
    <row r="264" spans="1:3" x14ac:dyDescent="0.3">
      <c r="A264">
        <f>A263+1</f>
        <v>263</v>
      </c>
      <c r="B264">
        <v>313.41199999999998</v>
      </c>
      <c r="C264">
        <v>276.80349999999999</v>
      </c>
    </row>
    <row r="265" spans="1:3" x14ac:dyDescent="0.3">
      <c r="A265">
        <f>A264+1</f>
        <v>264</v>
      </c>
      <c r="B265">
        <v>283.73450000000003</v>
      </c>
      <c r="C265">
        <v>279.92349999999999</v>
      </c>
    </row>
    <row r="266" spans="1:3" x14ac:dyDescent="0.3">
      <c r="A266">
        <f>A265+1</f>
        <v>265</v>
      </c>
      <c r="B266">
        <v>347.29199999999997</v>
      </c>
      <c r="C266">
        <v>283.13200000000001</v>
      </c>
    </row>
    <row r="267" spans="1:3" x14ac:dyDescent="0.3">
      <c r="A267">
        <f>A266+1</f>
        <v>266</v>
      </c>
      <c r="B267">
        <v>243.44</v>
      </c>
      <c r="C267">
        <v>283.73450000000003</v>
      </c>
    </row>
    <row r="268" spans="1:3" x14ac:dyDescent="0.3">
      <c r="A268">
        <f>A267+1</f>
        <v>267</v>
      </c>
      <c r="B268">
        <v>235.48650000000001</v>
      </c>
      <c r="C268">
        <v>284.322</v>
      </c>
    </row>
    <row r="269" spans="1:3" x14ac:dyDescent="0.3">
      <c r="A269">
        <f>A268+1</f>
        <v>268</v>
      </c>
      <c r="B269">
        <v>175.31450000000001</v>
      </c>
      <c r="C269">
        <v>291.33499999999998</v>
      </c>
    </row>
    <row r="270" spans="1:3" x14ac:dyDescent="0.3">
      <c r="A270">
        <f>A269+1</f>
        <v>269</v>
      </c>
      <c r="B270">
        <v>171.09549999999999</v>
      </c>
      <c r="C270">
        <v>293.8845</v>
      </c>
    </row>
    <row r="271" spans="1:3" x14ac:dyDescent="0.3">
      <c r="A271">
        <f>A270+1</f>
        <v>270</v>
      </c>
      <c r="B271">
        <v>160.85550000000001</v>
      </c>
      <c r="C271">
        <v>295.05399999999997</v>
      </c>
    </row>
    <row r="272" spans="1:3" x14ac:dyDescent="0.3">
      <c r="A272">
        <f>A271+1</f>
        <v>271</v>
      </c>
      <c r="B272">
        <v>351.15449999999998</v>
      </c>
      <c r="C272">
        <v>297.45850000000002</v>
      </c>
    </row>
    <row r="273" spans="1:3" x14ac:dyDescent="0.3">
      <c r="A273">
        <f>A272+1</f>
        <v>272</v>
      </c>
      <c r="B273">
        <v>185.63300000000001</v>
      </c>
      <c r="C273">
        <v>297.79000000000002</v>
      </c>
    </row>
    <row r="274" spans="1:3" x14ac:dyDescent="0.3">
      <c r="A274">
        <f>A273+1</f>
        <v>273</v>
      </c>
      <c r="B274">
        <v>131.339</v>
      </c>
      <c r="C274">
        <v>297.95</v>
      </c>
    </row>
    <row r="275" spans="1:3" x14ac:dyDescent="0.3">
      <c r="A275">
        <f>A274+1</f>
        <v>274</v>
      </c>
      <c r="B275">
        <v>144.87899999999999</v>
      </c>
      <c r="C275">
        <v>298.09649999999999</v>
      </c>
    </row>
    <row r="276" spans="1:3" x14ac:dyDescent="0.3">
      <c r="A276">
        <f>A275+1</f>
        <v>275</v>
      </c>
      <c r="B276">
        <v>143.62100000000001</v>
      </c>
      <c r="C276">
        <v>298.3845</v>
      </c>
    </row>
    <row r="277" spans="1:3" x14ac:dyDescent="0.3">
      <c r="A277">
        <f>A276+1</f>
        <v>276</v>
      </c>
      <c r="B277">
        <v>149.33099999999999</v>
      </c>
      <c r="C277">
        <v>298.87299999999999</v>
      </c>
    </row>
    <row r="278" spans="1:3" x14ac:dyDescent="0.3">
      <c r="A278">
        <f>A277+1</f>
        <v>277</v>
      </c>
      <c r="B278">
        <v>242.232</v>
      </c>
      <c r="C278">
        <v>299.82100000000003</v>
      </c>
    </row>
    <row r="279" spans="1:3" x14ac:dyDescent="0.3">
      <c r="A279">
        <f>A278+1</f>
        <v>278</v>
      </c>
      <c r="B279">
        <v>191.1455</v>
      </c>
      <c r="C279">
        <v>302.36250000000001</v>
      </c>
    </row>
    <row r="280" spans="1:3" x14ac:dyDescent="0.3">
      <c r="A280">
        <f>A279+1</f>
        <v>279</v>
      </c>
      <c r="B280">
        <v>315.47550000000001</v>
      </c>
      <c r="C280">
        <v>309.89299999999997</v>
      </c>
    </row>
    <row r="281" spans="1:3" x14ac:dyDescent="0.3">
      <c r="A281">
        <f>A280+1</f>
        <v>280</v>
      </c>
      <c r="B281">
        <v>101.6105</v>
      </c>
      <c r="C281">
        <v>313.41199999999998</v>
      </c>
    </row>
    <row r="282" spans="1:3" x14ac:dyDescent="0.3">
      <c r="A282">
        <f>A281+1</f>
        <v>281</v>
      </c>
      <c r="B282">
        <v>117.3985</v>
      </c>
      <c r="C282">
        <v>315.47550000000001</v>
      </c>
    </row>
    <row r="283" spans="1:3" x14ac:dyDescent="0.3">
      <c r="A283">
        <f>A282+1</f>
        <v>282</v>
      </c>
      <c r="B283">
        <v>148.62950000000001</v>
      </c>
      <c r="C283">
        <v>316.94600000000003</v>
      </c>
    </row>
    <row r="284" spans="1:3" x14ac:dyDescent="0.3">
      <c r="A284">
        <f>A283+1</f>
        <v>283</v>
      </c>
      <c r="B284">
        <v>226.5795</v>
      </c>
      <c r="C284">
        <v>322.13350000000003</v>
      </c>
    </row>
    <row r="285" spans="1:3" x14ac:dyDescent="0.3">
      <c r="A285">
        <f>A284+1</f>
        <v>284</v>
      </c>
      <c r="B285">
        <v>204.9735</v>
      </c>
      <c r="C285">
        <v>324.375</v>
      </c>
    </row>
    <row r="286" spans="1:3" x14ac:dyDescent="0.3">
      <c r="A286">
        <f>A285+1</f>
        <v>285</v>
      </c>
      <c r="B286">
        <v>110.3955</v>
      </c>
      <c r="C286">
        <v>325.16000000000003</v>
      </c>
    </row>
    <row r="287" spans="1:3" x14ac:dyDescent="0.3">
      <c r="A287">
        <f>A286+1</f>
        <v>286</v>
      </c>
      <c r="B287">
        <v>135.999</v>
      </c>
      <c r="C287">
        <v>329.80599999999998</v>
      </c>
    </row>
    <row r="288" spans="1:3" x14ac:dyDescent="0.3">
      <c r="A288">
        <f>A287+1</f>
        <v>287</v>
      </c>
      <c r="B288">
        <v>85.014499999999998</v>
      </c>
      <c r="C288">
        <v>335.62650000000002</v>
      </c>
    </row>
    <row r="289" spans="1:3" x14ac:dyDescent="0.3">
      <c r="A289">
        <f>A288+1</f>
        <v>288</v>
      </c>
      <c r="B289">
        <v>149.751</v>
      </c>
      <c r="C289">
        <v>347.29199999999997</v>
      </c>
    </row>
    <row r="290" spans="1:3" x14ac:dyDescent="0.3">
      <c r="A290">
        <f>A289+1</f>
        <v>289</v>
      </c>
      <c r="B290">
        <v>196.21850000000001</v>
      </c>
      <c r="C290">
        <v>351.15449999999998</v>
      </c>
    </row>
    <row r="291" spans="1:3" x14ac:dyDescent="0.3">
      <c r="A291">
        <f>A290+1</f>
        <v>290</v>
      </c>
      <c r="B291">
        <v>117.685</v>
      </c>
      <c r="C291">
        <v>354.14</v>
      </c>
    </row>
    <row r="292" spans="1:3" x14ac:dyDescent="0.3">
      <c r="A292">
        <f>A291+1</f>
        <v>291</v>
      </c>
      <c r="B292">
        <v>163.58250000000001</v>
      </c>
      <c r="C292">
        <v>359.44850000000002</v>
      </c>
    </row>
    <row r="293" spans="1:3" x14ac:dyDescent="0.3">
      <c r="A293">
        <f>A292+1</f>
        <v>292</v>
      </c>
      <c r="B293">
        <v>309.89299999999997</v>
      </c>
      <c r="C293">
        <v>380.19900000000001</v>
      </c>
    </row>
    <row r="294" spans="1:3" x14ac:dyDescent="0.3">
      <c r="A294">
        <f>A293+1</f>
        <v>293</v>
      </c>
      <c r="B294">
        <v>174.2645</v>
      </c>
      <c r="C294">
        <v>387.69400000000002</v>
      </c>
    </row>
    <row r="295" spans="1:3" x14ac:dyDescent="0.3">
      <c r="A295">
        <f>A294+1</f>
        <v>294</v>
      </c>
      <c r="B295">
        <v>172.52350000000001</v>
      </c>
      <c r="C295">
        <v>393.142</v>
      </c>
    </row>
    <row r="296" spans="1:3" x14ac:dyDescent="0.3">
      <c r="A296">
        <f>A295+1</f>
        <v>295</v>
      </c>
      <c r="B296">
        <v>221.02799999999999</v>
      </c>
      <c r="C296">
        <v>405.36799999999999</v>
      </c>
    </row>
    <row r="297" spans="1:3" x14ac:dyDescent="0.3">
      <c r="A297">
        <f>A296+1</f>
        <v>296</v>
      </c>
      <c r="B297">
        <v>214.178</v>
      </c>
      <c r="C297">
        <v>405.85149999999999</v>
      </c>
    </row>
    <row r="298" spans="1:3" x14ac:dyDescent="0.3">
      <c r="A298">
        <f>A297+1</f>
        <v>297</v>
      </c>
      <c r="B298">
        <v>567.58500000000004</v>
      </c>
      <c r="C298">
        <v>481.86950000000002</v>
      </c>
    </row>
    <row r="299" spans="1:3" x14ac:dyDescent="0.3">
      <c r="A299">
        <f>A298+1</f>
        <v>298</v>
      </c>
      <c r="B299">
        <v>126.88549999999999</v>
      </c>
      <c r="C299">
        <v>530.50400000000002</v>
      </c>
    </row>
    <row r="300" spans="1:3" x14ac:dyDescent="0.3">
      <c r="A300">
        <f>A299+1</f>
        <v>299</v>
      </c>
      <c r="B300">
        <v>95.354500000000002</v>
      </c>
      <c r="C300">
        <v>567.58500000000004</v>
      </c>
    </row>
    <row r="301" spans="1:3" x14ac:dyDescent="0.3">
      <c r="A301">
        <f>A300+1</f>
        <v>300</v>
      </c>
      <c r="B301">
        <v>202.6525</v>
      </c>
      <c r="C301">
        <v>619.73199999999997</v>
      </c>
    </row>
    <row r="302" spans="1:3" x14ac:dyDescent="0.3">
      <c r="B302" s="34"/>
      <c r="C302" s="34"/>
    </row>
    <row r="303" spans="1:3" x14ac:dyDescent="0.3">
      <c r="B303" s="34"/>
      <c r="C303" s="34"/>
    </row>
    <row r="304" spans="1:3" x14ac:dyDescent="0.3">
      <c r="B304" s="34"/>
      <c r="C304" s="34"/>
    </row>
    <row r="305" spans="2:3" x14ac:dyDescent="0.3">
      <c r="B305" s="34"/>
      <c r="C305" s="34"/>
    </row>
    <row r="306" spans="2:3" x14ac:dyDescent="0.3">
      <c r="B306" s="34"/>
      <c r="C306" s="34"/>
    </row>
    <row r="307" spans="2:3" x14ac:dyDescent="0.3">
      <c r="B307" s="34"/>
      <c r="C307" s="34"/>
    </row>
    <row r="308" spans="2:3" x14ac:dyDescent="0.3">
      <c r="B308" s="34"/>
      <c r="C308" s="34"/>
    </row>
    <row r="309" spans="2:3" x14ac:dyDescent="0.3">
      <c r="B309" s="34"/>
      <c r="C309" s="34"/>
    </row>
    <row r="310" spans="2:3" x14ac:dyDescent="0.3">
      <c r="B310" s="34"/>
      <c r="C310" s="34"/>
    </row>
    <row r="311" spans="2:3" x14ac:dyDescent="0.3">
      <c r="B311" s="34"/>
      <c r="C311" s="34"/>
    </row>
    <row r="312" spans="2:3" x14ac:dyDescent="0.3">
      <c r="B312" s="34"/>
      <c r="C312" s="34"/>
    </row>
    <row r="313" spans="2:3" x14ac:dyDescent="0.3">
      <c r="B313" s="34"/>
      <c r="C313" s="34"/>
    </row>
    <row r="314" spans="2:3" x14ac:dyDescent="0.3">
      <c r="B314" s="34"/>
      <c r="C314" s="34"/>
    </row>
    <row r="315" spans="2:3" x14ac:dyDescent="0.3">
      <c r="B315" s="34"/>
      <c r="C315" s="34"/>
    </row>
    <row r="316" spans="2:3" x14ac:dyDescent="0.3">
      <c r="B316" s="34"/>
      <c r="C316" s="34"/>
    </row>
    <row r="317" spans="2:3" x14ac:dyDescent="0.3">
      <c r="B317" s="34"/>
      <c r="C317" s="34"/>
    </row>
    <row r="318" spans="2:3" x14ac:dyDescent="0.3">
      <c r="B318" s="34"/>
      <c r="C318" s="34"/>
    </row>
    <row r="319" spans="2:3" x14ac:dyDescent="0.3">
      <c r="B319" s="34"/>
      <c r="C319" s="34"/>
    </row>
    <row r="320" spans="2:3" x14ac:dyDescent="0.3">
      <c r="B320" s="34"/>
      <c r="C320" s="34"/>
    </row>
    <row r="321" spans="2:3" x14ac:dyDescent="0.3">
      <c r="B321" s="34"/>
      <c r="C321" s="34"/>
    </row>
    <row r="322" spans="2:3" x14ac:dyDescent="0.3">
      <c r="B322" s="34"/>
      <c r="C322" s="34"/>
    </row>
    <row r="323" spans="2:3" x14ac:dyDescent="0.3">
      <c r="B323" s="34"/>
      <c r="C323" s="34"/>
    </row>
    <row r="324" spans="2:3" x14ac:dyDescent="0.3">
      <c r="B324" s="34"/>
      <c r="C324" s="34"/>
    </row>
    <row r="325" spans="2:3" x14ac:dyDescent="0.3">
      <c r="B325" s="34"/>
      <c r="C325" s="34"/>
    </row>
    <row r="326" spans="2:3" x14ac:dyDescent="0.3">
      <c r="B326" s="34"/>
      <c r="C326" s="34"/>
    </row>
    <row r="327" spans="2:3" x14ac:dyDescent="0.3">
      <c r="B327" s="34"/>
      <c r="C327" s="34"/>
    </row>
    <row r="328" spans="2:3" x14ac:dyDescent="0.3">
      <c r="B328" s="34"/>
      <c r="C328" s="34"/>
    </row>
    <row r="329" spans="2:3" x14ac:dyDescent="0.3">
      <c r="B329" s="34"/>
      <c r="C329" s="34"/>
    </row>
    <row r="330" spans="2:3" x14ac:dyDescent="0.3">
      <c r="B330" s="34"/>
      <c r="C330" s="34"/>
    </row>
    <row r="331" spans="2:3" x14ac:dyDescent="0.3">
      <c r="B331" s="34"/>
      <c r="C331" s="34"/>
    </row>
    <row r="332" spans="2:3" x14ac:dyDescent="0.3">
      <c r="B332" s="34"/>
      <c r="C332" s="34"/>
    </row>
    <row r="333" spans="2:3" x14ac:dyDescent="0.3">
      <c r="B333" s="34"/>
      <c r="C333" s="34"/>
    </row>
    <row r="334" spans="2:3" x14ac:dyDescent="0.3">
      <c r="B334" s="34"/>
      <c r="C334" s="34"/>
    </row>
    <row r="335" spans="2:3" x14ac:dyDescent="0.3">
      <c r="B335" s="34"/>
      <c r="C335" s="34"/>
    </row>
    <row r="336" spans="2:3" x14ac:dyDescent="0.3">
      <c r="B336" s="34"/>
      <c r="C336" s="34"/>
    </row>
    <row r="337" spans="2:3" x14ac:dyDescent="0.3">
      <c r="B337" s="34"/>
      <c r="C337" s="34"/>
    </row>
    <row r="338" spans="2:3" x14ac:dyDescent="0.3">
      <c r="B338" s="34"/>
      <c r="C338" s="34"/>
    </row>
    <row r="339" spans="2:3" x14ac:dyDescent="0.3">
      <c r="B339" s="34"/>
      <c r="C339" s="34"/>
    </row>
    <row r="340" spans="2:3" x14ac:dyDescent="0.3">
      <c r="B340" s="34"/>
      <c r="C340" s="34"/>
    </row>
    <row r="341" spans="2:3" x14ac:dyDescent="0.3">
      <c r="B341" s="34"/>
      <c r="C341" s="34"/>
    </row>
    <row r="342" spans="2:3" x14ac:dyDescent="0.3">
      <c r="B342" s="34"/>
      <c r="C342" s="34"/>
    </row>
    <row r="343" spans="2:3" x14ac:dyDescent="0.3">
      <c r="B343" s="34"/>
      <c r="C343" s="34"/>
    </row>
    <row r="344" spans="2:3" x14ac:dyDescent="0.3">
      <c r="B344" s="34"/>
      <c r="C344" s="34"/>
    </row>
    <row r="345" spans="2:3" x14ac:dyDescent="0.3">
      <c r="B345" s="34"/>
      <c r="C345" s="34"/>
    </row>
    <row r="346" spans="2:3" x14ac:dyDescent="0.3">
      <c r="B346" s="34"/>
      <c r="C346" s="34"/>
    </row>
    <row r="347" spans="2:3" x14ac:dyDescent="0.3">
      <c r="B347" s="34"/>
      <c r="C347" s="34"/>
    </row>
    <row r="348" spans="2:3" x14ac:dyDescent="0.3">
      <c r="B348" s="34"/>
      <c r="C348" s="34"/>
    </row>
    <row r="349" spans="2:3" x14ac:dyDescent="0.3">
      <c r="B349" s="34"/>
      <c r="C349" s="34"/>
    </row>
    <row r="350" spans="2:3" x14ac:dyDescent="0.3">
      <c r="B350" s="34"/>
      <c r="C350" s="34"/>
    </row>
    <row r="351" spans="2:3" x14ac:dyDescent="0.3">
      <c r="B351" s="34"/>
      <c r="C351" s="34"/>
    </row>
    <row r="352" spans="2:3" x14ac:dyDescent="0.3">
      <c r="B352" s="34"/>
      <c r="C352" s="34"/>
    </row>
    <row r="353" spans="2:3" x14ac:dyDescent="0.3">
      <c r="B353" s="34"/>
      <c r="C353" s="34"/>
    </row>
    <row r="354" spans="2:3" x14ac:dyDescent="0.3">
      <c r="B354" s="34"/>
      <c r="C354" s="34"/>
    </row>
    <row r="355" spans="2:3" x14ac:dyDescent="0.3">
      <c r="B355" s="34"/>
      <c r="C355" s="34"/>
    </row>
    <row r="356" spans="2:3" x14ac:dyDescent="0.3">
      <c r="B356" s="34"/>
      <c r="C356" s="34"/>
    </row>
    <row r="357" spans="2:3" x14ac:dyDescent="0.3">
      <c r="B357" s="34"/>
      <c r="C357" s="34"/>
    </row>
    <row r="358" spans="2:3" x14ac:dyDescent="0.3">
      <c r="B358" s="34"/>
      <c r="C358" s="34"/>
    </row>
    <row r="359" spans="2:3" x14ac:dyDescent="0.3">
      <c r="B359" s="34"/>
      <c r="C359" s="34"/>
    </row>
    <row r="360" spans="2:3" x14ac:dyDescent="0.3">
      <c r="B360" s="34"/>
      <c r="C360" s="34"/>
    </row>
    <row r="361" spans="2:3" x14ac:dyDescent="0.3">
      <c r="B361" s="34"/>
      <c r="C361" s="34"/>
    </row>
    <row r="362" spans="2:3" x14ac:dyDescent="0.3">
      <c r="B362" s="34"/>
      <c r="C362" s="34"/>
    </row>
    <row r="363" spans="2:3" x14ac:dyDescent="0.3">
      <c r="B363" s="34"/>
      <c r="C363" s="34"/>
    </row>
    <row r="364" spans="2:3" x14ac:dyDescent="0.3">
      <c r="B364" s="34"/>
      <c r="C364" s="34"/>
    </row>
    <row r="365" spans="2:3" x14ac:dyDescent="0.3">
      <c r="B365" s="34"/>
      <c r="C365" s="34"/>
    </row>
    <row r="366" spans="2:3" x14ac:dyDescent="0.3">
      <c r="B366" s="34"/>
      <c r="C366" s="34"/>
    </row>
    <row r="367" spans="2:3" x14ac:dyDescent="0.3">
      <c r="B367" s="34"/>
      <c r="C367" s="34"/>
    </row>
    <row r="368" spans="2:3" x14ac:dyDescent="0.3">
      <c r="B368" s="34"/>
      <c r="C368" s="34"/>
    </row>
    <row r="369" spans="2:3" x14ac:dyDescent="0.3">
      <c r="B369" s="34"/>
      <c r="C369" s="34"/>
    </row>
    <row r="370" spans="2:3" x14ac:dyDescent="0.3">
      <c r="B370" s="34"/>
      <c r="C370" s="34"/>
    </row>
    <row r="371" spans="2:3" x14ac:dyDescent="0.3">
      <c r="B371" s="34"/>
      <c r="C371" s="34"/>
    </row>
    <row r="372" spans="2:3" x14ac:dyDescent="0.3">
      <c r="B372" s="34"/>
      <c r="C372" s="34"/>
    </row>
    <row r="373" spans="2:3" x14ac:dyDescent="0.3">
      <c r="B373" s="34"/>
      <c r="C373" s="34"/>
    </row>
    <row r="374" spans="2:3" x14ac:dyDescent="0.3">
      <c r="B374" s="34"/>
      <c r="C374" s="34"/>
    </row>
    <row r="375" spans="2:3" x14ac:dyDescent="0.3">
      <c r="B375" s="34"/>
      <c r="C375" s="34"/>
    </row>
    <row r="376" spans="2:3" x14ac:dyDescent="0.3">
      <c r="B376" s="34"/>
      <c r="C376" s="34"/>
    </row>
    <row r="377" spans="2:3" x14ac:dyDescent="0.3">
      <c r="B377" s="34"/>
      <c r="C377" s="34"/>
    </row>
    <row r="378" spans="2:3" x14ac:dyDescent="0.3">
      <c r="B378" s="34"/>
      <c r="C378" s="34"/>
    </row>
    <row r="379" spans="2:3" x14ac:dyDescent="0.3">
      <c r="B379" s="34"/>
      <c r="C379" s="34"/>
    </row>
    <row r="380" spans="2:3" x14ac:dyDescent="0.3">
      <c r="B380" s="34"/>
      <c r="C380" s="34"/>
    </row>
    <row r="381" spans="2:3" x14ac:dyDescent="0.3">
      <c r="B381" s="34"/>
      <c r="C381" s="34"/>
    </row>
    <row r="382" spans="2:3" x14ac:dyDescent="0.3">
      <c r="B382" s="34"/>
      <c r="C382" s="34"/>
    </row>
    <row r="383" spans="2:3" x14ac:dyDescent="0.3">
      <c r="B383" s="34"/>
      <c r="C383" s="34"/>
    </row>
    <row r="384" spans="2:3" x14ac:dyDescent="0.3">
      <c r="B384" s="34"/>
      <c r="C384" s="34"/>
    </row>
    <row r="385" spans="2:3" x14ac:dyDescent="0.3">
      <c r="B385" s="34"/>
      <c r="C385" s="34"/>
    </row>
    <row r="386" spans="2:3" x14ac:dyDescent="0.3">
      <c r="B386" s="34"/>
      <c r="C386" s="34"/>
    </row>
    <row r="387" spans="2:3" x14ac:dyDescent="0.3">
      <c r="B387" s="34"/>
      <c r="C387" s="34"/>
    </row>
    <row r="388" spans="2:3" x14ac:dyDescent="0.3">
      <c r="B388" s="34"/>
      <c r="C388" s="34"/>
    </row>
    <row r="389" spans="2:3" x14ac:dyDescent="0.3">
      <c r="B389" s="34"/>
      <c r="C389" s="34"/>
    </row>
    <row r="390" spans="2:3" x14ac:dyDescent="0.3">
      <c r="B390" s="34"/>
      <c r="C390" s="34"/>
    </row>
    <row r="391" spans="2:3" x14ac:dyDescent="0.3">
      <c r="B391" s="34"/>
      <c r="C391" s="34"/>
    </row>
    <row r="392" spans="2:3" x14ac:dyDescent="0.3">
      <c r="B392" s="34"/>
      <c r="C392" s="34"/>
    </row>
    <row r="393" spans="2:3" x14ac:dyDescent="0.3">
      <c r="B393" s="34"/>
      <c r="C393" s="34"/>
    </row>
    <row r="394" spans="2:3" x14ac:dyDescent="0.3">
      <c r="B394" s="34"/>
      <c r="C394" s="34"/>
    </row>
    <row r="395" spans="2:3" x14ac:dyDescent="0.3">
      <c r="B395" s="34"/>
      <c r="C395" s="34"/>
    </row>
    <row r="396" spans="2:3" x14ac:dyDescent="0.3">
      <c r="B396" s="34"/>
      <c r="C396" s="34"/>
    </row>
    <row r="397" spans="2:3" x14ac:dyDescent="0.3">
      <c r="B397" s="34"/>
      <c r="C397" s="34"/>
    </row>
    <row r="398" spans="2:3" x14ac:dyDescent="0.3">
      <c r="B398" s="34"/>
      <c r="C398" s="34"/>
    </row>
    <row r="399" spans="2:3" x14ac:dyDescent="0.3">
      <c r="B399" s="34"/>
      <c r="C399" s="34"/>
    </row>
    <row r="400" spans="2:3" x14ac:dyDescent="0.3">
      <c r="B400" s="34"/>
      <c r="C400" s="34"/>
    </row>
    <row r="401" spans="2:3" x14ac:dyDescent="0.3">
      <c r="B401" s="34"/>
      <c r="C401" s="34"/>
    </row>
    <row r="402" spans="2:3" x14ac:dyDescent="0.3">
      <c r="B402" s="34"/>
      <c r="C402" s="34"/>
    </row>
    <row r="403" spans="2:3" x14ac:dyDescent="0.3">
      <c r="B403" s="34"/>
      <c r="C403" s="34"/>
    </row>
    <row r="404" spans="2:3" x14ac:dyDescent="0.3">
      <c r="B404" s="34"/>
      <c r="C404" s="34"/>
    </row>
    <row r="405" spans="2:3" x14ac:dyDescent="0.3">
      <c r="B405" s="34"/>
      <c r="C405" s="34"/>
    </row>
    <row r="406" spans="2:3" x14ac:dyDescent="0.3">
      <c r="B406" s="34"/>
      <c r="C406" s="34"/>
    </row>
    <row r="407" spans="2:3" x14ac:dyDescent="0.3">
      <c r="B407" s="34"/>
      <c r="C407" s="34"/>
    </row>
    <row r="408" spans="2:3" x14ac:dyDescent="0.3">
      <c r="B408" s="34"/>
      <c r="C408" s="34"/>
    </row>
    <row r="409" spans="2:3" x14ac:dyDescent="0.3">
      <c r="B409" s="34"/>
      <c r="C409" s="34"/>
    </row>
    <row r="410" spans="2:3" x14ac:dyDescent="0.3">
      <c r="B410" s="34"/>
      <c r="C410" s="34"/>
    </row>
    <row r="411" spans="2:3" x14ac:dyDescent="0.3">
      <c r="B411" s="34"/>
      <c r="C411" s="34"/>
    </row>
    <row r="412" spans="2:3" x14ac:dyDescent="0.3">
      <c r="B412" s="34"/>
      <c r="C412" s="34"/>
    </row>
    <row r="413" spans="2:3" x14ac:dyDescent="0.3">
      <c r="B413" s="34"/>
      <c r="C413" s="34"/>
    </row>
    <row r="414" spans="2:3" x14ac:dyDescent="0.3">
      <c r="B414" s="34"/>
      <c r="C414" s="34"/>
    </row>
    <row r="415" spans="2:3" x14ac:dyDescent="0.3">
      <c r="B415" s="34"/>
      <c r="C415" s="34"/>
    </row>
    <row r="416" spans="2:3" x14ac:dyDescent="0.3">
      <c r="B416" s="34"/>
      <c r="C416" s="34"/>
    </row>
    <row r="417" spans="2:3" x14ac:dyDescent="0.3">
      <c r="B417" s="34"/>
      <c r="C417" s="34"/>
    </row>
    <row r="418" spans="2:3" x14ac:dyDescent="0.3">
      <c r="B418" s="34"/>
      <c r="C418" s="34"/>
    </row>
    <row r="419" spans="2:3" x14ac:dyDescent="0.3">
      <c r="B419" s="34"/>
      <c r="C419" s="34"/>
    </row>
    <row r="420" spans="2:3" x14ac:dyDescent="0.3">
      <c r="B420" s="34"/>
      <c r="C420" s="34"/>
    </row>
    <row r="421" spans="2:3" x14ac:dyDescent="0.3">
      <c r="B421" s="34"/>
      <c r="C421" s="34"/>
    </row>
    <row r="422" spans="2:3" x14ac:dyDescent="0.3">
      <c r="B422" s="34"/>
      <c r="C422" s="34"/>
    </row>
    <row r="423" spans="2:3" x14ac:dyDescent="0.3">
      <c r="B423" s="34"/>
      <c r="C423" s="34"/>
    </row>
    <row r="424" spans="2:3" x14ac:dyDescent="0.3">
      <c r="B424" s="34"/>
      <c r="C424" s="34"/>
    </row>
    <row r="425" spans="2:3" x14ac:dyDescent="0.3">
      <c r="B425" s="34"/>
      <c r="C425" s="34"/>
    </row>
    <row r="426" spans="2:3" x14ac:dyDescent="0.3">
      <c r="B426" s="34"/>
      <c r="C426" s="34"/>
    </row>
    <row r="427" spans="2:3" x14ac:dyDescent="0.3">
      <c r="B427" s="34"/>
      <c r="C427" s="34"/>
    </row>
    <row r="428" spans="2:3" x14ac:dyDescent="0.3">
      <c r="B428" s="34"/>
      <c r="C428" s="34"/>
    </row>
    <row r="429" spans="2:3" x14ac:dyDescent="0.3">
      <c r="B429" s="34"/>
      <c r="C429" s="34"/>
    </row>
    <row r="430" spans="2:3" x14ac:dyDescent="0.3">
      <c r="B430" s="34"/>
      <c r="C430" s="34"/>
    </row>
    <row r="431" spans="2:3" x14ac:dyDescent="0.3">
      <c r="B431" s="34"/>
      <c r="C431" s="34"/>
    </row>
    <row r="432" spans="2:3" x14ac:dyDescent="0.3">
      <c r="B432" s="34"/>
      <c r="C432" s="34"/>
    </row>
    <row r="433" spans="2:3" x14ac:dyDescent="0.3">
      <c r="B433" s="34"/>
      <c r="C433" s="34"/>
    </row>
    <row r="434" spans="2:3" x14ac:dyDescent="0.3">
      <c r="B434" s="34"/>
      <c r="C434" s="34"/>
    </row>
    <row r="435" spans="2:3" x14ac:dyDescent="0.3">
      <c r="B435" s="34"/>
      <c r="C435" s="34"/>
    </row>
    <row r="436" spans="2:3" x14ac:dyDescent="0.3">
      <c r="B436" s="34"/>
      <c r="C436" s="34"/>
    </row>
    <row r="437" spans="2:3" x14ac:dyDescent="0.3">
      <c r="B437" s="34"/>
      <c r="C437" s="34"/>
    </row>
    <row r="438" spans="2:3" x14ac:dyDescent="0.3">
      <c r="B438" s="34"/>
      <c r="C438" s="34"/>
    </row>
    <row r="439" spans="2:3" x14ac:dyDescent="0.3">
      <c r="B439" s="34"/>
      <c r="C439" s="34"/>
    </row>
    <row r="440" spans="2:3" x14ac:dyDescent="0.3">
      <c r="B440" s="34"/>
      <c r="C440" s="34"/>
    </row>
    <row r="441" spans="2:3" x14ac:dyDescent="0.3">
      <c r="B441" s="34"/>
      <c r="C441" s="34"/>
    </row>
    <row r="442" spans="2:3" x14ac:dyDescent="0.3">
      <c r="B442" s="34"/>
      <c r="C442" s="34"/>
    </row>
    <row r="443" spans="2:3" x14ac:dyDescent="0.3">
      <c r="B443" s="34"/>
      <c r="C443" s="34"/>
    </row>
    <row r="444" spans="2:3" x14ac:dyDescent="0.3">
      <c r="B444" s="34"/>
      <c r="C444" s="34"/>
    </row>
    <row r="445" spans="2:3" x14ac:dyDescent="0.3">
      <c r="B445" s="34"/>
      <c r="C445" s="34"/>
    </row>
    <row r="446" spans="2:3" x14ac:dyDescent="0.3">
      <c r="B446" s="34"/>
      <c r="C446" s="34"/>
    </row>
    <row r="447" spans="2:3" x14ac:dyDescent="0.3">
      <c r="B447" s="34"/>
      <c r="C447" s="34"/>
    </row>
    <row r="448" spans="2:3" x14ac:dyDescent="0.3">
      <c r="B448" s="34"/>
      <c r="C448" s="34"/>
    </row>
    <row r="449" spans="2:3" x14ac:dyDescent="0.3">
      <c r="B449" s="34"/>
      <c r="C449" s="34"/>
    </row>
    <row r="450" spans="2:3" x14ac:dyDescent="0.3">
      <c r="B450" s="34"/>
      <c r="C450" s="34"/>
    </row>
    <row r="451" spans="2:3" x14ac:dyDescent="0.3">
      <c r="B451" s="34"/>
      <c r="C451" s="34"/>
    </row>
  </sheetData>
  <sortState xmlns:xlrd2="http://schemas.microsoft.com/office/spreadsheetml/2017/richdata2" ref="C2:C451">
    <sortCondition ref="C1:C45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C61F-A081-4F59-B3C6-1EE179AF70B0}">
  <dimension ref="A1:N38"/>
  <sheetViews>
    <sheetView tabSelected="1" topLeftCell="A19" workbookViewId="0">
      <selection activeCell="G37" sqref="G37"/>
    </sheetView>
  </sheetViews>
  <sheetFormatPr defaultRowHeight="14.4" x14ac:dyDescent="0.3"/>
  <cols>
    <col min="1" max="1" width="11.5546875" bestFit="1" customWidth="1"/>
    <col min="2" max="2" width="22.6640625" bestFit="1" customWidth="1"/>
    <col min="3" max="3" width="20.77734375" bestFit="1" customWidth="1"/>
    <col min="4" max="4" width="17.77734375" style="7" bestFit="1" customWidth="1"/>
    <col min="5" max="5" width="13.77734375" bestFit="1" customWidth="1"/>
    <col min="6" max="6" width="28.6640625" bestFit="1" customWidth="1"/>
    <col min="7" max="7" width="19.5546875" bestFit="1" customWidth="1"/>
    <col min="8" max="8" width="22.77734375" bestFit="1" customWidth="1"/>
    <col min="9" max="9" width="11.88671875" bestFit="1" customWidth="1"/>
    <col min="10" max="10" width="15.33203125" bestFit="1" customWidth="1"/>
    <col min="11" max="11" width="39" bestFit="1" customWidth="1"/>
    <col min="12" max="12" width="21.6640625" bestFit="1" customWidth="1"/>
    <col min="13" max="13" width="11.88671875" bestFit="1" customWidth="1"/>
    <col min="14" max="14" width="15.33203125" bestFit="1" customWidth="1"/>
  </cols>
  <sheetData>
    <row r="1" spans="1:10" ht="57.6" x14ac:dyDescent="0.3">
      <c r="A1" s="46" t="s">
        <v>76</v>
      </c>
      <c r="B1" s="47" t="s">
        <v>77</v>
      </c>
      <c r="C1" s="49" t="s">
        <v>85</v>
      </c>
      <c r="D1" s="51" t="s">
        <v>86</v>
      </c>
      <c r="E1" s="50" t="s">
        <v>87</v>
      </c>
      <c r="F1" s="5" t="s">
        <v>88</v>
      </c>
      <c r="G1" s="5" t="s">
        <v>89</v>
      </c>
      <c r="H1" s="5" t="s">
        <v>90</v>
      </c>
    </row>
    <row r="2" spans="1:10" x14ac:dyDescent="0.3">
      <c r="A2" s="48">
        <v>1993</v>
      </c>
      <c r="B2" s="48">
        <v>58.7</v>
      </c>
      <c r="C2" s="48"/>
      <c r="D2" s="3"/>
      <c r="E2" s="5"/>
      <c r="F2" s="5">
        <f>B2-$B$15</f>
        <v>-10669.3</v>
      </c>
      <c r="G2" s="52">
        <f>B2/$B$15*100%</f>
        <v>5.4716629381058911E-3</v>
      </c>
      <c r="H2" s="52">
        <f>G2-100%</f>
        <v>-0.99452833706189414</v>
      </c>
    </row>
    <row r="3" spans="1:10" x14ac:dyDescent="0.3">
      <c r="A3" s="48">
        <v>1994</v>
      </c>
      <c r="B3" s="48">
        <v>220.4</v>
      </c>
      <c r="C3" s="48">
        <f>B3-B2</f>
        <v>161.69999999999999</v>
      </c>
      <c r="D3" s="52">
        <f>B3/B2*100%</f>
        <v>3.7546848381601361</v>
      </c>
      <c r="E3" s="52">
        <f>D3-100%</f>
        <v>2.7546848381601361</v>
      </c>
      <c r="F3" s="5">
        <f>B3-$B$15</f>
        <v>-10507.6</v>
      </c>
      <c r="G3" s="52">
        <f t="shared" ref="G3:G31" si="0">B3/$B$15*100%</f>
        <v>2.0544369873228933E-2</v>
      </c>
      <c r="H3" s="52">
        <f t="shared" ref="H3:H31" si="1">G3-100%</f>
        <v>-0.97945563012677106</v>
      </c>
      <c r="I3" s="54"/>
      <c r="J3" t="s">
        <v>91</v>
      </c>
    </row>
    <row r="4" spans="1:10" x14ac:dyDescent="0.3">
      <c r="A4" s="48">
        <v>1995</v>
      </c>
      <c r="B4" s="48">
        <v>472.4</v>
      </c>
      <c r="C4" s="48">
        <f t="shared" ref="C4:C31" si="2">B4-B3</f>
        <v>251.99999999999997</v>
      </c>
      <c r="D4" s="52">
        <f t="shared" ref="D4:D31" si="3">B4/B3*100%</f>
        <v>2.1433756805807622</v>
      </c>
      <c r="E4" s="52">
        <f t="shared" ref="E4:E31" si="4">D4-100%</f>
        <v>1.1433756805807622</v>
      </c>
      <c r="F4" s="5">
        <f t="shared" ref="F4:F31" si="5">B4-$B$15</f>
        <v>-10255.6</v>
      </c>
      <c r="G4" s="52">
        <f t="shared" si="0"/>
        <v>4.4034302759134974E-2</v>
      </c>
      <c r="H4" s="52">
        <f t="shared" si="1"/>
        <v>-0.955965697240865</v>
      </c>
    </row>
    <row r="5" spans="1:10" x14ac:dyDescent="0.3">
      <c r="A5" s="48">
        <v>1996</v>
      </c>
      <c r="B5" s="48">
        <v>790.2</v>
      </c>
      <c r="C5" s="48">
        <f t="shared" si="2"/>
        <v>317.80000000000007</v>
      </c>
      <c r="D5" s="52">
        <f t="shared" si="3"/>
        <v>1.6727349703640984</v>
      </c>
      <c r="E5" s="52">
        <f t="shared" si="4"/>
        <v>0.67273497036409835</v>
      </c>
      <c r="F5" s="5">
        <f t="shared" si="5"/>
        <v>-9937.7999999999993</v>
      </c>
      <c r="G5" s="52">
        <f t="shared" si="0"/>
        <v>7.3657718120805377E-2</v>
      </c>
      <c r="H5" s="52">
        <f t="shared" si="1"/>
        <v>-0.92634228187919465</v>
      </c>
    </row>
    <row r="6" spans="1:10" x14ac:dyDescent="0.3">
      <c r="A6" s="48">
        <v>1997</v>
      </c>
      <c r="B6" s="48">
        <v>950.2</v>
      </c>
      <c r="C6" s="48">
        <f t="shared" si="2"/>
        <v>160</v>
      </c>
      <c r="D6" s="52">
        <f t="shared" si="3"/>
        <v>1.202480384712731</v>
      </c>
      <c r="E6" s="52">
        <f t="shared" si="4"/>
        <v>0.202480384712731</v>
      </c>
      <c r="F6" s="5">
        <f t="shared" si="5"/>
        <v>-9777.7999999999993</v>
      </c>
      <c r="G6" s="52">
        <f t="shared" si="0"/>
        <v>8.857196122296794E-2</v>
      </c>
      <c r="H6" s="52">
        <f t="shared" si="1"/>
        <v>-0.91142803877703205</v>
      </c>
    </row>
    <row r="7" spans="1:10" x14ac:dyDescent="0.3">
      <c r="A7" s="48">
        <v>1998</v>
      </c>
      <c r="B7" s="48">
        <v>1051</v>
      </c>
      <c r="C7" s="48">
        <f t="shared" si="2"/>
        <v>100.79999999999995</v>
      </c>
      <c r="D7" s="52">
        <f t="shared" si="3"/>
        <v>1.1060829299094928</v>
      </c>
      <c r="E7" s="52">
        <f t="shared" si="4"/>
        <v>0.10608292990949275</v>
      </c>
      <c r="F7" s="5">
        <f t="shared" si="5"/>
        <v>-9677</v>
      </c>
      <c r="G7" s="52">
        <f t="shared" si="0"/>
        <v>9.7967934377330354E-2</v>
      </c>
      <c r="H7" s="52">
        <f t="shared" si="1"/>
        <v>-0.90203206562266969</v>
      </c>
    </row>
    <row r="8" spans="1:10" x14ac:dyDescent="0.3">
      <c r="A8" s="48">
        <v>1999</v>
      </c>
      <c r="B8" s="48">
        <v>1523</v>
      </c>
      <c r="C8" s="48">
        <f t="shared" si="2"/>
        <v>472</v>
      </c>
      <c r="D8" s="52">
        <f t="shared" si="3"/>
        <v>1.4490960989533777</v>
      </c>
      <c r="E8" s="52">
        <f t="shared" si="4"/>
        <v>0.44909609895337765</v>
      </c>
      <c r="F8" s="5">
        <f t="shared" si="5"/>
        <v>-9205</v>
      </c>
      <c r="G8" s="52">
        <f t="shared" si="0"/>
        <v>0.14196495152870992</v>
      </c>
      <c r="H8" s="52">
        <f t="shared" si="1"/>
        <v>-0.85803504847129008</v>
      </c>
    </row>
    <row r="9" spans="1:10" x14ac:dyDescent="0.3">
      <c r="A9" s="48">
        <v>2000</v>
      </c>
      <c r="B9" s="48">
        <v>2223</v>
      </c>
      <c r="C9" s="48">
        <f t="shared" si="2"/>
        <v>700</v>
      </c>
      <c r="D9" s="52">
        <f t="shared" si="3"/>
        <v>1.4596191726854892</v>
      </c>
      <c r="E9" s="52">
        <f t="shared" si="4"/>
        <v>0.45961917268548924</v>
      </c>
      <c r="F9" s="5">
        <f t="shared" si="5"/>
        <v>-8505</v>
      </c>
      <c r="G9" s="52">
        <f t="shared" si="0"/>
        <v>0.20721476510067113</v>
      </c>
      <c r="H9" s="52">
        <f t="shared" si="1"/>
        <v>-0.79278523489932884</v>
      </c>
    </row>
    <row r="10" spans="1:10" x14ac:dyDescent="0.3">
      <c r="A10" s="48">
        <v>2001</v>
      </c>
      <c r="B10" s="48">
        <v>3240</v>
      </c>
      <c r="C10" s="48">
        <f t="shared" si="2"/>
        <v>1017</v>
      </c>
      <c r="D10" s="52">
        <f t="shared" si="3"/>
        <v>1.4574898785425101</v>
      </c>
      <c r="E10" s="52">
        <f t="shared" si="4"/>
        <v>0.45748987854251011</v>
      </c>
      <c r="F10" s="5">
        <f t="shared" si="5"/>
        <v>-7488</v>
      </c>
      <c r="G10" s="52">
        <f t="shared" si="0"/>
        <v>0.30201342281879195</v>
      </c>
      <c r="H10" s="52">
        <f t="shared" si="1"/>
        <v>-0.69798657718120805</v>
      </c>
    </row>
    <row r="11" spans="1:10" x14ac:dyDescent="0.3">
      <c r="A11" s="48">
        <v>2002</v>
      </c>
      <c r="B11" s="48">
        <v>4360</v>
      </c>
      <c r="C11" s="48">
        <f t="shared" si="2"/>
        <v>1120</v>
      </c>
      <c r="D11" s="52">
        <f t="shared" si="3"/>
        <v>1.345679012345679</v>
      </c>
      <c r="E11" s="52">
        <f t="shared" si="4"/>
        <v>0.34567901234567899</v>
      </c>
      <c r="F11" s="5">
        <f t="shared" si="5"/>
        <v>-6368</v>
      </c>
      <c r="G11" s="52">
        <f t="shared" si="0"/>
        <v>0.40641312453392991</v>
      </c>
      <c r="H11" s="52">
        <f t="shared" si="1"/>
        <v>-0.59358687546607003</v>
      </c>
    </row>
    <row r="12" spans="1:10" x14ac:dyDescent="0.3">
      <c r="A12" s="48">
        <v>2003</v>
      </c>
      <c r="B12" s="48">
        <v>5499</v>
      </c>
      <c r="C12" s="48">
        <f t="shared" si="2"/>
        <v>1139</v>
      </c>
      <c r="D12" s="52">
        <f t="shared" si="3"/>
        <v>1.2612385321100918</v>
      </c>
      <c r="E12" s="52">
        <f t="shared" si="4"/>
        <v>0.26123853211009185</v>
      </c>
      <c r="F12" s="5">
        <f t="shared" si="5"/>
        <v>-5229</v>
      </c>
      <c r="G12" s="52">
        <f t="shared" si="0"/>
        <v>0.51258389261744963</v>
      </c>
      <c r="H12" s="52">
        <f t="shared" si="1"/>
        <v>-0.48741610738255037</v>
      </c>
    </row>
    <row r="13" spans="1:10" x14ac:dyDescent="0.3">
      <c r="A13" s="48">
        <v>2004</v>
      </c>
      <c r="B13" s="48">
        <v>6740</v>
      </c>
      <c r="C13" s="48">
        <f t="shared" si="2"/>
        <v>1241</v>
      </c>
      <c r="D13" s="52">
        <f t="shared" si="3"/>
        <v>1.2256773958901619</v>
      </c>
      <c r="E13" s="52">
        <f t="shared" si="4"/>
        <v>0.22567739589016189</v>
      </c>
      <c r="F13" s="5">
        <f t="shared" si="5"/>
        <v>-3988</v>
      </c>
      <c r="G13" s="52">
        <f t="shared" si="0"/>
        <v>0.62826249067859807</v>
      </c>
      <c r="H13" s="52">
        <f t="shared" si="1"/>
        <v>-0.37173750932140193</v>
      </c>
    </row>
    <row r="14" spans="1:10" x14ac:dyDescent="0.3">
      <c r="A14" s="48">
        <v>2005</v>
      </c>
      <c r="B14" s="48">
        <v>8550</v>
      </c>
      <c r="C14" s="48">
        <f t="shared" si="2"/>
        <v>1810</v>
      </c>
      <c r="D14" s="52">
        <f t="shared" si="3"/>
        <v>1.2685459940652819</v>
      </c>
      <c r="E14" s="52">
        <f t="shared" si="4"/>
        <v>0.2685459940652819</v>
      </c>
      <c r="F14" s="5">
        <f t="shared" si="5"/>
        <v>-2178</v>
      </c>
      <c r="G14" s="52">
        <f t="shared" si="0"/>
        <v>0.79697986577181212</v>
      </c>
      <c r="H14" s="52">
        <f t="shared" si="1"/>
        <v>-0.20302013422818788</v>
      </c>
    </row>
    <row r="15" spans="1:10" x14ac:dyDescent="0.3">
      <c r="A15" s="53">
        <v>2006</v>
      </c>
      <c r="B15" s="48">
        <v>10728</v>
      </c>
      <c r="C15" s="48">
        <f t="shared" si="2"/>
        <v>2178</v>
      </c>
      <c r="D15" s="52">
        <f t="shared" si="3"/>
        <v>1.2547368421052632</v>
      </c>
      <c r="E15" s="52">
        <f t="shared" si="4"/>
        <v>0.25473684210526315</v>
      </c>
      <c r="F15" s="5"/>
      <c r="G15" s="52"/>
      <c r="H15" s="52"/>
    </row>
    <row r="16" spans="1:10" x14ac:dyDescent="0.3">
      <c r="A16" s="48">
        <v>2007</v>
      </c>
      <c r="B16" s="48">
        <v>13593</v>
      </c>
      <c r="C16" s="48">
        <f t="shared" si="2"/>
        <v>2865</v>
      </c>
      <c r="D16" s="52">
        <f t="shared" si="3"/>
        <v>1.2670581655480984</v>
      </c>
      <c r="E16" s="52">
        <f t="shared" si="4"/>
        <v>0.26705816554809836</v>
      </c>
      <c r="F16" s="5">
        <f t="shared" si="5"/>
        <v>2865</v>
      </c>
      <c r="G16" s="52">
        <f t="shared" si="0"/>
        <v>1.2670581655480984</v>
      </c>
      <c r="H16" s="52">
        <f t="shared" si="1"/>
        <v>0.26705816554809836</v>
      </c>
    </row>
    <row r="17" spans="1:14" x14ac:dyDescent="0.3">
      <c r="A17" s="48">
        <v>2008</v>
      </c>
      <c r="B17" s="48">
        <v>17290</v>
      </c>
      <c r="C17" s="48">
        <f t="shared" si="2"/>
        <v>3697</v>
      </c>
      <c r="D17" s="52">
        <f t="shared" si="3"/>
        <v>1.2719782240859265</v>
      </c>
      <c r="E17" s="52">
        <f t="shared" si="4"/>
        <v>0.27197822408592653</v>
      </c>
      <c r="F17" s="5">
        <f t="shared" si="5"/>
        <v>6562</v>
      </c>
      <c r="G17" s="52">
        <f t="shared" si="0"/>
        <v>1.6116703952274423</v>
      </c>
      <c r="H17" s="52">
        <f t="shared" si="1"/>
        <v>0.61167039522744227</v>
      </c>
    </row>
    <row r="18" spans="1:14" x14ac:dyDescent="0.3">
      <c r="A18" s="48">
        <v>2009</v>
      </c>
      <c r="B18" s="48">
        <v>18638</v>
      </c>
      <c r="C18" s="48">
        <f t="shared" si="2"/>
        <v>1348</v>
      </c>
      <c r="D18" s="52">
        <f t="shared" si="3"/>
        <v>1.0779641411220358</v>
      </c>
      <c r="E18" s="52">
        <f t="shared" si="4"/>
        <v>7.7964141122035757E-2</v>
      </c>
      <c r="F18" s="5">
        <f t="shared" si="5"/>
        <v>7910</v>
      </c>
      <c r="G18" s="52">
        <f t="shared" si="0"/>
        <v>1.7373228933631619</v>
      </c>
      <c r="H18" s="52">
        <f t="shared" si="1"/>
        <v>0.73732289336316192</v>
      </c>
    </row>
    <row r="19" spans="1:14" x14ac:dyDescent="0.3">
      <c r="A19" s="48">
        <v>2010</v>
      </c>
      <c r="B19" s="48">
        <v>20952</v>
      </c>
      <c r="C19" s="48">
        <f t="shared" si="2"/>
        <v>2314</v>
      </c>
      <c r="D19" s="52">
        <f t="shared" si="3"/>
        <v>1.1241549522480954</v>
      </c>
      <c r="E19" s="52">
        <f t="shared" si="4"/>
        <v>0.12415495224809536</v>
      </c>
      <c r="F19" s="5">
        <f t="shared" si="5"/>
        <v>10224</v>
      </c>
      <c r="G19" s="52">
        <f t="shared" si="0"/>
        <v>1.9530201342281879</v>
      </c>
      <c r="H19" s="52">
        <f t="shared" si="1"/>
        <v>0.95302013422818788</v>
      </c>
    </row>
    <row r="20" spans="1:14" x14ac:dyDescent="0.3">
      <c r="A20" s="48">
        <v>2011</v>
      </c>
      <c r="B20" s="48">
        <v>23693</v>
      </c>
      <c r="C20" s="48">
        <f t="shared" si="2"/>
        <v>2741</v>
      </c>
      <c r="D20" s="52">
        <f t="shared" si="3"/>
        <v>1.1308228331424208</v>
      </c>
      <c r="E20" s="52">
        <f t="shared" si="4"/>
        <v>0.13082283314242082</v>
      </c>
      <c r="F20" s="5">
        <f t="shared" si="5"/>
        <v>12965</v>
      </c>
      <c r="G20" s="52">
        <f t="shared" si="0"/>
        <v>2.2085197613721101</v>
      </c>
      <c r="H20" s="52">
        <f t="shared" si="1"/>
        <v>1.2085197613721101</v>
      </c>
      <c r="K20" t="s">
        <v>78</v>
      </c>
      <c r="L20">
        <f>AVERAGE(B:B)</f>
        <v>23034.877638453501</v>
      </c>
    </row>
    <row r="21" spans="1:14" x14ac:dyDescent="0.3">
      <c r="A21" s="48">
        <v>2012</v>
      </c>
      <c r="B21" s="48">
        <v>26822</v>
      </c>
      <c r="C21" s="48">
        <f t="shared" si="2"/>
        <v>3129</v>
      </c>
      <c r="D21" s="52">
        <f t="shared" si="3"/>
        <v>1.1320643227957625</v>
      </c>
      <c r="E21" s="52">
        <f t="shared" si="4"/>
        <v>0.13206432279576252</v>
      </c>
      <c r="F21" s="5">
        <f t="shared" si="5"/>
        <v>16094</v>
      </c>
      <c r="G21" s="52">
        <f t="shared" si="0"/>
        <v>2.5001864280387771</v>
      </c>
      <c r="H21" s="52">
        <f t="shared" si="1"/>
        <v>1.5001864280387771</v>
      </c>
    </row>
    <row r="22" spans="1:14" x14ac:dyDescent="0.3">
      <c r="A22" s="48">
        <v>2013</v>
      </c>
      <c r="B22" s="48">
        <v>29960</v>
      </c>
      <c r="C22" s="48">
        <f t="shared" si="2"/>
        <v>3138</v>
      </c>
      <c r="D22" s="52">
        <f t="shared" si="3"/>
        <v>1.1169935127880097</v>
      </c>
      <c r="E22" s="52">
        <f t="shared" si="4"/>
        <v>0.11699351278800973</v>
      </c>
      <c r="F22" s="5">
        <f t="shared" si="5"/>
        <v>19232</v>
      </c>
      <c r="G22" s="52">
        <f t="shared" si="0"/>
        <v>2.7926920208799402</v>
      </c>
      <c r="H22" s="52">
        <f t="shared" si="1"/>
        <v>1.7926920208799402</v>
      </c>
      <c r="K22" s="2" t="s">
        <v>81</v>
      </c>
      <c r="L22" s="2" t="s">
        <v>82</v>
      </c>
      <c r="M22" s="2" t="s">
        <v>83</v>
      </c>
      <c r="N22" s="2" t="s">
        <v>84</v>
      </c>
    </row>
    <row r="23" spans="1:14" x14ac:dyDescent="0.3">
      <c r="A23" s="48">
        <v>2014</v>
      </c>
      <c r="B23" s="48">
        <v>32611</v>
      </c>
      <c r="C23" s="48">
        <f t="shared" si="2"/>
        <v>2651</v>
      </c>
      <c r="D23" s="52">
        <f t="shared" si="3"/>
        <v>1.0884846461949265</v>
      </c>
      <c r="E23" s="52">
        <f t="shared" si="4"/>
        <v>8.8484646194926464E-2</v>
      </c>
      <c r="F23" s="5">
        <f t="shared" si="5"/>
        <v>21883</v>
      </c>
      <c r="G23" s="52">
        <f t="shared" si="0"/>
        <v>3.0398023862788963</v>
      </c>
      <c r="H23" s="52">
        <f t="shared" si="1"/>
        <v>2.0398023862788963</v>
      </c>
      <c r="K23" s="2" t="s">
        <v>79</v>
      </c>
      <c r="L23" s="3">
        <f>(B31-B2) /29</f>
        <v>2251.0103448275863</v>
      </c>
      <c r="M23" s="52">
        <f>100% * POWER(B31/B2, 1/29)</f>
        <v>1.2736575680912789</v>
      </c>
      <c r="N23" s="52">
        <f>M23-100%</f>
        <v>0.27365756809127895</v>
      </c>
    </row>
    <row r="24" spans="1:14" x14ac:dyDescent="0.3">
      <c r="A24" s="48">
        <v>2015</v>
      </c>
      <c r="B24" s="48">
        <v>33981</v>
      </c>
      <c r="C24" s="48">
        <f t="shared" si="2"/>
        <v>1370</v>
      </c>
      <c r="D24" s="52">
        <f t="shared" si="3"/>
        <v>1.0420103646009016</v>
      </c>
      <c r="E24" s="52">
        <f t="shared" si="4"/>
        <v>4.2010364600901573E-2</v>
      </c>
      <c r="F24" s="5">
        <f t="shared" si="5"/>
        <v>23253</v>
      </c>
      <c r="G24" s="52">
        <f t="shared" si="0"/>
        <v>3.1675055928411635</v>
      </c>
      <c r="H24" s="52">
        <f t="shared" si="1"/>
        <v>2.1675055928411635</v>
      </c>
      <c r="K24" s="2" t="s">
        <v>80</v>
      </c>
      <c r="L24" s="3">
        <f>AVERAGE(F:F)</f>
        <v>9737.9620689655185</v>
      </c>
      <c r="M24" s="52">
        <f>GEOMEAN(G2:G14,G16:G31) * 100%</f>
        <v>0.72897709432882629</v>
      </c>
      <c r="N24" s="52">
        <f>M24-100%</f>
        <v>-0.27102290567117371</v>
      </c>
    </row>
    <row r="25" spans="1:14" x14ac:dyDescent="0.3">
      <c r="A25" s="48">
        <v>2016</v>
      </c>
      <c r="B25" s="48">
        <v>36709</v>
      </c>
      <c r="C25" s="48">
        <f t="shared" si="2"/>
        <v>2728</v>
      </c>
      <c r="D25" s="52">
        <f t="shared" si="3"/>
        <v>1.0802801565580766</v>
      </c>
      <c r="E25" s="52">
        <f t="shared" si="4"/>
        <v>8.0280156558076632E-2</v>
      </c>
      <c r="F25" s="5">
        <f t="shared" si="5"/>
        <v>25981</v>
      </c>
      <c r="G25" s="52">
        <f t="shared" si="0"/>
        <v>3.4217934377330352</v>
      </c>
      <c r="H25" s="52">
        <f t="shared" si="1"/>
        <v>2.4217934377330352</v>
      </c>
    </row>
    <row r="26" spans="1:14" x14ac:dyDescent="0.3">
      <c r="A26" s="48">
        <v>2017</v>
      </c>
      <c r="B26" s="48">
        <v>39167</v>
      </c>
      <c r="C26" s="48">
        <f t="shared" si="2"/>
        <v>2458</v>
      </c>
      <c r="D26" s="52">
        <f t="shared" si="3"/>
        <v>1.0669590563622</v>
      </c>
      <c r="E26" s="52">
        <f t="shared" si="4"/>
        <v>6.6959056362200009E-2</v>
      </c>
      <c r="F26" s="5">
        <f t="shared" si="5"/>
        <v>28439</v>
      </c>
      <c r="G26" s="52">
        <f t="shared" si="0"/>
        <v>3.6509134973900075</v>
      </c>
      <c r="H26" s="52">
        <f t="shared" si="1"/>
        <v>2.6509134973900075</v>
      </c>
      <c r="K26" s="55" t="s">
        <v>92</v>
      </c>
      <c r="L26" s="2">
        <v>2023</v>
      </c>
      <c r="M26" s="2">
        <v>2024</v>
      </c>
      <c r="N26" s="2">
        <v>2025</v>
      </c>
    </row>
    <row r="27" spans="1:14" x14ac:dyDescent="0.3">
      <c r="A27" s="48">
        <v>2018</v>
      </c>
      <c r="B27" s="48">
        <v>43724</v>
      </c>
      <c r="C27" s="48">
        <f t="shared" si="2"/>
        <v>4557</v>
      </c>
      <c r="D27" s="52">
        <f t="shared" si="3"/>
        <v>1.1163479459749279</v>
      </c>
      <c r="E27" s="52">
        <f t="shared" si="4"/>
        <v>0.11634794597492792</v>
      </c>
      <c r="F27" s="5">
        <f t="shared" si="5"/>
        <v>32996</v>
      </c>
      <c r="G27" s="52">
        <f t="shared" si="0"/>
        <v>4.0756897837434751</v>
      </c>
      <c r="H27" s="52">
        <f t="shared" si="1"/>
        <v>3.0756897837434751</v>
      </c>
      <c r="K27" s="2" t="s">
        <v>93</v>
      </c>
      <c r="L27" s="56">
        <f>B31+L23</f>
        <v>67589.010344827591</v>
      </c>
      <c r="M27" s="56">
        <f>L27+L23</f>
        <v>69840.020689655183</v>
      </c>
      <c r="N27" s="56">
        <f>M27+L23</f>
        <v>72091.031034482774</v>
      </c>
    </row>
    <row r="28" spans="1:14" x14ac:dyDescent="0.3">
      <c r="A28" s="48">
        <v>2019</v>
      </c>
      <c r="B28" s="48">
        <v>47468</v>
      </c>
      <c r="C28" s="48">
        <f t="shared" si="2"/>
        <v>3744</v>
      </c>
      <c r="D28" s="52">
        <f t="shared" si="3"/>
        <v>1.0856280303723356</v>
      </c>
      <c r="E28" s="52">
        <f t="shared" si="4"/>
        <v>8.5628030372335573E-2</v>
      </c>
      <c r="F28" s="5">
        <f t="shared" si="5"/>
        <v>36740</v>
      </c>
      <c r="G28" s="52">
        <f t="shared" si="0"/>
        <v>4.4246830723340791</v>
      </c>
      <c r="H28" s="52">
        <f t="shared" si="1"/>
        <v>3.4246830723340791</v>
      </c>
      <c r="K28" s="55" t="s">
        <v>94</v>
      </c>
      <c r="L28" s="56">
        <f>B31*M23</f>
        <v>83218.238183947979</v>
      </c>
      <c r="M28" s="56">
        <f>L28*M23</f>
        <v>105991.53886620799</v>
      </c>
      <c r="N28" s="56">
        <f>M28*M23</f>
        <v>134996.92563058675</v>
      </c>
    </row>
    <row r="29" spans="1:14" x14ac:dyDescent="0.3">
      <c r="A29" s="48">
        <v>2020</v>
      </c>
      <c r="B29" s="48">
        <v>51344</v>
      </c>
      <c r="C29" s="48">
        <f t="shared" si="2"/>
        <v>3876</v>
      </c>
      <c r="D29" s="52">
        <f t="shared" si="3"/>
        <v>1.0816550096907391</v>
      </c>
      <c r="E29" s="52">
        <f t="shared" si="4"/>
        <v>8.1655009690739133E-2</v>
      </c>
      <c r="F29" s="5">
        <f t="shared" si="5"/>
        <v>40616</v>
      </c>
      <c r="G29" s="52">
        <f t="shared" si="0"/>
        <v>4.7859806114839669</v>
      </c>
      <c r="H29" s="52">
        <f t="shared" si="1"/>
        <v>3.7859806114839669</v>
      </c>
    </row>
    <row r="30" spans="1:14" x14ac:dyDescent="0.3">
      <c r="A30" s="48">
        <v>2021</v>
      </c>
      <c r="B30" s="48">
        <v>56545</v>
      </c>
      <c r="C30" s="48">
        <f t="shared" si="2"/>
        <v>5201</v>
      </c>
      <c r="D30" s="52">
        <f t="shared" si="3"/>
        <v>1.1012971330632595</v>
      </c>
      <c r="E30" s="52">
        <f t="shared" si="4"/>
        <v>0.10129713306325949</v>
      </c>
      <c r="F30" s="5">
        <f t="shared" si="5"/>
        <v>45817</v>
      </c>
      <c r="G30" s="52">
        <f t="shared" si="0"/>
        <v>5.2707867263236388</v>
      </c>
      <c r="H30" s="52">
        <f t="shared" si="1"/>
        <v>4.2707867263236388</v>
      </c>
    </row>
    <row r="31" spans="1:14" x14ac:dyDescent="0.3">
      <c r="A31" s="48">
        <v>2022</v>
      </c>
      <c r="B31" s="48">
        <v>65338</v>
      </c>
      <c r="C31" s="48">
        <f t="shared" si="2"/>
        <v>8793</v>
      </c>
      <c r="D31" s="52">
        <f t="shared" si="3"/>
        <v>1.1555044654699798</v>
      </c>
      <c r="E31" s="52">
        <f t="shared" si="4"/>
        <v>0.15550446546997976</v>
      </c>
      <c r="F31" s="5">
        <f t="shared" si="5"/>
        <v>54610</v>
      </c>
      <c r="G31" s="52">
        <f t="shared" si="0"/>
        <v>6.0904175988068605</v>
      </c>
      <c r="H31" s="52">
        <f t="shared" si="1"/>
        <v>5.0904175988068605</v>
      </c>
    </row>
    <row r="35" spans="1:4" x14ac:dyDescent="0.3">
      <c r="A35" s="2" t="s">
        <v>95</v>
      </c>
      <c r="B35" s="2" t="s">
        <v>96</v>
      </c>
      <c r="C35" s="2" t="s">
        <v>97</v>
      </c>
      <c r="D35" s="57" t="s">
        <v>98</v>
      </c>
    </row>
    <row r="36" spans="1:4" x14ac:dyDescent="0.3">
      <c r="A36" s="48">
        <v>2020</v>
      </c>
      <c r="B36" s="3">
        <f>B28+L23</f>
        <v>49719.010344827584</v>
      </c>
      <c r="C36" s="3">
        <f>B28*M23</f>
        <v>60457.977442156829</v>
      </c>
      <c r="D36" s="3">
        <f>B29</f>
        <v>51344</v>
      </c>
    </row>
    <row r="37" spans="1:4" x14ac:dyDescent="0.3">
      <c r="A37" s="48">
        <v>2021</v>
      </c>
      <c r="B37" s="3">
        <f>B36+L23</f>
        <v>51970.020689655168</v>
      </c>
      <c r="C37" s="3">
        <f>C36*M23</f>
        <v>77002.760520694865</v>
      </c>
      <c r="D37" s="3">
        <f t="shared" ref="D37:D38" si="6">B30</f>
        <v>56545</v>
      </c>
    </row>
    <row r="38" spans="1:4" x14ac:dyDescent="0.3">
      <c r="A38" s="48">
        <v>2022</v>
      </c>
      <c r="B38" s="3">
        <f>B37+L23</f>
        <v>54221.031034482752</v>
      </c>
      <c r="C38" s="3">
        <f>C37*M23</f>
        <v>98075.148701103361</v>
      </c>
      <c r="D38" s="3">
        <f t="shared" si="6"/>
        <v>65338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ДЗ2-3</vt:lpstr>
      <vt:lpstr>ДЗ4</vt:lpstr>
      <vt:lpstr>Исходные данные</vt:lpstr>
      <vt:lpstr>Временный ряд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Zaides</dc:creator>
  <cp:lastModifiedBy>Anna Zaides</cp:lastModifiedBy>
  <dcterms:created xsi:type="dcterms:W3CDTF">2023-10-19T15:53:15Z</dcterms:created>
  <dcterms:modified xsi:type="dcterms:W3CDTF">2023-10-31T15:44:33Z</dcterms:modified>
</cp:coreProperties>
</file>