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D30F27AC-6D0B-4810-BBF5-B96A755B600F}" xr6:coauthVersionLast="47" xr6:coauthVersionMax="47" xr10:uidLastSave="{00000000-0000-0000-0000-000000000000}"/>
  <bookViews>
    <workbookView xWindow="-120" yWindow="-120" windowWidth="20730" windowHeight="11160" xr2:uid="{0EB5625A-1D70-4EA4-BA6A-6E2DDE453C04}"/>
  </bookViews>
  <sheets>
    <sheet name="Exercise Equipment Company" sheetId="1" r:id="rId1"/>
    <sheet name="Gopher Drugs"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2" l="1"/>
  <c r="F7" i="2" s="1"/>
  <c r="F5" i="2"/>
  <c r="F25" i="1"/>
  <c r="D25" i="1"/>
  <c r="C25" i="1"/>
  <c r="E25" i="1" s="1"/>
  <c r="F24" i="1"/>
  <c r="D24" i="1"/>
  <c r="C24" i="1"/>
  <c r="E24" i="1" s="1"/>
  <c r="F23" i="1"/>
  <c r="D23" i="1"/>
  <c r="C23" i="1"/>
  <c r="E23" i="1" s="1"/>
  <c r="F22" i="1"/>
  <c r="D22" i="1"/>
  <c r="C22" i="1"/>
  <c r="E22" i="1" s="1"/>
  <c r="F21" i="1"/>
  <c r="D21" i="1"/>
  <c r="C21" i="1"/>
  <c r="E21" i="1" s="1"/>
  <c r="F20" i="1"/>
  <c r="F26" i="1" s="1"/>
  <c r="D20" i="1"/>
  <c r="C20" i="1"/>
  <c r="E20" i="1" s="1"/>
  <c r="E26" i="1" s="1"/>
  <c r="G23" i="2"/>
  <c r="G21" i="2"/>
  <c r="G19" i="2"/>
  <c r="G17" i="2"/>
  <c r="G15" i="2"/>
  <c r="G20" i="2"/>
  <c r="G13" i="2"/>
  <c r="C12" i="2"/>
  <c r="G10" i="2"/>
  <c r="G8" i="2"/>
  <c r="G6" i="2"/>
  <c r="G22" i="2"/>
  <c r="G18" i="2"/>
  <c r="G16" i="2"/>
  <c r="G14" i="2"/>
  <c r="G12" i="2"/>
  <c r="G11" i="2"/>
  <c r="G9" i="2"/>
  <c r="G7" i="2"/>
  <c r="G5" i="2"/>
  <c r="F8" i="2" l="1"/>
  <c r="F9" i="2" s="1"/>
  <c r="F10" i="2" s="1"/>
  <c r="F11" i="2" s="1"/>
  <c r="F12" i="2" s="1"/>
  <c r="F13" i="2" s="1"/>
  <c r="F14" i="2" s="1"/>
  <c r="F15" i="2" s="1"/>
  <c r="F16" i="2" s="1"/>
  <c r="F17" i="2" s="1"/>
  <c r="F18" i="2" s="1"/>
  <c r="F19" i="2" s="1"/>
  <c r="F20" i="2" s="1"/>
  <c r="F21" i="2" s="1"/>
  <c r="F22" i="2" s="1"/>
  <c r="F23" i="2" s="1"/>
  <c r="B12" i="2" l="1"/>
  <c r="B14" i="2" s="1"/>
</calcChain>
</file>

<file path=xl/sharedStrings.xml><?xml version="1.0" encoding="utf-8"?>
<sst xmlns="http://schemas.openxmlformats.org/spreadsheetml/2006/main" count="41" uniqueCount="32">
  <si>
    <t>Exercise Equipment Company</t>
  </si>
  <si>
    <t>Year</t>
  </si>
  <si>
    <t>Revenue (millions of USD)</t>
  </si>
  <si>
    <t>Year Number</t>
  </si>
  <si>
    <t>Power: y=ax^b</t>
  </si>
  <si>
    <t>Exponential: y = ae^(bx)</t>
  </si>
  <si>
    <t>Conctant (a):</t>
  </si>
  <si>
    <t>Exponent (b):</t>
  </si>
  <si>
    <t>Actual Data</t>
  </si>
  <si>
    <t>Forcast</t>
  </si>
  <si>
    <t>Absolute Percent Error</t>
  </si>
  <si>
    <t>Revenue</t>
  </si>
  <si>
    <t>Power</t>
  </si>
  <si>
    <t>Exponential</t>
  </si>
  <si>
    <t>Average</t>
  </si>
  <si>
    <t>Gopher Drugs</t>
  </si>
  <si>
    <t>Cash Flow</t>
  </si>
  <si>
    <t>Development cost:</t>
  </si>
  <si>
    <t>Millions</t>
  </si>
  <si>
    <t>End of year</t>
  </si>
  <si>
    <t>Gross margin($M)</t>
  </si>
  <si>
    <t>Lifetime</t>
  </si>
  <si>
    <t>years</t>
  </si>
  <si>
    <t>Year 1 Margin</t>
  </si>
  <si>
    <t>Incr. through year</t>
  </si>
  <si>
    <t>Rate of Incease</t>
  </si>
  <si>
    <t>Decr. through year</t>
  </si>
  <si>
    <t>Rate of decrease</t>
  </si>
  <si>
    <t>Dsicount rate</t>
  </si>
  <si>
    <t>(Net) Present Value</t>
  </si>
  <si>
    <t>millions</t>
  </si>
  <si>
    <t>Net Present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</si>
</sst>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quot;$&quot;#,##0.0"/>
    <numFmt numFmtId="165" formatCode="[$$-409]#,##0.0_ ;\-[$$-409]#,##0.0\ "/>
    <numFmt numFmtId="166" formatCode="_-[$$-409]* #,##0.00_ ;_-[$$-409]* \-#,##0.00\ ;_-[$$-409]* &quot;-&quot;??_ ;_-@_ "/>
    <numFmt numFmtId="167" formatCode="[$$-409]#,##0.00"/>
  </numFmts>
  <fonts count="5" x14ac:knownFonts="1">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8" tint="0.39997558519241921"/>
        <bgColor indexed="65"/>
      </patternFill>
    </fill>
    <fill>
      <patternFill patternType="solid">
        <fgColor theme="4" tint="0.79998168889431442"/>
        <bgColor indexed="64"/>
      </patternFill>
    </fill>
  </fills>
  <borders count="22">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1" fillId="2" borderId="0" applyNumberFormat="0" applyBorder="0" applyAlignment="0" applyProtection="0"/>
  </cellStyleXfs>
  <cellXfs count="47">
    <xf numFmtId="0" fontId="0" fillId="0" borderId="0" xfId="0"/>
    <xf numFmtId="0" fontId="2" fillId="0" borderId="1" xfId="3" applyAlignment="1">
      <alignment horizontal="center"/>
    </xf>
    <xf numFmtId="0" fontId="1" fillId="2" borderId="2" xfId="4" applyBorder="1"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0" fontId="0" fillId="0" borderId="2" xfId="0" applyBorder="1"/>
    <xf numFmtId="165" fontId="4" fillId="0" borderId="2" xfId="1" applyNumberFormat="1"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0" xfId="0" applyAlignment="1">
      <alignment horizontal="center"/>
    </xf>
    <xf numFmtId="0" fontId="0" fillId="0" borderId="7" xfId="0" applyBorder="1"/>
    <xf numFmtId="0" fontId="0" fillId="0" borderId="7" xfId="0" applyBorder="1" applyAlignment="1">
      <alignment horizontal="center"/>
    </xf>
    <xf numFmtId="0" fontId="0" fillId="0" borderId="8"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3"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xf numFmtId="2" fontId="0" fillId="0" borderId="7" xfId="0" applyNumberFormat="1" applyBorder="1" applyAlignment="1">
      <alignment horizontal="center"/>
    </xf>
    <xf numFmtId="2" fontId="0" fillId="0" borderId="11" xfId="0" applyNumberFormat="1" applyBorder="1" applyAlignment="1">
      <alignment horizontal="center"/>
    </xf>
    <xf numFmtId="10" fontId="0" fillId="0" borderId="14" xfId="2" applyNumberFormat="1" applyFont="1" applyBorder="1" applyAlignment="1">
      <alignment horizontal="center"/>
    </xf>
    <xf numFmtId="10" fontId="0" fillId="0" borderId="15" xfId="2" applyNumberFormat="1" applyFont="1" applyBorder="1" applyAlignment="1">
      <alignment horizontal="center"/>
    </xf>
    <xf numFmtId="2" fontId="0" fillId="0" borderId="2" xfId="0" applyNumberFormat="1" applyBorder="1" applyAlignment="1">
      <alignment horizontal="center"/>
    </xf>
    <xf numFmtId="2" fontId="0" fillId="0" borderId="8" xfId="0" applyNumberFormat="1" applyBorder="1" applyAlignment="1">
      <alignment horizontal="center"/>
    </xf>
    <xf numFmtId="10" fontId="0" fillId="0" borderId="16" xfId="2" applyNumberFormat="1" applyFont="1" applyBorder="1" applyAlignment="1">
      <alignment horizontal="center"/>
    </xf>
    <xf numFmtId="10" fontId="0" fillId="0" borderId="17" xfId="2" applyNumberFormat="1" applyFont="1" applyBorder="1" applyAlignment="1">
      <alignment horizontal="center"/>
    </xf>
    <xf numFmtId="165" fontId="4" fillId="0" borderId="2" xfId="1" applyNumberFormat="1" applyFont="1" applyBorder="1" applyAlignment="1">
      <alignment horizontal="center" vertical="center"/>
    </xf>
    <xf numFmtId="2" fontId="0" fillId="0" borderId="18" xfId="0" applyNumberFormat="1" applyBorder="1" applyAlignment="1">
      <alignment horizontal="center"/>
    </xf>
    <xf numFmtId="10" fontId="0" fillId="0" borderId="19" xfId="2" applyNumberFormat="1" applyFont="1" applyBorder="1" applyAlignment="1">
      <alignment horizontal="center"/>
    </xf>
    <xf numFmtId="10" fontId="0" fillId="0" borderId="20" xfId="2" applyNumberFormat="1" applyFont="1" applyBorder="1"/>
    <xf numFmtId="0" fontId="0" fillId="0" borderId="21" xfId="0" applyBorder="1"/>
    <xf numFmtId="10" fontId="0" fillId="0" borderId="5" xfId="0" applyNumberFormat="1" applyBorder="1"/>
    <xf numFmtId="10" fontId="0" fillId="0" borderId="6" xfId="0" applyNumberFormat="1" applyBorder="1"/>
    <xf numFmtId="0" fontId="2" fillId="0" borderId="1" xfId="3"/>
    <xf numFmtId="0" fontId="0" fillId="3" borderId="0" xfId="0" applyFill="1" applyAlignment="1">
      <alignment horizontal="center"/>
    </xf>
    <xf numFmtId="166" fontId="0" fillId="0" borderId="0" xfId="0" applyNumberFormat="1" applyAlignment="1">
      <alignment horizontal="right"/>
    </xf>
    <xf numFmtId="0" fontId="3" fillId="0" borderId="21" xfId="0" applyFont="1" applyBorder="1"/>
    <xf numFmtId="0" fontId="3" fillId="0" borderId="6" xfId="0" applyFont="1" applyBorder="1"/>
    <xf numFmtId="0" fontId="0" fillId="0" borderId="0" xfId="0" applyAlignment="1">
      <alignment horizontal="right"/>
    </xf>
    <xf numFmtId="165" fontId="0" fillId="0" borderId="7" xfId="0" applyNumberFormat="1" applyBorder="1" applyAlignment="1">
      <alignment horizontal="center"/>
    </xf>
    <xf numFmtId="167" fontId="0" fillId="0" borderId="2" xfId="0" applyNumberFormat="1" applyBorder="1" applyAlignment="1">
      <alignment horizontal="center"/>
    </xf>
    <xf numFmtId="9" fontId="0" fillId="0" borderId="0" xfId="0" applyNumberFormat="1" applyAlignment="1">
      <alignment horizontal="right"/>
    </xf>
    <xf numFmtId="0" fontId="0" fillId="3" borderId="0" xfId="0" applyFill="1"/>
  </cellXfs>
  <cellStyles count="5">
    <cellStyle name="60% - Accent5" xfId="4" builtinId="48"/>
    <cellStyle name="Comma" xfId="1" builtinId="3"/>
    <cellStyle name="Heading 1" xfId="3" builtinId="16"/>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Year vs</a:t>
            </a:r>
            <a:r>
              <a:rPr lang="en-US" baseline="0"/>
              <a:t> </a:t>
            </a:r>
            <a:r>
              <a:rPr lang="en-US"/>
              <a:t>Revenue (millions of USD)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'Exercise Equipment Company'!$E$2</c:f>
              <c:strCache>
                <c:ptCount val="1"/>
                <c:pt idx="0">
                  <c:v>Revenue (millions of USD)</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power"/>
            <c:dispRSqr val="0"/>
            <c:dispEq val="1"/>
            <c:trendlineLbl>
              <c:layout>
                <c:manualLayout>
                  <c:x val="-0.27819610479251733"/>
                  <c:y val="-0.16424440609823057"/>
                </c:manualLayout>
              </c:layout>
              <c:tx>
                <c:rich>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r>
                      <a:rPr lang="en-US" sz="1100" baseline="0"/>
                      <a:t>y = 173.94x</a:t>
                    </a:r>
                    <a:r>
                      <a:rPr lang="en-US" sz="1100" baseline="30000"/>
                      <a:t>1.7209</a:t>
                    </a:r>
                    <a:endParaRPr lang="en-US" sz="11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trendline>
            <c:spPr>
              <a:ln w="9525" cap="rnd">
                <a:solidFill>
                  <a:srgbClr val="C00000"/>
                </a:solidFill>
              </a:ln>
              <a:effectLst/>
            </c:spPr>
            <c:trendlineType val="exp"/>
            <c:dispRSqr val="0"/>
            <c:dispEq val="1"/>
            <c:trendlineLbl>
              <c:layout>
                <c:manualLayout>
                  <c:x val="-0.25987896594913185"/>
                  <c:y val="0.11046726302069385"/>
                </c:manualLayout>
              </c:layout>
              <c:tx>
                <c:rich>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r>
                      <a:rPr lang="en-US" sz="1200" baseline="0"/>
                      <a:t>y = 135.8e</a:t>
                    </a:r>
                    <a:r>
                      <a:rPr lang="en-US" sz="1200" baseline="30000"/>
                      <a:t>0.6099x</a:t>
                    </a:r>
                    <a:endParaRPr lang="en-US" sz="12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'Exercise Equipment Company'!$D$3:$D$8</c:f>
              <c:numCache>
                <c:formatCode>General</c:formatCode>
                <c:ptCount val="6"/>
                <c:pt idx="0">
                  <c:v>1</c:v>
                </c:pt>
                <c:pt idx="1">
                  <c:v>2</c:v>
                </c:pt>
                <c:pt idx="2">
                  <c:v>3</c:v>
                </c:pt>
                <c:pt idx="3">
                  <c:v>4</c:v>
                </c:pt>
                <c:pt idx="4">
                  <c:v>5</c:v>
                </c:pt>
                <c:pt idx="5">
                  <c:v>6</c:v>
                </c:pt>
              </c:numCache>
            </c:numRef>
          </c:xVal>
          <c:yVal>
            <c:numRef>
              <c:f>'Exercise Equipment Company'!$E$3:$E$8</c:f>
              <c:numCache>
                <c:formatCode>"$"#,##0.0</c:formatCode>
                <c:ptCount val="6"/>
                <c:pt idx="0">
                  <c:v>218.6</c:v>
                </c:pt>
                <c:pt idx="1">
                  <c:v>435</c:v>
                </c:pt>
                <c:pt idx="2">
                  <c:v>915</c:v>
                </c:pt>
                <c:pt idx="3">
                  <c:v>1825.9</c:v>
                </c:pt>
                <c:pt idx="4">
                  <c:v>4021.8</c:v>
                </c:pt>
                <c:pt idx="5" formatCode="[$$-409]#,##0.0_ ;\-[$$-409]#,##0.0\ ">
                  <c:v>3582.1</c:v>
                </c:pt>
              </c:numCache>
            </c:numRef>
          </c:yVal>
          <c:smooth val="0"/>
          <c:extLst>
            <c:ext xmlns:c16="http://schemas.microsoft.com/office/drawing/2014/chart" uri="{C3380CC4-5D6E-409C-BE32-E72D297353CC}">
              <c16:uniqueId val="{00000002-67EB-48DA-BCDB-0E6B39E9D611}"/>
            </c:ext>
          </c:extLst>
        </c:ser>
        <c:dLbls>
          <c:showLegendKey val="0"/>
          <c:showVal val="0"/>
          <c:showCatName val="0"/>
          <c:showSerName val="0"/>
          <c:showPercent val="0"/>
          <c:showBubbleSize val="0"/>
        </c:dLbls>
        <c:axId val="50416256"/>
        <c:axId val="50396576"/>
      </c:scatterChart>
      <c:valAx>
        <c:axId val="5041625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396576"/>
        <c:crosses val="autoZero"/>
        <c:crossBetween val="midCat"/>
      </c:valAx>
      <c:valAx>
        <c:axId val="50396576"/>
        <c:scaling>
          <c:orientation val="minMax"/>
        </c:scaling>
        <c:delete val="0"/>
        <c:axPos val="l"/>
        <c:majorGridlines>
          <c:spPr>
            <a:ln w="9525" cap="flat" cmpd="sng" algn="ctr">
              <a:solidFill>
                <a:schemeClr val="tx2">
                  <a:lumMod val="15000"/>
                  <a:lumOff val="85000"/>
                </a:schemeClr>
              </a:solidFill>
              <a:round/>
            </a:ln>
            <a:effectLst/>
          </c:spPr>
        </c:majorGridlines>
        <c:numFmt formatCode="&quot;$&quot;#,##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416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xdr:colOff>
      <xdr:row>0</xdr:row>
      <xdr:rowOff>11907</xdr:rowOff>
    </xdr:from>
    <xdr:to>
      <xdr:col>18</xdr:col>
      <xdr:colOff>523876</xdr:colOff>
      <xdr:row>12</xdr:row>
      <xdr:rowOff>166689</xdr:rowOff>
    </xdr:to>
    <xdr:sp macro="" textlink="">
      <xdr:nvSpPr>
        <xdr:cNvPr id="2" name="TextBox 1">
          <a:extLst>
            <a:ext uri="{FF2B5EF4-FFF2-40B4-BE49-F238E27FC236}">
              <a16:creationId xmlns:a16="http://schemas.microsoft.com/office/drawing/2014/main" id="{6DB868B3-51D0-4B07-8EC3-170AE24F2A8E}"/>
            </a:ext>
          </a:extLst>
        </xdr:cNvPr>
        <xdr:cNvSpPr txBox="1"/>
      </xdr:nvSpPr>
      <xdr:spPr>
        <a:xfrm>
          <a:off x="8134351" y="11907"/>
          <a:ext cx="8010525" cy="25360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Exercise Equipment Company</a:t>
          </a:r>
        </a:p>
        <a:p>
          <a:br>
            <a:rPr lang="en-GB"/>
          </a:br>
          <a:r>
            <a:rPr lang="en-GB" sz="1100" b="1">
              <a:solidFill>
                <a:schemeClr val="dk1"/>
              </a:solidFill>
              <a:effectLst/>
              <a:latin typeface="+mn-lt"/>
              <a:ea typeface="+mn-ea"/>
              <a:cs typeface="+mn-cs"/>
            </a:rPr>
            <a:t>Data</a:t>
          </a:r>
        </a:p>
        <a:p>
          <a:r>
            <a:rPr lang="en-GB" sz="1100" b="0" i="0">
              <a:solidFill>
                <a:schemeClr val="dk1"/>
              </a:solidFill>
              <a:effectLst/>
              <a:latin typeface="+mn-lt"/>
              <a:ea typeface="+mn-ea"/>
              <a:cs typeface="+mn-cs"/>
            </a:rPr>
            <a:t>The table below lists the annual revenue (in millions of US dollars) for the exercise bicycle manufacturer Peloton for the years 2017 through 2021. </a:t>
          </a:r>
        </a:p>
        <a:p>
          <a:endParaRPr lang="en-GB" sz="1100" b="0" i="0">
            <a:solidFill>
              <a:schemeClr val="dk1"/>
            </a:solidFill>
            <a:effectLst/>
            <a:latin typeface="+mn-lt"/>
            <a:ea typeface="+mn-ea"/>
            <a:cs typeface="+mn-cs"/>
          </a:endParaRPr>
        </a:p>
        <a:p>
          <a:r>
            <a:rPr lang="en-GB" sz="1100" b="1">
              <a:solidFill>
                <a:schemeClr val="dk1"/>
              </a:solidFill>
              <a:effectLst/>
              <a:latin typeface="+mn-lt"/>
              <a:ea typeface="+mn-ea"/>
              <a:cs typeface="+mn-cs"/>
            </a:rPr>
            <a:t>Model Set-Up</a:t>
          </a:r>
        </a:p>
        <a:p>
          <a:r>
            <a:rPr lang="en-GB" sz="1100" b="0" i="0">
              <a:solidFill>
                <a:schemeClr val="dk1"/>
              </a:solidFill>
              <a:effectLst/>
              <a:latin typeface="+mn-lt"/>
              <a:ea typeface="+mn-ea"/>
              <a:cs typeface="+mn-cs"/>
            </a:rPr>
            <a:t>Create a new column called Year Number. 2017 should go with Year Number 1, 2018 should go with Year Number 2, and so on. </a:t>
          </a:r>
        </a:p>
        <a:p>
          <a:r>
            <a:rPr lang="en-GB" sz="1100" b="0" i="0">
              <a:solidFill>
                <a:schemeClr val="dk1"/>
              </a:solidFill>
              <a:effectLst/>
              <a:latin typeface="+mn-lt"/>
              <a:ea typeface="+mn-ea"/>
              <a:cs typeface="+mn-cs"/>
            </a:rPr>
            <a:t>Create a scatter plot of the annual revenue. The Year Number data should go with the x</a:t>
          </a:r>
          <a:r>
            <a:rPr lang="en-GB" sz="1100" b="0" i="1">
              <a:solidFill>
                <a:schemeClr val="dk1"/>
              </a:solidFill>
              <a:effectLst/>
              <a:latin typeface="+mn-lt"/>
              <a:ea typeface="+mn-ea"/>
              <a:cs typeface="+mn-cs"/>
            </a:rPr>
            <a:t>x</a:t>
          </a:r>
          <a:r>
            <a:rPr lang="en-GB" sz="1100" b="0" i="0">
              <a:solidFill>
                <a:schemeClr val="dk1"/>
              </a:solidFill>
              <a:effectLst/>
              <a:latin typeface="+mn-lt"/>
              <a:ea typeface="+mn-ea"/>
              <a:cs typeface="+mn-cs"/>
            </a:rPr>
            <a:t>x-axis and the Revenue data should go with the y</a:t>
          </a:r>
          <a:r>
            <a:rPr lang="en-GB" sz="1100" b="0" i="1">
              <a:solidFill>
                <a:schemeClr val="dk1"/>
              </a:solidFill>
              <a:effectLst/>
              <a:latin typeface="+mn-lt"/>
              <a:ea typeface="+mn-ea"/>
              <a:cs typeface="+mn-cs"/>
            </a:rPr>
            <a:t>y</a:t>
          </a:r>
          <a:r>
            <a:rPr lang="en-GB" sz="1100" b="0" i="0">
              <a:solidFill>
                <a:schemeClr val="dk1"/>
              </a:solidFill>
              <a:effectLst/>
              <a:latin typeface="+mn-lt"/>
              <a:ea typeface="+mn-ea"/>
              <a:cs typeface="+mn-cs"/>
            </a:rPr>
            <a:t>y-axis. Make sure that your chart has an accurate title and axis labels.</a:t>
          </a:r>
        </a:p>
        <a:p>
          <a:r>
            <a:rPr lang="en-GB" sz="1100" b="0" i="0">
              <a:solidFill>
                <a:schemeClr val="dk1"/>
              </a:solidFill>
              <a:effectLst/>
              <a:latin typeface="+mn-lt"/>
              <a:ea typeface="+mn-ea"/>
              <a:cs typeface="+mn-cs"/>
            </a:rPr>
            <a:t>Fit a power function and an exponential function to these data. Display the equations for the two trendlines on the chart.</a:t>
          </a:r>
        </a:p>
        <a:p>
          <a:r>
            <a:rPr lang="en-GB" sz="1100" b="1" i="0">
              <a:solidFill>
                <a:schemeClr val="dk1"/>
              </a:solidFill>
              <a:effectLst/>
              <a:latin typeface="+mn-lt"/>
              <a:ea typeface="+mn-ea"/>
              <a:cs typeface="+mn-cs"/>
            </a:rPr>
            <a:t>Updating the Model</a:t>
          </a:r>
        </a:p>
        <a:p>
          <a:r>
            <a:rPr lang="en-GB" sz="1100" b="0" i="0">
              <a:solidFill>
                <a:schemeClr val="dk1"/>
              </a:solidFill>
              <a:effectLst/>
              <a:latin typeface="+mn-lt"/>
              <a:ea typeface="+mn-ea"/>
              <a:cs typeface="+mn-cs"/>
            </a:rPr>
            <a:t>In 2022, Peloton’s total revenue was $3582.1 million.</a:t>
          </a:r>
        </a:p>
        <a:p>
          <a:r>
            <a:rPr lang="en-GB" sz="1100" b="0" i="0">
              <a:solidFill>
                <a:schemeClr val="dk1"/>
              </a:solidFill>
              <a:effectLst/>
              <a:latin typeface="+mn-lt"/>
              <a:ea typeface="+mn-ea"/>
              <a:cs typeface="+mn-cs"/>
            </a:rPr>
            <a:t>Add year 6 (2022) with the revenue 3582.1 million to your table. Then add the data point to your chart.</a:t>
          </a:r>
        </a:p>
        <a:p>
          <a:br>
            <a:rPr lang="en-GB"/>
          </a:br>
          <a:endParaRPr lang="en-GB" sz="1100"/>
        </a:p>
      </xdr:txBody>
    </xdr:sp>
    <xdr:clientData/>
  </xdr:twoCellAnchor>
  <xdr:twoCellAnchor>
    <xdr:from>
      <xdr:col>6</xdr:col>
      <xdr:colOff>869155</xdr:colOff>
      <xdr:row>13</xdr:row>
      <xdr:rowOff>11908</xdr:rowOff>
    </xdr:from>
    <xdr:to>
      <xdr:col>16</xdr:col>
      <xdr:colOff>559592</xdr:colOff>
      <xdr:row>26</xdr:row>
      <xdr:rowOff>107163</xdr:rowOff>
    </xdr:to>
    <xdr:graphicFrame macro="">
      <xdr:nvGraphicFramePr>
        <xdr:cNvPr id="3" name="Chart 2">
          <a:extLst>
            <a:ext uri="{FF2B5EF4-FFF2-40B4-BE49-F238E27FC236}">
              <a16:creationId xmlns:a16="http://schemas.microsoft.com/office/drawing/2014/main" id="{16D901B3-A311-4FD1-91AA-C2DF50BD6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35719</xdr:colOff>
      <xdr:row>12</xdr:row>
      <xdr:rowOff>178593</xdr:rowOff>
    </xdr:from>
    <xdr:to>
      <xdr:col>3</xdr:col>
      <xdr:colOff>904870</xdr:colOff>
      <xdr:row>16</xdr:row>
      <xdr:rowOff>47624</xdr:rowOff>
    </xdr:to>
    <xdr:sp macro="" textlink="">
      <xdr:nvSpPr>
        <xdr:cNvPr id="4" name="TextBox 3">
          <a:extLst>
            <a:ext uri="{FF2B5EF4-FFF2-40B4-BE49-F238E27FC236}">
              <a16:creationId xmlns:a16="http://schemas.microsoft.com/office/drawing/2014/main" id="{951C7738-A94F-4AF7-8255-8AD4FEEA2732}"/>
            </a:ext>
          </a:extLst>
        </xdr:cNvPr>
        <xdr:cNvSpPr txBox="1"/>
      </xdr:nvSpPr>
      <xdr:spPr>
        <a:xfrm rot="10800000" flipV="1">
          <a:off x="35719" y="2559843"/>
          <a:ext cx="4488651" cy="6310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MAPE =Abs(Power/Exponential</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Prediction - Actual Demand)/ Actual Demand</a:t>
          </a:r>
          <a:endParaRPr lang="en-GB" sz="1100">
            <a:effectLst/>
          </a:endParaRPr>
        </a:p>
        <a:p>
          <a:r>
            <a:rPr lang="en-GB" sz="1100">
              <a:solidFill>
                <a:schemeClr val="dk1"/>
              </a:solidFill>
              <a:effectLst/>
              <a:latin typeface="+mn-lt"/>
              <a:ea typeface="+mn-ea"/>
              <a:cs typeface="+mn-cs"/>
            </a:rPr>
            <a:t>Then, click %</a:t>
          </a:r>
          <a:endParaRPr lang="en-GB" sz="1100">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571500</xdr:colOff>
      <xdr:row>1</xdr:row>
      <xdr:rowOff>19050</xdr:rowOff>
    </xdr:from>
    <xdr:to>
      <xdr:col>20</xdr:col>
      <xdr:colOff>571500</xdr:colOff>
      <xdr:row>14</xdr:row>
      <xdr:rowOff>180975</xdr:rowOff>
    </xdr:to>
    <xdr:sp macro="" textlink="">
      <xdr:nvSpPr>
        <xdr:cNvPr id="2" name="TextBox 1">
          <a:extLst>
            <a:ext uri="{FF2B5EF4-FFF2-40B4-BE49-F238E27FC236}">
              <a16:creationId xmlns:a16="http://schemas.microsoft.com/office/drawing/2014/main" id="{1312ED92-9036-40FF-AC3D-761E117196FB}"/>
            </a:ext>
          </a:extLst>
        </xdr:cNvPr>
        <xdr:cNvSpPr txBox="1"/>
      </xdr:nvSpPr>
      <xdr:spPr>
        <a:xfrm>
          <a:off x="9382125" y="276225"/>
          <a:ext cx="6096000" cy="266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i="0">
              <a:solidFill>
                <a:schemeClr val="dk1"/>
              </a:solidFill>
              <a:effectLst/>
              <a:latin typeface="+mn-lt"/>
              <a:ea typeface="+mn-ea"/>
              <a:cs typeface="+mn-cs"/>
            </a:rPr>
            <a:t>NPN</a:t>
          </a:r>
        </a:p>
        <a:p>
          <a:r>
            <a:rPr lang="en-GB" sz="1100" b="0" i="0">
              <a:solidFill>
                <a:schemeClr val="dk1"/>
              </a:solidFill>
              <a:effectLst/>
              <a:latin typeface="+mn-lt"/>
              <a:ea typeface="+mn-ea"/>
              <a:cs typeface="+mn-cs"/>
            </a:rPr>
            <a:t>Gopher Drugs</a:t>
          </a:r>
          <a:br>
            <a:rPr lang="en-GB" sz="1100" b="0" i="0">
              <a:solidFill>
                <a:schemeClr val="dk1"/>
              </a:solidFill>
              <a:effectLst/>
              <a:latin typeface="+mn-lt"/>
              <a:ea typeface="+mn-ea"/>
              <a:cs typeface="+mn-cs"/>
            </a:rPr>
          </a:br>
          <a:r>
            <a:rPr lang="en-GB" sz="1100" b="1">
              <a:solidFill>
                <a:schemeClr val="dk1"/>
              </a:solidFill>
              <a:effectLst/>
              <a:latin typeface="+mn-lt"/>
              <a:ea typeface="+mn-ea"/>
              <a:cs typeface="+mn-cs"/>
            </a:rPr>
            <a:t>Scenario</a:t>
          </a:r>
        </a:p>
        <a:p>
          <a:r>
            <a:rPr lang="en-GB" sz="1100" b="0">
              <a:solidFill>
                <a:schemeClr val="dk1"/>
              </a:solidFill>
              <a:effectLst/>
              <a:latin typeface="+mn-lt"/>
              <a:ea typeface="+mn-ea"/>
              <a:cs typeface="+mn-cs"/>
            </a:rPr>
            <a:t>A large drug company, Gopher Drugs, is deciding whether one of its new drugs, Iguazu, is worth pursuing.  Iguazu is in the final stages of development and will be ready to enter the market one year from now.  The final cost of development, to be incurred at the beginning of year 1, is $9.3M.  The company estimates that the demand for Iguazu will gradually grow and then decline over its useful lifetime of 20 years.  Specifically the company expects its gross margins (revenue minus cost) to be $1.2M in year 1, then to increase at an annual rate of 10% through year 8, and finally to decrease at an annual rate of 5% through year 20.  Gopher Drugs wants to develop a spreadsheet model of its 20-year cash flows, assuming its cash flows, other than the initial development cost, are incurred at the </a:t>
          </a:r>
          <a:r>
            <a:rPr lang="en-GB" sz="1100" b="0" i="1">
              <a:solidFill>
                <a:schemeClr val="dk1"/>
              </a:solidFill>
              <a:effectLst/>
              <a:latin typeface="+mn-lt"/>
              <a:ea typeface="+mn-ea"/>
              <a:cs typeface="+mn-cs"/>
            </a:rPr>
            <a:t>end </a:t>
          </a:r>
          <a:r>
            <a:rPr lang="en-GB" sz="1100" b="0">
              <a:solidFill>
                <a:schemeClr val="dk1"/>
              </a:solidFill>
              <a:effectLst/>
              <a:latin typeface="+mn-lt"/>
              <a:ea typeface="+mn-ea"/>
              <a:cs typeface="+mn-cs"/>
            </a:rPr>
            <a:t>of the respective years.  Using an annual discount rate of 12% for purposes of calculating net present value (NPV), the drug company wants to answer the following questions: </a:t>
          </a:r>
        </a:p>
        <a:p>
          <a:r>
            <a:rPr lang="en-GB" sz="1100" b="0">
              <a:solidFill>
                <a:schemeClr val="dk1"/>
              </a:solidFill>
              <a:effectLst/>
              <a:latin typeface="+mn-lt"/>
              <a:ea typeface="+mn-ea"/>
              <a:cs typeface="+mn-cs"/>
            </a:rPr>
            <a:t>(i) Is the drug worth pursuing, or should Gopher Drugs abandon it now and not incur the $9.3M development cost?</a:t>
          </a:r>
        </a:p>
        <a:p>
          <a:r>
            <a:rPr lang="en-GB" sz="1100" b="0">
              <a:solidFill>
                <a:schemeClr val="dk1"/>
              </a:solidFill>
              <a:effectLst/>
              <a:latin typeface="+mn-lt"/>
              <a:ea typeface="+mn-ea"/>
              <a:cs typeface="+mn-cs"/>
            </a:rPr>
            <a:t>(ii) How do changes in the model change the answer to the prior question?</a:t>
          </a:r>
        </a:p>
        <a:p>
          <a:br>
            <a:rPr lang="en-GB">
              <a:effectLst/>
            </a:rPr>
          </a:br>
          <a:endParaRPr lang="en-GB" sz="1100"/>
        </a:p>
      </xdr:txBody>
    </xdr:sp>
    <xdr:clientData/>
  </xdr:twoCellAnchor>
  <xdr:twoCellAnchor>
    <xdr:from>
      <xdr:col>0</xdr:col>
      <xdr:colOff>38100</xdr:colOff>
      <xdr:row>15</xdr:row>
      <xdr:rowOff>180976</xdr:rowOff>
    </xdr:from>
    <xdr:to>
      <xdr:col>3</xdr:col>
      <xdr:colOff>9525</xdr:colOff>
      <xdr:row>19</xdr:row>
      <xdr:rowOff>104776</xdr:rowOff>
    </xdr:to>
    <xdr:sp macro="" textlink="">
      <xdr:nvSpPr>
        <xdr:cNvPr id="3" name="TextBox 2">
          <a:extLst>
            <a:ext uri="{FF2B5EF4-FFF2-40B4-BE49-F238E27FC236}">
              <a16:creationId xmlns:a16="http://schemas.microsoft.com/office/drawing/2014/main" id="{17195E95-1985-4EB5-B054-BF53248070B8}"/>
            </a:ext>
          </a:extLst>
        </xdr:cNvPr>
        <xdr:cNvSpPr txBox="1"/>
      </xdr:nvSpPr>
      <xdr:spPr>
        <a:xfrm>
          <a:off x="38100" y="3133726"/>
          <a:ext cx="295275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 The drug is worth pursuing as the net present value is $2.55</a:t>
          </a:r>
          <a:r>
            <a:rPr lang="en-GB" sz="1100" baseline="0"/>
            <a:t>M</a:t>
          </a:r>
          <a:endParaRPr lang="en-GB"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68b78d7991d27144/Documents/Business%20Analysis/Coursera%20Business%20Analysis.xlsx" TargetMode="External"/><Relationship Id="rId1" Type="http://schemas.openxmlformats.org/officeDocument/2006/relationships/externalLinkPath" Target="https://d.docs.live.net/68b78d7991d27144/Documents/Business%20Analysis/Coursera%20Business%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CAA T-Shirt Vendor"/>
      <sheetName val="Woodworks Bookshelf Co."/>
      <sheetName val="TASK 1"/>
      <sheetName val="Quality Sweater Company"/>
      <sheetName val="Haute Dog"/>
      <sheetName val="B&amp;N Bookstore"/>
      <sheetName val="Copy Shop"/>
      <sheetName val="The Screamin' Blue Jays"/>
      <sheetName val="The 19th Hole"/>
      <sheetName val="Exercise Equipment Company"/>
      <sheetName val="Gopher Drugs"/>
      <sheetName val="Investment"/>
      <sheetName val="Microsoft"/>
    </sheetNames>
    <sheetDataSet>
      <sheetData sheetId="0"/>
      <sheetData sheetId="1"/>
      <sheetData sheetId="2"/>
      <sheetData sheetId="3"/>
      <sheetData sheetId="4"/>
      <sheetData sheetId="5"/>
      <sheetData sheetId="6"/>
      <sheetData sheetId="7"/>
      <sheetData sheetId="8"/>
      <sheetData sheetId="9">
        <row r="2">
          <cell r="E2" t="str">
            <v>Revenue (millions of USD)</v>
          </cell>
        </row>
        <row r="3">
          <cell r="D3">
            <v>1</v>
          </cell>
          <cell r="E3">
            <v>218.6</v>
          </cell>
        </row>
        <row r="4">
          <cell r="D4">
            <v>2</v>
          </cell>
          <cell r="E4">
            <v>435</v>
          </cell>
        </row>
        <row r="5">
          <cell r="D5">
            <v>3</v>
          </cell>
          <cell r="E5">
            <v>915</v>
          </cell>
        </row>
        <row r="6">
          <cell r="D6">
            <v>4</v>
          </cell>
          <cell r="E6">
            <v>1825.9</v>
          </cell>
        </row>
        <row r="7">
          <cell r="D7">
            <v>5</v>
          </cell>
          <cell r="E7">
            <v>4021.8</v>
          </cell>
        </row>
        <row r="8">
          <cell r="D8">
            <v>6</v>
          </cell>
          <cell r="E8">
            <v>3582.1</v>
          </cell>
        </row>
      </sheetData>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BE199-3E83-4162-B3C8-252E98EA667F}">
  <dimension ref="A1:H26"/>
  <sheetViews>
    <sheetView tabSelected="1" zoomScale="80" zoomScaleNormal="80" workbookViewId="0">
      <selection activeCell="XEN37" sqref="XEN37"/>
    </sheetView>
  </sheetViews>
  <sheetFormatPr defaultRowHeight="15" x14ac:dyDescent="0.25"/>
  <cols>
    <col min="1" max="1" width="13.28515625" customWidth="1"/>
    <col min="2" max="2" width="25.85546875" customWidth="1"/>
    <col min="3" max="3" width="15.140625" customWidth="1"/>
    <col min="4" max="4" width="14.42578125" customWidth="1"/>
    <col min="5" max="5" width="27" customWidth="1"/>
    <col min="6" max="6" width="13.140625" customWidth="1"/>
    <col min="7" max="7" width="13.140625" bestFit="1" customWidth="1"/>
    <col min="8" max="8" width="13.42578125" customWidth="1"/>
    <col min="9" max="9" width="15.85546875" customWidth="1"/>
    <col min="10" max="10" width="9.85546875" customWidth="1"/>
  </cols>
  <sheetData>
    <row r="1" spans="1:8" ht="20.25" thickBot="1" x14ac:dyDescent="0.35">
      <c r="A1" s="1" t="s">
        <v>0</v>
      </c>
      <c r="B1" s="1"/>
      <c r="C1" s="1"/>
    </row>
    <row r="2" spans="1:8" ht="15.75" thickTop="1" x14ac:dyDescent="0.25">
      <c r="A2" s="2" t="s">
        <v>1</v>
      </c>
      <c r="B2" s="2" t="s">
        <v>2</v>
      </c>
      <c r="D2" s="2" t="s">
        <v>3</v>
      </c>
      <c r="E2" s="2" t="s">
        <v>2</v>
      </c>
    </row>
    <row r="3" spans="1:8" x14ac:dyDescent="0.25">
      <c r="A3" s="3">
        <v>2017</v>
      </c>
      <c r="B3" s="4">
        <v>218.6</v>
      </c>
      <c r="D3" s="5">
        <v>1</v>
      </c>
      <c r="E3" s="4">
        <v>218.6</v>
      </c>
    </row>
    <row r="4" spans="1:8" x14ac:dyDescent="0.25">
      <c r="A4" s="3">
        <v>2018</v>
      </c>
      <c r="B4" s="4">
        <v>435</v>
      </c>
      <c r="D4" s="5">
        <v>2</v>
      </c>
      <c r="E4" s="4">
        <v>435</v>
      </c>
    </row>
    <row r="5" spans="1:8" x14ac:dyDescent="0.25">
      <c r="A5" s="3">
        <v>2019</v>
      </c>
      <c r="B5" s="4">
        <v>915</v>
      </c>
      <c r="D5" s="5">
        <v>3</v>
      </c>
      <c r="E5" s="4">
        <v>915</v>
      </c>
    </row>
    <row r="6" spans="1:8" x14ac:dyDescent="0.25">
      <c r="A6" s="3">
        <v>2020</v>
      </c>
      <c r="B6" s="4">
        <v>1825.9</v>
      </c>
      <c r="D6" s="5">
        <v>4</v>
      </c>
      <c r="E6" s="4">
        <v>1825.9</v>
      </c>
    </row>
    <row r="7" spans="1:8" x14ac:dyDescent="0.25">
      <c r="A7" s="3">
        <v>2021</v>
      </c>
      <c r="B7" s="4">
        <v>4021.8</v>
      </c>
      <c r="D7" s="5">
        <v>5</v>
      </c>
      <c r="E7" s="4">
        <v>4021.8</v>
      </c>
    </row>
    <row r="8" spans="1:8" x14ac:dyDescent="0.25">
      <c r="D8" s="5">
        <v>6</v>
      </c>
      <c r="E8" s="6">
        <v>3582.1</v>
      </c>
    </row>
    <row r="9" spans="1:8" ht="15.75" thickBot="1" x14ac:dyDescent="0.3"/>
    <row r="10" spans="1:8" ht="15.75" thickBot="1" x14ac:dyDescent="0.3">
      <c r="A10" s="7" t="s">
        <v>4</v>
      </c>
      <c r="B10" s="8"/>
      <c r="C10" s="9" t="s">
        <v>5</v>
      </c>
      <c r="D10" s="10"/>
      <c r="E10" s="11"/>
      <c r="F10" s="11"/>
    </row>
    <row r="11" spans="1:8" x14ac:dyDescent="0.25">
      <c r="A11" s="12" t="s">
        <v>6</v>
      </c>
      <c r="B11" s="13">
        <v>173.94</v>
      </c>
      <c r="C11" s="12" t="s">
        <v>6</v>
      </c>
      <c r="D11" s="13">
        <v>135.80000000000001</v>
      </c>
    </row>
    <row r="12" spans="1:8" x14ac:dyDescent="0.25">
      <c r="A12" s="5" t="s">
        <v>7</v>
      </c>
      <c r="B12" s="3">
        <v>1.7209000000000001</v>
      </c>
      <c r="C12" s="5" t="s">
        <v>7</v>
      </c>
      <c r="D12" s="3">
        <v>0.6099</v>
      </c>
      <c r="H12" s="5"/>
    </row>
    <row r="17" spans="1:6" ht="15.75" thickBot="1" x14ac:dyDescent="0.3"/>
    <row r="18" spans="1:6" ht="15.75" thickBot="1" x14ac:dyDescent="0.3">
      <c r="A18" s="3" t="s">
        <v>8</v>
      </c>
      <c r="B18" s="14"/>
      <c r="C18" s="15" t="s">
        <v>9</v>
      </c>
      <c r="D18" s="16"/>
      <c r="E18" s="17" t="s">
        <v>10</v>
      </c>
      <c r="F18" s="18"/>
    </row>
    <row r="19" spans="1:6" ht="15.75" thickBot="1" x14ac:dyDescent="0.3">
      <c r="A19" s="2" t="s">
        <v>3</v>
      </c>
      <c r="B19" s="2" t="s">
        <v>11</v>
      </c>
      <c r="C19" s="3" t="s">
        <v>12</v>
      </c>
      <c r="D19" s="19" t="s">
        <v>13</v>
      </c>
      <c r="E19" s="20" t="s">
        <v>12</v>
      </c>
      <c r="F19" s="21" t="s">
        <v>13</v>
      </c>
    </row>
    <row r="20" spans="1:6" x14ac:dyDescent="0.25">
      <c r="A20" s="3">
        <v>1</v>
      </c>
      <c r="B20" s="4">
        <v>218.6</v>
      </c>
      <c r="C20" s="22">
        <f t="shared" ref="C20:C25" si="0">$B$11*A20^$B$12</f>
        <v>173.94</v>
      </c>
      <c r="D20" s="23">
        <f t="shared" ref="D20:D25" si="1">$D$11*EXP($D$12*A20)</f>
        <v>249.9055921457622</v>
      </c>
      <c r="E20" s="24">
        <f>ABS(C20-B20)/B20</f>
        <v>0.20430009149130832</v>
      </c>
      <c r="F20" s="25">
        <f>ABS(D20-B20)/B20</f>
        <v>0.14320947916634127</v>
      </c>
    </row>
    <row r="21" spans="1:6" x14ac:dyDescent="0.25">
      <c r="A21" s="3">
        <v>2</v>
      </c>
      <c r="B21" s="4">
        <v>435</v>
      </c>
      <c r="C21" s="26">
        <f t="shared" si="0"/>
        <v>573.3792672273787</v>
      </c>
      <c r="D21" s="27">
        <f t="shared" si="1"/>
        <v>459.88810740592078</v>
      </c>
      <c r="E21" s="28">
        <f t="shared" ref="E21:E25" si="2">ABS(C21-B21)/B21</f>
        <v>0.31811325799397405</v>
      </c>
      <c r="F21" s="29">
        <f t="shared" ref="F21:F25" si="3">ABS(D21-B21)/B21</f>
        <v>5.7214040013610981E-2</v>
      </c>
    </row>
    <row r="22" spans="1:6" x14ac:dyDescent="0.25">
      <c r="A22" s="3">
        <v>3</v>
      </c>
      <c r="B22" s="4">
        <v>915</v>
      </c>
      <c r="C22" s="26">
        <f t="shared" si="0"/>
        <v>1152.0661940645791</v>
      </c>
      <c r="D22" s="27">
        <f t="shared" si="1"/>
        <v>846.30787777666035</v>
      </c>
      <c r="E22" s="28">
        <f t="shared" si="2"/>
        <v>0.25908873668260013</v>
      </c>
      <c r="F22" s="29">
        <f t="shared" si="3"/>
        <v>7.5073357621136233E-2</v>
      </c>
    </row>
    <row r="23" spans="1:6" x14ac:dyDescent="0.25">
      <c r="A23" s="3">
        <v>4</v>
      </c>
      <c r="B23" s="4">
        <v>1825.9</v>
      </c>
      <c r="C23" s="26">
        <f t="shared" si="0"/>
        <v>1890.0987931827399</v>
      </c>
      <c r="D23" s="27">
        <f t="shared" si="1"/>
        <v>1557.415841924887</v>
      </c>
      <c r="E23" s="28">
        <f t="shared" si="2"/>
        <v>3.5160081703674781E-2</v>
      </c>
      <c r="F23" s="29">
        <f t="shared" si="3"/>
        <v>0.14704209325544285</v>
      </c>
    </row>
    <row r="24" spans="1:6" x14ac:dyDescent="0.25">
      <c r="A24" s="3">
        <v>5</v>
      </c>
      <c r="B24" s="4">
        <v>4021.8</v>
      </c>
      <c r="C24" s="26">
        <f t="shared" si="0"/>
        <v>2774.9613986002573</v>
      </c>
      <c r="D24" s="27">
        <f t="shared" si="1"/>
        <v>2866.0303990679654</v>
      </c>
      <c r="E24" s="28">
        <f t="shared" si="2"/>
        <v>0.31002004112580012</v>
      </c>
      <c r="F24" s="29">
        <f t="shared" si="3"/>
        <v>0.28737619994331759</v>
      </c>
    </row>
    <row r="25" spans="1:6" ht="15.75" thickBot="1" x14ac:dyDescent="0.3">
      <c r="A25" s="3">
        <v>6</v>
      </c>
      <c r="B25" s="30">
        <v>3582.1</v>
      </c>
      <c r="C25" s="26">
        <f t="shared" si="0"/>
        <v>3797.6938608151286</v>
      </c>
      <c r="D25" s="31">
        <f t="shared" si="1"/>
        <v>5274.2048894464997</v>
      </c>
      <c r="E25" s="32">
        <f t="shared" si="2"/>
        <v>6.0186443933761949E-2</v>
      </c>
      <c r="F25" s="33">
        <f t="shared" si="3"/>
        <v>0.47237790386826156</v>
      </c>
    </row>
    <row r="26" spans="1:6" ht="15.75" thickBot="1" x14ac:dyDescent="0.3">
      <c r="D26" s="34" t="s">
        <v>14</v>
      </c>
      <c r="E26" s="35">
        <f>AVERAGE(E20:E25)</f>
        <v>0.19781144215518656</v>
      </c>
      <c r="F26" s="36">
        <f>AVERAGE(F20:F25)</f>
        <v>0.19704884564468508</v>
      </c>
    </row>
  </sheetData>
  <mergeCells count="3">
    <mergeCell ref="A1:C1"/>
    <mergeCell ref="C18:D18"/>
    <mergeCell ref="E18:F1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67219-2314-4050-9680-79C56933F7EF}">
  <dimension ref="A1:G23"/>
  <sheetViews>
    <sheetView topLeftCell="A8" workbookViewId="0">
      <selection activeCell="B22" sqref="B22"/>
    </sheetView>
  </sheetViews>
  <sheetFormatPr defaultRowHeight="15" x14ac:dyDescent="0.25"/>
  <cols>
    <col min="1" max="1" width="18.85546875" bestFit="1" customWidth="1"/>
    <col min="3" max="3" width="16.7109375" bestFit="1" customWidth="1"/>
    <col min="5" max="5" width="10.85546875" bestFit="1" customWidth="1"/>
    <col min="6" max="6" width="25.7109375" bestFit="1" customWidth="1"/>
    <col min="7" max="7" width="14.28515625" bestFit="1" customWidth="1"/>
  </cols>
  <sheetData>
    <row r="1" spans="1:7" ht="20.25" thickBot="1" x14ac:dyDescent="0.35">
      <c r="A1" s="37" t="s">
        <v>15</v>
      </c>
    </row>
    <row r="2" spans="1:7" ht="16.5" thickTop="1" thickBot="1" x14ac:dyDescent="0.3">
      <c r="E2" s="38" t="s">
        <v>16</v>
      </c>
      <c r="F2" s="38"/>
    </row>
    <row r="3" spans="1:7" ht="15.75" thickBot="1" x14ac:dyDescent="0.3">
      <c r="A3" t="s">
        <v>17</v>
      </c>
      <c r="B3" s="39">
        <v>9.3000000000000007</v>
      </c>
      <c r="C3" t="s">
        <v>18</v>
      </c>
      <c r="E3" s="40" t="s">
        <v>19</v>
      </c>
      <c r="F3" s="41" t="s">
        <v>20</v>
      </c>
    </row>
    <row r="4" spans="1:7" x14ac:dyDescent="0.25">
      <c r="A4" t="s">
        <v>21</v>
      </c>
      <c r="B4" s="42">
        <v>20</v>
      </c>
      <c r="C4" t="s">
        <v>22</v>
      </c>
      <c r="E4" s="12">
        <v>1</v>
      </c>
      <c r="F4" s="43">
        <v>1.2</v>
      </c>
    </row>
    <row r="5" spans="1:7" x14ac:dyDescent="0.25">
      <c r="A5" t="s">
        <v>23</v>
      </c>
      <c r="B5" s="42">
        <v>1.2</v>
      </c>
      <c r="C5" t="s">
        <v>18</v>
      </c>
      <c r="E5" s="5">
        <v>2</v>
      </c>
      <c r="F5" s="44">
        <f>IF(E5&lt;$B$6,F4+F4*$B$7,F4-F4*$B$9)</f>
        <v>1.3199999999999998</v>
      </c>
      <c r="G5" t="str">
        <f ca="1">_xlfn.FORMULATEXT(F5)</f>
        <v>=IF(E5&lt;$B$6,F4+F4*$B$7,F4-F4*$B$9)</v>
      </c>
    </row>
    <row r="6" spans="1:7" x14ac:dyDescent="0.25">
      <c r="A6" t="s">
        <v>24</v>
      </c>
      <c r="B6" s="42">
        <v>8</v>
      </c>
      <c r="E6" s="5">
        <v>3</v>
      </c>
      <c r="F6" s="44">
        <f t="shared" ref="F6:F23" si="0">IF(E6&lt;$B$6,F5+F5*$B$7,F5-F5*$B$9)</f>
        <v>1.4519999999999997</v>
      </c>
      <c r="G6" t="str">
        <f ca="1">_xlfn.FORMULATEXT(F6)</f>
        <v>=IF(E6&lt;$B$6,F5+F5*$B$7,F5-F5*$B$9)</v>
      </c>
    </row>
    <row r="7" spans="1:7" x14ac:dyDescent="0.25">
      <c r="A7" t="s">
        <v>25</v>
      </c>
      <c r="B7" s="45">
        <v>0.1</v>
      </c>
      <c r="E7" s="5">
        <v>4</v>
      </c>
      <c r="F7" s="44">
        <f t="shared" si="0"/>
        <v>1.5971999999999997</v>
      </c>
      <c r="G7" t="str">
        <f t="shared" ref="G7:G12" ca="1" si="1">_xlfn.FORMULATEXT(F7)</f>
        <v>=IF(E7&lt;$B$6,F6+F6*$B$7,F6-F6*$B$9)</v>
      </c>
    </row>
    <row r="8" spans="1:7" x14ac:dyDescent="0.25">
      <c r="A8" t="s">
        <v>26</v>
      </c>
      <c r="B8" s="42">
        <v>20</v>
      </c>
      <c r="E8" s="5">
        <v>5</v>
      </c>
      <c r="F8" s="44">
        <f t="shared" si="0"/>
        <v>1.7569199999999996</v>
      </c>
      <c r="G8" t="str">
        <f t="shared" ca="1" si="1"/>
        <v>=IF(E8&lt;$B$6,F7+F7*$B$7,F7-F7*$B$9)</v>
      </c>
    </row>
    <row r="9" spans="1:7" x14ac:dyDescent="0.25">
      <c r="A9" t="s">
        <v>27</v>
      </c>
      <c r="B9" s="45">
        <v>0.05</v>
      </c>
      <c r="E9" s="5">
        <v>6</v>
      </c>
      <c r="F9" s="44">
        <f t="shared" si="0"/>
        <v>1.9326119999999996</v>
      </c>
      <c r="G9" t="str">
        <f t="shared" ca="1" si="1"/>
        <v>=IF(E9&lt;$B$6,F8+F8*$B$7,F8-F8*$B$9)</v>
      </c>
    </row>
    <row r="10" spans="1:7" x14ac:dyDescent="0.25">
      <c r="A10" t="s">
        <v>28</v>
      </c>
      <c r="B10" s="45">
        <v>0.12</v>
      </c>
      <c r="E10" s="5">
        <v>7</v>
      </c>
      <c r="F10" s="44">
        <f t="shared" si="0"/>
        <v>2.1258731999999996</v>
      </c>
      <c r="G10" t="str">
        <f t="shared" ca="1" si="1"/>
        <v>=IF(E10&lt;$B$6,F9+F9*$B$7,F9-F9*$B$9)</v>
      </c>
    </row>
    <row r="11" spans="1:7" x14ac:dyDescent="0.25">
      <c r="B11" s="42"/>
      <c r="E11" s="5">
        <v>8</v>
      </c>
      <c r="F11" s="44">
        <f t="shared" si="0"/>
        <v>2.0195795399999996</v>
      </c>
      <c r="G11" t="str">
        <f t="shared" ca="1" si="1"/>
        <v>=IF(E11&lt;$B$6,F10+F10*$B$7,F10-F10*$B$9)</v>
      </c>
    </row>
    <row r="12" spans="1:7" x14ac:dyDescent="0.25">
      <c r="A12" t="s">
        <v>29</v>
      </c>
      <c r="B12" s="39">
        <f>NPV(B10,F4:F23)</f>
        <v>11.851609399230435</v>
      </c>
      <c r="C12" t="str">
        <f ca="1">_xlfn.FORMULATEXT(B12)</f>
        <v>=NPV(B10,F4:F23)</v>
      </c>
      <c r="E12" s="5">
        <v>9</v>
      </c>
      <c r="F12" s="44">
        <f t="shared" si="0"/>
        <v>1.9186005629999996</v>
      </c>
      <c r="G12" t="str">
        <f t="shared" ca="1" si="1"/>
        <v>=IF(E12&lt;$B$6,F11+F11*$B$7,F11-F11*$B$9)</v>
      </c>
    </row>
    <row r="13" spans="1:7" x14ac:dyDescent="0.25">
      <c r="A13" t="s">
        <v>17</v>
      </c>
      <c r="B13" s="39">
        <v>9.3000000000000007</v>
      </c>
      <c r="C13" t="s">
        <v>30</v>
      </c>
      <c r="E13" s="5">
        <v>10</v>
      </c>
      <c r="F13" s="44">
        <f t="shared" si="0"/>
        <v>1.8226705348499996</v>
      </c>
      <c r="G13" t="str">
        <f ca="1">_xlfn.FORMULATEXT(F13)</f>
        <v>=IF(E13&lt;$B$6,F12+F12*$B$7,F12-F12*$B$9)</v>
      </c>
    </row>
    <row r="14" spans="1:7" x14ac:dyDescent="0.25">
      <c r="A14" s="46" t="s">
        <v>31</v>
      </c>
      <c r="B14" s="39">
        <f>B12-B13</f>
        <v>2.5516093992304345</v>
      </c>
      <c r="C14" t="s">
        <v>30</v>
      </c>
      <c r="E14" s="5">
        <v>11</v>
      </c>
      <c r="F14" s="44">
        <f t="shared" si="0"/>
        <v>1.7315370081074997</v>
      </c>
      <c r="G14" t="str">
        <f t="shared" ref="G14:G23" ca="1" si="2">_xlfn.FORMULATEXT(F14)</f>
        <v>=IF(E14&lt;$B$6,F13+F13*$B$7,F13-F13*$B$9)</v>
      </c>
    </row>
    <row r="15" spans="1:7" x14ac:dyDescent="0.25">
      <c r="E15" s="5">
        <v>12</v>
      </c>
      <c r="F15" s="44">
        <f t="shared" si="0"/>
        <v>1.6449601577021247</v>
      </c>
      <c r="G15" t="str">
        <f t="shared" ca="1" si="2"/>
        <v>=IF(E15&lt;$B$6,F14+F14*$B$7,F14-F14*$B$9)</v>
      </c>
    </row>
    <row r="16" spans="1:7" x14ac:dyDescent="0.25">
      <c r="E16" s="5">
        <v>13</v>
      </c>
      <c r="F16" s="44">
        <f t="shared" si="0"/>
        <v>1.5627121498170184</v>
      </c>
      <c r="G16" t="str">
        <f t="shared" ca="1" si="2"/>
        <v>=IF(E16&lt;$B$6,F15+F15*$B$7,F15-F15*$B$9)</v>
      </c>
    </row>
    <row r="17" spans="5:7" x14ac:dyDescent="0.25">
      <c r="E17" s="5">
        <v>14</v>
      </c>
      <c r="F17" s="44">
        <f t="shared" si="0"/>
        <v>1.4845765423261674</v>
      </c>
      <c r="G17" t="str">
        <f t="shared" ca="1" si="2"/>
        <v>=IF(E17&lt;$B$6,F16+F16*$B$7,F16-F16*$B$9)</v>
      </c>
    </row>
    <row r="18" spans="5:7" x14ac:dyDescent="0.25">
      <c r="E18" s="5">
        <v>15</v>
      </c>
      <c r="F18" s="44">
        <f t="shared" si="0"/>
        <v>1.4103477152098591</v>
      </c>
      <c r="G18" t="str">
        <f t="shared" ca="1" si="2"/>
        <v>=IF(E18&lt;$B$6,F17+F17*$B$7,F17-F17*$B$9)</v>
      </c>
    </row>
    <row r="19" spans="5:7" x14ac:dyDescent="0.25">
      <c r="E19" s="5">
        <v>16</v>
      </c>
      <c r="F19" s="44">
        <f t="shared" si="0"/>
        <v>1.3398303294493661</v>
      </c>
      <c r="G19" t="str">
        <f t="shared" ca="1" si="2"/>
        <v>=IF(E19&lt;$B$6,F18+F18*$B$7,F18-F18*$B$9)</v>
      </c>
    </row>
    <row r="20" spans="5:7" x14ac:dyDescent="0.25">
      <c r="E20" s="5">
        <v>17</v>
      </c>
      <c r="F20" s="44">
        <f t="shared" si="0"/>
        <v>1.2728388129768977</v>
      </c>
      <c r="G20" t="str">
        <f t="shared" ca="1" si="2"/>
        <v>=IF(E20&lt;$B$6,F19+F19*$B$7,F19-F19*$B$9)</v>
      </c>
    </row>
    <row r="21" spans="5:7" x14ac:dyDescent="0.25">
      <c r="E21" s="5">
        <v>18</v>
      </c>
      <c r="F21" s="44">
        <f t="shared" si="0"/>
        <v>1.2091968723280528</v>
      </c>
      <c r="G21" t="str">
        <f t="shared" ca="1" si="2"/>
        <v>=IF(E21&lt;$B$6,F20+F20*$B$7,F20-F20*$B$9)</v>
      </c>
    </row>
    <row r="22" spans="5:7" x14ac:dyDescent="0.25">
      <c r="E22" s="5">
        <v>19</v>
      </c>
      <c r="F22" s="44">
        <f t="shared" si="0"/>
        <v>1.1487370287116503</v>
      </c>
      <c r="G22" t="str">
        <f t="shared" ca="1" si="2"/>
        <v>=IF(E22&lt;$B$6,F21+F21*$B$7,F21-F21*$B$9)</v>
      </c>
    </row>
    <row r="23" spans="5:7" x14ac:dyDescent="0.25">
      <c r="E23" s="5">
        <v>20</v>
      </c>
      <c r="F23" s="44">
        <f t="shared" si="0"/>
        <v>1.0913001772760678</v>
      </c>
      <c r="G23" t="str">
        <f t="shared" ca="1" si="2"/>
        <v>=IF(E23&lt;$B$6,F22+F22*$B$7,F22-F22*$B$9)</v>
      </c>
    </row>
  </sheetData>
  <mergeCells count="1">
    <mergeCell ref="E2:F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 Equipment Company</vt:lpstr>
      <vt:lpstr>Gopher Drugs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 Zainab Adedimeji</dc:creator>
  <cp:lastModifiedBy>Joy Zainab Adedimeji</cp:lastModifiedBy>
  <dcterms:created xsi:type="dcterms:W3CDTF">2025-08-04T16:42:54Z</dcterms:created>
  <dcterms:modified xsi:type="dcterms:W3CDTF">2025-08-04T17:12:36Z</dcterms:modified>
</cp:coreProperties>
</file>