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té\Desktop\"/>
    </mc:Choice>
  </mc:AlternateContent>
  <xr:revisionPtr revIDLastSave="0" documentId="13_ncr:1_{626D5A11-0F71-40A2-91ED-292972F7B811}" xr6:coauthVersionLast="45" xr6:coauthVersionMax="45" xr10:uidLastSave="{00000000-0000-0000-0000-000000000000}"/>
  <bookViews>
    <workbookView xWindow="-108" yWindow="-108" windowWidth="23256" windowHeight="12576" activeTab="2" xr2:uid="{F42E66BA-5194-4EF3-B436-AAC1861B1555}"/>
  </bookViews>
  <sheets>
    <sheet name="1.mérés" sheetId="3" r:id="rId1"/>
    <sheet name="szinusz" sheetId="4" r:id="rId2"/>
    <sheet name="négyszö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5" l="1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5" i="3"/>
  <c r="C6" i="3"/>
  <c r="C7" i="3"/>
  <c r="C8" i="3"/>
  <c r="C9" i="3"/>
  <c r="C10" i="3"/>
  <c r="C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H33" i="3" l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<sst xmlns="http://schemas.openxmlformats.org/spreadsheetml/2006/main" count="16" uniqueCount="11">
  <si>
    <t>Nedvesség [g/ml]</t>
  </si>
  <si>
    <t>Feszültség [mV]</t>
  </si>
  <si>
    <t>0 ml</t>
  </si>
  <si>
    <t>Feszültség_bolti [mV]</t>
  </si>
  <si>
    <t>Nedvességtartalom [ml/g]</t>
  </si>
  <si>
    <t>Feszültség szenzor1 [mV]</t>
  </si>
  <si>
    <t>Feszültség szenzor2 [mV]</t>
  </si>
  <si>
    <t>szenzor 1 a bolti</t>
  </si>
  <si>
    <t>szenzor2 a saját</t>
  </si>
  <si>
    <t>narancs a bolt</t>
  </si>
  <si>
    <t>kék a saját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</si>
</sst>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ál" xfId="0" builtinId="0"/>
  </cellStyles>
  <dxfs count="7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'1.mérés'!$C$4:$C$10</c:f>
              <c:numCache>
                <c:formatCode>General</c:formatCode>
                <c:ptCount val="7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</c:numCache>
            </c:numRef>
          </c:xVal>
          <c:yVal>
            <c:numRef>
              <c:f>'1.mérés'!$E$4:$E$10</c:f>
              <c:numCache>
                <c:formatCode>0</c:formatCode>
                <c:ptCount val="7"/>
                <c:pt idx="0">
                  <c:v>1733</c:v>
                </c:pt>
                <c:pt idx="1">
                  <c:v>1450</c:v>
                </c:pt>
                <c:pt idx="2">
                  <c:v>1218</c:v>
                </c:pt>
                <c:pt idx="3">
                  <c:v>1154</c:v>
                </c:pt>
                <c:pt idx="4">
                  <c:v>1308</c:v>
                </c:pt>
                <c:pt idx="5">
                  <c:v>1168</c:v>
                </c:pt>
                <c:pt idx="6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2-4510-966B-22D64D4059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'1.mérés'!$C$4:$C$10</c:f>
              <c:numCache>
                <c:formatCode>General</c:formatCode>
                <c:ptCount val="7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</c:numCache>
            </c:numRef>
          </c:xVal>
          <c:yVal>
            <c:numRef>
              <c:f>'1.mérés'!$F$4:$F$10</c:f>
              <c:numCache>
                <c:formatCode>0</c:formatCode>
                <c:ptCount val="7"/>
                <c:pt idx="0">
                  <c:v>2066</c:v>
                </c:pt>
                <c:pt idx="1">
                  <c:v>1793</c:v>
                </c:pt>
                <c:pt idx="2">
                  <c:v>1665</c:v>
                </c:pt>
                <c:pt idx="3">
                  <c:v>1638</c:v>
                </c:pt>
                <c:pt idx="4">
                  <c:v>1784</c:v>
                </c:pt>
                <c:pt idx="5">
                  <c:v>1630</c:v>
                </c:pt>
                <c:pt idx="6">
                  <c:v>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E-40DB-9C41-5F1E193B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86864"/>
        <c:axId val="461287848"/>
      </c:scatterChart>
      <c:valAx>
        <c:axId val="4612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287848"/>
        <c:crosses val="autoZero"/>
        <c:crossBetween val="midCat"/>
      </c:valAx>
      <c:valAx>
        <c:axId val="4612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2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Szenzor1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szinusz!$C$3:$C$18</c:f>
              <c:numCache>
                <c:formatCode>General</c:formatCode>
                <c:ptCount val="1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</c:numCache>
            </c:numRef>
          </c:xVal>
          <c:yVal>
            <c:numRef>
              <c:f>szinusz!$D$3:$D$18</c:f>
              <c:numCache>
                <c:formatCode>General</c:formatCode>
                <c:ptCount val="16"/>
                <c:pt idx="0">
                  <c:v>2563</c:v>
                </c:pt>
                <c:pt idx="1">
                  <c:v>2562</c:v>
                </c:pt>
                <c:pt idx="2">
                  <c:v>2100</c:v>
                </c:pt>
                <c:pt idx="3">
                  <c:v>1893</c:v>
                </c:pt>
                <c:pt idx="4">
                  <c:v>1555</c:v>
                </c:pt>
                <c:pt idx="5">
                  <c:v>1510</c:v>
                </c:pt>
                <c:pt idx="6">
                  <c:v>1452</c:v>
                </c:pt>
                <c:pt idx="7">
                  <c:v>1410</c:v>
                </c:pt>
                <c:pt idx="8">
                  <c:v>1375</c:v>
                </c:pt>
                <c:pt idx="9">
                  <c:v>1195</c:v>
                </c:pt>
                <c:pt idx="10">
                  <c:v>1152</c:v>
                </c:pt>
                <c:pt idx="11">
                  <c:v>1144</c:v>
                </c:pt>
                <c:pt idx="12">
                  <c:v>1145</c:v>
                </c:pt>
                <c:pt idx="13">
                  <c:v>1144</c:v>
                </c:pt>
                <c:pt idx="14">
                  <c:v>1143</c:v>
                </c:pt>
                <c:pt idx="15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4-43B1-B587-CD042DBE4134}"/>
            </c:ext>
          </c:extLst>
        </c:ser>
        <c:ser>
          <c:idx val="1"/>
          <c:order val="1"/>
          <c:tx>
            <c:v>Szenzor2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szinusz!$C$3:$C$18</c:f>
              <c:numCache>
                <c:formatCode>General</c:formatCode>
                <c:ptCount val="1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</c:numCache>
            </c:numRef>
          </c:xVal>
          <c:yVal>
            <c:numRef>
              <c:f>szinusz!$E$3:$E$18</c:f>
              <c:numCache>
                <c:formatCode>General</c:formatCode>
                <c:ptCount val="16"/>
                <c:pt idx="0">
                  <c:v>2627</c:v>
                </c:pt>
                <c:pt idx="1">
                  <c:v>2626</c:v>
                </c:pt>
                <c:pt idx="2">
                  <c:v>2223</c:v>
                </c:pt>
                <c:pt idx="3">
                  <c:v>2205</c:v>
                </c:pt>
                <c:pt idx="4">
                  <c:v>2105</c:v>
                </c:pt>
                <c:pt idx="5">
                  <c:v>2093</c:v>
                </c:pt>
                <c:pt idx="6">
                  <c:v>2015</c:v>
                </c:pt>
                <c:pt idx="7">
                  <c:v>1950</c:v>
                </c:pt>
                <c:pt idx="8">
                  <c:v>1780</c:v>
                </c:pt>
                <c:pt idx="9">
                  <c:v>1643</c:v>
                </c:pt>
                <c:pt idx="10">
                  <c:v>1595</c:v>
                </c:pt>
                <c:pt idx="11">
                  <c:v>1590</c:v>
                </c:pt>
                <c:pt idx="12">
                  <c:v>1590</c:v>
                </c:pt>
                <c:pt idx="13">
                  <c:v>1590</c:v>
                </c:pt>
                <c:pt idx="14">
                  <c:v>1589</c:v>
                </c:pt>
                <c:pt idx="15">
                  <c:v>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4-43B1-B587-CD042DBE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34120"/>
        <c:axId val="561336088"/>
      </c:scatterChart>
      <c:valAx>
        <c:axId val="5613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Nedveség</a:t>
                </a:r>
                <a:r>
                  <a:rPr lang="hu-HU" baseline="0"/>
                  <a:t>tartalom [ml/g]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336088"/>
        <c:crosses val="autoZero"/>
        <c:crossBetween val="midCat"/>
      </c:valAx>
      <c:valAx>
        <c:axId val="5613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Feszültség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3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Szenzor1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négyszög!$C$3:$C$17</c:f>
              <c:numCache>
                <c:formatCode>General</c:formatCode>
                <c:ptCount val="1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</c:numCache>
            </c:numRef>
          </c:xVal>
          <c:yVal>
            <c:numRef>
              <c:f>négyszög!$D$3:$D$17</c:f>
              <c:numCache>
                <c:formatCode>General</c:formatCode>
                <c:ptCount val="15"/>
                <c:pt idx="0">
                  <c:v>2214</c:v>
                </c:pt>
                <c:pt idx="1">
                  <c:v>1842</c:v>
                </c:pt>
                <c:pt idx="2">
                  <c:v>1801</c:v>
                </c:pt>
                <c:pt idx="3">
                  <c:v>1645</c:v>
                </c:pt>
                <c:pt idx="4">
                  <c:v>1474</c:v>
                </c:pt>
                <c:pt idx="5">
                  <c:v>1151</c:v>
                </c:pt>
                <c:pt idx="6">
                  <c:v>1064</c:v>
                </c:pt>
                <c:pt idx="7">
                  <c:v>979</c:v>
                </c:pt>
                <c:pt idx="8">
                  <c:v>961</c:v>
                </c:pt>
                <c:pt idx="9">
                  <c:v>945</c:v>
                </c:pt>
                <c:pt idx="10">
                  <c:v>946</c:v>
                </c:pt>
                <c:pt idx="11">
                  <c:v>947</c:v>
                </c:pt>
                <c:pt idx="12">
                  <c:v>945</c:v>
                </c:pt>
                <c:pt idx="13">
                  <c:v>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5-4C38-8E11-818B9418B52B}"/>
            </c:ext>
          </c:extLst>
        </c:ser>
        <c:ser>
          <c:idx val="1"/>
          <c:order val="1"/>
          <c:tx>
            <c:v>Szenzor2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négyszög!$C$3:$C$17</c:f>
              <c:numCache>
                <c:formatCode>General</c:formatCode>
                <c:ptCount val="1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</c:numCache>
            </c:numRef>
          </c:xVal>
          <c:yVal>
            <c:numRef>
              <c:f>négyszög!$E$3:$E$17</c:f>
              <c:numCache>
                <c:formatCode>General</c:formatCode>
                <c:ptCount val="15"/>
                <c:pt idx="0">
                  <c:v>2901</c:v>
                </c:pt>
                <c:pt idx="1">
                  <c:v>2592</c:v>
                </c:pt>
                <c:pt idx="2">
                  <c:v>2556</c:v>
                </c:pt>
                <c:pt idx="3">
                  <c:v>2451</c:v>
                </c:pt>
                <c:pt idx="4">
                  <c:v>2360</c:v>
                </c:pt>
                <c:pt idx="5">
                  <c:v>2121</c:v>
                </c:pt>
                <c:pt idx="6">
                  <c:v>1965</c:v>
                </c:pt>
                <c:pt idx="7">
                  <c:v>1755</c:v>
                </c:pt>
                <c:pt idx="8">
                  <c:v>1728</c:v>
                </c:pt>
                <c:pt idx="9">
                  <c:v>1697</c:v>
                </c:pt>
                <c:pt idx="10">
                  <c:v>1678</c:v>
                </c:pt>
                <c:pt idx="11">
                  <c:v>1662</c:v>
                </c:pt>
                <c:pt idx="12">
                  <c:v>1659</c:v>
                </c:pt>
                <c:pt idx="13">
                  <c:v>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5-4C38-8E11-818B9418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34120"/>
        <c:axId val="561336088"/>
      </c:scatterChart>
      <c:valAx>
        <c:axId val="5613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Nedveség</a:t>
                </a:r>
                <a:r>
                  <a:rPr lang="hu-HU" baseline="0"/>
                  <a:t>tartalom [ml/g]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336088"/>
        <c:crosses val="autoZero"/>
        <c:crossBetween val="midCat"/>
      </c:valAx>
      <c:valAx>
        <c:axId val="5613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Feszültség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3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118110</xdr:rowOff>
    </xdr:from>
    <xdr:to>
      <xdr:col>16</xdr:col>
      <xdr:colOff>381000</xdr:colOff>
      <xdr:row>18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6C33522-5E11-47FB-9FB7-31FD3C46F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11430</xdr:rowOff>
    </xdr:from>
    <xdr:to>
      <xdr:col>14</xdr:col>
      <xdr:colOff>228600</xdr:colOff>
      <xdr:row>18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AA85FE-A2AB-4D22-8BEC-0B3D9DC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11430</xdr:rowOff>
    </xdr:from>
    <xdr:to>
      <xdr:col>14</xdr:col>
      <xdr:colOff>228600</xdr:colOff>
      <xdr:row>18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2B5F6E-AC7F-41A5-A4FF-B9DDFA585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22C233-E1E6-4564-99F2-D03D2E185EEF}" name="Táblázat25" displayName="Táblázat25" ref="D3:E33" totalsRowShown="0">
  <autoFilter ref="D3:E33" xr:uid="{1A1DB86A-D5BE-4A08-B822-0F6048AF6085}"/>
  <tableColumns count="2">
    <tableColumn id="1" xr3:uid="{211E91EC-B327-48E3-9BD8-0EC7F2858F47}" name="Nedvesség [g/ml]" dataDxfId="6"/>
    <tableColumn id="2" xr3:uid="{1166C35E-0FAC-44B9-B30C-1819E644E83E}" name="Feszültség_bolti [mV]" dataDxfId="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5FA5-0904-440F-9BEA-7259815EAF7E}" name="Táblázat1" displayName="Táblázat1" ref="F3:F33" totalsRowShown="0" headerRowDxfId="2" dataDxfId="3">
  <autoFilter ref="F3:F33" xr:uid="{C2A7A367-FC38-4C19-9EFB-785007F55398}"/>
  <tableColumns count="1">
    <tableColumn id="1" xr3:uid="{C93E061B-B282-456B-A826-2D04B82714AA}" name="Feszültség [mV]" dataDxfId="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1F245F-E436-4841-A2DD-45F147C106EE}" name="Táblázat2" displayName="Táblázat2" ref="C2:E47" totalsRowShown="0">
  <autoFilter ref="C2:E47" xr:uid="{E5969587-71D9-4B70-AC22-DCBAD306890F}"/>
  <tableColumns count="3">
    <tableColumn id="1" xr3:uid="{532B0091-4E5E-4A5A-8E03-5E3C5D1A9FEE}" name="Nedvességtartalom [ml/g]" dataDxfId="1">
      <calculatedColumnFormula>A3/B3</calculatedColumnFormula>
    </tableColumn>
    <tableColumn id="2" xr3:uid="{538F64D2-1B67-4407-A14C-1D4F612DB427}" name="Feszültség szenzor1 [mV]"/>
    <tableColumn id="3" xr3:uid="{A684B0F8-1E16-40B6-AE89-0EAA81ECD395}" name="Feszültség szenzor2 [mV]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A2883-F989-40C5-BB2C-200ECB57BB90}" name="Táblázat24" displayName="Táblázat24" ref="C2:E47" totalsRowShown="0">
  <autoFilter ref="C2:E47" xr:uid="{EE848197-CCE3-49E3-AF62-22D444F0FC79}"/>
  <tableColumns count="3">
    <tableColumn id="1" xr3:uid="{066CBBCA-18E2-4E29-B3C3-C052378A2925}" name="Nedvességtartalom [ml/g]" dataDxfId="0">
      <calculatedColumnFormula>A3/B3</calculatedColumnFormula>
    </tableColumn>
    <tableColumn id="2" xr3:uid="{3AD271EC-7AC1-4B46-9685-787E9FCE97C1}" name="Feszültség szenzor1 [mV]"/>
    <tableColumn id="3" xr3:uid="{47BB0E45-3C9D-483F-820A-2502D3F0A774}" name="Feszültség szenzor2 [mV]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8845-FC08-414C-A25F-A9EC8B52D08B}">
  <dimension ref="C2:K33"/>
  <sheetViews>
    <sheetView zoomScale="80" zoomScaleNormal="80" workbookViewId="0">
      <selection activeCell="K23" sqref="K23"/>
    </sheetView>
  </sheetViews>
  <sheetFormatPr defaultRowHeight="14.4" x14ac:dyDescent="0.3"/>
  <cols>
    <col min="3" max="3" width="10.6640625" customWidth="1"/>
    <col min="4" max="4" width="22.88671875" style="2" customWidth="1"/>
    <col min="5" max="6" width="18.88671875" style="2" customWidth="1"/>
    <col min="8" max="8" width="8" customWidth="1"/>
  </cols>
  <sheetData>
    <row r="2" spans="3:8" x14ac:dyDescent="0.3">
      <c r="C2" t="s">
        <v>2</v>
      </c>
      <c r="E2" s="2">
        <v>2512</v>
      </c>
      <c r="F2" s="2">
        <v>2606</v>
      </c>
    </row>
    <row r="3" spans="3:8" x14ac:dyDescent="0.3">
      <c r="D3" s="2" t="s">
        <v>0</v>
      </c>
      <c r="E3" s="2" t="s">
        <v>3</v>
      </c>
      <c r="F3" s="2" t="s">
        <v>1</v>
      </c>
    </row>
    <row r="4" spans="3:8" x14ac:dyDescent="0.3">
      <c r="C4">
        <f>1/Táblázat25[[#This Row],[Nedvesség '[g/ml']]]</f>
        <v>0.03</v>
      </c>
      <c r="D4" s="1">
        <f>1000/30</f>
        <v>33.333333333333336</v>
      </c>
      <c r="E4" s="3">
        <v>1733</v>
      </c>
      <c r="F4" s="3">
        <v>2066</v>
      </c>
      <c r="H4">
        <f>20*LOG(Táblázat25[[#This Row],[Nedvesség '[g/ml']]])</f>
        <v>30.457574905606752</v>
      </c>
    </row>
    <row r="5" spans="3:8" x14ac:dyDescent="0.3">
      <c r="C5">
        <f>1/Táblázat25[[#This Row],[Nedvesség '[g/ml']]]</f>
        <v>0.06</v>
      </c>
      <c r="D5" s="1">
        <f>1000/60</f>
        <v>16.666666666666668</v>
      </c>
      <c r="E5" s="3">
        <v>1450</v>
      </c>
      <c r="F5" s="3">
        <v>1793</v>
      </c>
      <c r="H5">
        <f>20*LOG(Táblázat25[[#This Row],[Nedvesség '[g/ml']]])</f>
        <v>24.436974992327126</v>
      </c>
    </row>
    <row r="6" spans="3:8" x14ac:dyDescent="0.3">
      <c r="C6">
        <f>1/Táblázat25[[#This Row],[Nedvesség '[g/ml']]]</f>
        <v>0.09</v>
      </c>
      <c r="D6" s="1">
        <f>1000/90</f>
        <v>11.111111111111111</v>
      </c>
      <c r="E6" s="3">
        <v>1218</v>
      </c>
      <c r="F6" s="3">
        <v>1665</v>
      </c>
      <c r="H6">
        <f>20*LOG(Táblázat25[[#This Row],[Nedvesség '[g/ml']]])</f>
        <v>20.915149811213499</v>
      </c>
    </row>
    <row r="7" spans="3:8" x14ac:dyDescent="0.3">
      <c r="C7">
        <f>1/Táblázat25[[#This Row],[Nedvesség '[g/ml']]]</f>
        <v>0.12</v>
      </c>
      <c r="D7" s="1">
        <f>1000/120</f>
        <v>8.3333333333333339</v>
      </c>
      <c r="E7" s="3">
        <v>1154</v>
      </c>
      <c r="F7" s="3">
        <v>1638</v>
      </c>
      <c r="H7">
        <f>20*LOG(Táblázat25[[#This Row],[Nedvesség '[g/ml']]])</f>
        <v>18.416375079047505</v>
      </c>
    </row>
    <row r="8" spans="3:8" x14ac:dyDescent="0.3">
      <c r="C8">
        <f>1/Táblázat25[[#This Row],[Nedvesség '[g/ml']]]</f>
        <v>0.15</v>
      </c>
      <c r="D8" s="1">
        <f>1000/150</f>
        <v>6.666666666666667</v>
      </c>
      <c r="E8" s="3">
        <v>1308</v>
      </c>
      <c r="F8" s="3">
        <v>1784</v>
      </c>
      <c r="H8">
        <f>20*LOG(Táblázat25[[#This Row],[Nedvesség '[g/ml']]])</f>
        <v>16.478174818886377</v>
      </c>
    </row>
    <row r="9" spans="3:8" x14ac:dyDescent="0.3">
      <c r="C9">
        <f>1/Táblázat25[[#This Row],[Nedvesség '[g/ml']]]</f>
        <v>0.18</v>
      </c>
      <c r="D9" s="1">
        <f>1000/180</f>
        <v>5.5555555555555554</v>
      </c>
      <c r="E9" s="3">
        <v>1168</v>
      </c>
      <c r="F9" s="3">
        <v>1630</v>
      </c>
      <c r="H9">
        <f>20*LOG(Táblázat25[[#This Row],[Nedvesség '[g/ml']]])</f>
        <v>14.894549897933878</v>
      </c>
    </row>
    <row r="10" spans="3:8" x14ac:dyDescent="0.3">
      <c r="C10">
        <f>1/Táblázat25[[#This Row],[Nedvesség '[g/ml']]]</f>
        <v>0.21</v>
      </c>
      <c r="D10" s="1">
        <f>1000/210</f>
        <v>4.7619047619047619</v>
      </c>
      <c r="E10" s="3">
        <v>1128</v>
      </c>
      <c r="F10" s="3">
        <v>1564</v>
      </c>
      <c r="H10">
        <f>20*LOG(Táblázat25[[#This Row],[Nedvesség '[g/ml']]])</f>
        <v>13.555614105321613</v>
      </c>
    </row>
    <row r="11" spans="3:8" x14ac:dyDescent="0.3">
      <c r="D11" s="1">
        <f>1000/240</f>
        <v>4.166666666666667</v>
      </c>
      <c r="E11" s="3"/>
      <c r="F11" s="3"/>
      <c r="H11">
        <f>20*LOG(Táblázat25[[#This Row],[Nedvesség '[g/ml']]])</f>
        <v>12.39577516576788</v>
      </c>
    </row>
    <row r="12" spans="3:8" x14ac:dyDescent="0.3">
      <c r="D12" s="1">
        <f>1000/270</f>
        <v>3.7037037037037037</v>
      </c>
      <c r="E12" s="3"/>
      <c r="F12" s="3"/>
      <c r="H12">
        <f>20*LOG(Táblázat25[[#This Row],[Nedvesség '[g/ml']]])</f>
        <v>11.372724716820253</v>
      </c>
    </row>
    <row r="13" spans="3:8" x14ac:dyDescent="0.3">
      <c r="D13" s="1">
        <f>1000/300</f>
        <v>3.3333333333333335</v>
      </c>
      <c r="E13" s="3"/>
      <c r="F13" s="3"/>
      <c r="H13">
        <f>20*LOG(Táblázat25[[#This Row],[Nedvesség '[g/ml']]])</f>
        <v>10.457574905606752</v>
      </c>
    </row>
    <row r="14" spans="3:8" x14ac:dyDescent="0.3">
      <c r="D14" s="1">
        <f>1000/330</f>
        <v>3.0303030303030303</v>
      </c>
      <c r="E14" s="3"/>
      <c r="F14" s="3"/>
      <c r="H14">
        <f>20*LOG(Táblázat25[[#This Row],[Nedvesség '[g/ml']]])</f>
        <v>9.6297212024422514</v>
      </c>
    </row>
    <row r="15" spans="3:8" x14ac:dyDescent="0.3">
      <c r="D15" s="1">
        <f>1000/360</f>
        <v>2.7777777777777777</v>
      </c>
      <c r="E15" s="3"/>
      <c r="F15" s="3"/>
      <c r="H15">
        <f>20*LOG(Táblázat25[[#This Row],[Nedvesség '[g/ml']]])</f>
        <v>8.8739499846542547</v>
      </c>
    </row>
    <row r="16" spans="3:8" x14ac:dyDescent="0.3">
      <c r="D16" s="1">
        <f>1000/390</f>
        <v>2.5641025641025643</v>
      </c>
      <c r="E16" s="3"/>
      <c r="F16" s="3"/>
      <c r="H16">
        <f>20*LOG(Táblázat25[[#This Row],[Nedvesség '[g/ml']]])</f>
        <v>8.1787078594700162</v>
      </c>
    </row>
    <row r="17" spans="4:11" x14ac:dyDescent="0.3">
      <c r="D17" s="1">
        <f>1000/420</f>
        <v>2.3809523809523809</v>
      </c>
      <c r="E17" s="3"/>
      <c r="F17" s="3"/>
      <c r="H17">
        <f>20*LOG(Táblázat25[[#This Row],[Nedvesség '[g/ml']]])</f>
        <v>7.5350141920419915</v>
      </c>
    </row>
    <row r="18" spans="4:11" x14ac:dyDescent="0.3">
      <c r="D18" s="1">
        <f>1000/450</f>
        <v>2.2222222222222223</v>
      </c>
      <c r="E18" s="3"/>
      <c r="F18" s="3"/>
      <c r="H18">
        <f>20*LOG(Táblázat25[[#This Row],[Nedvesség '[g/ml']]])</f>
        <v>6.9357497244931263</v>
      </c>
    </row>
    <row r="19" spans="4:11" x14ac:dyDescent="0.3">
      <c r="D19" s="1">
        <f>1000/480</f>
        <v>2.0833333333333335</v>
      </c>
      <c r="E19" s="3"/>
      <c r="F19" s="3"/>
      <c r="H19">
        <f>20*LOG(Táblázat25[[#This Row],[Nedvesség '[g/ml']]])</f>
        <v>6.3751752524882566</v>
      </c>
    </row>
    <row r="20" spans="4:11" x14ac:dyDescent="0.3">
      <c r="D20" s="1">
        <f>1000/510</f>
        <v>1.9607843137254901</v>
      </c>
      <c r="E20" s="3"/>
      <c r="F20" s="3"/>
      <c r="H20">
        <f>20*LOG(Táblázat25[[#This Row],[Nedvesség '[g/ml']]])</f>
        <v>5.8485964780412729</v>
      </c>
    </row>
    <row r="21" spans="4:11" x14ac:dyDescent="0.3">
      <c r="D21" s="1">
        <f>1000/540</f>
        <v>1.8518518518518519</v>
      </c>
      <c r="E21" s="3"/>
      <c r="F21" s="3"/>
      <c r="H21">
        <f>20*LOG(Táblázat25[[#This Row],[Nedvesség '[g/ml']]])</f>
        <v>5.3521248035406295</v>
      </c>
      <c r="K21" t="s">
        <v>9</v>
      </c>
    </row>
    <row r="22" spans="4:11" x14ac:dyDescent="0.3">
      <c r="D22" s="1">
        <f>1000/570</f>
        <v>1.7543859649122806</v>
      </c>
      <c r="E22" s="3"/>
      <c r="F22" s="3"/>
      <c r="H22">
        <f>20*LOG(Táblázat25[[#This Row],[Nedvesség '[g/ml']]])</f>
        <v>4.8825028865501716</v>
      </c>
      <c r="K22" t="s">
        <v>10</v>
      </c>
    </row>
    <row r="23" spans="4:11" x14ac:dyDescent="0.3">
      <c r="D23" s="1">
        <f>1000/600</f>
        <v>1.6666666666666667</v>
      </c>
      <c r="E23" s="3"/>
      <c r="F23" s="3"/>
      <c r="H23">
        <f>20*LOG(Táblázat25[[#This Row],[Nedvesség '[g/ml']]])</f>
        <v>4.4369749923271282</v>
      </c>
    </row>
    <row r="24" spans="4:11" x14ac:dyDescent="0.3">
      <c r="D24" s="1">
        <f>1000/630</f>
        <v>1.5873015873015872</v>
      </c>
      <c r="E24" s="3"/>
      <c r="F24" s="3"/>
      <c r="H24">
        <f>20*LOG(Táblázat25[[#This Row],[Nedvesség '[g/ml']]])</f>
        <v>4.0131890109283654</v>
      </c>
    </row>
    <row r="25" spans="4:11" x14ac:dyDescent="0.3">
      <c r="D25" s="1">
        <f>1000/660</f>
        <v>1.5151515151515151</v>
      </c>
      <c r="E25" s="3"/>
      <c r="F25" s="3"/>
      <c r="H25">
        <f>20*LOG(Táblázat25[[#This Row],[Nedvesség '[g/ml']]])</f>
        <v>3.6091212891626263</v>
      </c>
    </row>
    <row r="26" spans="4:11" x14ac:dyDescent="0.3">
      <c r="D26" s="1">
        <f>1000/690</f>
        <v>1.4492753623188406</v>
      </c>
      <c r="E26" s="3"/>
      <c r="F26" s="3"/>
      <c r="H26">
        <f>20*LOG(Táblázat25[[#This Row],[Nedvesség '[g/ml']]])</f>
        <v>3.2230181852548938</v>
      </c>
    </row>
    <row r="27" spans="4:11" x14ac:dyDescent="0.3">
      <c r="D27" s="1">
        <f>1000/720</f>
        <v>1.3888888888888888</v>
      </c>
      <c r="E27" s="3"/>
      <c r="F27" s="3"/>
      <c r="H27">
        <f>20*LOG(Táblázat25[[#This Row],[Nedvesség '[g/ml']]])</f>
        <v>2.8533500713746305</v>
      </c>
    </row>
    <row r="28" spans="4:11" x14ac:dyDescent="0.3">
      <c r="D28" s="1">
        <f>1000/750</f>
        <v>1.3333333333333333</v>
      </c>
      <c r="E28" s="3"/>
      <c r="F28" s="3"/>
      <c r="H28">
        <f>20*LOG(Táblázat25[[#This Row],[Nedvesség '[g/ml']]])</f>
        <v>2.4987747321659985</v>
      </c>
    </row>
    <row r="29" spans="4:11" x14ac:dyDescent="0.3">
      <c r="D29" s="1">
        <f>1000/780</f>
        <v>1.2820512820512822</v>
      </c>
      <c r="E29" s="3"/>
      <c r="F29" s="3"/>
      <c r="H29">
        <f>20*LOG(Táblázat25[[#This Row],[Nedvesség '[g/ml']]])</f>
        <v>2.1581079461903925</v>
      </c>
    </row>
    <row r="30" spans="4:11" x14ac:dyDescent="0.3">
      <c r="D30" s="1">
        <f>1000/810</f>
        <v>1.2345679012345678</v>
      </c>
      <c r="E30" s="3"/>
      <c r="F30" s="3"/>
      <c r="H30">
        <f>20*LOG(Táblázat25[[#This Row],[Nedvesség '[g/ml']]])</f>
        <v>1.8302996224270047</v>
      </c>
    </row>
    <row r="31" spans="4:11" x14ac:dyDescent="0.3">
      <c r="D31" s="1">
        <f>1000/840</f>
        <v>1.1904761904761905</v>
      </c>
      <c r="E31" s="3"/>
      <c r="F31" s="3"/>
      <c r="H31">
        <f>20*LOG(Táblázat25[[#This Row],[Nedvesség '[g/ml']]])</f>
        <v>1.5144142787623669</v>
      </c>
    </row>
    <row r="32" spans="4:11" x14ac:dyDescent="0.3">
      <c r="D32" s="1">
        <f>1000/870</f>
        <v>1.1494252873563218</v>
      </c>
      <c r="E32" s="3"/>
      <c r="F32" s="3"/>
      <c r="H32">
        <f>20*LOG(Táblázat25[[#This Row],[Nedvesség '[g/ml']]])</f>
        <v>1.209614947627629</v>
      </c>
    </row>
    <row r="33" spans="4:8" x14ac:dyDescent="0.3">
      <c r="D33" s="1">
        <f>1000/900</f>
        <v>1.1111111111111112</v>
      </c>
      <c r="E33" s="3"/>
      <c r="F33" s="3"/>
      <c r="H33">
        <f>20*LOG(Táblázat25[[#This Row],[Nedvesség '[g/ml']]])</f>
        <v>0.91514981121350281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A81B-7B0E-4CBA-B5C9-5D80005F232B}">
  <dimension ref="A2:H47"/>
  <sheetViews>
    <sheetView topLeftCell="A3" workbookViewId="0">
      <selection activeCell="D19" sqref="D19"/>
    </sheetView>
  </sheetViews>
  <sheetFormatPr defaultRowHeight="14.4" x14ac:dyDescent="0.3"/>
  <cols>
    <col min="3" max="3" width="27.88671875" customWidth="1"/>
    <col min="4" max="4" width="23.33203125" customWidth="1"/>
    <col min="5" max="5" width="24.77734375" customWidth="1"/>
  </cols>
  <sheetData>
    <row r="2" spans="1:5" x14ac:dyDescent="0.3">
      <c r="C2" t="s">
        <v>4</v>
      </c>
      <c r="D2" t="s">
        <v>5</v>
      </c>
      <c r="E2" t="s">
        <v>6</v>
      </c>
    </row>
    <row r="3" spans="1:5" x14ac:dyDescent="0.3">
      <c r="A3">
        <v>0</v>
      </c>
      <c r="B3">
        <v>2000</v>
      </c>
      <c r="C3">
        <f t="shared" ref="C3:C47" si="0">A3/B3</f>
        <v>0</v>
      </c>
      <c r="D3">
        <v>2563</v>
      </c>
      <c r="E3">
        <v>2627</v>
      </c>
    </row>
    <row r="4" spans="1:5" x14ac:dyDescent="0.3">
      <c r="A4">
        <v>25</v>
      </c>
      <c r="B4">
        <v>2000</v>
      </c>
      <c r="C4">
        <f t="shared" si="0"/>
        <v>1.2500000000000001E-2</v>
      </c>
      <c r="D4">
        <v>2562</v>
      </c>
      <c r="E4">
        <v>2626</v>
      </c>
    </row>
    <row r="5" spans="1:5" x14ac:dyDescent="0.3">
      <c r="A5">
        <v>50</v>
      </c>
      <c r="B5">
        <v>2000</v>
      </c>
      <c r="C5">
        <f t="shared" si="0"/>
        <v>2.5000000000000001E-2</v>
      </c>
      <c r="D5">
        <v>2100</v>
      </c>
      <c r="E5">
        <v>2223</v>
      </c>
    </row>
    <row r="6" spans="1:5" x14ac:dyDescent="0.3">
      <c r="A6">
        <v>75</v>
      </c>
      <c r="B6">
        <v>2000</v>
      </c>
      <c r="C6">
        <f t="shared" si="0"/>
        <v>3.7499999999999999E-2</v>
      </c>
      <c r="D6">
        <v>1893</v>
      </c>
      <c r="E6">
        <v>2205</v>
      </c>
    </row>
    <row r="7" spans="1:5" x14ac:dyDescent="0.3">
      <c r="A7">
        <v>100</v>
      </c>
      <c r="B7">
        <v>2000</v>
      </c>
      <c r="C7">
        <f t="shared" si="0"/>
        <v>0.05</v>
      </c>
      <c r="D7">
        <v>1555</v>
      </c>
      <c r="E7">
        <v>2105</v>
      </c>
    </row>
    <row r="8" spans="1:5" x14ac:dyDescent="0.3">
      <c r="A8">
        <v>125</v>
      </c>
      <c r="B8">
        <v>2000</v>
      </c>
      <c r="C8">
        <f t="shared" si="0"/>
        <v>6.25E-2</v>
      </c>
      <c r="D8">
        <v>1510</v>
      </c>
      <c r="E8">
        <v>2093</v>
      </c>
    </row>
    <row r="9" spans="1:5" x14ac:dyDescent="0.3">
      <c r="A9">
        <v>150</v>
      </c>
      <c r="B9">
        <v>2000</v>
      </c>
      <c r="C9">
        <f t="shared" si="0"/>
        <v>7.4999999999999997E-2</v>
      </c>
      <c r="D9">
        <v>1452</v>
      </c>
      <c r="E9">
        <v>2015</v>
      </c>
    </row>
    <row r="10" spans="1:5" x14ac:dyDescent="0.3">
      <c r="A10">
        <v>175</v>
      </c>
      <c r="B10">
        <v>2000</v>
      </c>
      <c r="C10">
        <f t="shared" si="0"/>
        <v>8.7499999999999994E-2</v>
      </c>
      <c r="D10">
        <v>1410</v>
      </c>
      <c r="E10">
        <v>1950</v>
      </c>
    </row>
    <row r="11" spans="1:5" x14ac:dyDescent="0.3">
      <c r="A11">
        <v>200</v>
      </c>
      <c r="B11">
        <v>2000</v>
      </c>
      <c r="C11">
        <f t="shared" si="0"/>
        <v>0.1</v>
      </c>
      <c r="D11">
        <v>1375</v>
      </c>
      <c r="E11">
        <v>1780</v>
      </c>
    </row>
    <row r="12" spans="1:5" x14ac:dyDescent="0.3">
      <c r="A12">
        <v>225</v>
      </c>
      <c r="B12">
        <v>2000</v>
      </c>
      <c r="C12">
        <f t="shared" si="0"/>
        <v>0.1125</v>
      </c>
      <c r="D12">
        <v>1195</v>
      </c>
      <c r="E12">
        <v>1643</v>
      </c>
    </row>
    <row r="13" spans="1:5" x14ac:dyDescent="0.3">
      <c r="A13">
        <v>250</v>
      </c>
      <c r="B13">
        <v>2000</v>
      </c>
      <c r="C13">
        <f t="shared" si="0"/>
        <v>0.125</v>
      </c>
      <c r="D13">
        <v>1152</v>
      </c>
      <c r="E13">
        <v>1595</v>
      </c>
    </row>
    <row r="14" spans="1:5" x14ac:dyDescent="0.3">
      <c r="A14">
        <v>275</v>
      </c>
      <c r="B14">
        <v>2000</v>
      </c>
      <c r="C14">
        <f t="shared" si="0"/>
        <v>0.13750000000000001</v>
      </c>
      <c r="D14">
        <v>1144</v>
      </c>
      <c r="E14">
        <v>1590</v>
      </c>
    </row>
    <row r="15" spans="1:5" x14ac:dyDescent="0.3">
      <c r="A15">
        <v>300</v>
      </c>
      <c r="B15">
        <v>2000</v>
      </c>
      <c r="C15">
        <f t="shared" si="0"/>
        <v>0.15</v>
      </c>
      <c r="D15">
        <v>1145</v>
      </c>
      <c r="E15">
        <v>1590</v>
      </c>
    </row>
    <row r="16" spans="1:5" x14ac:dyDescent="0.3">
      <c r="A16">
        <v>325</v>
      </c>
      <c r="B16">
        <v>2000</v>
      </c>
      <c r="C16">
        <f t="shared" si="0"/>
        <v>0.16250000000000001</v>
      </c>
      <c r="D16">
        <v>1144</v>
      </c>
      <c r="E16">
        <v>1590</v>
      </c>
    </row>
    <row r="17" spans="1:8" x14ac:dyDescent="0.3">
      <c r="A17">
        <v>350</v>
      </c>
      <c r="B17">
        <v>2000</v>
      </c>
      <c r="C17">
        <f t="shared" si="0"/>
        <v>0.17499999999999999</v>
      </c>
      <c r="D17">
        <v>1143</v>
      </c>
      <c r="E17">
        <v>1589</v>
      </c>
    </row>
    <row r="18" spans="1:8" x14ac:dyDescent="0.3">
      <c r="A18">
        <v>375</v>
      </c>
      <c r="B18">
        <v>2000</v>
      </c>
      <c r="C18">
        <f t="shared" si="0"/>
        <v>0.1875</v>
      </c>
      <c r="D18">
        <v>1134</v>
      </c>
      <c r="E18">
        <v>1587</v>
      </c>
    </row>
    <row r="19" spans="1:8" x14ac:dyDescent="0.3">
      <c r="A19">
        <v>400</v>
      </c>
      <c r="B19">
        <v>2000</v>
      </c>
      <c r="C19">
        <f t="shared" si="0"/>
        <v>0.2</v>
      </c>
    </row>
    <row r="20" spans="1:8" x14ac:dyDescent="0.3">
      <c r="A20">
        <v>425</v>
      </c>
      <c r="B20">
        <v>2000</v>
      </c>
      <c r="C20">
        <f t="shared" si="0"/>
        <v>0.21249999999999999</v>
      </c>
    </row>
    <row r="21" spans="1:8" x14ac:dyDescent="0.3">
      <c r="A21">
        <v>450</v>
      </c>
      <c r="B21">
        <v>2000</v>
      </c>
      <c r="C21">
        <f t="shared" si="0"/>
        <v>0.22500000000000001</v>
      </c>
    </row>
    <row r="22" spans="1:8" x14ac:dyDescent="0.3">
      <c r="A22">
        <v>475</v>
      </c>
      <c r="B22">
        <v>2000</v>
      </c>
      <c r="C22">
        <f t="shared" si="0"/>
        <v>0.23749999999999999</v>
      </c>
    </row>
    <row r="23" spans="1:8" x14ac:dyDescent="0.3">
      <c r="A23">
        <v>500</v>
      </c>
      <c r="B23">
        <v>2000</v>
      </c>
      <c r="C23">
        <f t="shared" si="0"/>
        <v>0.25</v>
      </c>
      <c r="H23" t="s">
        <v>7</v>
      </c>
    </row>
    <row r="24" spans="1:8" x14ac:dyDescent="0.3">
      <c r="A24">
        <v>525</v>
      </c>
      <c r="B24">
        <v>2000</v>
      </c>
      <c r="C24">
        <f t="shared" si="0"/>
        <v>0.26250000000000001</v>
      </c>
      <c r="H24" t="s">
        <v>8</v>
      </c>
    </row>
    <row r="25" spans="1:8" x14ac:dyDescent="0.3">
      <c r="A25">
        <v>550</v>
      </c>
      <c r="B25">
        <v>2000</v>
      </c>
      <c r="C25">
        <f t="shared" si="0"/>
        <v>0.27500000000000002</v>
      </c>
    </row>
    <row r="26" spans="1:8" x14ac:dyDescent="0.3">
      <c r="A26">
        <v>575</v>
      </c>
      <c r="B26">
        <v>2000</v>
      </c>
      <c r="C26">
        <f t="shared" si="0"/>
        <v>0.28749999999999998</v>
      </c>
    </row>
    <row r="27" spans="1:8" x14ac:dyDescent="0.3">
      <c r="A27">
        <v>600</v>
      </c>
      <c r="B27">
        <v>2000</v>
      </c>
      <c r="C27">
        <f t="shared" si="0"/>
        <v>0.3</v>
      </c>
    </row>
    <row r="28" spans="1:8" x14ac:dyDescent="0.3">
      <c r="A28">
        <v>625</v>
      </c>
      <c r="B28">
        <v>2000</v>
      </c>
      <c r="C28">
        <f t="shared" si="0"/>
        <v>0.3125</v>
      </c>
    </row>
    <row r="29" spans="1:8" x14ac:dyDescent="0.3">
      <c r="A29">
        <v>650</v>
      </c>
      <c r="B29">
        <v>2000</v>
      </c>
      <c r="C29">
        <f t="shared" si="0"/>
        <v>0.32500000000000001</v>
      </c>
    </row>
    <row r="30" spans="1:8" x14ac:dyDescent="0.3">
      <c r="A30">
        <v>675</v>
      </c>
      <c r="B30">
        <v>2000</v>
      </c>
      <c r="C30">
        <f t="shared" si="0"/>
        <v>0.33750000000000002</v>
      </c>
    </row>
    <row r="31" spans="1:8" x14ac:dyDescent="0.3">
      <c r="A31">
        <v>700</v>
      </c>
      <c r="B31">
        <v>2000</v>
      </c>
      <c r="C31">
        <f t="shared" si="0"/>
        <v>0.35</v>
      </c>
    </row>
    <row r="32" spans="1:8" x14ac:dyDescent="0.3">
      <c r="A32">
        <v>725</v>
      </c>
      <c r="B32">
        <v>2000</v>
      </c>
      <c r="C32">
        <f t="shared" si="0"/>
        <v>0.36249999999999999</v>
      </c>
    </row>
    <row r="33" spans="1:3" x14ac:dyDescent="0.3">
      <c r="A33">
        <v>750</v>
      </c>
      <c r="B33">
        <v>2000</v>
      </c>
      <c r="C33">
        <f t="shared" si="0"/>
        <v>0.375</v>
      </c>
    </row>
    <row r="34" spans="1:3" x14ac:dyDescent="0.3">
      <c r="A34">
        <v>775</v>
      </c>
      <c r="B34">
        <v>2000</v>
      </c>
      <c r="C34">
        <f t="shared" si="0"/>
        <v>0.38750000000000001</v>
      </c>
    </row>
    <row r="35" spans="1:3" x14ac:dyDescent="0.3">
      <c r="A35">
        <v>800</v>
      </c>
      <c r="B35">
        <v>2000</v>
      </c>
      <c r="C35">
        <f t="shared" si="0"/>
        <v>0.4</v>
      </c>
    </row>
    <row r="36" spans="1:3" x14ac:dyDescent="0.3">
      <c r="A36">
        <v>825</v>
      </c>
      <c r="B36">
        <v>2000</v>
      </c>
      <c r="C36">
        <f t="shared" si="0"/>
        <v>0.41249999999999998</v>
      </c>
    </row>
    <row r="37" spans="1:3" x14ac:dyDescent="0.3">
      <c r="A37">
        <v>850</v>
      </c>
      <c r="B37">
        <v>2000</v>
      </c>
      <c r="C37">
        <f t="shared" si="0"/>
        <v>0.42499999999999999</v>
      </c>
    </row>
    <row r="38" spans="1:3" x14ac:dyDescent="0.3">
      <c r="A38">
        <v>875</v>
      </c>
      <c r="B38">
        <v>2000</v>
      </c>
      <c r="C38">
        <f t="shared" si="0"/>
        <v>0.4375</v>
      </c>
    </row>
    <row r="39" spans="1:3" x14ac:dyDescent="0.3">
      <c r="A39">
        <v>900</v>
      </c>
      <c r="B39">
        <v>2000</v>
      </c>
      <c r="C39">
        <f t="shared" si="0"/>
        <v>0.45</v>
      </c>
    </row>
    <row r="40" spans="1:3" x14ac:dyDescent="0.3">
      <c r="A40">
        <v>925</v>
      </c>
      <c r="B40">
        <v>2000</v>
      </c>
      <c r="C40">
        <f t="shared" si="0"/>
        <v>0.46250000000000002</v>
      </c>
    </row>
    <row r="41" spans="1:3" x14ac:dyDescent="0.3">
      <c r="A41">
        <v>950</v>
      </c>
      <c r="B41">
        <v>2000</v>
      </c>
      <c r="C41">
        <f t="shared" si="0"/>
        <v>0.47499999999999998</v>
      </c>
    </row>
    <row r="42" spans="1:3" x14ac:dyDescent="0.3">
      <c r="A42">
        <v>975</v>
      </c>
      <c r="B42">
        <v>2000</v>
      </c>
      <c r="C42">
        <f t="shared" si="0"/>
        <v>0.48749999999999999</v>
      </c>
    </row>
    <row r="43" spans="1:3" x14ac:dyDescent="0.3">
      <c r="A43">
        <v>1000</v>
      </c>
      <c r="B43">
        <v>2000</v>
      </c>
      <c r="C43">
        <f t="shared" si="0"/>
        <v>0.5</v>
      </c>
    </row>
    <row r="44" spans="1:3" x14ac:dyDescent="0.3">
      <c r="A44">
        <v>1025</v>
      </c>
      <c r="B44">
        <v>2000</v>
      </c>
      <c r="C44">
        <f t="shared" si="0"/>
        <v>0.51249999999999996</v>
      </c>
    </row>
    <row r="45" spans="1:3" x14ac:dyDescent="0.3">
      <c r="A45">
        <v>1050</v>
      </c>
      <c r="B45">
        <v>2000</v>
      </c>
      <c r="C45">
        <f t="shared" si="0"/>
        <v>0.52500000000000002</v>
      </c>
    </row>
    <row r="46" spans="1:3" x14ac:dyDescent="0.3">
      <c r="A46">
        <v>1075</v>
      </c>
      <c r="B46">
        <v>2000</v>
      </c>
      <c r="C46">
        <f t="shared" si="0"/>
        <v>0.53749999999999998</v>
      </c>
    </row>
    <row r="47" spans="1:3" x14ac:dyDescent="0.3">
      <c r="A47">
        <v>1100</v>
      </c>
      <c r="B47">
        <v>2000</v>
      </c>
      <c r="C47">
        <f t="shared" si="0"/>
        <v>0.55000000000000004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5AF5-A50F-40E8-97AD-B22E9528472C}">
  <dimension ref="A2:H47"/>
  <sheetViews>
    <sheetView tabSelected="1" topLeftCell="A3" workbookViewId="0">
      <selection activeCell="G24" sqref="G24"/>
    </sheetView>
  </sheetViews>
  <sheetFormatPr defaultRowHeight="14.4" x14ac:dyDescent="0.3"/>
  <cols>
    <col min="3" max="3" width="27.88671875" customWidth="1"/>
    <col min="4" max="4" width="23.33203125" customWidth="1"/>
    <col min="5" max="5" width="24.77734375" customWidth="1"/>
  </cols>
  <sheetData>
    <row r="2" spans="1:5" x14ac:dyDescent="0.3">
      <c r="C2" t="s">
        <v>4</v>
      </c>
      <c r="D2" t="s">
        <v>5</v>
      </c>
      <c r="E2" t="s">
        <v>6</v>
      </c>
    </row>
    <row r="3" spans="1:5" x14ac:dyDescent="0.3">
      <c r="A3">
        <v>0</v>
      </c>
      <c r="B3">
        <v>2000</v>
      </c>
      <c r="C3">
        <f t="shared" ref="C3:C47" si="0">A3/B3</f>
        <v>0</v>
      </c>
      <c r="D3">
        <v>2214</v>
      </c>
      <c r="E3">
        <v>2901</v>
      </c>
    </row>
    <row r="4" spans="1:5" x14ac:dyDescent="0.3">
      <c r="A4">
        <v>25</v>
      </c>
      <c r="B4">
        <v>2000</v>
      </c>
      <c r="C4">
        <f t="shared" si="0"/>
        <v>1.2500000000000001E-2</v>
      </c>
      <c r="D4">
        <v>1842</v>
      </c>
      <c r="E4">
        <v>2592</v>
      </c>
    </row>
    <row r="5" spans="1:5" x14ac:dyDescent="0.3">
      <c r="A5">
        <v>50</v>
      </c>
      <c r="B5">
        <v>2000</v>
      </c>
      <c r="C5">
        <f t="shared" si="0"/>
        <v>2.5000000000000001E-2</v>
      </c>
      <c r="D5">
        <v>1801</v>
      </c>
      <c r="E5">
        <v>2556</v>
      </c>
    </row>
    <row r="6" spans="1:5" x14ac:dyDescent="0.3">
      <c r="A6">
        <v>75</v>
      </c>
      <c r="B6">
        <v>2000</v>
      </c>
      <c r="C6">
        <f t="shared" si="0"/>
        <v>3.7499999999999999E-2</v>
      </c>
      <c r="D6">
        <v>1645</v>
      </c>
      <c r="E6">
        <v>2451</v>
      </c>
    </row>
    <row r="7" spans="1:5" x14ac:dyDescent="0.3">
      <c r="A7">
        <v>100</v>
      </c>
      <c r="B7">
        <v>2000</v>
      </c>
      <c r="C7">
        <f t="shared" si="0"/>
        <v>0.05</v>
      </c>
      <c r="D7">
        <v>1474</v>
      </c>
      <c r="E7">
        <v>2360</v>
      </c>
    </row>
    <row r="8" spans="1:5" x14ac:dyDescent="0.3">
      <c r="A8">
        <v>125</v>
      </c>
      <c r="B8">
        <v>2000</v>
      </c>
      <c r="C8">
        <f t="shared" si="0"/>
        <v>6.25E-2</v>
      </c>
      <c r="D8">
        <v>1151</v>
      </c>
      <c r="E8">
        <v>2121</v>
      </c>
    </row>
    <row r="9" spans="1:5" x14ac:dyDescent="0.3">
      <c r="A9">
        <v>150</v>
      </c>
      <c r="B9">
        <v>2000</v>
      </c>
      <c r="C9">
        <f t="shared" si="0"/>
        <v>7.4999999999999997E-2</v>
      </c>
      <c r="D9">
        <v>1064</v>
      </c>
      <c r="E9">
        <v>1965</v>
      </c>
    </row>
    <row r="10" spans="1:5" x14ac:dyDescent="0.3">
      <c r="A10">
        <v>175</v>
      </c>
      <c r="B10">
        <v>2000</v>
      </c>
      <c r="C10">
        <f t="shared" si="0"/>
        <v>8.7499999999999994E-2</v>
      </c>
      <c r="D10">
        <v>979</v>
      </c>
      <c r="E10">
        <v>1755</v>
      </c>
    </row>
    <row r="11" spans="1:5" x14ac:dyDescent="0.3">
      <c r="A11">
        <v>200</v>
      </c>
      <c r="B11">
        <v>2000</v>
      </c>
      <c r="C11">
        <f t="shared" si="0"/>
        <v>0.1</v>
      </c>
      <c r="D11">
        <v>961</v>
      </c>
      <c r="E11">
        <v>1728</v>
      </c>
    </row>
    <row r="12" spans="1:5" x14ac:dyDescent="0.3">
      <c r="A12">
        <v>225</v>
      </c>
      <c r="B12">
        <v>2000</v>
      </c>
      <c r="C12">
        <f t="shared" si="0"/>
        <v>0.1125</v>
      </c>
      <c r="D12">
        <v>945</v>
      </c>
      <c r="E12">
        <v>1697</v>
      </c>
    </row>
    <row r="13" spans="1:5" x14ac:dyDescent="0.3">
      <c r="A13">
        <v>250</v>
      </c>
      <c r="B13">
        <v>2000</v>
      </c>
      <c r="C13">
        <f t="shared" si="0"/>
        <v>0.125</v>
      </c>
      <c r="D13">
        <v>946</v>
      </c>
      <c r="E13">
        <v>1678</v>
      </c>
    </row>
    <row r="14" spans="1:5" x14ac:dyDescent="0.3">
      <c r="A14">
        <v>275</v>
      </c>
      <c r="B14">
        <v>2000</v>
      </c>
      <c r="C14">
        <f t="shared" si="0"/>
        <v>0.13750000000000001</v>
      </c>
      <c r="D14">
        <v>947</v>
      </c>
      <c r="E14">
        <v>1662</v>
      </c>
    </row>
    <row r="15" spans="1:5" x14ac:dyDescent="0.3">
      <c r="A15">
        <v>300</v>
      </c>
      <c r="B15">
        <v>2000</v>
      </c>
      <c r="C15">
        <f t="shared" si="0"/>
        <v>0.15</v>
      </c>
      <c r="D15">
        <v>945</v>
      </c>
      <c r="E15">
        <v>1659</v>
      </c>
    </row>
    <row r="16" spans="1:5" x14ac:dyDescent="0.3">
      <c r="A16">
        <v>325</v>
      </c>
      <c r="B16">
        <v>2000</v>
      </c>
      <c r="C16">
        <f t="shared" si="0"/>
        <v>0.16250000000000001</v>
      </c>
      <c r="D16">
        <v>939</v>
      </c>
      <c r="E16">
        <v>1644</v>
      </c>
    </row>
    <row r="17" spans="1:8" x14ac:dyDescent="0.3">
      <c r="A17">
        <v>350</v>
      </c>
      <c r="B17">
        <v>2000</v>
      </c>
      <c r="C17">
        <f t="shared" si="0"/>
        <v>0.17499999999999999</v>
      </c>
    </row>
    <row r="18" spans="1:8" x14ac:dyDescent="0.3">
      <c r="A18">
        <v>375</v>
      </c>
      <c r="B18">
        <v>2000</v>
      </c>
      <c r="C18">
        <f t="shared" si="0"/>
        <v>0.1875</v>
      </c>
    </row>
    <row r="19" spans="1:8" x14ac:dyDescent="0.3">
      <c r="A19">
        <v>400</v>
      </c>
      <c r="B19">
        <v>2000</v>
      </c>
      <c r="C19">
        <f t="shared" si="0"/>
        <v>0.2</v>
      </c>
    </row>
    <row r="20" spans="1:8" x14ac:dyDescent="0.3">
      <c r="A20">
        <v>425</v>
      </c>
      <c r="B20">
        <v>2000</v>
      </c>
      <c r="C20">
        <f t="shared" si="0"/>
        <v>0.21249999999999999</v>
      </c>
    </row>
    <row r="21" spans="1:8" x14ac:dyDescent="0.3">
      <c r="A21">
        <v>450</v>
      </c>
      <c r="B21">
        <v>2000</v>
      </c>
      <c r="C21">
        <f t="shared" si="0"/>
        <v>0.22500000000000001</v>
      </c>
    </row>
    <row r="22" spans="1:8" x14ac:dyDescent="0.3">
      <c r="A22">
        <v>475</v>
      </c>
      <c r="B22">
        <v>2000</v>
      </c>
      <c r="C22">
        <f t="shared" si="0"/>
        <v>0.23749999999999999</v>
      </c>
    </row>
    <row r="23" spans="1:8" x14ac:dyDescent="0.3">
      <c r="A23">
        <v>500</v>
      </c>
      <c r="B23">
        <v>2000</v>
      </c>
      <c r="C23">
        <f t="shared" si="0"/>
        <v>0.25</v>
      </c>
      <c r="H23" t="s">
        <v>7</v>
      </c>
    </row>
    <row r="24" spans="1:8" x14ac:dyDescent="0.3">
      <c r="A24">
        <v>525</v>
      </c>
      <c r="B24">
        <v>2000</v>
      </c>
      <c r="C24">
        <f t="shared" si="0"/>
        <v>0.26250000000000001</v>
      </c>
      <c r="H24" t="s">
        <v>8</v>
      </c>
    </row>
    <row r="25" spans="1:8" x14ac:dyDescent="0.3">
      <c r="A25">
        <v>550</v>
      </c>
      <c r="B25">
        <v>2000</v>
      </c>
      <c r="C25">
        <f t="shared" si="0"/>
        <v>0.27500000000000002</v>
      </c>
    </row>
    <row r="26" spans="1:8" x14ac:dyDescent="0.3">
      <c r="A26">
        <v>575</v>
      </c>
      <c r="B26">
        <v>2000</v>
      </c>
      <c r="C26">
        <f t="shared" si="0"/>
        <v>0.28749999999999998</v>
      </c>
    </row>
    <row r="27" spans="1:8" x14ac:dyDescent="0.3">
      <c r="A27">
        <v>600</v>
      </c>
      <c r="B27">
        <v>2000</v>
      </c>
      <c r="C27">
        <f t="shared" si="0"/>
        <v>0.3</v>
      </c>
    </row>
    <row r="28" spans="1:8" x14ac:dyDescent="0.3">
      <c r="A28">
        <v>625</v>
      </c>
      <c r="B28">
        <v>2000</v>
      </c>
      <c r="C28">
        <f t="shared" si="0"/>
        <v>0.3125</v>
      </c>
    </row>
    <row r="29" spans="1:8" x14ac:dyDescent="0.3">
      <c r="A29">
        <v>650</v>
      </c>
      <c r="B29">
        <v>2000</v>
      </c>
      <c r="C29">
        <f t="shared" si="0"/>
        <v>0.32500000000000001</v>
      </c>
    </row>
    <row r="30" spans="1:8" x14ac:dyDescent="0.3">
      <c r="A30">
        <v>675</v>
      </c>
      <c r="B30">
        <v>2000</v>
      </c>
      <c r="C30">
        <f t="shared" si="0"/>
        <v>0.33750000000000002</v>
      </c>
    </row>
    <row r="31" spans="1:8" x14ac:dyDescent="0.3">
      <c r="A31">
        <v>700</v>
      </c>
      <c r="B31">
        <v>2000</v>
      </c>
      <c r="C31">
        <f t="shared" si="0"/>
        <v>0.35</v>
      </c>
    </row>
    <row r="32" spans="1:8" x14ac:dyDescent="0.3">
      <c r="A32">
        <v>725</v>
      </c>
      <c r="B32">
        <v>2000</v>
      </c>
      <c r="C32">
        <f t="shared" si="0"/>
        <v>0.36249999999999999</v>
      </c>
    </row>
    <row r="33" spans="1:3" x14ac:dyDescent="0.3">
      <c r="A33">
        <v>750</v>
      </c>
      <c r="B33">
        <v>2000</v>
      </c>
      <c r="C33">
        <f t="shared" si="0"/>
        <v>0.375</v>
      </c>
    </row>
    <row r="34" spans="1:3" x14ac:dyDescent="0.3">
      <c r="A34">
        <v>775</v>
      </c>
      <c r="B34">
        <v>2000</v>
      </c>
      <c r="C34">
        <f t="shared" si="0"/>
        <v>0.38750000000000001</v>
      </c>
    </row>
    <row r="35" spans="1:3" x14ac:dyDescent="0.3">
      <c r="A35">
        <v>800</v>
      </c>
      <c r="B35">
        <v>2000</v>
      </c>
      <c r="C35">
        <f t="shared" si="0"/>
        <v>0.4</v>
      </c>
    </row>
    <row r="36" spans="1:3" x14ac:dyDescent="0.3">
      <c r="A36">
        <v>825</v>
      </c>
      <c r="B36">
        <v>2000</v>
      </c>
      <c r="C36">
        <f t="shared" si="0"/>
        <v>0.41249999999999998</v>
      </c>
    </row>
    <row r="37" spans="1:3" x14ac:dyDescent="0.3">
      <c r="A37">
        <v>850</v>
      </c>
      <c r="B37">
        <v>2000</v>
      </c>
      <c r="C37">
        <f t="shared" si="0"/>
        <v>0.42499999999999999</v>
      </c>
    </row>
    <row r="38" spans="1:3" x14ac:dyDescent="0.3">
      <c r="A38">
        <v>875</v>
      </c>
      <c r="B38">
        <v>2000</v>
      </c>
      <c r="C38">
        <f t="shared" si="0"/>
        <v>0.4375</v>
      </c>
    </row>
    <row r="39" spans="1:3" x14ac:dyDescent="0.3">
      <c r="A39">
        <v>900</v>
      </c>
      <c r="B39">
        <v>2000</v>
      </c>
      <c r="C39">
        <f t="shared" si="0"/>
        <v>0.45</v>
      </c>
    </row>
    <row r="40" spans="1:3" x14ac:dyDescent="0.3">
      <c r="A40">
        <v>925</v>
      </c>
      <c r="B40">
        <v>2000</v>
      </c>
      <c r="C40">
        <f t="shared" si="0"/>
        <v>0.46250000000000002</v>
      </c>
    </row>
    <row r="41" spans="1:3" x14ac:dyDescent="0.3">
      <c r="A41">
        <v>950</v>
      </c>
      <c r="B41">
        <v>2000</v>
      </c>
      <c r="C41">
        <f t="shared" si="0"/>
        <v>0.47499999999999998</v>
      </c>
    </row>
    <row r="42" spans="1:3" x14ac:dyDescent="0.3">
      <c r="A42">
        <v>975</v>
      </c>
      <c r="B42">
        <v>2000</v>
      </c>
      <c r="C42">
        <f t="shared" si="0"/>
        <v>0.48749999999999999</v>
      </c>
    </row>
    <row r="43" spans="1:3" x14ac:dyDescent="0.3">
      <c r="A43">
        <v>1000</v>
      </c>
      <c r="B43">
        <v>2000</v>
      </c>
      <c r="C43">
        <f t="shared" si="0"/>
        <v>0.5</v>
      </c>
    </row>
    <row r="44" spans="1:3" x14ac:dyDescent="0.3">
      <c r="A44">
        <v>1025</v>
      </c>
      <c r="B44">
        <v>2000</v>
      </c>
      <c r="C44">
        <f t="shared" si="0"/>
        <v>0.51249999999999996</v>
      </c>
    </row>
    <row r="45" spans="1:3" x14ac:dyDescent="0.3">
      <c r="A45">
        <v>1050</v>
      </c>
      <c r="B45">
        <v>2000</v>
      </c>
      <c r="C45">
        <f t="shared" si="0"/>
        <v>0.52500000000000002</v>
      </c>
    </row>
    <row r="46" spans="1:3" x14ac:dyDescent="0.3">
      <c r="A46">
        <v>1075</v>
      </c>
      <c r="B46">
        <v>2000</v>
      </c>
      <c r="C46">
        <f t="shared" si="0"/>
        <v>0.53749999999999998</v>
      </c>
    </row>
    <row r="47" spans="1:3" x14ac:dyDescent="0.3">
      <c r="A47">
        <v>1100</v>
      </c>
      <c r="B47">
        <v>2000</v>
      </c>
      <c r="C47">
        <f t="shared" si="0"/>
        <v>0.55000000000000004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1.mérés</vt:lpstr>
      <vt:lpstr>szinusz</vt:lpstr>
      <vt:lpstr>négyszög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 Máté</dc:creator>
  <cp:lastModifiedBy>Berta Máté</cp:lastModifiedBy>
  <dcterms:created xsi:type="dcterms:W3CDTF">2020-11-27T08:38:00Z</dcterms:created>
  <dcterms:modified xsi:type="dcterms:W3CDTF">2020-11-27T12:52:45Z</dcterms:modified>
</cp:coreProperties>
</file>