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aasokwah/mis_excel_project/"/>
    </mc:Choice>
  </mc:AlternateContent>
  <xr:revisionPtr revIDLastSave="0" documentId="8_{C80206AA-DF60-4F4A-9EDA-5A2C36AB3D2D}" xr6:coauthVersionLast="47" xr6:coauthVersionMax="47" xr10:uidLastSave="{00000000-0000-0000-0000-000000000000}"/>
  <bookViews>
    <workbookView xWindow="380" yWindow="460" windowWidth="28040" windowHeight="16120" activeTab="2" xr2:uid="{E827852C-4CAB-F449-9C61-CB8F1EBAB951}"/>
  </bookViews>
  <sheets>
    <sheet name="Data Collection" sheetId="1" r:id="rId1"/>
    <sheet name="Process" sheetId="2" r:id="rId2"/>
    <sheet name="Written Information" sheetId="3" r:id="rId3"/>
    <sheet name="Sheet 3" sheetId="4" r:id="rId4"/>
    <sheet name="Chart 1" sheetId="6" r:id="rId5"/>
    <sheet name="Chart 2 " sheetId="7" r:id="rId6"/>
    <sheet name="Chart 3" sheetId="8" r:id="rId7"/>
    <sheet name="Chart 4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3" l="1"/>
  <c r="C18" i="3"/>
  <c r="C15" i="3"/>
  <c r="C14" i="3"/>
  <c r="D18" i="3"/>
  <c r="D15" i="3"/>
  <c r="D14" i="3"/>
  <c r="D11" i="3"/>
  <c r="D10" i="3"/>
  <c r="D9" i="3"/>
  <c r="C9" i="3"/>
  <c r="D8" i="3"/>
  <c r="C8" i="3"/>
  <c r="N9" i="2"/>
  <c r="N8" i="2"/>
  <c r="N7" i="2"/>
  <c r="N6" i="2"/>
  <c r="C10" i="3" s="1"/>
  <c r="N5" i="2"/>
  <c r="N4" i="2"/>
  <c r="N3" i="2"/>
  <c r="N2" i="2"/>
  <c r="M9" i="2"/>
  <c r="M8" i="2"/>
  <c r="M7" i="2"/>
  <c r="M6" i="2"/>
  <c r="L9" i="2"/>
  <c r="L8" i="2"/>
  <c r="L7" i="2"/>
  <c r="L6" i="2"/>
  <c r="M5" i="2"/>
  <c r="M4" i="2"/>
  <c r="M3" i="2"/>
  <c r="M2" i="2"/>
  <c r="L5" i="2"/>
  <c r="L4" i="2"/>
  <c r="L3" i="2"/>
  <c r="L2" i="2"/>
  <c r="A2" i="2"/>
  <c r="E1" i="2"/>
  <c r="C6" i="2"/>
  <c r="C2" i="2"/>
</calcChain>
</file>

<file path=xl/sharedStrings.xml><?xml version="1.0" encoding="utf-8"?>
<sst xmlns="http://schemas.openxmlformats.org/spreadsheetml/2006/main" count="43" uniqueCount="31">
  <si>
    <t>Paychex</t>
  </si>
  <si>
    <t>Gross Profit</t>
  </si>
  <si>
    <t>Total Assets</t>
  </si>
  <si>
    <t>Net Income</t>
  </si>
  <si>
    <t xml:space="preserve">Cash Flow From Operations </t>
  </si>
  <si>
    <t xml:space="preserve">Total Liabilities </t>
  </si>
  <si>
    <t xml:space="preserve">Total Stockholder Equity </t>
  </si>
  <si>
    <t xml:space="preserve">Net Change in Cash </t>
  </si>
  <si>
    <t xml:space="preserve">Annual </t>
  </si>
  <si>
    <t xml:space="preserve">Quarter </t>
  </si>
  <si>
    <t xml:space="preserve">Gross Profit </t>
  </si>
  <si>
    <t>Total Stockholder Equitities</t>
  </si>
  <si>
    <t>Cash Flow From Operations</t>
  </si>
  <si>
    <t>Change in Cash and Cash Equivalents</t>
  </si>
  <si>
    <t xml:space="preserve">Return on Equity </t>
  </si>
  <si>
    <t>Return on Assets</t>
  </si>
  <si>
    <t>Working Capital</t>
  </si>
  <si>
    <t xml:space="preserve">Date </t>
  </si>
  <si>
    <t>Stock</t>
  </si>
  <si>
    <t xml:space="preserve">Total Score </t>
  </si>
  <si>
    <t xml:space="preserve">Profitability </t>
  </si>
  <si>
    <t>Operating Cash Flow</t>
  </si>
  <si>
    <t>ROA</t>
  </si>
  <si>
    <t>Quality of Earnings</t>
  </si>
  <si>
    <t>Total Liabilities vs Total Assets</t>
  </si>
  <si>
    <t xml:space="preserve">Working Capital </t>
  </si>
  <si>
    <t xml:space="preserve">Financial Strength </t>
  </si>
  <si>
    <t>Total Liabilities vs Cash Flow</t>
  </si>
  <si>
    <t>Operating Efficiency</t>
  </si>
  <si>
    <t>Debt and Capital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</si>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</sst>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 (Body)"/>
    </font>
    <font>
      <b/>
      <sz val="16"/>
      <color theme="1"/>
      <name val="Calibri (Body)"/>
    </font>
    <font>
      <sz val="11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4" fontId="1" fillId="0" borderId="0" xfId="0" applyNumberFormat="1" applyFont="1"/>
    <xf numFmtId="9" fontId="0" fillId="0" borderId="0" xfId="1" applyFo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7" xfId="0" applyBorder="1"/>
    <xf numFmtId="0" fontId="6" fillId="0" borderId="10" xfId="0" applyFont="1" applyBorder="1"/>
    <xf numFmtId="0" fontId="1" fillId="0" borderId="10" xfId="0" applyFont="1" applyBorder="1"/>
    <xf numFmtId="0" fontId="1" fillId="0" borderId="12" xfId="0" applyFont="1" applyBorder="1"/>
    <xf numFmtId="9" fontId="0" fillId="0" borderId="8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45"/>
    </xf>
    <xf numFmtId="0" fontId="1" fillId="0" borderId="0" xfId="0" applyFont="1" applyAlignment="1">
      <alignment horizontal="center" vertical="center" textRotation="255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3" fontId="0" fillId="0" borderId="10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5506336"/>
        <c:axId val="1835675120"/>
        <c:axId val="0"/>
      </c:bar3DChart>
      <c:catAx>
        <c:axId val="183550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75120"/>
        <c:crosses val="autoZero"/>
        <c:auto val="1"/>
        <c:lblAlgn val="ctr"/>
        <c:lblOffset val="100"/>
        <c:noMultiLvlLbl val="0"/>
      </c:catAx>
      <c:valAx>
        <c:axId val="18356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5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11</xdr:row>
      <xdr:rowOff>6350</xdr:rowOff>
    </xdr:from>
    <xdr:to>
      <xdr:col>13</xdr:col>
      <xdr:colOff>311150</xdr:colOff>
      <xdr:row>24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BF577D-D818-ABE3-A3B1-AB04DCB8E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5AED-AA78-EE45-BB56-318E4630391F}">
  <dimension ref="C2:G18"/>
  <sheetViews>
    <sheetView workbookViewId="0">
      <selection activeCell="C27" sqref="C27"/>
    </sheetView>
  </sheetViews>
  <sheetFormatPr baseColWidth="10" defaultRowHeight="16" x14ac:dyDescent="0.2"/>
  <cols>
    <col min="1" max="1" width="18.33203125" customWidth="1"/>
    <col min="2" max="2" width="21.5" customWidth="1"/>
    <col min="3" max="3" width="25.1640625" customWidth="1"/>
    <col min="6" max="6" width="11.6640625" bestFit="1" customWidth="1"/>
  </cols>
  <sheetData>
    <row r="2" spans="3:7" x14ac:dyDescent="0.2">
      <c r="C2" s="23" t="s">
        <v>0</v>
      </c>
      <c r="D2" s="23"/>
      <c r="E2" s="23"/>
      <c r="F2" s="23"/>
      <c r="G2" s="23"/>
    </row>
    <row r="3" spans="3:7" x14ac:dyDescent="0.2">
      <c r="C3" s="1" t="s">
        <v>9</v>
      </c>
      <c r="D3" s="4">
        <v>45169</v>
      </c>
      <c r="E3" s="4">
        <v>45077</v>
      </c>
      <c r="F3" s="4">
        <v>44985</v>
      </c>
      <c r="G3" s="4">
        <v>44895</v>
      </c>
    </row>
    <row r="4" spans="3:7" x14ac:dyDescent="0.2">
      <c r="C4" t="s">
        <v>1</v>
      </c>
      <c r="D4" s="2">
        <v>925800</v>
      </c>
      <c r="E4" s="2">
        <v>859800</v>
      </c>
      <c r="F4" s="2">
        <v>1008100</v>
      </c>
      <c r="G4" s="2">
        <v>831000</v>
      </c>
    </row>
    <row r="5" spans="3:7" x14ac:dyDescent="0.2">
      <c r="C5" t="s">
        <v>2</v>
      </c>
      <c r="D5" s="2">
        <v>12200000</v>
      </c>
      <c r="E5" s="2">
        <v>10546400</v>
      </c>
      <c r="F5" s="2">
        <v>10603600</v>
      </c>
      <c r="G5" s="2">
        <v>9214300</v>
      </c>
    </row>
    <row r="6" spans="3:7" x14ac:dyDescent="0.2">
      <c r="C6" t="s">
        <v>5</v>
      </c>
      <c r="D6" s="2">
        <v>8612200</v>
      </c>
      <c r="E6" s="2">
        <v>7053200</v>
      </c>
      <c r="F6" s="2">
        <v>7202500</v>
      </c>
      <c r="G6" s="2">
        <v>6009000</v>
      </c>
    </row>
    <row r="7" spans="3:7" x14ac:dyDescent="0.2">
      <c r="C7" t="s">
        <v>6</v>
      </c>
      <c r="D7" s="2">
        <v>3587800</v>
      </c>
      <c r="E7" s="2">
        <v>3493200</v>
      </c>
      <c r="F7" s="3">
        <v>3401000</v>
      </c>
      <c r="G7" s="2">
        <v>3205300</v>
      </c>
    </row>
    <row r="8" spans="3:7" x14ac:dyDescent="0.2">
      <c r="C8" t="s">
        <v>3</v>
      </c>
      <c r="D8" s="2">
        <v>419200</v>
      </c>
      <c r="E8" s="2">
        <v>350400</v>
      </c>
      <c r="F8" s="2">
        <v>467400</v>
      </c>
      <c r="G8" s="2">
        <v>360300</v>
      </c>
    </row>
    <row r="9" spans="3:7" x14ac:dyDescent="0.2">
      <c r="C9" t="s">
        <v>4</v>
      </c>
      <c r="D9" s="2">
        <v>655800</v>
      </c>
      <c r="E9" s="2">
        <v>409300</v>
      </c>
      <c r="F9" s="2">
        <v>604200</v>
      </c>
      <c r="G9" s="2">
        <v>321600</v>
      </c>
    </row>
    <row r="10" spans="3:7" x14ac:dyDescent="0.2">
      <c r="C10" t="s">
        <v>7</v>
      </c>
      <c r="D10" s="2">
        <v>1749200</v>
      </c>
      <c r="E10" s="2">
        <v>-227500</v>
      </c>
      <c r="F10" s="2">
        <v>737600</v>
      </c>
      <c r="G10" s="2">
        <v>-81300</v>
      </c>
    </row>
    <row r="11" spans="3:7" x14ac:dyDescent="0.2">
      <c r="C11" s="1" t="s">
        <v>8</v>
      </c>
      <c r="D11" s="4">
        <v>45077</v>
      </c>
      <c r="E11" s="4">
        <v>44712</v>
      </c>
      <c r="F11" s="4">
        <v>44347</v>
      </c>
      <c r="G11" s="4">
        <v>43982</v>
      </c>
    </row>
    <row r="12" spans="3:7" x14ac:dyDescent="0.2">
      <c r="C12" t="s">
        <v>10</v>
      </c>
      <c r="D12" s="2">
        <v>3554100</v>
      </c>
      <c r="E12" s="2">
        <v>3255400</v>
      </c>
      <c r="F12" s="2">
        <v>2785600</v>
      </c>
      <c r="G12" s="2">
        <v>2759700</v>
      </c>
    </row>
    <row r="13" spans="3:7" x14ac:dyDescent="0.2">
      <c r="C13" t="s">
        <v>2</v>
      </c>
      <c r="D13" s="2">
        <v>10546400</v>
      </c>
      <c r="E13" s="2">
        <v>9635200</v>
      </c>
      <c r="F13" s="2">
        <v>9227200</v>
      </c>
      <c r="G13" s="2">
        <v>8550700</v>
      </c>
    </row>
    <row r="14" spans="3:7" x14ac:dyDescent="0.2">
      <c r="C14" t="s">
        <v>5</v>
      </c>
      <c r="D14" s="2">
        <v>7053200</v>
      </c>
      <c r="E14" s="2">
        <v>6550000</v>
      </c>
      <c r="F14" s="2">
        <v>6279200</v>
      </c>
      <c r="G14" s="2">
        <v>5769300</v>
      </c>
    </row>
    <row r="15" spans="3:7" x14ac:dyDescent="0.2">
      <c r="C15" t="s">
        <v>6</v>
      </c>
      <c r="D15" s="2">
        <v>3493200</v>
      </c>
      <c r="E15" s="2">
        <v>3085200</v>
      </c>
      <c r="F15" s="2">
        <v>2948000</v>
      </c>
      <c r="G15" s="2">
        <v>2781400</v>
      </c>
    </row>
    <row r="16" spans="3:7" x14ac:dyDescent="0.2">
      <c r="C16" t="s">
        <v>3</v>
      </c>
      <c r="D16" s="2">
        <v>1557300</v>
      </c>
      <c r="E16" s="2">
        <v>1392800</v>
      </c>
      <c r="F16" s="2">
        <v>1097500</v>
      </c>
      <c r="G16" s="2">
        <v>1098100</v>
      </c>
    </row>
    <row r="17" spans="3:7" x14ac:dyDescent="0.2">
      <c r="C17" t="s">
        <v>4</v>
      </c>
      <c r="D17" s="2">
        <v>1699400</v>
      </c>
      <c r="E17" s="2">
        <v>1505500</v>
      </c>
      <c r="F17" s="2">
        <v>1260300</v>
      </c>
      <c r="G17" s="2">
        <v>1440900</v>
      </c>
    </row>
    <row r="18" spans="3:7" x14ac:dyDescent="0.2">
      <c r="C18" t="s">
        <v>7</v>
      </c>
      <c r="D18" s="2">
        <v>1206500</v>
      </c>
      <c r="E18" s="2">
        <v>-894000</v>
      </c>
      <c r="F18" s="2">
        <v>163300</v>
      </c>
      <c r="G18" s="2">
        <v>724600</v>
      </c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B5E6-E714-E44F-B078-FE8995861BDC}">
  <dimension ref="A1:N9"/>
  <sheetViews>
    <sheetView workbookViewId="0">
      <selection activeCell="H20" sqref="H20"/>
    </sheetView>
  </sheetViews>
  <sheetFormatPr baseColWidth="10" defaultRowHeight="16" x14ac:dyDescent="0.2"/>
  <cols>
    <col min="5" max="5" width="10.83203125" customWidth="1"/>
    <col min="8" max="8" width="13.1640625" customWidth="1"/>
    <col min="9" max="9" width="23" customWidth="1"/>
    <col min="10" max="10" width="18.5" customWidth="1"/>
    <col min="11" max="11" width="18.1640625" customWidth="1"/>
    <col min="12" max="13" width="14.33203125" customWidth="1"/>
    <col min="14" max="15" width="14.5" customWidth="1"/>
  </cols>
  <sheetData>
    <row r="1" spans="1:14" ht="34" x14ac:dyDescent="0.2">
      <c r="B1" s="6" t="s">
        <v>18</v>
      </c>
      <c r="D1" s="6" t="s">
        <v>17</v>
      </c>
      <c r="E1" s="1" t="str">
        <f>'Data Collection'!C16</f>
        <v>Net Income</v>
      </c>
      <c r="F1" s="1" t="s">
        <v>1</v>
      </c>
      <c r="G1" s="1" t="s">
        <v>2</v>
      </c>
      <c r="H1" s="1" t="s">
        <v>5</v>
      </c>
      <c r="I1" s="1" t="s">
        <v>11</v>
      </c>
      <c r="J1" s="19" t="s">
        <v>12</v>
      </c>
      <c r="K1" s="19" t="s">
        <v>13</v>
      </c>
      <c r="L1" s="1" t="s">
        <v>16</v>
      </c>
      <c r="M1" s="1" t="s">
        <v>14</v>
      </c>
      <c r="N1" s="1" t="s">
        <v>15</v>
      </c>
    </row>
    <row r="2" spans="1:14" ht="16" customHeight="1" x14ac:dyDescent="0.2">
      <c r="A2" s="25" t="str">
        <f>'Data Collection'!C2</f>
        <v>Paychex</v>
      </c>
      <c r="B2" s="25"/>
      <c r="C2" s="24" t="str">
        <f>'Data Collection'!C11</f>
        <v xml:space="preserve">Annual </v>
      </c>
      <c r="D2" s="4">
        <v>45077</v>
      </c>
      <c r="E2" s="2">
        <v>1557300</v>
      </c>
      <c r="F2" s="2">
        <v>3054100</v>
      </c>
      <c r="G2" s="2">
        <v>10546400</v>
      </c>
      <c r="H2" s="2">
        <v>7053200</v>
      </c>
      <c r="I2" s="2">
        <v>3493200</v>
      </c>
      <c r="J2" s="2">
        <v>1669400</v>
      </c>
      <c r="K2" s="2">
        <v>1206500</v>
      </c>
      <c r="L2" s="2">
        <f t="shared" ref="L2:L9" si="0">G2-H2</f>
        <v>3493200</v>
      </c>
      <c r="M2" s="5">
        <f>IF(I2="",0,E2/I2)</f>
        <v>0.44580900034352455</v>
      </c>
      <c r="N2" s="5">
        <f>IF(G2="",0,E2/G2)</f>
        <v>0.1476617613593264</v>
      </c>
    </row>
    <row r="3" spans="1:14" x14ac:dyDescent="0.2">
      <c r="A3" s="25"/>
      <c r="B3" s="25"/>
      <c r="C3" s="24"/>
      <c r="D3" s="4">
        <v>44712</v>
      </c>
      <c r="E3" s="2">
        <v>1392800</v>
      </c>
      <c r="F3" s="2">
        <v>3255400</v>
      </c>
      <c r="G3" s="2">
        <v>9635200</v>
      </c>
      <c r="H3" s="2">
        <v>6550000</v>
      </c>
      <c r="I3" s="2">
        <v>3085200</v>
      </c>
      <c r="J3" s="2">
        <v>1505000</v>
      </c>
      <c r="K3" s="2">
        <v>-894700</v>
      </c>
      <c r="L3" s="2">
        <f t="shared" si="0"/>
        <v>3085200</v>
      </c>
      <c r="M3" s="5">
        <f>IF(I3="",0,E2/I3)</f>
        <v>0.5047646830027227</v>
      </c>
      <c r="N3" s="5">
        <f>IF(G3="",0,E3/G3)</f>
        <v>0.14455330454998339</v>
      </c>
    </row>
    <row r="4" spans="1:14" ht="15" customHeight="1" x14ac:dyDescent="0.2">
      <c r="A4" s="25"/>
      <c r="B4" s="25"/>
      <c r="C4" s="24"/>
      <c r="D4" s="4">
        <v>44347</v>
      </c>
      <c r="E4" s="2">
        <v>1097500</v>
      </c>
      <c r="F4" s="2">
        <v>2785600</v>
      </c>
      <c r="G4" s="2">
        <v>9227200</v>
      </c>
      <c r="H4" s="2">
        <v>6279000</v>
      </c>
      <c r="I4" s="2">
        <v>2948000</v>
      </c>
      <c r="J4" s="2">
        <v>1260300</v>
      </c>
      <c r="K4" s="2">
        <v>163000</v>
      </c>
      <c r="L4" s="2">
        <f t="shared" si="0"/>
        <v>2948200</v>
      </c>
      <c r="M4" s="5">
        <f>IF(I4="",0,E4/I4)</f>
        <v>0.37228629579375849</v>
      </c>
      <c r="N4" s="5">
        <f>IF(E4="",0,E4/G4)</f>
        <v>0.11894182417201318</v>
      </c>
    </row>
    <row r="5" spans="1:14" x14ac:dyDescent="0.2">
      <c r="A5" s="25"/>
      <c r="B5" s="25"/>
      <c r="C5" s="24"/>
      <c r="D5" s="4">
        <v>43982</v>
      </c>
      <c r="E5" s="2">
        <v>1098100</v>
      </c>
      <c r="F5" s="2">
        <v>2759700</v>
      </c>
      <c r="G5" s="2">
        <v>8550700</v>
      </c>
      <c r="H5" s="2">
        <v>5769300</v>
      </c>
      <c r="I5" s="2">
        <v>2781400</v>
      </c>
      <c r="J5" s="2">
        <v>1440900</v>
      </c>
      <c r="K5" s="2">
        <v>724600</v>
      </c>
      <c r="L5" s="2">
        <f t="shared" si="0"/>
        <v>2781400</v>
      </c>
      <c r="M5" s="5">
        <f>IF(I5="",0,E5/I5)</f>
        <v>0.39480117926224206</v>
      </c>
      <c r="N5" s="5">
        <f>IF(G5="",0,E5/G5)</f>
        <v>0.12842223443694667</v>
      </c>
    </row>
    <row r="6" spans="1:14" ht="16" customHeight="1" x14ac:dyDescent="0.2">
      <c r="A6" s="25"/>
      <c r="B6" s="25"/>
      <c r="C6" s="24" t="str">
        <f>'Data Collection'!C3</f>
        <v xml:space="preserve">Quarter </v>
      </c>
      <c r="D6" s="4">
        <v>45169</v>
      </c>
      <c r="E6" s="2">
        <v>419200</v>
      </c>
      <c r="F6" s="2">
        <v>925800</v>
      </c>
      <c r="G6" s="2">
        <v>12200000</v>
      </c>
      <c r="H6" s="2">
        <v>8612200</v>
      </c>
      <c r="I6" s="2">
        <v>3587500</v>
      </c>
      <c r="J6" s="2">
        <v>655800</v>
      </c>
      <c r="K6" s="2">
        <v>1749200</v>
      </c>
      <c r="L6" s="2">
        <f t="shared" si="0"/>
        <v>3587800</v>
      </c>
      <c r="M6" s="5">
        <f>IF(I6="",0,E6/I6)</f>
        <v>0.11685017421602788</v>
      </c>
      <c r="N6" s="5">
        <f>IF(G6="",0,E6/G6)</f>
        <v>3.4360655737704915E-2</v>
      </c>
    </row>
    <row r="7" spans="1:14" x14ac:dyDescent="0.2">
      <c r="A7" s="25"/>
      <c r="B7" s="25"/>
      <c r="C7" s="24"/>
      <c r="D7" s="4">
        <v>45077</v>
      </c>
      <c r="E7" s="2">
        <v>350400</v>
      </c>
      <c r="F7" s="2">
        <v>859800</v>
      </c>
      <c r="G7" s="2">
        <v>10546000</v>
      </c>
      <c r="H7" s="2">
        <v>7053200</v>
      </c>
      <c r="I7" s="2">
        <v>3493200</v>
      </c>
      <c r="J7" s="2">
        <v>409300</v>
      </c>
      <c r="K7" s="2">
        <v>-227500</v>
      </c>
      <c r="L7" s="2">
        <f t="shared" si="0"/>
        <v>3492800</v>
      </c>
      <c r="M7" s="5">
        <f>IF(E7="",0,E7/I7)</f>
        <v>0.10030917210580556</v>
      </c>
      <c r="N7" s="5">
        <f>IF(G7="",0,E7/G7)</f>
        <v>3.3225867627536508E-2</v>
      </c>
    </row>
    <row r="8" spans="1:14" x14ac:dyDescent="0.2">
      <c r="A8" s="25"/>
      <c r="B8" s="25"/>
      <c r="C8" s="24"/>
      <c r="D8" s="4">
        <v>44985</v>
      </c>
      <c r="E8" s="2">
        <v>467400</v>
      </c>
      <c r="F8" s="2">
        <v>1008100</v>
      </c>
      <c r="G8" s="2">
        <v>10603600</v>
      </c>
      <c r="H8" s="2">
        <v>7202500</v>
      </c>
      <c r="I8" s="2">
        <v>3401100</v>
      </c>
      <c r="J8" s="2">
        <v>604200</v>
      </c>
      <c r="K8" s="2">
        <v>737600</v>
      </c>
      <c r="L8" s="2">
        <f t="shared" si="0"/>
        <v>3401100</v>
      </c>
      <c r="M8" s="5">
        <f>IF(I8="",0,E8/I8)</f>
        <v>0.13742612684131605</v>
      </c>
      <c r="N8" s="5">
        <f>IF(G8="",0,E8/G8)</f>
        <v>4.4079369270813684E-2</v>
      </c>
    </row>
    <row r="9" spans="1:14" ht="18" customHeight="1" x14ac:dyDescent="0.2">
      <c r="A9" s="25"/>
      <c r="B9" s="25"/>
      <c r="C9" s="24"/>
      <c r="D9" s="4">
        <v>44895</v>
      </c>
      <c r="E9" s="2">
        <v>360300</v>
      </c>
      <c r="F9" s="2">
        <v>831000</v>
      </c>
      <c r="G9" s="2">
        <v>9214300</v>
      </c>
      <c r="H9" s="2">
        <v>6009000</v>
      </c>
      <c r="I9" s="2">
        <v>3205300</v>
      </c>
      <c r="J9" s="2">
        <v>321600</v>
      </c>
      <c r="K9" s="2">
        <v>-81300</v>
      </c>
      <c r="L9" s="2">
        <f t="shared" si="0"/>
        <v>3205300</v>
      </c>
      <c r="M9" s="5">
        <f>IF(I9="",0,E9/I9)</f>
        <v>0.11240757495398247</v>
      </c>
      <c r="N9" s="5">
        <f>IF(G9="",0,E9/G9)</f>
        <v>3.9102264957728748E-2</v>
      </c>
    </row>
  </sheetData>
  <mergeCells count="3">
    <mergeCell ref="C2:C5"/>
    <mergeCell ref="C6:C9"/>
    <mergeCell ref="A2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CED-2B81-C04A-98CE-8448A2F7728B}">
  <dimension ref="A1:H21"/>
  <sheetViews>
    <sheetView tabSelected="1" topLeftCell="A2" workbookViewId="0">
      <selection activeCell="M16" sqref="M16"/>
    </sheetView>
  </sheetViews>
  <sheetFormatPr baseColWidth="10" defaultRowHeight="16" x14ac:dyDescent="0.2"/>
  <cols>
    <col min="1" max="1" width="11.83203125" customWidth="1"/>
    <col min="2" max="2" width="10.83203125" customWidth="1"/>
  </cols>
  <sheetData>
    <row r="1" spans="1:8" ht="17" thickBot="1" x14ac:dyDescent="0.25"/>
    <row r="2" spans="1:8" ht="16" customHeight="1" x14ac:dyDescent="0.2">
      <c r="C2" s="40" t="s">
        <v>19</v>
      </c>
      <c r="D2" s="41"/>
      <c r="E2" s="41"/>
      <c r="F2" s="41"/>
      <c r="G2" s="41"/>
      <c r="H2" s="42"/>
    </row>
    <row r="3" spans="1:8" ht="17" thickBot="1" x14ac:dyDescent="0.25">
      <c r="C3" s="43"/>
      <c r="D3" s="44"/>
      <c r="E3" s="44"/>
      <c r="F3" s="44"/>
      <c r="G3" s="44"/>
      <c r="H3" s="45"/>
    </row>
    <row r="4" spans="1:8" x14ac:dyDescent="0.2">
      <c r="C4" s="46" t="s">
        <v>0</v>
      </c>
      <c r="D4" s="47"/>
      <c r="E4" s="48"/>
      <c r="F4" s="51"/>
      <c r="G4" s="47"/>
      <c r="H4" s="48"/>
    </row>
    <row r="5" spans="1:8" ht="17" thickBot="1" x14ac:dyDescent="0.25">
      <c r="C5" s="49"/>
      <c r="D5" s="23"/>
      <c r="E5" s="50"/>
      <c r="F5" s="52"/>
      <c r="G5" s="53"/>
      <c r="H5" s="29"/>
    </row>
    <row r="6" spans="1:8" ht="17" thickBot="1" x14ac:dyDescent="0.25">
      <c r="C6" s="37" t="s">
        <v>20</v>
      </c>
      <c r="D6" s="38"/>
      <c r="E6" s="38"/>
      <c r="F6" s="38"/>
      <c r="G6" s="38"/>
      <c r="H6" s="39"/>
    </row>
    <row r="7" spans="1:8" ht="17" thickBot="1" x14ac:dyDescent="0.25"/>
    <row r="8" spans="1:8" ht="18" thickBot="1" x14ac:dyDescent="0.25">
      <c r="A8" s="26" t="s">
        <v>3</v>
      </c>
      <c r="B8" s="27"/>
      <c r="C8" s="20" t="str">
        <f>IF(Process!E6&gt;0,"Pass","Fail")</f>
        <v>Pass</v>
      </c>
      <c r="D8" s="54">
        <f>(Process!E6)</f>
        <v>419200</v>
      </c>
      <c r="E8" s="55"/>
      <c r="G8" s="9"/>
      <c r="H8" s="7"/>
    </row>
    <row r="9" spans="1:8" ht="18" thickBot="1" x14ac:dyDescent="0.25">
      <c r="A9" s="26" t="s">
        <v>21</v>
      </c>
      <c r="B9" s="27"/>
      <c r="C9" s="20" t="str">
        <f>IF(Process!J9&gt;0,"Pass","Fail")</f>
        <v>Pass</v>
      </c>
      <c r="D9" s="56">
        <f>Process!J9</f>
        <v>321600</v>
      </c>
      <c r="E9" s="57"/>
      <c r="G9" s="10"/>
      <c r="H9" s="11"/>
    </row>
    <row r="10" spans="1:8" ht="18" thickBot="1" x14ac:dyDescent="0.25">
      <c r="A10" s="26" t="s">
        <v>22</v>
      </c>
      <c r="B10" s="27"/>
      <c r="C10" s="20" t="str">
        <f>IF(Process!N6&gt;1%,"Pass","Fail")</f>
        <v>Pass</v>
      </c>
      <c r="D10" s="18">
        <f>Process!N6</f>
        <v>3.4360655737704915E-2</v>
      </c>
      <c r="E10" s="21"/>
      <c r="G10" s="10"/>
      <c r="H10" s="11"/>
    </row>
    <row r="11" spans="1:8" ht="26" customHeight="1" thickBot="1" x14ac:dyDescent="0.25">
      <c r="A11" s="26" t="s">
        <v>23</v>
      </c>
      <c r="B11" s="27"/>
      <c r="C11" s="20" t="s">
        <v>30</v>
      </c>
      <c r="D11" s="35" t="str">
        <f xml:space="preserve"> "Cash Flow=" &amp; DOLLAR(Process!J6,0) &amp;CHAR(10)&amp; "Net Income="&amp;DOLLAR(Process!E6,0)</f>
        <v>Cash Flow=$655,800
Net Income=$419,200</v>
      </c>
      <c r="E11" s="36"/>
      <c r="G11" s="10"/>
      <c r="H11" s="11"/>
    </row>
    <row r="12" spans="1:8" ht="17" thickBot="1" x14ac:dyDescent="0.25">
      <c r="C12" s="37" t="s">
        <v>29</v>
      </c>
      <c r="D12" s="30"/>
      <c r="E12" s="30"/>
      <c r="F12" s="30"/>
      <c r="G12" s="30"/>
      <c r="H12" s="27"/>
    </row>
    <row r="13" spans="1:8" ht="17" thickBot="1" x14ac:dyDescent="0.25"/>
    <row r="14" spans="1:8" ht="41" customHeight="1" thickBot="1" x14ac:dyDescent="0.25">
      <c r="A14" s="31" t="s">
        <v>24</v>
      </c>
      <c r="B14" s="27"/>
      <c r="C14" s="8" t="str">
        <f>IF(Process!G6&gt;Process!H6,"Pass,""Fail")</f>
        <v>Pass,"Fail</v>
      </c>
      <c r="D14" s="32" t="str">
        <f>"Assets= " &amp;DOLLAR(Process!G6,0) &amp;CHAR(10)&amp; "Liabilities =" &amp;DOLLAR(Process!H6,0)</f>
        <v>Assets= $12,200,000
Liabilities =$8,612,200</v>
      </c>
      <c r="E14" s="33"/>
      <c r="G14" s="26"/>
      <c r="H14" s="27"/>
    </row>
    <row r="15" spans="1:8" ht="18" thickBot="1" x14ac:dyDescent="0.25">
      <c r="A15" s="26" t="s">
        <v>25</v>
      </c>
      <c r="B15" s="27"/>
      <c r="C15" s="20" t="str">
        <f>IF(Process!L6 &gt; 0,"Pass","Fail")</f>
        <v>Pass</v>
      </c>
      <c r="D15" s="34">
        <f>Process!L6</f>
        <v>3587800</v>
      </c>
      <c r="E15" s="30"/>
      <c r="G15" s="16"/>
      <c r="H15" s="17"/>
    </row>
    <row r="16" spans="1:8" ht="17" thickBot="1" x14ac:dyDescent="0.25">
      <c r="C16" s="37" t="s">
        <v>28</v>
      </c>
      <c r="D16" s="38"/>
      <c r="E16" s="38"/>
      <c r="F16" s="38"/>
      <c r="G16" s="38"/>
      <c r="H16" s="39"/>
    </row>
    <row r="17" spans="1:8" ht="17" thickBot="1" x14ac:dyDescent="0.25">
      <c r="C17" s="26"/>
      <c r="D17" s="30"/>
      <c r="E17" s="30"/>
      <c r="F17" s="30"/>
      <c r="G17" s="30"/>
      <c r="H17" s="27"/>
    </row>
    <row r="18" spans="1:8" ht="18" thickBot="1" x14ac:dyDescent="0.25">
      <c r="A18" s="26" t="s">
        <v>10</v>
      </c>
      <c r="B18" s="27"/>
      <c r="C18" s="20" t="str">
        <f>IF(Process!F6 &gt; 0, "Pass", "Fail")</f>
        <v>Pass</v>
      </c>
      <c r="D18" s="28">
        <f>Process!F6</f>
        <v>925800</v>
      </c>
      <c r="E18" s="29"/>
      <c r="G18" s="10"/>
      <c r="H18" s="11"/>
    </row>
    <row r="19" spans="1:8" ht="17" thickBot="1" x14ac:dyDescent="0.25">
      <c r="C19" s="37" t="s">
        <v>26</v>
      </c>
      <c r="D19" s="38"/>
      <c r="E19" s="38"/>
      <c r="F19" s="38"/>
      <c r="G19" s="38"/>
      <c r="H19" s="39"/>
    </row>
    <row r="20" spans="1:8" ht="17" thickBot="1" x14ac:dyDescent="0.25">
      <c r="C20" s="26"/>
      <c r="D20" s="30"/>
      <c r="E20" s="30"/>
      <c r="F20" s="30"/>
      <c r="G20" s="30"/>
      <c r="H20" s="27"/>
    </row>
    <row r="21" spans="1:8" ht="18" thickBot="1" x14ac:dyDescent="0.25">
      <c r="A21" s="15" t="s">
        <v>27</v>
      </c>
      <c r="B21" s="13"/>
      <c r="C21" s="22" t="str">
        <f>IF(Process!J6 &gt; Process!H6, "Pass","Fail")</f>
        <v>Fail</v>
      </c>
      <c r="D21" s="12"/>
      <c r="E21" s="14"/>
      <c r="G21" s="12"/>
      <c r="H21" s="13"/>
    </row>
  </sheetData>
  <mergeCells count="23">
    <mergeCell ref="C2:H3"/>
    <mergeCell ref="C4:E5"/>
    <mergeCell ref="F4:H5"/>
    <mergeCell ref="C6:H6"/>
    <mergeCell ref="C12:H12"/>
    <mergeCell ref="D8:E8"/>
    <mergeCell ref="D9:E9"/>
    <mergeCell ref="A8:B8"/>
    <mergeCell ref="C19:H19"/>
    <mergeCell ref="A18:B18"/>
    <mergeCell ref="C16:H16"/>
    <mergeCell ref="A9:B9"/>
    <mergeCell ref="A10:B10"/>
    <mergeCell ref="G14:H14"/>
    <mergeCell ref="D18:E18"/>
    <mergeCell ref="C20:H20"/>
    <mergeCell ref="C17:H17"/>
    <mergeCell ref="A11:B11"/>
    <mergeCell ref="A14:B14"/>
    <mergeCell ref="A15:B15"/>
    <mergeCell ref="D14:E14"/>
    <mergeCell ref="D15:E15"/>
    <mergeCell ref="D11:E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40CA-8DB6-CC49-B948-0DF538B7DC8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20A3-04DF-7F45-BA6D-F953B8DA92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0801-4242-D649-82E3-896D4CB713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A06E-68EF-D549-803F-9A19A712A5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498F-3FDD-A643-9A49-42D4907232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Collection</vt:lpstr>
      <vt:lpstr>Process</vt:lpstr>
      <vt:lpstr>Written Information</vt:lpstr>
      <vt:lpstr>Sheet 3</vt:lpstr>
      <vt:lpstr>Chart 1</vt:lpstr>
      <vt:lpstr>Chart 2 </vt:lpstr>
      <vt:lpstr>Chart 3</vt:lpstr>
      <vt:lpstr>Chart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2023-10-05T22:55:58Z</dcterms:created>
  <dcterms:modified xsi:type="dcterms:W3CDTF">2023-12-14T00:02:25Z</dcterms:modified>
</cp:coreProperties>
</file>