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 date1904="1"/>
  <mc:AlternateContent xmlns:mc="http://schemas.openxmlformats.org/markup-compatibility/2006">
    <mc:Choice Requires="x15">
      <x15ac:absPath xmlns:x15ac="http://schemas.microsoft.com/office/spreadsheetml/2010/11/ac" url="/Users/ZakharGross/Documents/Yandex.Disk.localized/WORK_EASYGROUP/СМЕТЫ/"/>
    </mc:Choice>
  </mc:AlternateContent>
  <bookViews>
    <workbookView xWindow="0" yWindow="0" windowWidth="38400" windowHeight="21600"/>
  </bookViews>
  <sheets>
    <sheet name="РАБОТА ТЕПЛЫЙ ПОЛ" sheetId="2" r:id="rId1"/>
    <sheet name="РАБОТА КОТЕЛЬНАЯ" sheetId="4" r:id="rId2"/>
    <sheet name="МАТЕРИАЛ" sheetId="3" r:id="rId3"/>
    <sheet name="ДОПОЛНИТЕЛЬНЫЕ РАБОТЫ" sheetId="5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76" i="3" l="1"/>
  <c r="G77" i="3"/>
  <c r="G75" i="3"/>
  <c r="G73" i="3"/>
  <c r="G74" i="3"/>
  <c r="G78" i="3"/>
  <c r="G51" i="3"/>
  <c r="G52" i="3"/>
  <c r="G53" i="3"/>
  <c r="G55" i="3"/>
  <c r="G57" i="3"/>
  <c r="G56" i="3"/>
  <c r="G58" i="3"/>
  <c r="D6" i="3"/>
  <c r="G65" i="3"/>
  <c r="G46" i="3"/>
  <c r="G34" i="3"/>
  <c r="G26" i="3"/>
  <c r="F14" i="5"/>
  <c r="F15" i="5"/>
  <c r="D7" i="3"/>
  <c r="G49" i="3"/>
  <c r="G50" i="3"/>
  <c r="G54" i="3"/>
  <c r="G48" i="3"/>
  <c r="G68" i="3"/>
  <c r="D6" i="2"/>
  <c r="F4" i="2"/>
  <c r="D7" i="2"/>
  <c r="D7" i="4"/>
  <c r="D5" i="4"/>
  <c r="D4" i="2"/>
  <c r="G61" i="3"/>
  <c r="G62" i="3"/>
  <c r="G63" i="3"/>
  <c r="G64" i="3"/>
  <c r="G60" i="3"/>
  <c r="G82" i="3"/>
  <c r="G81" i="3"/>
  <c r="G69" i="3"/>
  <c r="G70" i="3"/>
  <c r="G71" i="3"/>
  <c r="G72" i="3"/>
  <c r="G67" i="3"/>
  <c r="G37" i="3"/>
  <c r="G38" i="3"/>
  <c r="G39" i="3"/>
  <c r="G40" i="3"/>
  <c r="G41" i="3"/>
  <c r="G42" i="3"/>
  <c r="G43" i="3"/>
  <c r="G44" i="3"/>
  <c r="G45" i="3"/>
  <c r="G36" i="3"/>
  <c r="G29" i="3"/>
  <c r="G30" i="3"/>
  <c r="G31" i="3"/>
  <c r="G32" i="3"/>
  <c r="G33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10" i="3"/>
  <c r="G28" i="3"/>
  <c r="F10" i="2"/>
  <c r="F13" i="5"/>
  <c r="F6" i="5"/>
  <c r="F7" i="5"/>
  <c r="F8" i="5"/>
  <c r="F9" i="5"/>
  <c r="F10" i="5"/>
  <c r="F11" i="5"/>
  <c r="F12" i="5"/>
  <c r="B3" i="5"/>
  <c r="C2" i="5"/>
  <c r="B2" i="5"/>
  <c r="D1" i="5"/>
  <c r="B3" i="3"/>
  <c r="B3" i="4"/>
  <c r="B2" i="4"/>
  <c r="C2" i="4"/>
  <c r="D1" i="3"/>
  <c r="D1" i="4"/>
  <c r="C2" i="3"/>
  <c r="B2" i="3"/>
  <c r="F11" i="2"/>
  <c r="F40" i="2"/>
  <c r="F12" i="2"/>
  <c r="F13" i="2"/>
  <c r="F15" i="2"/>
  <c r="F16" i="2"/>
  <c r="F17" i="2"/>
  <c r="F18" i="2"/>
  <c r="F19" i="2"/>
  <c r="F21" i="2"/>
  <c r="F22" i="2"/>
  <c r="F23" i="2"/>
  <c r="F24" i="2"/>
  <c r="F25" i="2"/>
  <c r="F26" i="2"/>
  <c r="F27" i="2"/>
  <c r="F28" i="2"/>
  <c r="F30" i="2"/>
  <c r="F31" i="2"/>
  <c r="F32" i="2"/>
  <c r="F34" i="2"/>
  <c r="F35" i="2"/>
  <c r="F36" i="2"/>
  <c r="F38" i="2"/>
  <c r="F39" i="2"/>
  <c r="F41" i="2"/>
  <c r="F42" i="2"/>
  <c r="F43" i="2"/>
  <c r="F45" i="2"/>
  <c r="F46" i="2"/>
  <c r="F47" i="2"/>
  <c r="D4" i="4"/>
  <c r="G83" i="3"/>
  <c r="D6" i="4"/>
  <c r="D4" i="3"/>
  <c r="F19" i="4"/>
  <c r="F20" i="4"/>
  <c r="F18" i="4"/>
  <c r="F21" i="4"/>
  <c r="F23" i="4"/>
  <c r="F28" i="4"/>
  <c r="F31" i="4"/>
  <c r="F32" i="4"/>
  <c r="D5" i="2"/>
  <c r="D5" i="3"/>
  <c r="G4" i="3"/>
  <c r="F4" i="4"/>
  <c r="F30" i="4"/>
  <c r="F24" i="4"/>
  <c r="F25" i="4"/>
  <c r="F26" i="4"/>
  <c r="F27" i="4"/>
  <c r="F14" i="4"/>
  <c r="F16" i="4"/>
  <c r="F10" i="4"/>
  <c r="F12" i="4"/>
  <c r="F15" i="4"/>
  <c r="F11" i="4"/>
</calcChain>
</file>

<file path=xl/comments1.xml><?xml version="1.0" encoding="utf-8"?>
<comments xmlns="http://schemas.openxmlformats.org/spreadsheetml/2006/main">
  <authors>
    <author>пользователь Microsoft Office</author>
  </authors>
  <commentList>
    <comment ref="F10" authorId="0">
      <text>
        <r>
          <rPr>
            <b/>
            <sz val="10"/>
            <color indexed="81"/>
            <rFont val="Calibri"/>
          </rPr>
          <t>1) Укладка универсальной фольгированной системы (30 мм) 150 руб./м2
2) Монтаж трубы водяного пола 150 руб./м2
3) Приклеивание фольгированного утеплителя к черновому полу 50 руб./м2</t>
        </r>
        <r>
          <rPr>
            <sz val="10"/>
            <color indexed="81"/>
            <rFont val="Calibri"/>
          </rPr>
          <t xml:space="preserve">
</t>
        </r>
        <r>
          <rPr>
            <b/>
            <sz val="10"/>
            <color indexed="81"/>
            <rFont val="Calibri"/>
          </rPr>
          <t>4) Укладка гипсоволокнистого листа (ГВЛ) 200 руб./м2</t>
        </r>
      </text>
    </comment>
    <comment ref="F12" authorId="0">
      <text>
        <r>
          <rPr>
            <b/>
            <sz val="10"/>
            <color indexed="81"/>
            <rFont val="Calibri"/>
          </rPr>
          <t>1) Укладка экструдированного пенополистерола (в 2 слоя) 300 руб./м2
2) Укладка технической плёнки 50 руб./м2
3) Укладка арматурной сетки 50 руб./м2</t>
        </r>
        <r>
          <rPr>
            <sz val="10"/>
            <color indexed="81"/>
            <rFont val="Calibri"/>
          </rPr>
          <t xml:space="preserve">
</t>
        </r>
        <r>
          <rPr>
            <b/>
            <sz val="10"/>
            <color indexed="81"/>
            <rFont val="Calibri"/>
          </rPr>
          <t>4) Монтаж трубы водяного пола 150 руб./м2</t>
        </r>
      </text>
    </comment>
    <comment ref="F26" authorId="0">
      <text>
        <r>
          <rPr>
            <b/>
            <sz val="10"/>
            <color indexed="81"/>
            <rFont val="Calibri"/>
          </rPr>
          <t>11 термостатов на высоте 1.5 метра</t>
        </r>
        <r>
          <rPr>
            <sz val="10"/>
            <color indexed="81"/>
            <rFont val="Calibri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пользователь Microsoft Office</author>
  </authors>
  <commentList>
    <comment ref="G10" authorId="0">
      <text>
        <r>
          <rPr>
            <b/>
            <sz val="10"/>
            <color indexed="81"/>
            <rFont val="Calibri"/>
          </rPr>
          <t>Приблизительно
по месту, расчет по чекам</t>
        </r>
      </text>
    </comment>
    <comment ref="G14" authorId="0">
      <text>
        <r>
          <rPr>
            <b/>
            <sz val="10"/>
            <color indexed="81"/>
            <rFont val="Calibri"/>
          </rPr>
          <t>рекомендую</t>
        </r>
        <r>
          <rPr>
            <sz val="10"/>
            <color indexed="81"/>
            <rFont val="Calibri"/>
          </rPr>
          <t xml:space="preserve">
</t>
        </r>
      </text>
    </comment>
    <comment ref="G37" authorId="0">
      <text>
        <r>
          <rPr>
            <b/>
            <sz val="10"/>
            <color indexed="81"/>
            <rFont val="Calibri"/>
          </rPr>
          <t>CIMM Бак ERE 12л для отопления вертикальный (цвет красный</t>
        </r>
        <r>
          <rPr>
            <sz val="10"/>
            <color indexed="81"/>
            <rFont val="Calibri"/>
          </rPr>
          <t xml:space="preserve">
</t>
        </r>
      </text>
    </comment>
    <comment ref="G41" authorId="0">
      <text>
        <r>
          <rPr>
            <b/>
            <sz val="10"/>
            <color indexed="81"/>
            <rFont val="Calibri"/>
          </rPr>
          <t>Приблизительно
по месту, расчет по чекам</t>
        </r>
        <r>
          <rPr>
            <sz val="10"/>
            <color indexed="81"/>
            <rFont val="Calibri"/>
          </rPr>
          <t xml:space="preserve">
</t>
        </r>
      </text>
    </comment>
    <comment ref="G42" authorId="0">
      <text>
        <r>
          <rPr>
            <b/>
            <sz val="10"/>
            <color indexed="81"/>
            <rFont val="Calibri"/>
          </rPr>
          <t>Приблизительно
по месту, расчет по чекам</t>
        </r>
        <r>
          <rPr>
            <sz val="10"/>
            <color indexed="81"/>
            <rFont val="Calibri"/>
          </rPr>
          <t xml:space="preserve">
</t>
        </r>
      </text>
    </comment>
    <comment ref="G43" authorId="0">
      <text>
        <r>
          <rPr>
            <b/>
            <sz val="10"/>
            <color indexed="81"/>
            <rFont val="Calibri"/>
          </rPr>
          <t>ProTherm Скат 14КВТ</t>
        </r>
        <r>
          <rPr>
            <sz val="10"/>
            <color indexed="81"/>
            <rFont val="Calibri"/>
          </rPr>
          <t xml:space="preserve">
</t>
        </r>
      </text>
    </comment>
    <comment ref="G44" authorId="0">
      <text>
        <r>
          <rPr>
            <sz val="10"/>
            <color indexed="81"/>
            <rFont val="Calibri"/>
          </rPr>
          <t xml:space="preserve">BAXI 200
</t>
        </r>
      </text>
    </comment>
  </commentList>
</comments>
</file>

<file path=xl/sharedStrings.xml><?xml version="1.0" encoding="utf-8"?>
<sst xmlns="http://schemas.openxmlformats.org/spreadsheetml/2006/main" count="319" uniqueCount="158">
  <si>
    <t>№</t>
  </si>
  <si>
    <t>Наименование</t>
  </si>
  <si>
    <t>Кол-во</t>
  </si>
  <si>
    <t>ед. изм</t>
  </si>
  <si>
    <t>кв.м.</t>
  </si>
  <si>
    <t>Монтаж теплого пола сухая система</t>
  </si>
  <si>
    <t>Монтаж коллектора</t>
  </si>
  <si>
    <t>Монтаж магистралей к коллектору тёплого пола</t>
  </si>
  <si>
    <t>Установка коллектора тёплого пола</t>
  </si>
  <si>
    <t>Установка смесительного узла тёплого пола</t>
  </si>
  <si>
    <t>шт.</t>
  </si>
  <si>
    <t>Заполнение системы (воздух, вода или антифриз)</t>
  </si>
  <si>
    <t>коллектор</t>
  </si>
  <si>
    <t>Монтаж автоматики (термотатов)</t>
  </si>
  <si>
    <t>Монтаж термостата проводного</t>
  </si>
  <si>
    <t>Монтаж комутационного блока проводного</t>
  </si>
  <si>
    <t>Монтаж сервомотора</t>
  </si>
  <si>
    <t>Прокладка провода от коллектора на термостаты в защитной гофротрубе</t>
  </si>
  <si>
    <t>Итого</t>
  </si>
  <si>
    <t>Штробление под гофротрубу (простое)</t>
  </si>
  <si>
    <t>Штробление под гофротрубу (сложное)</t>
  </si>
  <si>
    <t>Радиаторы, конвекторы</t>
  </si>
  <si>
    <t>Монтаж конвектора в пол</t>
  </si>
  <si>
    <t>Монтаж радиатора на стену</t>
  </si>
  <si>
    <t>Стяжка</t>
  </si>
  <si>
    <t>Монтаж полусухой стяжки (от 100 м2)</t>
  </si>
  <si>
    <t>Монтаж полусухой стяжки (до 100 м2)</t>
  </si>
  <si>
    <t>пог.м</t>
  </si>
  <si>
    <t>Возможно понадобится</t>
  </si>
  <si>
    <t>Монтаж коллекторного шкафа (наружного)</t>
  </si>
  <si>
    <t>Монтаж коллекторного шкафа (внутруннего)</t>
  </si>
  <si>
    <t>Монтаж демпферной ленты</t>
  </si>
  <si>
    <t>Прохождение стены (простое)</t>
  </si>
  <si>
    <t>Прохождение стены (сложное)</t>
  </si>
  <si>
    <t>отверстие</t>
  </si>
  <si>
    <t xml:space="preserve"> Итого</t>
  </si>
  <si>
    <t>Монтаж котлов</t>
  </si>
  <si>
    <t>Установка настенного котла</t>
  </si>
  <si>
    <t>Пуско-наладка котельной (сертифицированным специалистом)</t>
  </si>
  <si>
    <t>Бойлеры, водонагреватели</t>
  </si>
  <si>
    <t>Монтаж бойлера косвенного нагрева</t>
  </si>
  <si>
    <t>Монтаж водонагревателя</t>
  </si>
  <si>
    <t>Безопасность системы</t>
  </si>
  <si>
    <t>Монтаж группы безопасности</t>
  </si>
  <si>
    <t>Установка расширительного бака</t>
  </si>
  <si>
    <t>Установка гидроаккумулятора</t>
  </si>
  <si>
    <t>Прочие работы</t>
  </si>
  <si>
    <t>Монтаж электрики котельной</t>
  </si>
  <si>
    <t>Монтаж запорной арматуры</t>
  </si>
  <si>
    <t>Монтаж труб (полипропилен)</t>
  </si>
  <si>
    <t>Монтаж труб (медь)</t>
  </si>
  <si>
    <t>Выезд на объект</t>
  </si>
  <si>
    <t>Транспортные расходы (в черте города)</t>
  </si>
  <si>
    <t>Транспортные расходы (по Лен. обл.)</t>
  </si>
  <si>
    <t>поездка</t>
  </si>
  <si>
    <t>точка</t>
  </si>
  <si>
    <t>система</t>
  </si>
  <si>
    <t>Основания для водяного теплого пола</t>
  </si>
  <si>
    <t>Общее строительный</t>
  </si>
  <si>
    <t xml:space="preserve"> Котельная </t>
  </si>
  <si>
    <t>комплект</t>
  </si>
  <si>
    <t>Расширительный бак отопления</t>
  </si>
  <si>
    <t>Узел переключения на загрузку бойлера Фугас</t>
  </si>
  <si>
    <t>Расширительный бак ГВС</t>
  </si>
  <si>
    <t>штука</t>
  </si>
  <si>
    <t>Материал для теплого пола</t>
  </si>
  <si>
    <t>Монтажная пена</t>
  </si>
  <si>
    <t>лист</t>
  </si>
  <si>
    <t>Лен сантехнический Unipak 100 гр</t>
  </si>
  <si>
    <t>Лента крепежная перфорированная ЛВП 12х0.5 мм (25 м)</t>
  </si>
  <si>
    <t>Труба гофрированная 25 мм красная бухта 50 м</t>
  </si>
  <si>
    <t>бухта</t>
  </si>
  <si>
    <t>Труба гофрированная 25 мм синяя бухта 50 м</t>
  </si>
  <si>
    <r>
      <t xml:space="preserve"> </t>
    </r>
    <r>
      <rPr>
        <b/>
        <sz val="12"/>
        <color indexed="8"/>
        <rFont val="Tahoma"/>
      </rPr>
      <t>Автоматика</t>
    </r>
  </si>
  <si>
    <t>Провод ПВС 3х0.75</t>
  </si>
  <si>
    <t>Труба ПНД 16 мм гофрированная с зондом 100 м ДКС</t>
  </si>
  <si>
    <t>упаковка</t>
  </si>
  <si>
    <t>Теплоизоляция для труб Стенофлекс 22х9х2000 мм</t>
  </si>
  <si>
    <t>Предварительное коммерческое предложение</t>
  </si>
  <si>
    <t>от</t>
  </si>
  <si>
    <t xml:space="preserve">Работа теплый пол </t>
  </si>
  <si>
    <t xml:space="preserve">Работа котельная </t>
  </si>
  <si>
    <t xml:space="preserve">Материал </t>
  </si>
  <si>
    <t>Цена</t>
  </si>
  <si>
    <t>Cумма</t>
  </si>
  <si>
    <t>Кол</t>
  </si>
  <si>
    <t>Саморезы, дюбеля</t>
  </si>
  <si>
    <t>Материалы для обвязки котельной: трубы, запорная арматура, крепления, соединители, переходы, термометры, манометры, углы, тройники</t>
  </si>
  <si>
    <t>Материалы для монтажа электрики котельной</t>
  </si>
  <si>
    <t xml:space="preserve">Материалы </t>
  </si>
  <si>
    <t>Бойлер косвенного нагрева</t>
  </si>
  <si>
    <t>Кирилл Микулич</t>
  </si>
  <si>
    <t>7(921)319-87-95</t>
  </si>
  <si>
    <t>Монтаж датчика температуры пола</t>
  </si>
  <si>
    <t>Монтаж теплого пола мокрая система в один слой</t>
  </si>
  <si>
    <t>Монтаж теплого пола мокрая система в два слоя</t>
  </si>
  <si>
    <t>Экструдированный пенополистирол 1200х600х50мм (0,72 кв.м)</t>
  </si>
  <si>
    <t>Экструдированный пенополистирол 1200х600х30мм (0,72 кв.м)</t>
  </si>
  <si>
    <t>Экструдированный пенополистирол 1200X600X20мм (0,72 кв.м)</t>
  </si>
  <si>
    <t>Суперпол Knauf 1200х600х20 мм (0,72 кв.м)</t>
  </si>
  <si>
    <t>Сетка арматурная 2.5х1 м d=4 150х150 мм (2,5 кв.м)</t>
  </si>
  <si>
    <t>Пленка техническая (рукав-1,5м) 100мк (1,5 кв.м)</t>
  </si>
  <si>
    <t>Сгон-отсекатель разъемный 3/4"</t>
  </si>
  <si>
    <t>Труба ThermoTech PE-RT, 17 x 2 мм (бухта 350 м)</t>
  </si>
  <si>
    <t>Интегрированный коллектор со стандартным насосом, 5 контуров</t>
  </si>
  <si>
    <t>Интегрированный коллектор со стандартным насосом, 6 контуров</t>
  </si>
  <si>
    <t>Интегрированный коллектор со стандартным насосом, 7 контуров</t>
  </si>
  <si>
    <t>Лента кромочная демпферная Knauf 8х50 мм 20 м для полов</t>
  </si>
  <si>
    <t>рулон</t>
  </si>
  <si>
    <t>Лента кромочная демпферная Knauf 8х100 мм 20 м для полов</t>
  </si>
  <si>
    <t>Поворотная направляющая для трубы 16, 17 мм</t>
  </si>
  <si>
    <t>Электропривод 24В</t>
  </si>
  <si>
    <t>Комутационный блок ЕС-8</t>
  </si>
  <si>
    <t>Крепеж для расширительного бака с группой безопасности</t>
  </si>
  <si>
    <t xml:space="preserve">Котел электрический настеный </t>
  </si>
  <si>
    <t>Тен для бойлера косвенного нагрева</t>
  </si>
  <si>
    <t>д.Сярьги</t>
  </si>
  <si>
    <t>Радиаторное отопление</t>
  </si>
  <si>
    <t>Встраиваемый в пол конвектор Varmann Ntherm N300.110.2800</t>
  </si>
  <si>
    <t>Встраиваемый в пол конвектор Varmann Ntherm N300.90.2600</t>
  </si>
  <si>
    <t>Вентиль термостатический на подающую линию DN15, G 3/4" прямой</t>
  </si>
  <si>
    <t>Вентиль запорный на обратную линию DN15, G 3/4" прямой</t>
  </si>
  <si>
    <t>Привод на термостатический вентиль - головка ручного привода</t>
  </si>
  <si>
    <t>Магистрали</t>
  </si>
  <si>
    <t>Комплект подключения к магистраьному коллектору 1" с запорным и балансировочным клапаном 1-8 л/мин и фитингами для трубы 20x2</t>
  </si>
  <si>
    <t>Поворотная направляющая для трубы 20 мм</t>
  </si>
  <si>
    <t>Монтаж лестницы</t>
  </si>
  <si>
    <t>Демонтаж гипрока</t>
  </si>
  <si>
    <t>Въезд в паркинг</t>
  </si>
  <si>
    <t>Монтаж трапов</t>
  </si>
  <si>
    <t>Монтаж гипрока</t>
  </si>
  <si>
    <t>Монтаж стены из гипрока</t>
  </si>
  <si>
    <t>Перепайка труб</t>
  </si>
  <si>
    <t>Дополнительный работы на объекте</t>
  </si>
  <si>
    <t>Переделка инсталяции</t>
  </si>
  <si>
    <t>Труба Thermotech PE-RT, 20x2мм</t>
  </si>
  <si>
    <t xml:space="preserve">Стяжка для кабеля 200 х 4,8 нейлон,черная (500 шт.) </t>
  </si>
  <si>
    <t>Доставка материала</t>
  </si>
  <si>
    <t>Датчик температуры пола 5 м</t>
  </si>
  <si>
    <t>Скидка</t>
  </si>
  <si>
    <t>Термостат 24В со сменой панелью</t>
  </si>
  <si>
    <t>Термостатическая головка с выносным датчиком температуры 20-50С, 28 мм</t>
  </si>
  <si>
    <t>Комплект фитинга для пластиковой трубы 3/4"x17</t>
  </si>
  <si>
    <t>Манометр на коллектор (d 40мм 6 бар)</t>
  </si>
  <si>
    <t>Шкаф для коллектора, наружный ШН-3 120X(650X100)+700</t>
  </si>
  <si>
    <t>Шкаф для коллектора, наружный ШН-4 120X(650X100)+850</t>
  </si>
  <si>
    <t xml:space="preserve"> Транспортные расходы  </t>
  </si>
  <si>
    <t xml:space="preserve">Итого </t>
  </si>
  <si>
    <t>Транспортные расходы</t>
  </si>
  <si>
    <t>Магистральный коллектор 1", гребенка, пара, 2 контура</t>
  </si>
  <si>
    <t>Магистральный коллектор 1", гребенка, пара, 3 контура</t>
  </si>
  <si>
    <t>Сложный монтаж конветкра</t>
  </si>
  <si>
    <t>Шаровый клапан прямой 1" (американка с опорным кольцом), красная ручка</t>
  </si>
  <si>
    <t>Соединительный ниппель 1" с обжимным кольцом, разъемный</t>
  </si>
  <si>
    <t>Комплект подключения к интегрированному коллектору, с фитингами для трубы 20x2</t>
  </si>
  <si>
    <t>Муфта угловая 90 евроконус-наружная резьба G20xHP15</t>
  </si>
  <si>
    <t>Комплект фитинга для пластиковой трубы 3/4"x20</t>
  </si>
  <si>
    <t>Универсальная фольгированная элемент 600x400 мм (0,24 кв.м)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</si>
</sst>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2" formatCode="_-* #,##0\ &quot;₽&quot;_-;\-* #,##0\ &quot;₽&quot;_-;_-* &quot;-&quot;\ &quot;₽&quot;_-;_-@_-"/>
    <numFmt numFmtId="164" formatCode="[&lt;=9999999]###\-####;\(###\)\ ###\-####"/>
    <numFmt numFmtId="165" formatCode="#,##0\ &quot;₽&quot;"/>
  </numFmts>
  <fonts count="19" x14ac:knownFonts="1">
    <font>
      <sz val="10"/>
      <color indexed="8"/>
      <name val="Helvetica"/>
    </font>
    <font>
      <sz val="8"/>
      <name val="Helvetica"/>
    </font>
    <font>
      <u/>
      <sz val="10"/>
      <color theme="10"/>
      <name val="Helvetica"/>
    </font>
    <font>
      <b/>
      <sz val="10"/>
      <color indexed="81"/>
      <name val="Calibri"/>
    </font>
    <font>
      <sz val="12"/>
      <color rgb="FF363636"/>
      <name val="Helvetica"/>
    </font>
    <font>
      <b/>
      <sz val="12"/>
      <color indexed="8"/>
      <name val="Tahoma"/>
    </font>
    <font>
      <sz val="12"/>
      <color indexed="8"/>
      <name val="Tahoma"/>
    </font>
    <font>
      <b/>
      <sz val="12"/>
      <color rgb="FF4A4A4A"/>
      <name val="Tahoma"/>
    </font>
    <font>
      <sz val="12"/>
      <color rgb="FF4A4A4A"/>
      <name val="Tahoma"/>
    </font>
    <font>
      <sz val="12"/>
      <name val="Tahoma"/>
    </font>
    <font>
      <sz val="12"/>
      <color rgb="FF363636"/>
      <name val="Tahoma"/>
    </font>
    <font>
      <sz val="12"/>
      <color theme="1"/>
      <name val="Tahoma"/>
    </font>
    <font>
      <i/>
      <sz val="12"/>
      <color indexed="8"/>
      <name val="Tahoma"/>
    </font>
    <font>
      <sz val="12"/>
      <color rgb="FF000000"/>
      <name val="Tahoma"/>
    </font>
    <font>
      <b/>
      <sz val="12"/>
      <color rgb="FF000000"/>
      <name val="Tahoma"/>
    </font>
    <font>
      <sz val="10"/>
      <color indexed="8"/>
      <name val="Helvetica"/>
    </font>
    <font>
      <sz val="10"/>
      <color indexed="81"/>
      <name val="Calibri"/>
    </font>
    <font>
      <b/>
      <sz val="12"/>
      <color theme="1"/>
      <name val="Tahoma"/>
    </font>
    <font>
      <i/>
      <sz val="12"/>
      <name val="Tahoma"/>
    </font>
  </fonts>
  <fills count="9">
    <fill>
      <patternFill patternType="none"/>
    </fill>
    <fill>
      <patternFill patternType="gray125"/>
    </fill>
    <fill>
      <patternFill patternType="lightTrellis">
        <fgColor theme="0" tint="-0.34998626667073579"/>
        <bgColor indexed="65"/>
      </patternFill>
    </fill>
    <fill>
      <patternFill patternType="lightTrellis">
        <fgColor theme="0" tint="-0.34998626667073579"/>
        <bgColor theme="7"/>
      </patternFill>
    </fill>
    <fill>
      <patternFill patternType="lightTrellis">
        <fgColor theme="0" tint="-0.34998626667073579"/>
        <bgColor theme="8" tint="0.39997558519241921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lightTrellis">
        <fgColor theme="0" tint="-0.24994659260841701"/>
        <bgColor indexed="65"/>
      </patternFill>
    </fill>
    <fill>
      <patternFill patternType="solid">
        <fgColor theme="3" tint="0.79998168889431442"/>
        <bgColor indexed="64"/>
      </patternFill>
    </fill>
  </fills>
  <borders count="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 applyNumberFormat="0" applyFill="0" applyBorder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42" fontId="15" fillId="0" borderId="0" applyFont="0" applyFill="0" applyBorder="0" applyAlignment="0" applyProtection="0"/>
  </cellStyleXfs>
  <cellXfs count="102">
    <xf numFmtId="0" fontId="0" fillId="0" borderId="0" xfId="0" applyFont="1" applyAlignment="1">
      <alignment vertical="top" wrapText="1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0" fillId="0" borderId="0" xfId="0" applyFont="1" applyAlignment="1">
      <alignment vertical="top" wrapText="1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vertical="top" wrapText="1"/>
    </xf>
    <xf numFmtId="14" fontId="6" fillId="2" borderId="0" xfId="0" applyNumberFormat="1" applyFont="1" applyFill="1" applyBorder="1" applyAlignment="1">
      <alignment horizontal="center" vertical="center" wrapText="1"/>
    </xf>
    <xf numFmtId="14" fontId="6" fillId="2" borderId="0" xfId="0" applyNumberFormat="1" applyFont="1" applyFill="1" applyBorder="1" applyAlignment="1">
      <alignment horizontal="left"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6" fillId="2" borderId="0" xfId="0" applyFont="1" applyFill="1" applyAlignment="1">
      <alignment horizontal="center" vertical="center" wrapText="1"/>
    </xf>
    <xf numFmtId="0" fontId="5" fillId="2" borderId="0" xfId="0" applyFont="1" applyFill="1" applyBorder="1" applyAlignment="1">
      <alignment vertical="center" wrapText="1"/>
    </xf>
    <xf numFmtId="0" fontId="6" fillId="3" borderId="0" xfId="0" applyFont="1" applyFill="1" applyAlignment="1">
      <alignment horizontal="center" vertical="center" wrapText="1"/>
    </xf>
    <xf numFmtId="0" fontId="6" fillId="3" borderId="0" xfId="0" applyFont="1" applyFill="1" applyAlignment="1">
      <alignment horizontal="left" vertical="center" wrapText="1"/>
    </xf>
    <xf numFmtId="0" fontId="9" fillId="3" borderId="0" xfId="1" applyFont="1" applyFill="1" applyAlignment="1">
      <alignment horizontal="center" vertical="center" wrapText="1"/>
    </xf>
    <xf numFmtId="0" fontId="5" fillId="2" borderId="0" xfId="0" applyFont="1" applyFill="1" applyBorder="1" applyAlignment="1">
      <alignment horizontal="right" vertical="center" wrapText="1"/>
    </xf>
    <xf numFmtId="165" fontId="6" fillId="2" borderId="0" xfId="0" applyNumberFormat="1" applyFont="1" applyFill="1" applyBorder="1" applyAlignment="1">
      <alignment vertical="center" wrapText="1"/>
    </xf>
    <xf numFmtId="165" fontId="5" fillId="2" borderId="0" xfId="0" applyNumberFormat="1" applyFont="1" applyFill="1" applyBorder="1" applyAlignment="1">
      <alignment vertical="center" wrapText="1"/>
    </xf>
    <xf numFmtId="0" fontId="6" fillId="4" borderId="1" xfId="0" applyFont="1" applyFill="1" applyBorder="1" applyAlignment="1">
      <alignment horizontal="right" vertical="center" wrapText="1"/>
    </xf>
    <xf numFmtId="0" fontId="6" fillId="4" borderId="3" xfId="0" applyFont="1" applyFill="1" applyBorder="1" applyAlignment="1">
      <alignment horizontal="center" vertical="center" wrapText="1"/>
    </xf>
    <xf numFmtId="165" fontId="6" fillId="4" borderId="2" xfId="0" applyNumberFormat="1" applyFont="1" applyFill="1" applyBorder="1" applyAlignment="1">
      <alignment horizontal="center" vertical="center" wrapText="1"/>
    </xf>
    <xf numFmtId="165" fontId="6" fillId="2" borderId="0" xfId="0" applyNumberFormat="1" applyFont="1" applyFill="1" applyBorder="1" applyAlignment="1">
      <alignment horizontal="center" vertical="center" wrapText="1"/>
    </xf>
    <xf numFmtId="165" fontId="6" fillId="2" borderId="2" xfId="0" applyNumberFormat="1" applyFont="1" applyFill="1" applyBorder="1" applyAlignment="1">
      <alignment horizontal="center" vertical="center" wrapText="1"/>
    </xf>
    <xf numFmtId="164" fontId="6" fillId="4" borderId="3" xfId="0" applyNumberFormat="1" applyFont="1" applyFill="1" applyBorder="1" applyAlignment="1">
      <alignment horizontal="center" vertical="center" wrapText="1"/>
    </xf>
    <xf numFmtId="165" fontId="5" fillId="2" borderId="0" xfId="0" applyNumberFormat="1" applyFont="1" applyFill="1" applyBorder="1" applyAlignment="1">
      <alignment horizontal="center" vertical="center" wrapText="1"/>
    </xf>
    <xf numFmtId="165" fontId="6" fillId="3" borderId="0" xfId="0" applyNumberFormat="1" applyFont="1" applyFill="1" applyAlignment="1">
      <alignment horizontal="center" vertical="center" wrapText="1"/>
    </xf>
    <xf numFmtId="165" fontId="6" fillId="0" borderId="0" xfId="0" applyNumberFormat="1" applyFont="1" applyAlignment="1">
      <alignment horizontal="center" vertical="center" wrapText="1"/>
    </xf>
    <xf numFmtId="165" fontId="12" fillId="2" borderId="1" xfId="0" applyNumberFormat="1" applyFont="1" applyFill="1" applyBorder="1" applyAlignment="1">
      <alignment horizontal="center" vertical="center" wrapText="1"/>
    </xf>
    <xf numFmtId="165" fontId="5" fillId="0" borderId="0" xfId="0" applyNumberFormat="1" applyFont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13" fillId="0" borderId="4" xfId="0" applyFont="1" applyBorder="1" applyAlignment="1">
      <alignment vertical="center" wrapText="1"/>
    </xf>
    <xf numFmtId="165" fontId="13" fillId="0" borderId="4" xfId="0" applyNumberFormat="1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4" xfId="0" applyFont="1" applyBorder="1" applyAlignment="1">
      <alignment vertical="top" wrapText="1"/>
    </xf>
    <xf numFmtId="165" fontId="6" fillId="0" borderId="4" xfId="0" applyNumberFormat="1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left" vertical="center" wrapText="1"/>
    </xf>
    <xf numFmtId="0" fontId="6" fillId="0" borderId="4" xfId="0" applyFont="1" applyBorder="1" applyAlignment="1">
      <alignment vertical="center" wrapText="1"/>
    </xf>
    <xf numFmtId="0" fontId="6" fillId="0" borderId="5" xfId="0" applyFont="1" applyBorder="1" applyAlignment="1">
      <alignment horizontal="center" vertical="center" wrapText="1"/>
    </xf>
    <xf numFmtId="165" fontId="6" fillId="0" borderId="4" xfId="2" applyNumberFormat="1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left" vertical="center" wrapText="1"/>
    </xf>
    <xf numFmtId="0" fontId="11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left" vertical="center" wrapText="1"/>
    </xf>
    <xf numFmtId="165" fontId="11" fillId="0" borderId="4" xfId="0" applyNumberFormat="1" applyFont="1" applyBorder="1" applyAlignment="1">
      <alignment horizontal="center" vertical="center" wrapText="1"/>
    </xf>
    <xf numFmtId="165" fontId="11" fillId="0" borderId="4" xfId="2" applyNumberFormat="1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4" xfId="0" applyFont="1" applyBorder="1" applyAlignment="1">
      <alignment vertical="top" wrapText="1"/>
    </xf>
    <xf numFmtId="0" fontId="6" fillId="0" borderId="5" xfId="0" applyFont="1" applyBorder="1" applyAlignment="1">
      <alignment horizontal="left" vertical="center" wrapText="1"/>
    </xf>
    <xf numFmtId="0" fontId="10" fillId="0" borderId="4" xfId="0" applyFont="1" applyBorder="1" applyAlignment="1">
      <alignment vertical="center" wrapText="1"/>
    </xf>
    <xf numFmtId="0" fontId="11" fillId="0" borderId="4" xfId="0" applyFont="1" applyBorder="1" applyAlignment="1">
      <alignment vertical="center" wrapText="1"/>
    </xf>
    <xf numFmtId="165" fontId="12" fillId="5" borderId="4" xfId="0" applyNumberFormat="1" applyFont="1" applyFill="1" applyBorder="1" applyAlignment="1">
      <alignment horizontal="center" vertical="center" wrapText="1"/>
    </xf>
    <xf numFmtId="165" fontId="6" fillId="0" borderId="5" xfId="0" applyNumberFormat="1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165" fontId="11" fillId="0" borderId="5" xfId="0" applyNumberFormat="1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6" fillId="0" borderId="5" xfId="0" applyFont="1" applyBorder="1" applyAlignment="1">
      <alignment vertical="center" wrapText="1"/>
    </xf>
    <xf numFmtId="165" fontId="18" fillId="5" borderId="4" xfId="0" applyNumberFormat="1" applyFont="1" applyFill="1" applyBorder="1" applyAlignment="1">
      <alignment horizontal="center" vertical="center" wrapText="1"/>
    </xf>
    <xf numFmtId="165" fontId="6" fillId="0" borderId="5" xfId="2" applyNumberFormat="1" applyFont="1" applyBorder="1" applyAlignment="1">
      <alignment horizontal="center" vertical="center" wrapText="1"/>
    </xf>
    <xf numFmtId="165" fontId="12" fillId="5" borderId="4" xfId="2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right" vertical="center" wrapText="1"/>
    </xf>
    <xf numFmtId="164" fontId="6" fillId="2" borderId="3" xfId="0" applyNumberFormat="1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2" borderId="0" xfId="0" applyFont="1" applyFill="1" applyBorder="1" applyAlignment="1">
      <alignment horizontal="right" vertical="center" wrapText="1"/>
    </xf>
    <xf numFmtId="164" fontId="11" fillId="2" borderId="0" xfId="0" applyNumberFormat="1" applyFont="1" applyFill="1" applyBorder="1" applyAlignment="1">
      <alignment horizontal="center" vertical="center" wrapText="1"/>
    </xf>
    <xf numFmtId="164" fontId="17" fillId="2" borderId="0" xfId="0" applyNumberFormat="1" applyFont="1" applyFill="1" applyBorder="1" applyAlignment="1">
      <alignment horizontal="center" vertical="center" wrapText="1"/>
    </xf>
    <xf numFmtId="164" fontId="6" fillId="2" borderId="0" xfId="0" applyNumberFormat="1" applyFont="1" applyFill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11" fillId="2" borderId="0" xfId="0" applyFont="1" applyFill="1" applyBorder="1" applyAlignment="1">
      <alignment horizontal="center" vertical="center" wrapText="1"/>
    </xf>
    <xf numFmtId="0" fontId="17" fillId="2" borderId="0" xfId="0" applyFont="1" applyFill="1" applyBorder="1" applyAlignment="1">
      <alignment horizontal="center" vertical="center" wrapText="1"/>
    </xf>
    <xf numFmtId="0" fontId="8" fillId="2" borderId="0" xfId="0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horizontal="center" vertical="center" wrapText="1"/>
    </xf>
    <xf numFmtId="0" fontId="14" fillId="0" borderId="6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top" wrapText="1"/>
    </xf>
    <xf numFmtId="0" fontId="6" fillId="0" borderId="4" xfId="0" applyFont="1" applyBorder="1" applyAlignment="1">
      <alignment horizontal="center" vertical="center" wrapText="1"/>
    </xf>
    <xf numFmtId="165" fontId="12" fillId="6" borderId="4" xfId="0" applyNumberFormat="1" applyFont="1" applyFill="1" applyBorder="1" applyAlignment="1">
      <alignment horizontal="center" vertical="center" wrapText="1"/>
    </xf>
    <xf numFmtId="165" fontId="12" fillId="6" borderId="5" xfId="0" applyNumberFormat="1" applyFont="1" applyFill="1" applyBorder="1" applyAlignment="1">
      <alignment horizontal="center" vertical="center" wrapText="1"/>
    </xf>
    <xf numFmtId="165" fontId="6" fillId="0" borderId="4" xfId="0" applyNumberFormat="1" applyFont="1" applyFill="1" applyBorder="1" applyAlignment="1">
      <alignment horizontal="center" vertical="center" wrapText="1"/>
    </xf>
    <xf numFmtId="9" fontId="6" fillId="2" borderId="0" xfId="0" applyNumberFormat="1" applyFont="1" applyFill="1" applyBorder="1" applyAlignment="1">
      <alignment horizontal="center" vertical="center" wrapText="1"/>
    </xf>
    <xf numFmtId="9" fontId="5" fillId="2" borderId="0" xfId="0" applyNumberFormat="1" applyFont="1" applyFill="1" applyBorder="1" applyAlignment="1">
      <alignment horizontal="center" vertical="center" wrapText="1"/>
    </xf>
    <xf numFmtId="9" fontId="12" fillId="2" borderId="3" xfId="0" applyNumberFormat="1" applyFont="1" applyFill="1" applyBorder="1" applyAlignment="1">
      <alignment horizontal="center" vertical="center" wrapText="1"/>
    </xf>
    <xf numFmtId="9" fontId="6" fillId="3" borderId="0" xfId="0" applyNumberFormat="1" applyFont="1" applyFill="1" applyAlignment="1">
      <alignment horizontal="center" vertical="center" wrapText="1"/>
    </xf>
    <xf numFmtId="9" fontId="13" fillId="0" borderId="4" xfId="0" applyNumberFormat="1" applyFont="1" applyBorder="1" applyAlignment="1">
      <alignment horizontal="center" vertical="center" wrapText="1"/>
    </xf>
    <xf numFmtId="9" fontId="6" fillId="0" borderId="4" xfId="0" applyNumberFormat="1" applyFont="1" applyBorder="1" applyAlignment="1">
      <alignment horizontal="center" vertical="center" wrapText="1"/>
    </xf>
    <xf numFmtId="9" fontId="12" fillId="6" borderId="4" xfId="0" applyNumberFormat="1" applyFont="1" applyFill="1" applyBorder="1" applyAlignment="1">
      <alignment horizontal="center" vertical="center" wrapText="1"/>
    </xf>
    <xf numFmtId="9" fontId="6" fillId="0" borderId="4" xfId="0" applyNumberFormat="1" applyFont="1" applyFill="1" applyBorder="1" applyAlignment="1">
      <alignment horizontal="center" vertical="center" wrapText="1"/>
    </xf>
    <xf numFmtId="9" fontId="12" fillId="6" borderId="5" xfId="0" applyNumberFormat="1" applyFont="1" applyFill="1" applyBorder="1" applyAlignment="1">
      <alignment horizontal="center" vertical="center" wrapText="1"/>
    </xf>
    <xf numFmtId="9" fontId="6" fillId="0" borderId="0" xfId="0" applyNumberFormat="1" applyFont="1" applyAlignment="1">
      <alignment horizontal="center" vertical="center" wrapText="1"/>
    </xf>
    <xf numFmtId="0" fontId="6" fillId="7" borderId="1" xfId="0" applyFont="1" applyFill="1" applyBorder="1" applyAlignment="1">
      <alignment horizontal="right" vertical="center" wrapText="1"/>
    </xf>
    <xf numFmtId="0" fontId="6" fillId="7" borderId="3" xfId="0" applyFont="1" applyFill="1" applyBorder="1" applyAlignment="1">
      <alignment horizontal="center" vertical="center" wrapText="1"/>
    </xf>
    <xf numFmtId="165" fontId="6" fillId="7" borderId="2" xfId="0" applyNumberFormat="1" applyFont="1" applyFill="1" applyBorder="1" applyAlignment="1">
      <alignment horizontal="center" vertical="center" wrapText="1"/>
    </xf>
    <xf numFmtId="0" fontId="6" fillId="0" borderId="6" xfId="0" applyFont="1" applyBorder="1" applyAlignment="1">
      <alignment vertical="center" wrapText="1"/>
    </xf>
    <xf numFmtId="0" fontId="6" fillId="0" borderId="6" xfId="0" applyFont="1" applyBorder="1" applyAlignment="1">
      <alignment horizontal="center" vertical="center" wrapText="1"/>
    </xf>
    <xf numFmtId="165" fontId="6" fillId="0" borderId="6" xfId="0" applyNumberFormat="1" applyFont="1" applyBorder="1" applyAlignment="1">
      <alignment horizontal="center" vertical="center" wrapText="1"/>
    </xf>
    <xf numFmtId="165" fontId="12" fillId="8" borderId="4" xfId="0" applyNumberFormat="1" applyFont="1" applyFill="1" applyBorder="1" applyAlignment="1">
      <alignment horizontal="center" vertical="center" wrapText="1"/>
    </xf>
  </cellXfs>
  <cellStyles count="3">
    <cellStyle name="Гиперссылка" xfId="1" builtinId="8"/>
    <cellStyle name="Денежный [0]" xfId="2" builtinId="7"/>
    <cellStyle name="Обычный" xfId="0" builtinId="0"/>
  </cellStyles>
  <dxfs count="0"/>
  <tableStyles count="0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EFFFE"/>
      <rgbColor rgb="FF63B2DE"/>
      <rgbColor rgb="FFBFBFBF"/>
      <rgbColor rgb="FF3F3F3F"/>
      <rgbColor rgb="FF357CA2"/>
      <rgbColor rgb="FFE8EEF0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47"/>
  <sheetViews>
    <sheetView showGridLines="0" tabSelected="1" zoomScale="125" zoomScaleNormal="125" zoomScalePageLayoutView="125" workbookViewId="0">
      <pane ySplit="8" topLeftCell="A9" activePane="bottomLeft" state="frozen"/>
      <selection pane="bottomLeft" activeCell="D4" sqref="D4"/>
    </sheetView>
  </sheetViews>
  <sheetFormatPr baseColWidth="10" defaultRowHeight="15" x14ac:dyDescent="0.15"/>
  <cols>
    <col min="1" max="1" width="3.33203125" style="1" bestFit="1" customWidth="1"/>
    <col min="2" max="2" width="56.83203125" style="3" customWidth="1"/>
    <col min="3" max="3" width="17.1640625" style="5" customWidth="1"/>
    <col min="4" max="4" width="18.1640625" style="1" customWidth="1"/>
    <col min="5" max="5" width="13" style="31" customWidth="1"/>
    <col min="6" max="6" width="18" style="31" customWidth="1"/>
    <col min="7" max="7" width="6.33203125" style="1" hidden="1" customWidth="1"/>
    <col min="8" max="8" width="10.83203125" style="1"/>
    <col min="10" max="16384" width="10.83203125" style="1"/>
  </cols>
  <sheetData>
    <row r="1" spans="1:9" x14ac:dyDescent="0.15">
      <c r="A1" s="70" t="s">
        <v>78</v>
      </c>
      <c r="B1" s="70"/>
      <c r="C1" s="11" t="s">
        <v>79</v>
      </c>
      <c r="D1" s="12">
        <v>41333</v>
      </c>
      <c r="E1" s="21"/>
      <c r="F1" s="21"/>
      <c r="I1" s="1"/>
    </row>
    <row r="2" spans="1:9" s="5" customFormat="1" x14ac:dyDescent="0.15">
      <c r="A2" s="13"/>
      <c r="B2" s="20" t="s">
        <v>91</v>
      </c>
      <c r="C2" s="71" t="s">
        <v>92</v>
      </c>
      <c r="D2" s="72"/>
      <c r="E2" s="73"/>
      <c r="F2" s="73"/>
      <c r="G2" s="2"/>
    </row>
    <row r="3" spans="1:9" ht="16" thickBot="1" x14ac:dyDescent="0.2">
      <c r="A3" s="13"/>
      <c r="B3" s="20" t="s">
        <v>116</v>
      </c>
      <c r="C3" s="73"/>
      <c r="D3" s="73"/>
      <c r="E3" s="29"/>
      <c r="F3" s="29"/>
      <c r="I3" s="1"/>
    </row>
    <row r="4" spans="1:9" ht="16" thickBot="1" x14ac:dyDescent="0.2">
      <c r="A4" s="15"/>
      <c r="B4" s="23" t="s">
        <v>80</v>
      </c>
      <c r="C4" s="24" t="s">
        <v>18</v>
      </c>
      <c r="D4" s="25">
        <f>F13+F19+F28+F32+F36+F43</f>
        <v>253225</v>
      </c>
      <c r="E4" s="32" t="s">
        <v>18</v>
      </c>
      <c r="F4" s="27">
        <f>D4+D5+D6+D7</f>
        <v>955574.92</v>
      </c>
      <c r="I4" s="1"/>
    </row>
    <row r="5" spans="1:9" ht="16" thickBot="1" x14ac:dyDescent="0.2">
      <c r="A5" s="14"/>
      <c r="B5" s="65" t="s">
        <v>81</v>
      </c>
      <c r="C5" s="66" t="s">
        <v>18</v>
      </c>
      <c r="D5" s="27">
        <f>'РАБОТА КОТЕЛЬНАЯ'!D5</f>
        <v>9500</v>
      </c>
      <c r="E5" s="26"/>
      <c r="F5" s="26"/>
      <c r="I5" s="1"/>
    </row>
    <row r="6" spans="1:9" ht="16" thickBot="1" x14ac:dyDescent="0.2">
      <c r="A6" s="16"/>
      <c r="B6" s="65" t="s">
        <v>89</v>
      </c>
      <c r="C6" s="67" t="s">
        <v>18</v>
      </c>
      <c r="D6" s="27">
        <f>МАТЕРИАЛ!D6</f>
        <v>679049.92</v>
      </c>
      <c r="E6" s="22"/>
      <c r="F6" s="22"/>
      <c r="I6" s="1"/>
    </row>
    <row r="7" spans="1:9" s="5" customFormat="1" ht="16" thickBot="1" x14ac:dyDescent="0.2">
      <c r="A7" s="16"/>
      <c r="B7" s="65" t="s">
        <v>146</v>
      </c>
      <c r="C7" s="67" t="s">
        <v>147</v>
      </c>
      <c r="D7" s="27">
        <f>F47+'РАБОТА КОТЕЛЬНАЯ'!F32+МАТЕРИАЛ!G83</f>
        <v>13800</v>
      </c>
      <c r="E7" s="22"/>
      <c r="F7" s="22"/>
    </row>
    <row r="8" spans="1:9" x14ac:dyDescent="0.15">
      <c r="A8" s="17" t="s">
        <v>0</v>
      </c>
      <c r="B8" s="18" t="s">
        <v>1</v>
      </c>
      <c r="C8" s="17" t="s">
        <v>2</v>
      </c>
      <c r="D8" s="19" t="s">
        <v>3</v>
      </c>
      <c r="E8" s="30" t="s">
        <v>83</v>
      </c>
      <c r="F8" s="30" t="s">
        <v>84</v>
      </c>
      <c r="I8" s="1"/>
    </row>
    <row r="9" spans="1:9" x14ac:dyDescent="0.15">
      <c r="A9" s="74" t="s">
        <v>57</v>
      </c>
      <c r="B9" s="74"/>
      <c r="C9" s="74"/>
      <c r="D9" s="74"/>
      <c r="E9" s="74"/>
      <c r="F9" s="74"/>
      <c r="I9" s="1"/>
    </row>
    <row r="10" spans="1:9" x14ac:dyDescent="0.15">
      <c r="A10" s="37">
        <v>1</v>
      </c>
      <c r="B10" s="53" t="s">
        <v>5</v>
      </c>
      <c r="C10" s="43">
        <v>58.5</v>
      </c>
      <c r="D10" s="43" t="s">
        <v>4</v>
      </c>
      <c r="E10" s="57">
        <v>550</v>
      </c>
      <c r="F10" s="63">
        <f>C10*E10</f>
        <v>32175</v>
      </c>
      <c r="I10" s="1"/>
    </row>
    <row r="11" spans="1:9" s="5" customFormat="1" x14ac:dyDescent="0.15">
      <c r="A11" s="68">
        <v>2</v>
      </c>
      <c r="B11" s="53" t="s">
        <v>94</v>
      </c>
      <c r="C11" s="43">
        <v>26</v>
      </c>
      <c r="D11" s="43" t="s">
        <v>4</v>
      </c>
      <c r="E11" s="57">
        <v>400</v>
      </c>
      <c r="F11" s="63">
        <f>C11*E11</f>
        <v>10400</v>
      </c>
    </row>
    <row r="12" spans="1:9" s="5" customFormat="1" x14ac:dyDescent="0.15">
      <c r="A12" s="68">
        <v>3</v>
      </c>
      <c r="B12" s="53" t="s">
        <v>95</v>
      </c>
      <c r="C12" s="43">
        <v>100</v>
      </c>
      <c r="D12" s="43" t="s">
        <v>4</v>
      </c>
      <c r="E12" s="57">
        <v>550</v>
      </c>
      <c r="F12" s="63">
        <f>C12*E12</f>
        <v>55000</v>
      </c>
    </row>
    <row r="13" spans="1:9" x14ac:dyDescent="0.15">
      <c r="A13" s="37"/>
      <c r="B13" s="41"/>
      <c r="C13" s="37"/>
      <c r="D13" s="45"/>
      <c r="E13" s="56" t="s">
        <v>18</v>
      </c>
      <c r="F13" s="64">
        <f>SUM(F10:F12)</f>
        <v>97575</v>
      </c>
      <c r="I13" s="1"/>
    </row>
    <row r="14" spans="1:9" ht="15" customHeight="1" x14ac:dyDescent="0.15">
      <c r="A14" s="69" t="s">
        <v>6</v>
      </c>
      <c r="B14" s="69"/>
      <c r="C14" s="69"/>
      <c r="D14" s="69"/>
      <c r="E14" s="69"/>
      <c r="F14" s="69"/>
      <c r="I14" s="1"/>
    </row>
    <row r="15" spans="1:9" x14ac:dyDescent="0.15">
      <c r="A15" s="37">
        <v>1</v>
      </c>
      <c r="B15" s="41" t="s">
        <v>7</v>
      </c>
      <c r="C15" s="37">
        <v>200</v>
      </c>
      <c r="D15" s="37" t="s">
        <v>27</v>
      </c>
      <c r="E15" s="39">
        <v>200</v>
      </c>
      <c r="F15" s="44">
        <f>C15*E15</f>
        <v>40000</v>
      </c>
      <c r="I15" s="1"/>
    </row>
    <row r="16" spans="1:9" x14ac:dyDescent="0.15">
      <c r="A16" s="37">
        <v>2</v>
      </c>
      <c r="B16" s="41" t="s">
        <v>8</v>
      </c>
      <c r="C16" s="37">
        <v>4</v>
      </c>
      <c r="D16" s="37" t="s">
        <v>10</v>
      </c>
      <c r="E16" s="39">
        <v>1500</v>
      </c>
      <c r="F16" s="39">
        <f>C16*E16</f>
        <v>6000</v>
      </c>
      <c r="I16" s="1"/>
    </row>
    <row r="17" spans="1:9" x14ac:dyDescent="0.15">
      <c r="A17" s="68">
        <v>3</v>
      </c>
      <c r="B17" s="46" t="s">
        <v>9</v>
      </c>
      <c r="C17" s="37">
        <v>3</v>
      </c>
      <c r="D17" s="37" t="s">
        <v>10</v>
      </c>
      <c r="E17" s="39">
        <v>1500</v>
      </c>
      <c r="F17" s="39">
        <f>C17*E17</f>
        <v>4500</v>
      </c>
      <c r="I17" s="1"/>
    </row>
    <row r="18" spans="1:9" x14ac:dyDescent="0.15">
      <c r="A18" s="68">
        <v>4</v>
      </c>
      <c r="B18" s="41" t="s">
        <v>11</v>
      </c>
      <c r="C18" s="37">
        <v>3</v>
      </c>
      <c r="D18" s="43" t="s">
        <v>12</v>
      </c>
      <c r="E18" s="57">
        <v>500</v>
      </c>
      <c r="F18" s="57">
        <f>C18*E18</f>
        <v>1500</v>
      </c>
      <c r="I18" s="1"/>
    </row>
    <row r="19" spans="1:9" x14ac:dyDescent="0.15">
      <c r="A19" s="37"/>
      <c r="B19" s="41"/>
      <c r="C19" s="37"/>
      <c r="D19" s="37"/>
      <c r="E19" s="56" t="s">
        <v>18</v>
      </c>
      <c r="F19" s="56">
        <f>SUM(F15:F18)</f>
        <v>52000</v>
      </c>
      <c r="I19" s="1"/>
    </row>
    <row r="20" spans="1:9" ht="15" customHeight="1" x14ac:dyDescent="0.15">
      <c r="A20" s="69" t="s">
        <v>13</v>
      </c>
      <c r="B20" s="69"/>
      <c r="C20" s="69"/>
      <c r="D20" s="69"/>
      <c r="E20" s="69"/>
      <c r="F20" s="69"/>
      <c r="I20" s="1"/>
    </row>
    <row r="21" spans="1:9" x14ac:dyDescent="0.15">
      <c r="A21" s="37">
        <v>1</v>
      </c>
      <c r="B21" s="41" t="s">
        <v>14</v>
      </c>
      <c r="C21" s="37">
        <v>11</v>
      </c>
      <c r="D21" s="37" t="s">
        <v>10</v>
      </c>
      <c r="E21" s="39">
        <v>500</v>
      </c>
      <c r="F21" s="39">
        <f t="shared" ref="F21:F27" si="0">C21*E21</f>
        <v>5500</v>
      </c>
      <c r="I21" s="1"/>
    </row>
    <row r="22" spans="1:9" s="6" customFormat="1" x14ac:dyDescent="0.15">
      <c r="A22" s="47">
        <v>2</v>
      </c>
      <c r="B22" s="48" t="s">
        <v>93</v>
      </c>
      <c r="C22" s="47">
        <v>4</v>
      </c>
      <c r="D22" s="47" t="s">
        <v>10</v>
      </c>
      <c r="E22" s="49">
        <v>500</v>
      </c>
      <c r="F22" s="50">
        <f t="shared" si="0"/>
        <v>2000</v>
      </c>
    </row>
    <row r="23" spans="1:9" x14ac:dyDescent="0.15">
      <c r="A23" s="37">
        <v>3</v>
      </c>
      <c r="B23" s="41" t="s">
        <v>15</v>
      </c>
      <c r="C23" s="37">
        <v>3</v>
      </c>
      <c r="D23" s="37" t="s">
        <v>10</v>
      </c>
      <c r="E23" s="39">
        <v>1500</v>
      </c>
      <c r="F23" s="39">
        <f t="shared" si="0"/>
        <v>4500</v>
      </c>
      <c r="I23" s="1"/>
    </row>
    <row r="24" spans="1:9" x14ac:dyDescent="0.15">
      <c r="A24" s="47">
        <v>4</v>
      </c>
      <c r="B24" s="41" t="s">
        <v>16</v>
      </c>
      <c r="C24" s="37">
        <v>18</v>
      </c>
      <c r="D24" s="37" t="s">
        <v>10</v>
      </c>
      <c r="E24" s="39">
        <v>300</v>
      </c>
      <c r="F24" s="39">
        <f t="shared" si="0"/>
        <v>5400</v>
      </c>
      <c r="I24" s="1"/>
    </row>
    <row r="25" spans="1:9" ht="30" x14ac:dyDescent="0.15">
      <c r="A25" s="37">
        <v>5</v>
      </c>
      <c r="B25" s="41" t="s">
        <v>17</v>
      </c>
      <c r="C25" s="37">
        <v>100</v>
      </c>
      <c r="D25" s="51" t="s">
        <v>27</v>
      </c>
      <c r="E25" s="39">
        <v>20</v>
      </c>
      <c r="F25" s="39">
        <f t="shared" si="0"/>
        <v>2000</v>
      </c>
      <c r="I25" s="1"/>
    </row>
    <row r="26" spans="1:9" x14ac:dyDescent="0.15">
      <c r="A26" s="47">
        <v>6</v>
      </c>
      <c r="B26" s="41" t="s">
        <v>19</v>
      </c>
      <c r="C26" s="37">
        <v>16.5</v>
      </c>
      <c r="D26" s="51" t="s">
        <v>27</v>
      </c>
      <c r="E26" s="39">
        <v>100</v>
      </c>
      <c r="F26" s="39">
        <f t="shared" si="0"/>
        <v>1650</v>
      </c>
      <c r="I26" s="1"/>
    </row>
    <row r="27" spans="1:9" s="6" customFormat="1" x14ac:dyDescent="0.15">
      <c r="A27" s="37">
        <v>7</v>
      </c>
      <c r="B27" s="48" t="s">
        <v>20</v>
      </c>
      <c r="C27" s="47">
        <v>0</v>
      </c>
      <c r="D27" s="58" t="s">
        <v>27</v>
      </c>
      <c r="E27" s="59">
        <v>200</v>
      </c>
      <c r="F27" s="59">
        <f t="shared" si="0"/>
        <v>0</v>
      </c>
    </row>
    <row r="28" spans="1:9" x14ac:dyDescent="0.15">
      <c r="A28" s="37"/>
      <c r="B28" s="41"/>
      <c r="C28" s="37"/>
      <c r="D28" s="37"/>
      <c r="E28" s="56" t="s">
        <v>18</v>
      </c>
      <c r="F28" s="56">
        <f>SUM(F21:F27)</f>
        <v>21050</v>
      </c>
      <c r="I28" s="1"/>
    </row>
    <row r="29" spans="1:9" ht="15" customHeight="1" x14ac:dyDescent="0.15">
      <c r="A29" s="69" t="s">
        <v>21</v>
      </c>
      <c r="B29" s="69"/>
      <c r="C29" s="69"/>
      <c r="D29" s="69"/>
      <c r="E29" s="69"/>
      <c r="F29" s="69"/>
      <c r="I29" s="1"/>
    </row>
    <row r="30" spans="1:9" x14ac:dyDescent="0.15">
      <c r="A30" s="37">
        <v>1</v>
      </c>
      <c r="B30" s="41" t="s">
        <v>22</v>
      </c>
      <c r="C30" s="37">
        <v>2</v>
      </c>
      <c r="D30" s="37" t="s">
        <v>10</v>
      </c>
      <c r="E30" s="39">
        <v>2000</v>
      </c>
      <c r="F30" s="39">
        <f>C30*E30</f>
        <v>4000</v>
      </c>
      <c r="I30" s="1"/>
    </row>
    <row r="31" spans="1:9" x14ac:dyDescent="0.15">
      <c r="A31" s="37">
        <v>2</v>
      </c>
      <c r="B31" s="52" t="s">
        <v>23</v>
      </c>
      <c r="C31" s="37">
        <v>0</v>
      </c>
      <c r="D31" s="37" t="s">
        <v>10</v>
      </c>
      <c r="E31" s="39">
        <v>2000</v>
      </c>
      <c r="F31" s="39">
        <f>C31*E31</f>
        <v>0</v>
      </c>
      <c r="I31" s="1"/>
    </row>
    <row r="32" spans="1:9" x14ac:dyDescent="0.15">
      <c r="A32" s="37"/>
      <c r="B32" s="41"/>
      <c r="C32" s="37"/>
      <c r="D32" s="37"/>
      <c r="E32" s="101" t="s">
        <v>18</v>
      </c>
      <c r="F32" s="101">
        <f>SUM(F30:F31)</f>
        <v>4000</v>
      </c>
      <c r="I32" s="1"/>
    </row>
    <row r="33" spans="1:9" ht="15" customHeight="1" x14ac:dyDescent="0.15">
      <c r="A33" s="69" t="s">
        <v>24</v>
      </c>
      <c r="B33" s="69"/>
      <c r="C33" s="69"/>
      <c r="D33" s="69"/>
      <c r="E33" s="69"/>
      <c r="F33" s="69"/>
      <c r="I33" s="1"/>
    </row>
    <row r="34" spans="1:9" x14ac:dyDescent="0.15">
      <c r="A34" s="37">
        <v>1</v>
      </c>
      <c r="B34" s="41" t="s">
        <v>25</v>
      </c>
      <c r="C34" s="37">
        <v>126</v>
      </c>
      <c r="D34" s="37" t="s">
        <v>4</v>
      </c>
      <c r="E34" s="39">
        <v>600</v>
      </c>
      <c r="F34" s="39">
        <f>C34*E34</f>
        <v>75600</v>
      </c>
      <c r="I34" s="1"/>
    </row>
    <row r="35" spans="1:9" x14ac:dyDescent="0.15">
      <c r="A35" s="37">
        <v>2</v>
      </c>
      <c r="B35" s="41" t="s">
        <v>26</v>
      </c>
      <c r="C35" s="37">
        <v>0</v>
      </c>
      <c r="D35" s="43" t="s">
        <v>4</v>
      </c>
      <c r="E35" s="57">
        <v>650</v>
      </c>
      <c r="F35" s="57">
        <f>C35*E35</f>
        <v>0</v>
      </c>
      <c r="I35" s="1"/>
    </row>
    <row r="36" spans="1:9" x14ac:dyDescent="0.15">
      <c r="A36" s="37"/>
      <c r="B36" s="41"/>
      <c r="C36" s="37"/>
      <c r="D36" s="37"/>
      <c r="E36" s="56" t="s">
        <v>18</v>
      </c>
      <c r="F36" s="56">
        <f>SUM(F34:F35)</f>
        <v>75600</v>
      </c>
      <c r="I36" s="1"/>
    </row>
    <row r="37" spans="1:9" ht="15" customHeight="1" x14ac:dyDescent="0.15">
      <c r="A37" s="69" t="s">
        <v>28</v>
      </c>
      <c r="B37" s="69"/>
      <c r="C37" s="69"/>
      <c r="D37" s="69"/>
      <c r="E37" s="69"/>
      <c r="F37" s="69"/>
      <c r="I37" s="1"/>
    </row>
    <row r="38" spans="1:9" x14ac:dyDescent="0.15">
      <c r="A38" s="37">
        <v>1</v>
      </c>
      <c r="B38" s="41" t="s">
        <v>29</v>
      </c>
      <c r="C38" s="37">
        <v>3</v>
      </c>
      <c r="D38" s="37" t="s">
        <v>10</v>
      </c>
      <c r="E38" s="39">
        <v>1000</v>
      </c>
      <c r="F38" s="39">
        <f>E38*C38</f>
        <v>3000</v>
      </c>
      <c r="I38" s="1"/>
    </row>
    <row r="39" spans="1:9" x14ac:dyDescent="0.15">
      <c r="A39" s="37">
        <v>2</v>
      </c>
      <c r="B39" s="52" t="s">
        <v>30</v>
      </c>
      <c r="C39" s="37">
        <v>0</v>
      </c>
      <c r="D39" s="37" t="s">
        <v>10</v>
      </c>
      <c r="E39" s="39">
        <v>2000</v>
      </c>
      <c r="F39" s="39">
        <f>E39*C39</f>
        <v>0</v>
      </c>
      <c r="I39" s="1"/>
    </row>
    <row r="40" spans="1:9" x14ac:dyDescent="0.15">
      <c r="A40" s="37">
        <v>3</v>
      </c>
      <c r="B40" s="41" t="s">
        <v>31</v>
      </c>
      <c r="C40" s="37">
        <v>0</v>
      </c>
      <c r="D40" s="37" t="s">
        <v>27</v>
      </c>
      <c r="E40" s="39">
        <v>0</v>
      </c>
      <c r="F40" s="39">
        <f>E40*C40</f>
        <v>0</v>
      </c>
      <c r="I40" s="1"/>
    </row>
    <row r="41" spans="1:9" x14ac:dyDescent="0.15">
      <c r="A41" s="37">
        <v>4</v>
      </c>
      <c r="B41" s="41" t="s">
        <v>32</v>
      </c>
      <c r="C41" s="37">
        <v>0</v>
      </c>
      <c r="D41" s="37" t="s">
        <v>34</v>
      </c>
      <c r="E41" s="39">
        <v>50</v>
      </c>
      <c r="F41" s="39">
        <f>E41*C41</f>
        <v>0</v>
      </c>
      <c r="I41" s="1"/>
    </row>
    <row r="42" spans="1:9" ht="16" x14ac:dyDescent="0.15">
      <c r="A42" s="37">
        <v>5</v>
      </c>
      <c r="B42" s="41" t="s">
        <v>33</v>
      </c>
      <c r="C42" s="37">
        <v>0</v>
      </c>
      <c r="D42" s="60" t="s">
        <v>34</v>
      </c>
      <c r="E42" s="57">
        <v>100</v>
      </c>
      <c r="F42" s="57">
        <f>E42*C42</f>
        <v>0</v>
      </c>
      <c r="I42" s="1"/>
    </row>
    <row r="43" spans="1:9" x14ac:dyDescent="0.15">
      <c r="A43" s="37"/>
      <c r="B43" s="41"/>
      <c r="C43" s="37"/>
      <c r="D43" s="37"/>
      <c r="E43" s="56" t="s">
        <v>35</v>
      </c>
      <c r="F43" s="56">
        <f>SUM(F38:F42)</f>
        <v>3000</v>
      </c>
      <c r="I43" s="1"/>
    </row>
    <row r="44" spans="1:9" ht="15" customHeight="1" x14ac:dyDescent="0.15">
      <c r="A44" s="69" t="s">
        <v>51</v>
      </c>
      <c r="B44" s="69"/>
      <c r="C44" s="69"/>
      <c r="D44" s="69"/>
      <c r="E44" s="69"/>
      <c r="F44" s="69"/>
    </row>
    <row r="45" spans="1:9" x14ac:dyDescent="0.15">
      <c r="A45" s="37">
        <v>1</v>
      </c>
      <c r="B45" s="42" t="s">
        <v>52</v>
      </c>
      <c r="C45" s="37">
        <v>0</v>
      </c>
      <c r="D45" s="37" t="s">
        <v>54</v>
      </c>
      <c r="E45" s="39">
        <v>400</v>
      </c>
      <c r="F45" s="39">
        <f>E45*C45</f>
        <v>0</v>
      </c>
    </row>
    <row r="46" spans="1:9" x14ac:dyDescent="0.15">
      <c r="A46" s="43">
        <v>2</v>
      </c>
      <c r="B46" s="61" t="s">
        <v>53</v>
      </c>
      <c r="C46" s="43">
        <v>15</v>
      </c>
      <c r="D46" s="43" t="s">
        <v>54</v>
      </c>
      <c r="E46" s="57">
        <v>600</v>
      </c>
      <c r="F46" s="57">
        <f>E46*C46</f>
        <v>9000</v>
      </c>
    </row>
    <row r="47" spans="1:9" x14ac:dyDescent="0.15">
      <c r="A47" s="37"/>
      <c r="B47" s="41"/>
      <c r="C47" s="37"/>
      <c r="D47" s="37"/>
      <c r="E47" s="62" t="s">
        <v>18</v>
      </c>
      <c r="F47" s="62">
        <f>SUM(F45:F46)</f>
        <v>9000</v>
      </c>
    </row>
  </sheetData>
  <mergeCells count="11">
    <mergeCell ref="A1:B1"/>
    <mergeCell ref="C2:D2"/>
    <mergeCell ref="E2:F2"/>
    <mergeCell ref="C3:D3"/>
    <mergeCell ref="A9:F9"/>
    <mergeCell ref="A14:F14"/>
    <mergeCell ref="A44:F44"/>
    <mergeCell ref="A37:F37"/>
    <mergeCell ref="A33:F33"/>
    <mergeCell ref="A29:F29"/>
    <mergeCell ref="A20:F20"/>
  </mergeCells>
  <phoneticPr fontId="1" type="noConversion"/>
  <pageMargins left="0.25" right="0.25" top="0.75000000000000011" bottom="0.75000000000000011" header="0.30000000000000004" footer="0.30000000000000004"/>
  <pageSetup paperSize="9" orientation="landscape" horizontalDpi="0" verticalDpi="0"/>
  <headerFooter>
    <oddHeader xml:space="preserve">&amp;L&amp;"Helvetica,полужирный"&amp;20&amp;K05-045Где Ремонта Нет!&amp;Cwww.GdeRemonta.Net_x000D_4261920@mail.ru &amp;R197374, Россия, г. Санкт-Петербург, _x000D_ул. Планерная, д. 15, лит. Б. </oddHeader>
    <oddFooter>&amp;C&amp;20&amp;K05-048+7 (812) 426-19-20</oddFooter>
  </headerFooter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showGridLines="0" zoomScale="125" zoomScaleNormal="125" zoomScalePageLayoutView="125" workbookViewId="0">
      <pane ySplit="8" topLeftCell="A17" activePane="bottomLeft" state="frozen"/>
      <selection pane="bottomLeft" activeCell="D5" sqref="D5"/>
    </sheetView>
  </sheetViews>
  <sheetFormatPr baseColWidth="10" defaultRowHeight="15" x14ac:dyDescent="0.15"/>
  <cols>
    <col min="1" max="1" width="3.5" style="1" customWidth="1"/>
    <col min="2" max="2" width="59.6640625" style="9" customWidth="1"/>
    <col min="3" max="3" width="16" style="1" customWidth="1"/>
    <col min="4" max="4" width="15.33203125" style="1" customWidth="1"/>
    <col min="5" max="5" width="15" style="31" customWidth="1"/>
    <col min="6" max="6" width="13.5" style="31" customWidth="1"/>
    <col min="7" max="7" width="6.6640625" style="1" customWidth="1"/>
    <col min="8" max="8" width="10.83203125" style="1"/>
    <col min="9" max="9" width="10.83203125" style="10"/>
    <col min="10" max="16384" width="10.83203125" style="1"/>
  </cols>
  <sheetData>
    <row r="1" spans="1:9" x14ac:dyDescent="0.15">
      <c r="A1" s="70" t="s">
        <v>78</v>
      </c>
      <c r="B1" s="70"/>
      <c r="C1" s="11" t="s">
        <v>79</v>
      </c>
      <c r="D1" s="12">
        <f>'РАБОТА ТЕПЛЫЙ ПОЛ'!D1</f>
        <v>41333</v>
      </c>
      <c r="E1" s="21"/>
      <c r="F1" s="21"/>
      <c r="I1" s="1"/>
    </row>
    <row r="2" spans="1:9" x14ac:dyDescent="0.15">
      <c r="A2" s="13"/>
      <c r="B2" s="20" t="str">
        <f>'РАБОТА ТЕПЛЫЙ ПОЛ'!B2</f>
        <v>Кирилл Микулич</v>
      </c>
      <c r="C2" s="75" t="str">
        <f>'РАБОТА ТЕПЛЫЙ ПОЛ'!C2:D2</f>
        <v>7(921)319-87-95</v>
      </c>
      <c r="D2" s="76"/>
      <c r="E2" s="73"/>
      <c r="F2" s="73"/>
      <c r="G2" s="2"/>
      <c r="I2" s="1"/>
    </row>
    <row r="3" spans="1:9" ht="16" thickBot="1" x14ac:dyDescent="0.2">
      <c r="A3" s="13"/>
      <c r="B3" s="20" t="str">
        <f>'РАБОТА ТЕПЛЫЙ ПОЛ'!B3</f>
        <v>д.Сярьги</v>
      </c>
      <c r="C3" s="73"/>
      <c r="D3" s="73"/>
      <c r="E3" s="29"/>
      <c r="F3" s="29"/>
      <c r="I3" s="1"/>
    </row>
    <row r="4" spans="1:9" ht="16" thickBot="1" x14ac:dyDescent="0.2">
      <c r="A4" s="15"/>
      <c r="B4" s="65" t="s">
        <v>80</v>
      </c>
      <c r="C4" s="67" t="s">
        <v>18</v>
      </c>
      <c r="D4" s="27">
        <f>'РАБОТА ТЕПЛЫЙ ПОЛ'!D4</f>
        <v>253225</v>
      </c>
      <c r="E4" s="32" t="s">
        <v>18</v>
      </c>
      <c r="F4" s="27">
        <f>'РАБОТА ТЕПЛЫЙ ПОЛ'!F4</f>
        <v>955574.92</v>
      </c>
      <c r="I4" s="1"/>
    </row>
    <row r="5" spans="1:9" ht="16" thickBot="1" x14ac:dyDescent="0.2">
      <c r="A5" s="14"/>
      <c r="B5" s="23" t="s">
        <v>81</v>
      </c>
      <c r="C5" s="28" t="s">
        <v>18</v>
      </c>
      <c r="D5" s="25">
        <f>F12+F21+F28</f>
        <v>9500</v>
      </c>
      <c r="E5" s="26"/>
      <c r="F5" s="26"/>
      <c r="I5" s="1"/>
    </row>
    <row r="6" spans="1:9" ht="16" thickBot="1" x14ac:dyDescent="0.2">
      <c r="A6" s="16"/>
      <c r="B6" s="65" t="s">
        <v>89</v>
      </c>
      <c r="C6" s="67" t="s">
        <v>18</v>
      </c>
      <c r="D6" s="27">
        <f>'РАБОТА ТЕПЛЫЙ ПОЛ'!D6</f>
        <v>679049.92</v>
      </c>
      <c r="E6" s="22"/>
      <c r="F6" s="22"/>
      <c r="I6" s="1"/>
    </row>
    <row r="7" spans="1:9" s="5" customFormat="1" ht="16" thickBot="1" x14ac:dyDescent="0.2">
      <c r="A7" s="16"/>
      <c r="B7" s="65" t="s">
        <v>148</v>
      </c>
      <c r="C7" s="67" t="s">
        <v>18</v>
      </c>
      <c r="D7" s="27">
        <f>'РАБОТА ТЕПЛЫЙ ПОЛ'!D7</f>
        <v>13800</v>
      </c>
      <c r="E7" s="22"/>
      <c r="F7" s="22"/>
    </row>
    <row r="8" spans="1:9" x14ac:dyDescent="0.15">
      <c r="A8" s="17" t="s">
        <v>0</v>
      </c>
      <c r="B8" s="18" t="s">
        <v>1</v>
      </c>
      <c r="C8" s="17" t="s">
        <v>2</v>
      </c>
      <c r="D8" s="19" t="s">
        <v>3</v>
      </c>
      <c r="E8" s="30" t="s">
        <v>83</v>
      </c>
      <c r="F8" s="30" t="s">
        <v>84</v>
      </c>
      <c r="I8" s="1"/>
    </row>
    <row r="9" spans="1:9" x14ac:dyDescent="0.15">
      <c r="A9" s="74" t="s">
        <v>36</v>
      </c>
      <c r="B9" s="74"/>
      <c r="C9" s="74"/>
      <c r="D9" s="74"/>
      <c r="E9" s="74"/>
      <c r="F9" s="74"/>
      <c r="I9" s="1"/>
    </row>
    <row r="10" spans="1:9" x14ac:dyDescent="0.15">
      <c r="A10" s="37">
        <v>1</v>
      </c>
      <c r="B10" s="42" t="s">
        <v>37</v>
      </c>
      <c r="C10" s="37">
        <v>1</v>
      </c>
      <c r="D10" s="37" t="s">
        <v>10</v>
      </c>
      <c r="E10" s="39">
        <v>2000</v>
      </c>
      <c r="F10" s="39">
        <f>C10*E10</f>
        <v>2000</v>
      </c>
      <c r="I10" s="1"/>
    </row>
    <row r="11" spans="1:9" x14ac:dyDescent="0.15">
      <c r="A11" s="37">
        <v>2</v>
      </c>
      <c r="B11" s="42" t="s">
        <v>38</v>
      </c>
      <c r="C11" s="37">
        <v>1</v>
      </c>
      <c r="D11" s="37" t="s">
        <v>10</v>
      </c>
      <c r="E11" s="39">
        <v>4000</v>
      </c>
      <c r="F11" s="39">
        <f>E11*C11</f>
        <v>4000</v>
      </c>
      <c r="I11" s="1"/>
    </row>
    <row r="12" spans="1:9" x14ac:dyDescent="0.15">
      <c r="A12" s="37"/>
      <c r="B12" s="42"/>
      <c r="C12" s="37"/>
      <c r="D12" s="45"/>
      <c r="E12" s="56" t="s">
        <v>18</v>
      </c>
      <c r="F12" s="56">
        <f>SUM(F10)</f>
        <v>2000</v>
      </c>
      <c r="I12" s="1"/>
    </row>
    <row r="13" spans="1:9" x14ac:dyDescent="0.15">
      <c r="A13" s="69" t="s">
        <v>39</v>
      </c>
      <c r="B13" s="69"/>
      <c r="C13" s="69"/>
      <c r="D13" s="69"/>
      <c r="E13" s="69"/>
      <c r="F13" s="69"/>
      <c r="I13" s="1"/>
    </row>
    <row r="14" spans="1:9" x14ac:dyDescent="0.15">
      <c r="A14" s="37">
        <v>1</v>
      </c>
      <c r="B14" s="54" t="s">
        <v>40</v>
      </c>
      <c r="C14" s="37">
        <v>1</v>
      </c>
      <c r="D14" s="37" t="s">
        <v>10</v>
      </c>
      <c r="E14" s="39">
        <v>4000</v>
      </c>
      <c r="F14" s="39">
        <f>E14*C14</f>
        <v>4000</v>
      </c>
      <c r="I14" s="1"/>
    </row>
    <row r="15" spans="1:9" x14ac:dyDescent="0.15">
      <c r="A15" s="37">
        <v>2</v>
      </c>
      <c r="B15" s="54" t="s">
        <v>41</v>
      </c>
      <c r="C15" s="37">
        <v>0</v>
      </c>
      <c r="D15" s="37" t="s">
        <v>10</v>
      </c>
      <c r="E15" s="39">
        <v>4000</v>
      </c>
      <c r="F15" s="39">
        <f>E15*C15</f>
        <v>0</v>
      </c>
      <c r="I15" s="1"/>
    </row>
    <row r="16" spans="1:9" x14ac:dyDescent="0.15">
      <c r="A16" s="37"/>
      <c r="B16" s="42"/>
      <c r="C16" s="37"/>
      <c r="D16" s="37"/>
      <c r="E16" s="56" t="s">
        <v>18</v>
      </c>
      <c r="F16" s="56">
        <f>SUM(F14)</f>
        <v>4000</v>
      </c>
      <c r="I16" s="1"/>
    </row>
    <row r="17" spans="1:9" x14ac:dyDescent="0.15">
      <c r="A17" s="69" t="s">
        <v>42</v>
      </c>
      <c r="B17" s="69"/>
      <c r="C17" s="69"/>
      <c r="D17" s="69"/>
      <c r="E17" s="69"/>
      <c r="F17" s="69"/>
      <c r="I17" s="1"/>
    </row>
    <row r="18" spans="1:9" x14ac:dyDescent="0.15">
      <c r="A18" s="37">
        <v>1</v>
      </c>
      <c r="B18" s="42" t="s">
        <v>43</v>
      </c>
      <c r="C18" s="37">
        <v>1</v>
      </c>
      <c r="D18" s="37" t="s">
        <v>10</v>
      </c>
      <c r="E18" s="39">
        <v>500</v>
      </c>
      <c r="F18" s="39">
        <f>E18*C18</f>
        <v>500</v>
      </c>
      <c r="I18" s="1"/>
    </row>
    <row r="19" spans="1:9" x14ac:dyDescent="0.15">
      <c r="A19" s="37">
        <v>2</v>
      </c>
      <c r="B19" s="42" t="s">
        <v>44</v>
      </c>
      <c r="C19" s="37">
        <v>1</v>
      </c>
      <c r="D19" s="37" t="s">
        <v>10</v>
      </c>
      <c r="E19" s="39">
        <v>1500</v>
      </c>
      <c r="F19" s="39">
        <f>E19*C19</f>
        <v>1500</v>
      </c>
      <c r="I19" s="1"/>
    </row>
    <row r="20" spans="1:9" s="6" customFormat="1" x14ac:dyDescent="0.15">
      <c r="A20" s="37">
        <v>3</v>
      </c>
      <c r="B20" s="54" t="s">
        <v>45</v>
      </c>
      <c r="C20" s="47">
        <v>0</v>
      </c>
      <c r="D20" s="47" t="s">
        <v>10</v>
      </c>
      <c r="E20" s="49">
        <v>1500</v>
      </c>
      <c r="F20" s="39">
        <f>E20*C20</f>
        <v>0</v>
      </c>
    </row>
    <row r="21" spans="1:9" x14ac:dyDescent="0.15">
      <c r="A21" s="37"/>
      <c r="B21" s="42"/>
      <c r="C21" s="37"/>
      <c r="D21" s="37"/>
      <c r="E21" s="56" t="s">
        <v>18</v>
      </c>
      <c r="F21" s="56">
        <f>SUM(F18:F20)</f>
        <v>2000</v>
      </c>
      <c r="I21" s="1"/>
    </row>
    <row r="22" spans="1:9" x14ac:dyDescent="0.15">
      <c r="A22" s="69" t="s">
        <v>46</v>
      </c>
      <c r="B22" s="69"/>
      <c r="C22" s="69"/>
      <c r="D22" s="69"/>
      <c r="E22" s="69"/>
      <c r="F22" s="69"/>
      <c r="I22" s="1"/>
    </row>
    <row r="23" spans="1:9" x14ac:dyDescent="0.15">
      <c r="A23" s="37">
        <v>1</v>
      </c>
      <c r="B23" s="52" t="s">
        <v>47</v>
      </c>
      <c r="C23" s="37">
        <v>2</v>
      </c>
      <c r="D23" s="51" t="s">
        <v>55</v>
      </c>
      <c r="E23" s="39">
        <v>1000</v>
      </c>
      <c r="F23" s="39">
        <f>E23*C23</f>
        <v>2000</v>
      </c>
      <c r="I23" s="1"/>
    </row>
    <row r="24" spans="1:9" x14ac:dyDescent="0.15">
      <c r="A24" s="37">
        <v>2</v>
      </c>
      <c r="B24" s="42" t="s">
        <v>48</v>
      </c>
      <c r="C24" s="37">
        <v>5</v>
      </c>
      <c r="D24" s="51" t="s">
        <v>10</v>
      </c>
      <c r="E24" s="39">
        <v>200</v>
      </c>
      <c r="F24" s="39">
        <f t="shared" ref="F24:F27" si="0">E24*C24</f>
        <v>1000</v>
      </c>
      <c r="I24" s="1"/>
    </row>
    <row r="25" spans="1:9" s="6" customFormat="1" x14ac:dyDescent="0.15">
      <c r="A25" s="37">
        <v>3</v>
      </c>
      <c r="B25" s="55" t="s">
        <v>49</v>
      </c>
      <c r="C25" s="47">
        <v>0</v>
      </c>
      <c r="D25" s="47" t="s">
        <v>27</v>
      </c>
      <c r="E25" s="49">
        <v>100</v>
      </c>
      <c r="F25" s="39">
        <f t="shared" si="0"/>
        <v>0</v>
      </c>
    </row>
    <row r="26" spans="1:9" x14ac:dyDescent="0.15">
      <c r="A26" s="37">
        <v>4</v>
      </c>
      <c r="B26" s="42" t="s">
        <v>50</v>
      </c>
      <c r="C26" s="37">
        <v>10</v>
      </c>
      <c r="D26" s="37" t="s">
        <v>27</v>
      </c>
      <c r="E26" s="39">
        <v>200</v>
      </c>
      <c r="F26" s="39">
        <f t="shared" si="0"/>
        <v>2000</v>
      </c>
      <c r="I26" s="1"/>
    </row>
    <row r="27" spans="1:9" x14ac:dyDescent="0.15">
      <c r="A27" s="37">
        <v>5</v>
      </c>
      <c r="B27" s="42" t="s">
        <v>11</v>
      </c>
      <c r="C27" s="37">
        <v>1</v>
      </c>
      <c r="D27" s="37" t="s">
        <v>56</v>
      </c>
      <c r="E27" s="39">
        <v>500</v>
      </c>
      <c r="F27" s="39">
        <f t="shared" si="0"/>
        <v>500</v>
      </c>
      <c r="I27" s="1"/>
    </row>
    <row r="28" spans="1:9" x14ac:dyDescent="0.15">
      <c r="A28" s="37"/>
      <c r="B28" s="42"/>
      <c r="C28" s="37"/>
      <c r="D28" s="37"/>
      <c r="E28" s="56" t="s">
        <v>18</v>
      </c>
      <c r="F28" s="56">
        <f>SUM(F23:F27)</f>
        <v>5500</v>
      </c>
      <c r="I28" s="1"/>
    </row>
    <row r="29" spans="1:9" x14ac:dyDescent="0.15">
      <c r="A29" s="69" t="s">
        <v>51</v>
      </c>
      <c r="B29" s="69"/>
      <c r="C29" s="69"/>
      <c r="D29" s="69"/>
      <c r="E29" s="69"/>
      <c r="F29" s="69"/>
      <c r="I29" s="1"/>
    </row>
    <row r="30" spans="1:9" x14ac:dyDescent="0.15">
      <c r="A30" s="37">
        <v>1</v>
      </c>
      <c r="B30" s="42" t="s">
        <v>52</v>
      </c>
      <c r="C30" s="37">
        <v>0</v>
      </c>
      <c r="D30" s="37" t="s">
        <v>54</v>
      </c>
      <c r="E30" s="39">
        <v>400</v>
      </c>
      <c r="F30" s="39">
        <f>E30*C30</f>
        <v>0</v>
      </c>
      <c r="I30" s="1"/>
    </row>
    <row r="31" spans="1:9" x14ac:dyDescent="0.15">
      <c r="A31" s="37">
        <v>2</v>
      </c>
      <c r="B31" s="42" t="s">
        <v>53</v>
      </c>
      <c r="C31" s="37">
        <v>5</v>
      </c>
      <c r="D31" s="37" t="s">
        <v>54</v>
      </c>
      <c r="E31" s="39">
        <v>600</v>
      </c>
      <c r="F31" s="39">
        <f>E31*C31</f>
        <v>3000</v>
      </c>
      <c r="I31" s="1"/>
    </row>
    <row r="32" spans="1:9" x14ac:dyDescent="0.15">
      <c r="A32" s="37"/>
      <c r="B32" s="37"/>
      <c r="C32" s="37"/>
      <c r="D32" s="37"/>
      <c r="E32" s="56" t="s">
        <v>18</v>
      </c>
      <c r="F32" s="56">
        <f>SUM(F30:F31)</f>
        <v>3000</v>
      </c>
      <c r="I32" s="1"/>
    </row>
    <row r="33" spans="1:9" x14ac:dyDescent="0.15">
      <c r="I33" s="1"/>
    </row>
    <row r="34" spans="1:9" x14ac:dyDescent="0.15">
      <c r="E34" s="33"/>
      <c r="F34" s="33"/>
      <c r="I34" s="1"/>
    </row>
    <row r="35" spans="1:9" x14ac:dyDescent="0.15">
      <c r="A35" s="4"/>
      <c r="I35" s="1"/>
    </row>
    <row r="36" spans="1:9" x14ac:dyDescent="0.15">
      <c r="I36" s="1"/>
    </row>
    <row r="37" spans="1:9" x14ac:dyDescent="0.15">
      <c r="B37" s="8"/>
      <c r="I37" s="1"/>
    </row>
    <row r="38" spans="1:9" x14ac:dyDescent="0.15">
      <c r="I38" s="1"/>
    </row>
    <row r="39" spans="1:9" x14ac:dyDescent="0.15">
      <c r="I39" s="1"/>
    </row>
    <row r="40" spans="1:9" x14ac:dyDescent="0.15">
      <c r="D40" s="7"/>
      <c r="I40" s="1"/>
    </row>
    <row r="41" spans="1:9" x14ac:dyDescent="0.15">
      <c r="E41" s="33"/>
      <c r="F41" s="33"/>
      <c r="I41" s="1"/>
    </row>
  </sheetData>
  <mergeCells count="9">
    <mergeCell ref="A17:F17"/>
    <mergeCell ref="A22:F22"/>
    <mergeCell ref="A29:F29"/>
    <mergeCell ref="C3:D3"/>
    <mergeCell ref="A1:B1"/>
    <mergeCell ref="C2:D2"/>
    <mergeCell ref="E2:F2"/>
    <mergeCell ref="A9:F9"/>
    <mergeCell ref="A13:F13"/>
  </mergeCells>
  <phoneticPr fontId="1" type="noConversion"/>
  <pageMargins left="0.7" right="0.7" top="0.75" bottom="0.75" header="0.3" footer="0.3"/>
  <pageSetup paperSize="9" orientation="landscape" horizontalDpi="0" verticalDpi="0"/>
  <headerFooter>
    <oddHeader xml:space="preserve">&amp;L&amp;"Helvetica,полужирный"&amp;18&amp;K05-049Где Ремонта Нет!&amp;Cwww.GdeRemonta.Net_x000D_4261920@mail.ru &amp;R197374, Россия, г. Санкт-Петербург, _x000D_ул. Планерная, д. 15, лит. Б. </oddHeader>
    <oddFooter>&amp;C&amp;18&amp;K05-049+7 (812) 426-19-20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83"/>
  <sheetViews>
    <sheetView showGridLines="0" zoomScale="125" zoomScaleNormal="125" zoomScalePageLayoutView="125" workbookViewId="0">
      <pane ySplit="8" topLeftCell="A9" activePane="bottomLeft" state="frozen"/>
      <selection pane="bottomLeft" activeCell="B8" sqref="B8"/>
    </sheetView>
  </sheetViews>
  <sheetFormatPr baseColWidth="10" defaultRowHeight="15" x14ac:dyDescent="0.15"/>
  <cols>
    <col min="1" max="1" width="3.33203125" style="1" customWidth="1"/>
    <col min="2" max="2" width="70.6640625" style="10" bestFit="1" customWidth="1"/>
    <col min="3" max="3" width="6.33203125" style="1" bestFit="1" customWidth="1"/>
    <col min="4" max="4" width="10" style="5" bestFit="1" customWidth="1"/>
    <col min="5" max="5" width="8.83203125" style="31" bestFit="1" customWidth="1"/>
    <col min="6" max="6" width="8" style="94" bestFit="1" customWidth="1"/>
    <col min="7" max="7" width="10.6640625" style="31" bestFit="1" customWidth="1"/>
    <col min="8" max="16384" width="10.83203125" style="10"/>
  </cols>
  <sheetData>
    <row r="1" spans="1:7" x14ac:dyDescent="0.15">
      <c r="A1" s="70" t="s">
        <v>78</v>
      </c>
      <c r="B1" s="70"/>
      <c r="C1" s="11" t="s">
        <v>79</v>
      </c>
      <c r="D1" s="12">
        <f>'РАБОТА ТЕПЛЫЙ ПОЛ'!D1</f>
        <v>41333</v>
      </c>
      <c r="E1" s="26"/>
      <c r="F1" s="85"/>
      <c r="G1" s="26"/>
    </row>
    <row r="2" spans="1:7" x14ac:dyDescent="0.15">
      <c r="A2" s="13"/>
      <c r="B2" s="20" t="str">
        <f>'РАБОТА ТЕПЛЫЙ ПОЛ'!B2</f>
        <v>Кирилл Микулич</v>
      </c>
      <c r="C2" s="77" t="str">
        <f>'РАБОТА ТЕПЛЫЙ ПОЛ'!C2:D2</f>
        <v>7(921)319-87-95</v>
      </c>
      <c r="D2" s="78"/>
      <c r="E2" s="73"/>
      <c r="F2" s="73"/>
      <c r="G2" s="73"/>
    </row>
    <row r="3" spans="1:7" ht="16" thickBot="1" x14ac:dyDescent="0.2">
      <c r="A3" s="13"/>
      <c r="B3" s="20" t="str">
        <f>'РАБОТА ТЕПЛЫЙ ПОЛ'!B3</f>
        <v>д.Сярьги</v>
      </c>
      <c r="C3" s="73"/>
      <c r="D3" s="73"/>
      <c r="E3" s="29"/>
      <c r="F3" s="86"/>
      <c r="G3" s="29"/>
    </row>
    <row r="4" spans="1:7" ht="16" thickBot="1" x14ac:dyDescent="0.2">
      <c r="A4" s="15"/>
      <c r="B4" s="65" t="s">
        <v>80</v>
      </c>
      <c r="C4" s="67" t="s">
        <v>18</v>
      </c>
      <c r="D4" s="27">
        <f>'РАБОТА ТЕПЛЫЙ ПОЛ'!D4</f>
        <v>253225</v>
      </c>
      <c r="E4" s="32" t="s">
        <v>18</v>
      </c>
      <c r="F4" s="87"/>
      <c r="G4" s="27">
        <f>'РАБОТА ТЕПЛЫЙ ПОЛ'!F4</f>
        <v>955574.92</v>
      </c>
    </row>
    <row r="5" spans="1:7" ht="16" thickBot="1" x14ac:dyDescent="0.2">
      <c r="A5" s="14"/>
      <c r="B5" s="65" t="s">
        <v>81</v>
      </c>
      <c r="C5" s="66" t="s">
        <v>18</v>
      </c>
      <c r="D5" s="27">
        <f>'РАБОТА ТЕПЛЫЙ ПОЛ'!D5</f>
        <v>9500</v>
      </c>
      <c r="E5" s="26"/>
      <c r="F5" s="85"/>
      <c r="G5" s="26"/>
    </row>
    <row r="6" spans="1:7" ht="16" thickBot="1" x14ac:dyDescent="0.2">
      <c r="A6" s="16"/>
      <c r="B6" s="23" t="s">
        <v>82</v>
      </c>
      <c r="C6" s="24" t="s">
        <v>18</v>
      </c>
      <c r="D6" s="25">
        <f>G26+G34+G46+G58+G65+G78</f>
        <v>679049.92</v>
      </c>
      <c r="E6" s="29"/>
      <c r="F6" s="86"/>
      <c r="G6" s="29"/>
    </row>
    <row r="7" spans="1:7" ht="16" thickBot="1" x14ac:dyDescent="0.2">
      <c r="A7" s="16"/>
      <c r="B7" s="95" t="s">
        <v>148</v>
      </c>
      <c r="C7" s="96" t="s">
        <v>18</v>
      </c>
      <c r="D7" s="97">
        <f>'РАБОТА ТЕПЛЫЙ ПОЛ'!D7</f>
        <v>13800</v>
      </c>
      <c r="E7" s="29"/>
      <c r="F7" s="86"/>
      <c r="G7" s="29"/>
    </row>
    <row r="8" spans="1:7" x14ac:dyDescent="0.15">
      <c r="A8" s="17" t="s">
        <v>0</v>
      </c>
      <c r="B8" s="18" t="s">
        <v>1</v>
      </c>
      <c r="C8" s="17" t="s">
        <v>85</v>
      </c>
      <c r="D8" s="19" t="s">
        <v>3</v>
      </c>
      <c r="E8" s="30" t="s">
        <v>83</v>
      </c>
      <c r="F8" s="88" t="s">
        <v>139</v>
      </c>
      <c r="G8" s="30" t="s">
        <v>84</v>
      </c>
    </row>
    <row r="9" spans="1:7" x14ac:dyDescent="0.15">
      <c r="A9" s="79" t="s">
        <v>58</v>
      </c>
      <c r="B9" s="79"/>
      <c r="C9" s="79"/>
      <c r="D9" s="79"/>
      <c r="E9" s="79"/>
      <c r="F9" s="79"/>
      <c r="G9" s="79"/>
    </row>
    <row r="10" spans="1:7" x14ac:dyDescent="0.15">
      <c r="A10" s="34">
        <v>1</v>
      </c>
      <c r="B10" s="35" t="s">
        <v>86</v>
      </c>
      <c r="C10" s="34">
        <v>1</v>
      </c>
      <c r="D10" s="34" t="s">
        <v>60</v>
      </c>
      <c r="E10" s="36">
        <v>1000</v>
      </c>
      <c r="F10" s="89"/>
      <c r="G10" s="36">
        <f>(E10*C10)*(1-F10)</f>
        <v>1000</v>
      </c>
    </row>
    <row r="11" spans="1:7" x14ac:dyDescent="0.15">
      <c r="A11" s="37">
        <v>2</v>
      </c>
      <c r="B11" s="38" t="s">
        <v>98</v>
      </c>
      <c r="C11" s="37">
        <v>0</v>
      </c>
      <c r="D11" s="68" t="s">
        <v>67</v>
      </c>
      <c r="E11" s="39">
        <v>76</v>
      </c>
      <c r="F11" s="90"/>
      <c r="G11" s="36">
        <f t="shared" ref="G11:G25" si="0">(E11*C11)*(1-F11)</f>
        <v>0</v>
      </c>
    </row>
    <row r="12" spans="1:7" x14ac:dyDescent="0.15">
      <c r="A12" s="34">
        <v>3</v>
      </c>
      <c r="B12" s="38" t="s">
        <v>97</v>
      </c>
      <c r="C12" s="37">
        <v>173</v>
      </c>
      <c r="D12" s="68" t="s">
        <v>67</v>
      </c>
      <c r="E12" s="39">
        <v>110</v>
      </c>
      <c r="F12" s="90"/>
      <c r="G12" s="36">
        <f t="shared" si="0"/>
        <v>19030</v>
      </c>
    </row>
    <row r="13" spans="1:7" x14ac:dyDescent="0.15">
      <c r="A13" s="37">
        <v>4</v>
      </c>
      <c r="B13" s="38" t="s">
        <v>96</v>
      </c>
      <c r="C13" s="37">
        <v>37</v>
      </c>
      <c r="D13" s="68" t="s">
        <v>67</v>
      </c>
      <c r="E13" s="39">
        <v>180</v>
      </c>
      <c r="F13" s="90"/>
      <c r="G13" s="36">
        <f t="shared" si="0"/>
        <v>6660</v>
      </c>
    </row>
    <row r="14" spans="1:7" x14ac:dyDescent="0.15">
      <c r="A14" s="37">
        <v>5</v>
      </c>
      <c r="B14" s="38" t="s">
        <v>99</v>
      </c>
      <c r="C14" s="37">
        <v>43</v>
      </c>
      <c r="D14" s="68" t="s">
        <v>67</v>
      </c>
      <c r="E14" s="39">
        <v>329</v>
      </c>
      <c r="F14" s="90"/>
      <c r="G14" s="36">
        <f t="shared" si="0"/>
        <v>14147</v>
      </c>
    </row>
    <row r="15" spans="1:7" x14ac:dyDescent="0.15">
      <c r="A15" s="34">
        <v>5</v>
      </c>
      <c r="B15" s="38" t="s">
        <v>101</v>
      </c>
      <c r="C15" s="37">
        <v>84</v>
      </c>
      <c r="D15" s="68" t="s">
        <v>27</v>
      </c>
      <c r="E15" s="39">
        <v>29</v>
      </c>
      <c r="F15" s="90"/>
      <c r="G15" s="36">
        <f t="shared" si="0"/>
        <v>2436</v>
      </c>
    </row>
    <row r="16" spans="1:7" x14ac:dyDescent="0.15">
      <c r="A16" s="34">
        <v>6</v>
      </c>
      <c r="B16" s="38" t="s">
        <v>100</v>
      </c>
      <c r="C16" s="37">
        <v>51</v>
      </c>
      <c r="D16" s="68" t="s">
        <v>64</v>
      </c>
      <c r="E16" s="39">
        <v>175</v>
      </c>
      <c r="F16" s="90"/>
      <c r="G16" s="36">
        <f t="shared" si="0"/>
        <v>8925</v>
      </c>
    </row>
    <row r="17" spans="1:7" x14ac:dyDescent="0.15">
      <c r="A17" s="37">
        <v>7</v>
      </c>
      <c r="B17" s="38" t="s">
        <v>68</v>
      </c>
      <c r="C17" s="37">
        <v>1</v>
      </c>
      <c r="D17" s="68" t="s">
        <v>64</v>
      </c>
      <c r="E17" s="39">
        <v>99</v>
      </c>
      <c r="F17" s="90"/>
      <c r="G17" s="36">
        <f t="shared" si="0"/>
        <v>99</v>
      </c>
    </row>
    <row r="18" spans="1:7" x14ac:dyDescent="0.15">
      <c r="A18" s="34">
        <v>8</v>
      </c>
      <c r="B18" s="38" t="s">
        <v>66</v>
      </c>
      <c r="C18" s="37">
        <v>2</v>
      </c>
      <c r="D18" s="68" t="s">
        <v>64</v>
      </c>
      <c r="E18" s="39">
        <v>600</v>
      </c>
      <c r="F18" s="90"/>
      <c r="G18" s="36">
        <f t="shared" si="0"/>
        <v>1200</v>
      </c>
    </row>
    <row r="19" spans="1:7" x14ac:dyDescent="0.15">
      <c r="A19" s="37">
        <v>9</v>
      </c>
      <c r="B19" s="38" t="s">
        <v>69</v>
      </c>
      <c r="C19" s="37">
        <v>1</v>
      </c>
      <c r="D19" s="68" t="s">
        <v>64</v>
      </c>
      <c r="E19" s="39">
        <v>238</v>
      </c>
      <c r="F19" s="90"/>
      <c r="G19" s="36">
        <f t="shared" si="0"/>
        <v>238</v>
      </c>
    </row>
    <row r="20" spans="1:7" x14ac:dyDescent="0.15">
      <c r="A20" s="34">
        <v>10</v>
      </c>
      <c r="B20" s="38" t="s">
        <v>136</v>
      </c>
      <c r="C20" s="37">
        <v>6</v>
      </c>
      <c r="D20" s="68" t="s">
        <v>76</v>
      </c>
      <c r="E20" s="39">
        <v>604</v>
      </c>
      <c r="F20" s="90"/>
      <c r="G20" s="36">
        <f t="shared" si="0"/>
        <v>3624</v>
      </c>
    </row>
    <row r="21" spans="1:7" x14ac:dyDescent="0.15">
      <c r="A21" s="37">
        <v>11</v>
      </c>
      <c r="B21" s="38" t="s">
        <v>70</v>
      </c>
      <c r="C21" s="37">
        <v>1</v>
      </c>
      <c r="D21" s="68" t="s">
        <v>71</v>
      </c>
      <c r="E21" s="39">
        <v>946</v>
      </c>
      <c r="F21" s="90"/>
      <c r="G21" s="36">
        <f t="shared" si="0"/>
        <v>946</v>
      </c>
    </row>
    <row r="22" spans="1:7" x14ac:dyDescent="0.15">
      <c r="A22" s="34">
        <v>12</v>
      </c>
      <c r="B22" s="38" t="s">
        <v>72</v>
      </c>
      <c r="C22" s="37">
        <v>1</v>
      </c>
      <c r="D22" s="68" t="s">
        <v>71</v>
      </c>
      <c r="E22" s="39">
        <v>946</v>
      </c>
      <c r="F22" s="90"/>
      <c r="G22" s="36">
        <f t="shared" si="0"/>
        <v>946</v>
      </c>
    </row>
    <row r="23" spans="1:7" x14ac:dyDescent="0.15">
      <c r="A23" s="37">
        <v>13</v>
      </c>
      <c r="B23" s="38" t="s">
        <v>77</v>
      </c>
      <c r="C23" s="37">
        <v>100</v>
      </c>
      <c r="D23" s="68" t="s">
        <v>64</v>
      </c>
      <c r="E23" s="39">
        <v>25</v>
      </c>
      <c r="F23" s="90"/>
      <c r="G23" s="36">
        <f t="shared" si="0"/>
        <v>2500</v>
      </c>
    </row>
    <row r="24" spans="1:7" x14ac:dyDescent="0.15">
      <c r="A24" s="34">
        <v>14</v>
      </c>
      <c r="B24" s="38" t="s">
        <v>107</v>
      </c>
      <c r="C24" s="68">
        <v>4</v>
      </c>
      <c r="D24" s="68" t="s">
        <v>108</v>
      </c>
      <c r="E24" s="39">
        <v>104</v>
      </c>
      <c r="F24" s="90"/>
      <c r="G24" s="36">
        <f t="shared" si="0"/>
        <v>416</v>
      </c>
    </row>
    <row r="25" spans="1:7" x14ac:dyDescent="0.15">
      <c r="A25" s="68">
        <v>15</v>
      </c>
      <c r="B25" s="38" t="s">
        <v>109</v>
      </c>
      <c r="C25" s="68">
        <v>8</v>
      </c>
      <c r="D25" s="68" t="s">
        <v>108</v>
      </c>
      <c r="E25" s="39">
        <v>199</v>
      </c>
      <c r="F25" s="90"/>
      <c r="G25" s="36">
        <f t="shared" si="0"/>
        <v>1592</v>
      </c>
    </row>
    <row r="26" spans="1:7" x14ac:dyDescent="0.15">
      <c r="A26" s="37"/>
      <c r="B26" s="38"/>
      <c r="C26" s="37"/>
      <c r="D26" s="38"/>
      <c r="E26" s="82" t="s">
        <v>18</v>
      </c>
      <c r="F26" s="91"/>
      <c r="G26" s="82">
        <f>SUM(G10:G25)</f>
        <v>63759</v>
      </c>
    </row>
    <row r="27" spans="1:7" x14ac:dyDescent="0.15">
      <c r="A27" s="81" t="s">
        <v>73</v>
      </c>
      <c r="B27" s="81"/>
      <c r="C27" s="81"/>
      <c r="D27" s="81"/>
      <c r="E27" s="81"/>
      <c r="F27" s="81"/>
      <c r="G27" s="81"/>
    </row>
    <row r="28" spans="1:7" x14ac:dyDescent="0.15">
      <c r="A28" s="37">
        <v>1</v>
      </c>
      <c r="B28" s="41" t="s">
        <v>75</v>
      </c>
      <c r="C28" s="37">
        <v>1</v>
      </c>
      <c r="D28" s="68" t="s">
        <v>71</v>
      </c>
      <c r="E28" s="39">
        <v>1038</v>
      </c>
      <c r="F28" s="90"/>
      <c r="G28" s="39">
        <f>(E28*C28)*(1-F28)</f>
        <v>1038</v>
      </c>
    </row>
    <row r="29" spans="1:7" x14ac:dyDescent="0.15">
      <c r="A29" s="37">
        <v>2</v>
      </c>
      <c r="B29" s="41" t="s">
        <v>74</v>
      </c>
      <c r="C29" s="37">
        <v>100</v>
      </c>
      <c r="D29" s="68" t="s">
        <v>27</v>
      </c>
      <c r="E29" s="39">
        <v>18.14</v>
      </c>
      <c r="F29" s="90"/>
      <c r="G29" s="39">
        <f t="shared" ref="G29:G33" si="1">(E29*C29)*(1-F29)</f>
        <v>1814</v>
      </c>
    </row>
    <row r="30" spans="1:7" x14ac:dyDescent="0.15">
      <c r="A30" s="68">
        <v>3</v>
      </c>
      <c r="B30" s="41" t="s">
        <v>111</v>
      </c>
      <c r="C30" s="68">
        <v>18</v>
      </c>
      <c r="D30" s="68" t="s">
        <v>64</v>
      </c>
      <c r="E30" s="39">
        <v>1766</v>
      </c>
      <c r="F30" s="90">
        <v>0.15</v>
      </c>
      <c r="G30" s="39">
        <f t="shared" si="1"/>
        <v>27019.8</v>
      </c>
    </row>
    <row r="31" spans="1:7" x14ac:dyDescent="0.15">
      <c r="A31" s="68">
        <v>4</v>
      </c>
      <c r="B31" s="41" t="s">
        <v>112</v>
      </c>
      <c r="C31" s="68">
        <v>3</v>
      </c>
      <c r="D31" s="68" t="s">
        <v>64</v>
      </c>
      <c r="E31" s="39">
        <v>10726</v>
      </c>
      <c r="F31" s="90">
        <v>0.15</v>
      </c>
      <c r="G31" s="39">
        <f t="shared" si="1"/>
        <v>27351.3</v>
      </c>
    </row>
    <row r="32" spans="1:7" x14ac:dyDescent="0.15">
      <c r="A32" s="68">
        <v>5</v>
      </c>
      <c r="B32" s="41" t="s">
        <v>140</v>
      </c>
      <c r="C32" s="68">
        <v>11</v>
      </c>
      <c r="D32" s="68" t="s">
        <v>64</v>
      </c>
      <c r="E32" s="39">
        <v>2965</v>
      </c>
      <c r="F32" s="90">
        <v>0.15</v>
      </c>
      <c r="G32" s="39">
        <f t="shared" si="1"/>
        <v>27722.75</v>
      </c>
    </row>
    <row r="33" spans="1:7" x14ac:dyDescent="0.15">
      <c r="A33" s="68">
        <v>6</v>
      </c>
      <c r="B33" s="41" t="s">
        <v>138</v>
      </c>
      <c r="C33" s="68">
        <v>4</v>
      </c>
      <c r="D33" s="68" t="s">
        <v>64</v>
      </c>
      <c r="E33" s="39">
        <v>568</v>
      </c>
      <c r="F33" s="90">
        <v>0.15</v>
      </c>
      <c r="G33" s="39">
        <f t="shared" si="1"/>
        <v>1931.2</v>
      </c>
    </row>
    <row r="34" spans="1:7" x14ac:dyDescent="0.15">
      <c r="A34" s="37"/>
      <c r="B34" s="38"/>
      <c r="C34" s="37"/>
      <c r="D34" s="38"/>
      <c r="E34" s="82" t="s">
        <v>18</v>
      </c>
      <c r="F34" s="91"/>
      <c r="G34" s="82">
        <f>SUM(G28:G33)</f>
        <v>86877.05</v>
      </c>
    </row>
    <row r="35" spans="1:7" x14ac:dyDescent="0.15">
      <c r="A35" s="80" t="s">
        <v>59</v>
      </c>
      <c r="B35" s="80"/>
      <c r="C35" s="80"/>
      <c r="D35" s="80"/>
      <c r="E35" s="80"/>
      <c r="F35" s="80"/>
      <c r="G35" s="80"/>
    </row>
    <row r="36" spans="1:7" x14ac:dyDescent="0.15">
      <c r="A36" s="37">
        <v>1</v>
      </c>
      <c r="B36" s="38" t="s">
        <v>62</v>
      </c>
      <c r="C36" s="37">
        <v>1</v>
      </c>
      <c r="D36" s="68" t="s">
        <v>64</v>
      </c>
      <c r="E36" s="39">
        <v>5000</v>
      </c>
      <c r="F36" s="90"/>
      <c r="G36" s="39">
        <f>(E36*C36)*(1-F36)</f>
        <v>5000</v>
      </c>
    </row>
    <row r="37" spans="1:7" x14ac:dyDescent="0.15">
      <c r="A37" s="37">
        <v>2</v>
      </c>
      <c r="B37" s="38" t="s">
        <v>61</v>
      </c>
      <c r="C37" s="37">
        <v>1</v>
      </c>
      <c r="D37" s="68" t="s">
        <v>64</v>
      </c>
      <c r="E37" s="39">
        <v>1500</v>
      </c>
      <c r="F37" s="90"/>
      <c r="G37" s="39">
        <f t="shared" ref="G37:G45" si="2">(E37*C37)*(1-F37)</f>
        <v>1500</v>
      </c>
    </row>
    <row r="38" spans="1:7" x14ac:dyDescent="0.15">
      <c r="A38" s="37">
        <v>3</v>
      </c>
      <c r="B38" s="38" t="s">
        <v>63</v>
      </c>
      <c r="C38" s="37">
        <v>0</v>
      </c>
      <c r="D38" s="68" t="s">
        <v>64</v>
      </c>
      <c r="E38" s="39">
        <v>0</v>
      </c>
      <c r="F38" s="90"/>
      <c r="G38" s="39">
        <f t="shared" si="2"/>
        <v>0</v>
      </c>
    </row>
    <row r="39" spans="1:7" x14ac:dyDescent="0.15">
      <c r="A39" s="37">
        <v>4</v>
      </c>
      <c r="B39" s="38" t="s">
        <v>113</v>
      </c>
      <c r="C39" s="37">
        <v>1</v>
      </c>
      <c r="D39" s="68" t="s">
        <v>64</v>
      </c>
      <c r="E39" s="39">
        <v>1700</v>
      </c>
      <c r="F39" s="90"/>
      <c r="G39" s="39">
        <f t="shared" si="2"/>
        <v>1700</v>
      </c>
    </row>
    <row r="40" spans="1:7" x14ac:dyDescent="0.15">
      <c r="A40" s="68">
        <v>5</v>
      </c>
      <c r="B40" s="38" t="s">
        <v>102</v>
      </c>
      <c r="C40" s="68">
        <v>1</v>
      </c>
      <c r="D40" s="68" t="s">
        <v>64</v>
      </c>
      <c r="E40" s="39">
        <v>366</v>
      </c>
      <c r="F40" s="90"/>
      <c r="G40" s="39">
        <f t="shared" si="2"/>
        <v>366</v>
      </c>
    </row>
    <row r="41" spans="1:7" ht="45" x14ac:dyDescent="0.15">
      <c r="A41" s="68">
        <v>6</v>
      </c>
      <c r="B41" s="38" t="s">
        <v>87</v>
      </c>
      <c r="C41" s="37">
        <v>1</v>
      </c>
      <c r="D41" s="68" t="s">
        <v>60</v>
      </c>
      <c r="E41" s="39">
        <v>30000</v>
      </c>
      <c r="F41" s="90"/>
      <c r="G41" s="39">
        <f t="shared" si="2"/>
        <v>30000</v>
      </c>
    </row>
    <row r="42" spans="1:7" x14ac:dyDescent="0.15">
      <c r="A42" s="68">
        <v>7</v>
      </c>
      <c r="B42" s="38" t="s">
        <v>88</v>
      </c>
      <c r="C42" s="37">
        <v>2</v>
      </c>
      <c r="D42" s="68" t="s">
        <v>60</v>
      </c>
      <c r="E42" s="39">
        <v>2000</v>
      </c>
      <c r="F42" s="90"/>
      <c r="G42" s="39">
        <f t="shared" si="2"/>
        <v>4000</v>
      </c>
    </row>
    <row r="43" spans="1:7" x14ac:dyDescent="0.15">
      <c r="A43" s="68">
        <v>8</v>
      </c>
      <c r="B43" s="38" t="s">
        <v>114</v>
      </c>
      <c r="C43" s="37">
        <v>1</v>
      </c>
      <c r="D43" s="68" t="s">
        <v>64</v>
      </c>
      <c r="E43" s="39">
        <v>38300</v>
      </c>
      <c r="F43" s="90">
        <v>0.1</v>
      </c>
      <c r="G43" s="39">
        <f t="shared" si="2"/>
        <v>34470</v>
      </c>
    </row>
    <row r="44" spans="1:7" x14ac:dyDescent="0.15">
      <c r="A44" s="68">
        <v>9</v>
      </c>
      <c r="B44" s="38" t="s">
        <v>90</v>
      </c>
      <c r="C44" s="40">
        <v>1</v>
      </c>
      <c r="D44" s="5" t="s">
        <v>64</v>
      </c>
      <c r="E44" s="39">
        <v>75600</v>
      </c>
      <c r="F44" s="90">
        <v>0.3</v>
      </c>
      <c r="G44" s="39">
        <f t="shared" si="2"/>
        <v>52920</v>
      </c>
    </row>
    <row r="45" spans="1:7" x14ac:dyDescent="0.15">
      <c r="A45" s="68">
        <v>10</v>
      </c>
      <c r="B45" s="38" t="s">
        <v>115</v>
      </c>
      <c r="C45" s="68">
        <v>1</v>
      </c>
      <c r="D45" s="68" t="s">
        <v>64</v>
      </c>
      <c r="E45" s="39">
        <v>2827</v>
      </c>
      <c r="F45" s="90"/>
      <c r="G45" s="39">
        <f t="shared" si="2"/>
        <v>2827</v>
      </c>
    </row>
    <row r="46" spans="1:7" x14ac:dyDescent="0.15">
      <c r="A46" s="37"/>
      <c r="B46" s="38"/>
      <c r="C46" s="37"/>
      <c r="D46" s="68"/>
      <c r="E46" s="82" t="s">
        <v>18</v>
      </c>
      <c r="F46" s="91"/>
      <c r="G46" s="82">
        <f>SUM(G36:G45)</f>
        <v>132783</v>
      </c>
    </row>
    <row r="47" spans="1:7" x14ac:dyDescent="0.15">
      <c r="A47" s="69" t="s">
        <v>123</v>
      </c>
      <c r="B47" s="81"/>
      <c r="C47" s="81"/>
      <c r="D47" s="81"/>
      <c r="E47" s="81"/>
      <c r="F47" s="81"/>
      <c r="G47" s="81"/>
    </row>
    <row r="48" spans="1:7" x14ac:dyDescent="0.15">
      <c r="A48" s="68">
        <v>1</v>
      </c>
      <c r="B48" s="38" t="s">
        <v>149</v>
      </c>
      <c r="C48" s="68">
        <v>1</v>
      </c>
      <c r="D48" s="68" t="s">
        <v>64</v>
      </c>
      <c r="E48" s="84">
        <v>6940</v>
      </c>
      <c r="F48" s="92">
        <v>0.15</v>
      </c>
      <c r="G48" s="84">
        <f>(E48*C48)*(1-F48)</f>
        <v>5899</v>
      </c>
    </row>
    <row r="49" spans="1:7" x14ac:dyDescent="0.15">
      <c r="A49" s="68">
        <v>2</v>
      </c>
      <c r="B49" s="38" t="s">
        <v>150</v>
      </c>
      <c r="C49" s="68">
        <v>1</v>
      </c>
      <c r="D49" s="68" t="s">
        <v>64</v>
      </c>
      <c r="E49" s="84">
        <v>8014</v>
      </c>
      <c r="F49" s="92">
        <v>0.15</v>
      </c>
      <c r="G49" s="84">
        <f t="shared" ref="G49:G57" si="3">(E49*C49)*(1-F49)</f>
        <v>6811.9</v>
      </c>
    </row>
    <row r="50" spans="1:7" x14ac:dyDescent="0.15">
      <c r="A50" s="68">
        <v>3</v>
      </c>
      <c r="B50" s="38" t="s">
        <v>153</v>
      </c>
      <c r="C50" s="68">
        <v>2</v>
      </c>
      <c r="D50" s="68" t="s">
        <v>64</v>
      </c>
      <c r="E50" s="84">
        <v>839</v>
      </c>
      <c r="F50" s="92">
        <v>0.15</v>
      </c>
      <c r="G50" s="84">
        <f t="shared" si="3"/>
        <v>1426.3</v>
      </c>
    </row>
    <row r="51" spans="1:7" ht="30" x14ac:dyDescent="0.15">
      <c r="A51" s="68">
        <v>4</v>
      </c>
      <c r="B51" s="38" t="s">
        <v>152</v>
      </c>
      <c r="C51" s="68">
        <v>2</v>
      </c>
      <c r="D51" s="68" t="s">
        <v>64</v>
      </c>
      <c r="E51" s="84">
        <v>1369</v>
      </c>
      <c r="F51" s="92">
        <v>0.12</v>
      </c>
      <c r="G51" s="84">
        <f t="shared" si="3"/>
        <v>2409.44</v>
      </c>
    </row>
    <row r="52" spans="1:7" ht="30" x14ac:dyDescent="0.15">
      <c r="A52" s="68">
        <v>5</v>
      </c>
      <c r="B52" s="38" t="s">
        <v>124</v>
      </c>
      <c r="C52" s="68">
        <v>5</v>
      </c>
      <c r="D52" s="68" t="s">
        <v>64</v>
      </c>
      <c r="E52" s="84">
        <v>5629</v>
      </c>
      <c r="F52" s="92">
        <v>0.12</v>
      </c>
      <c r="G52" s="84">
        <f t="shared" si="3"/>
        <v>24767.599999999999</v>
      </c>
    </row>
    <row r="53" spans="1:7" ht="30" x14ac:dyDescent="0.15">
      <c r="A53" s="68">
        <v>6</v>
      </c>
      <c r="B53" s="38" t="s">
        <v>154</v>
      </c>
      <c r="C53" s="68">
        <v>3</v>
      </c>
      <c r="D53" s="68" t="s">
        <v>64</v>
      </c>
      <c r="E53" s="84">
        <v>807</v>
      </c>
      <c r="F53" s="92">
        <v>0.12</v>
      </c>
      <c r="G53" s="84">
        <f t="shared" si="3"/>
        <v>2130.48</v>
      </c>
    </row>
    <row r="54" spans="1:7" x14ac:dyDescent="0.15">
      <c r="A54" s="68">
        <v>7</v>
      </c>
      <c r="B54" s="38" t="s">
        <v>135</v>
      </c>
      <c r="C54" s="68">
        <v>200</v>
      </c>
      <c r="D54" s="68" t="s">
        <v>27</v>
      </c>
      <c r="E54" s="84">
        <v>96</v>
      </c>
      <c r="F54" s="92">
        <v>0.15</v>
      </c>
      <c r="G54" s="84">
        <f t="shared" si="3"/>
        <v>16320</v>
      </c>
    </row>
    <row r="55" spans="1:7" x14ac:dyDescent="0.15">
      <c r="A55" s="68">
        <v>8</v>
      </c>
      <c r="B55" s="38" t="s">
        <v>125</v>
      </c>
      <c r="C55" s="68">
        <v>32</v>
      </c>
      <c r="D55" s="68" t="s">
        <v>64</v>
      </c>
      <c r="E55" s="84">
        <v>95</v>
      </c>
      <c r="F55" s="92">
        <v>0.12</v>
      </c>
      <c r="G55" s="84">
        <f t="shared" si="3"/>
        <v>2675.2</v>
      </c>
    </row>
    <row r="56" spans="1:7" x14ac:dyDescent="0.15">
      <c r="A56" s="68">
        <v>9</v>
      </c>
      <c r="B56" s="38" t="s">
        <v>155</v>
      </c>
      <c r="C56" s="68">
        <v>4</v>
      </c>
      <c r="D56" s="68" t="s">
        <v>64</v>
      </c>
      <c r="E56" s="84">
        <v>182</v>
      </c>
      <c r="F56" s="92">
        <v>7.0000000000000007E-2</v>
      </c>
      <c r="G56" s="84">
        <f t="shared" si="3"/>
        <v>677.04</v>
      </c>
    </row>
    <row r="57" spans="1:7" x14ac:dyDescent="0.15">
      <c r="A57" s="68">
        <v>10</v>
      </c>
      <c r="B57" s="10" t="s">
        <v>156</v>
      </c>
      <c r="C57" s="68">
        <v>4</v>
      </c>
      <c r="D57" s="68" t="s">
        <v>64</v>
      </c>
      <c r="E57" s="84">
        <v>234</v>
      </c>
      <c r="F57" s="92">
        <v>0.12</v>
      </c>
      <c r="G57" s="84">
        <f t="shared" si="3"/>
        <v>823.68</v>
      </c>
    </row>
    <row r="58" spans="1:7" x14ac:dyDescent="0.15">
      <c r="A58" s="68"/>
      <c r="B58" s="38"/>
      <c r="C58" s="68"/>
      <c r="D58" s="68"/>
      <c r="E58" s="82" t="s">
        <v>18</v>
      </c>
      <c r="F58" s="91"/>
      <c r="G58" s="82">
        <f>SUM(G48:G57)</f>
        <v>63940.639999999999</v>
      </c>
    </row>
    <row r="59" spans="1:7" x14ac:dyDescent="0.15">
      <c r="A59" s="69" t="s">
        <v>117</v>
      </c>
      <c r="B59" s="69"/>
      <c r="C59" s="69"/>
      <c r="D59" s="69"/>
      <c r="E59" s="69"/>
      <c r="F59" s="69"/>
      <c r="G59" s="69"/>
    </row>
    <row r="60" spans="1:7" x14ac:dyDescent="0.15">
      <c r="A60" s="68">
        <v>1</v>
      </c>
      <c r="B60" s="38" t="s">
        <v>118</v>
      </c>
      <c r="C60" s="68">
        <v>1</v>
      </c>
      <c r="D60" s="68" t="s">
        <v>64</v>
      </c>
      <c r="E60" s="84">
        <v>31967</v>
      </c>
      <c r="F60" s="92"/>
      <c r="G60" s="84">
        <f>(E60*C60)*(1-F60)</f>
        <v>31967</v>
      </c>
    </row>
    <row r="61" spans="1:7" x14ac:dyDescent="0.15">
      <c r="A61" s="68">
        <v>2</v>
      </c>
      <c r="B61" s="38" t="s">
        <v>119</v>
      </c>
      <c r="C61" s="68">
        <v>1</v>
      </c>
      <c r="D61" s="68" t="s">
        <v>64</v>
      </c>
      <c r="E61" s="84">
        <v>29000</v>
      </c>
      <c r="F61" s="92"/>
      <c r="G61" s="84">
        <f t="shared" ref="G61:G64" si="4">(E61*C61)*(1-F61)</f>
        <v>29000</v>
      </c>
    </row>
    <row r="62" spans="1:7" x14ac:dyDescent="0.15">
      <c r="A62" s="68">
        <v>3</v>
      </c>
      <c r="B62" s="38" t="s">
        <v>120</v>
      </c>
      <c r="C62" s="68">
        <v>2</v>
      </c>
      <c r="D62" s="68" t="s">
        <v>64</v>
      </c>
      <c r="E62" s="84">
        <v>796</v>
      </c>
      <c r="F62" s="92"/>
      <c r="G62" s="84">
        <f t="shared" si="4"/>
        <v>1592</v>
      </c>
    </row>
    <row r="63" spans="1:7" x14ac:dyDescent="0.15">
      <c r="A63" s="68">
        <v>4</v>
      </c>
      <c r="B63" s="38" t="s">
        <v>121</v>
      </c>
      <c r="C63" s="68">
        <v>2</v>
      </c>
      <c r="D63" s="68" t="s">
        <v>64</v>
      </c>
      <c r="E63" s="84">
        <v>469</v>
      </c>
      <c r="F63" s="92"/>
      <c r="G63" s="84">
        <f t="shared" si="4"/>
        <v>938</v>
      </c>
    </row>
    <row r="64" spans="1:7" x14ac:dyDescent="0.15">
      <c r="A64" s="68">
        <v>5</v>
      </c>
      <c r="B64" s="38" t="s">
        <v>122</v>
      </c>
      <c r="C64" s="68">
        <v>2</v>
      </c>
      <c r="D64" s="68" t="s">
        <v>64</v>
      </c>
      <c r="E64" s="84">
        <v>310</v>
      </c>
      <c r="F64" s="92"/>
      <c r="G64" s="84">
        <f t="shared" si="4"/>
        <v>620</v>
      </c>
    </row>
    <row r="65" spans="1:7" x14ac:dyDescent="0.15">
      <c r="A65" s="68"/>
      <c r="B65" s="38"/>
      <c r="C65" s="68"/>
      <c r="D65" s="68"/>
      <c r="E65" s="82" t="s">
        <v>18</v>
      </c>
      <c r="F65" s="91"/>
      <c r="G65" s="82">
        <f>SUM(G60:G64)</f>
        <v>64117</v>
      </c>
    </row>
    <row r="66" spans="1:7" x14ac:dyDescent="0.15">
      <c r="A66" s="69" t="s">
        <v>65</v>
      </c>
      <c r="B66" s="69"/>
      <c r="C66" s="69"/>
      <c r="D66" s="69"/>
      <c r="E66" s="69"/>
      <c r="F66" s="69"/>
      <c r="G66" s="69"/>
    </row>
    <row r="67" spans="1:7" x14ac:dyDescent="0.15">
      <c r="A67" s="37">
        <v>1</v>
      </c>
      <c r="B67" s="38" t="s">
        <v>157</v>
      </c>
      <c r="C67" s="37">
        <v>231</v>
      </c>
      <c r="D67" s="68" t="s">
        <v>64</v>
      </c>
      <c r="E67" s="39">
        <v>300</v>
      </c>
      <c r="F67" s="90">
        <v>0.15</v>
      </c>
      <c r="G67" s="39">
        <f>(E67*C67)*(1-F67)</f>
        <v>58905</v>
      </c>
    </row>
    <row r="68" spans="1:7" x14ac:dyDescent="0.15">
      <c r="A68" s="68">
        <v>2</v>
      </c>
      <c r="B68" s="38" t="s">
        <v>103</v>
      </c>
      <c r="C68" s="68">
        <v>1050</v>
      </c>
      <c r="D68" s="68" t="s">
        <v>27</v>
      </c>
      <c r="E68" s="39">
        <v>78</v>
      </c>
      <c r="F68" s="90">
        <v>0.15</v>
      </c>
      <c r="G68" s="39">
        <f t="shared" ref="G68:G77" si="5">(E68*C68)*(1-F68)</f>
        <v>69615</v>
      </c>
    </row>
    <row r="69" spans="1:7" x14ac:dyDescent="0.15">
      <c r="A69" s="68">
        <v>3</v>
      </c>
      <c r="B69" s="38" t="s">
        <v>104</v>
      </c>
      <c r="C69" s="68">
        <v>1</v>
      </c>
      <c r="D69" s="68" t="s">
        <v>64</v>
      </c>
      <c r="E69" s="39">
        <v>39752</v>
      </c>
      <c r="F69" s="90">
        <v>0.15</v>
      </c>
      <c r="G69" s="39">
        <f t="shared" si="5"/>
        <v>33789.199999999997</v>
      </c>
    </row>
    <row r="70" spans="1:7" x14ac:dyDescent="0.15">
      <c r="A70" s="68">
        <v>4</v>
      </c>
      <c r="B70" s="38" t="s">
        <v>105</v>
      </c>
      <c r="C70" s="68">
        <v>1</v>
      </c>
      <c r="D70" s="68" t="s">
        <v>64</v>
      </c>
      <c r="E70" s="39">
        <v>41645</v>
      </c>
      <c r="F70" s="90">
        <v>0.15</v>
      </c>
      <c r="G70" s="39">
        <f t="shared" si="5"/>
        <v>35398.25</v>
      </c>
    </row>
    <row r="71" spans="1:7" x14ac:dyDescent="0.15">
      <c r="A71" s="68">
        <v>5</v>
      </c>
      <c r="B71" s="38" t="s">
        <v>106</v>
      </c>
      <c r="C71" s="68">
        <v>1</v>
      </c>
      <c r="D71" s="68" t="s">
        <v>64</v>
      </c>
      <c r="E71" s="39">
        <v>42275</v>
      </c>
      <c r="F71" s="90">
        <v>0.15</v>
      </c>
      <c r="G71" s="39">
        <f t="shared" si="5"/>
        <v>35933.75</v>
      </c>
    </row>
    <row r="72" spans="1:7" ht="30" x14ac:dyDescent="0.15">
      <c r="A72" s="68">
        <v>6</v>
      </c>
      <c r="B72" s="38" t="s">
        <v>141</v>
      </c>
      <c r="C72" s="37">
        <v>3</v>
      </c>
      <c r="D72" s="68" t="s">
        <v>64</v>
      </c>
      <c r="E72" s="39">
        <v>3597</v>
      </c>
      <c r="F72" s="90">
        <v>0.15</v>
      </c>
      <c r="G72" s="39">
        <f t="shared" si="5"/>
        <v>9172.35</v>
      </c>
    </row>
    <row r="73" spans="1:7" x14ac:dyDescent="0.15">
      <c r="A73" s="68">
        <v>7</v>
      </c>
      <c r="B73" s="38" t="s">
        <v>110</v>
      </c>
      <c r="C73" s="68">
        <v>36</v>
      </c>
      <c r="D73" s="68" t="s">
        <v>64</v>
      </c>
      <c r="E73" s="39">
        <v>69</v>
      </c>
      <c r="F73" s="90">
        <v>0.12</v>
      </c>
      <c r="G73" s="39">
        <f t="shared" si="5"/>
        <v>2185.92</v>
      </c>
    </row>
    <row r="74" spans="1:7" x14ac:dyDescent="0.15">
      <c r="A74" s="68">
        <v>8</v>
      </c>
      <c r="B74" s="38" t="s">
        <v>142</v>
      </c>
      <c r="C74" s="68">
        <v>36</v>
      </c>
      <c r="D74" s="68" t="s">
        <v>64</v>
      </c>
      <c r="E74" s="39">
        <v>234</v>
      </c>
      <c r="F74" s="90">
        <v>0.12</v>
      </c>
      <c r="G74" s="39">
        <f t="shared" si="5"/>
        <v>7413.12</v>
      </c>
    </row>
    <row r="75" spans="1:7" x14ac:dyDescent="0.15">
      <c r="A75" s="68">
        <v>9</v>
      </c>
      <c r="B75" s="38" t="s">
        <v>143</v>
      </c>
      <c r="C75" s="68">
        <v>3</v>
      </c>
      <c r="D75" s="68" t="s">
        <v>64</v>
      </c>
      <c r="E75" s="39">
        <v>990</v>
      </c>
      <c r="F75" s="90">
        <v>0.12</v>
      </c>
      <c r="G75" s="39">
        <f t="shared" si="5"/>
        <v>2613.6</v>
      </c>
    </row>
    <row r="76" spans="1:7" x14ac:dyDescent="0.15">
      <c r="A76" s="68">
        <v>10</v>
      </c>
      <c r="B76" s="38" t="s">
        <v>144</v>
      </c>
      <c r="C76" s="68">
        <v>1</v>
      </c>
      <c r="D76" s="68" t="s">
        <v>64</v>
      </c>
      <c r="E76" s="39">
        <v>4164</v>
      </c>
      <c r="F76" s="90">
        <v>0.12</v>
      </c>
      <c r="G76" s="39">
        <f t="shared" si="5"/>
        <v>3664.32</v>
      </c>
    </row>
    <row r="77" spans="1:7" x14ac:dyDescent="0.15">
      <c r="A77" s="68">
        <v>11</v>
      </c>
      <c r="B77" s="38" t="s">
        <v>145</v>
      </c>
      <c r="C77" s="68">
        <v>2</v>
      </c>
      <c r="D77" s="68" t="s">
        <v>64</v>
      </c>
      <c r="E77" s="39">
        <v>5047</v>
      </c>
      <c r="F77" s="90">
        <v>0.12</v>
      </c>
      <c r="G77" s="39">
        <f t="shared" si="5"/>
        <v>8882.7199999999993</v>
      </c>
    </row>
    <row r="78" spans="1:7" x14ac:dyDescent="0.15">
      <c r="A78" s="37"/>
      <c r="B78" s="38"/>
      <c r="C78" s="37"/>
      <c r="D78" s="68"/>
      <c r="E78" s="82" t="s">
        <v>35</v>
      </c>
      <c r="F78" s="91"/>
      <c r="G78" s="82">
        <f>SUM(G67:G77)</f>
        <v>267573.23000000004</v>
      </c>
    </row>
    <row r="79" spans="1:7" x14ac:dyDescent="0.15">
      <c r="A79" s="37"/>
      <c r="B79" s="38"/>
      <c r="C79" s="37"/>
      <c r="D79" s="68"/>
      <c r="E79" s="39"/>
      <c r="F79" s="90"/>
      <c r="G79" s="39"/>
    </row>
    <row r="80" spans="1:7" x14ac:dyDescent="0.15">
      <c r="A80" s="69" t="s">
        <v>137</v>
      </c>
      <c r="B80" s="69"/>
      <c r="C80" s="69"/>
      <c r="D80" s="69"/>
      <c r="E80" s="69"/>
      <c r="F80" s="69"/>
      <c r="G80" s="69"/>
    </row>
    <row r="81" spans="1:7" x14ac:dyDescent="0.15">
      <c r="A81" s="37">
        <v>1</v>
      </c>
      <c r="B81" s="42" t="s">
        <v>52</v>
      </c>
      <c r="C81" s="37">
        <v>0</v>
      </c>
      <c r="D81" s="68" t="s">
        <v>54</v>
      </c>
      <c r="E81" s="39">
        <v>400</v>
      </c>
      <c r="F81" s="90"/>
      <c r="G81" s="39">
        <f>(E81*C81)*(1-F81)</f>
        <v>0</v>
      </c>
    </row>
    <row r="82" spans="1:7" x14ac:dyDescent="0.15">
      <c r="A82" s="37">
        <v>2</v>
      </c>
      <c r="B82" s="42" t="s">
        <v>53</v>
      </c>
      <c r="C82" s="37">
        <v>3</v>
      </c>
      <c r="D82" s="68" t="s">
        <v>54</v>
      </c>
      <c r="E82" s="39">
        <v>600</v>
      </c>
      <c r="F82" s="90"/>
      <c r="G82" s="39">
        <f>(E82*C82)*(1-F82)</f>
        <v>1800</v>
      </c>
    </row>
    <row r="83" spans="1:7" x14ac:dyDescent="0.15">
      <c r="A83" s="43"/>
      <c r="B83" s="43"/>
      <c r="C83" s="43"/>
      <c r="D83" s="43"/>
      <c r="E83" s="83" t="s">
        <v>18</v>
      </c>
      <c r="F83" s="93"/>
      <c r="G83" s="83">
        <f>SUM(G81:G82)</f>
        <v>1800</v>
      </c>
    </row>
  </sheetData>
  <mergeCells count="11">
    <mergeCell ref="A1:B1"/>
    <mergeCell ref="C2:D2"/>
    <mergeCell ref="E2:G2"/>
    <mergeCell ref="A80:G80"/>
    <mergeCell ref="C3:D3"/>
    <mergeCell ref="A9:G9"/>
    <mergeCell ref="A35:G35"/>
    <mergeCell ref="A66:G66"/>
    <mergeCell ref="A27:G27"/>
    <mergeCell ref="A47:G47"/>
    <mergeCell ref="A59:G59"/>
  </mergeCells>
  <phoneticPr fontId="1" type="noConversion"/>
  <pageMargins left="0.7" right="0.7" top="0.75" bottom="0.75" header="0.3" footer="0.3"/>
  <pageSetup paperSize="9" orientation="landscape" horizontalDpi="0" verticalDpi="0"/>
  <headerFooter>
    <oddHeader xml:space="preserve">&amp;L&amp;"Helvetica,полужирный"&amp;18Где Ремонта Нет!&amp;Cwww.GdeRemonta.Net_x000D_4261920@mail.ru &amp;R197374, Россия, г. Санкт-Петербург, _x000D_ул. Планерная, д. 15, лит. Б. </oddHeader>
    <oddFooter>&amp;C&amp;18&amp;K05-049+7 (812) 426-19-20</oddFooter>
  </headerFooter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showGridLines="0" zoomScale="125" zoomScaleNormal="125" zoomScalePageLayoutView="125" workbookViewId="0">
      <pane ySplit="4" topLeftCell="A5" activePane="bottomLeft" state="frozen"/>
      <selection pane="bottomLeft" activeCell="D24" sqref="D24"/>
    </sheetView>
  </sheetViews>
  <sheetFormatPr baseColWidth="10" defaultRowHeight="15" x14ac:dyDescent="0.15"/>
  <cols>
    <col min="1" max="1" width="3.5" style="5" customWidth="1"/>
    <col min="2" max="2" width="59.6640625" style="9" customWidth="1"/>
    <col min="3" max="3" width="16" style="5" customWidth="1"/>
    <col min="4" max="4" width="15.33203125" style="5" customWidth="1"/>
    <col min="5" max="5" width="15" style="31" customWidth="1"/>
    <col min="6" max="6" width="13.5" style="31" customWidth="1"/>
    <col min="7" max="7" width="6.6640625" style="5" customWidth="1"/>
    <col min="8" max="8" width="10.83203125" style="5"/>
    <col min="9" max="9" width="10.83203125" style="10"/>
    <col min="10" max="16384" width="10.83203125" style="5"/>
  </cols>
  <sheetData>
    <row r="1" spans="1:9" x14ac:dyDescent="0.15">
      <c r="A1" s="70" t="s">
        <v>78</v>
      </c>
      <c r="B1" s="70"/>
      <c r="C1" s="11" t="s">
        <v>79</v>
      </c>
      <c r="D1" s="12">
        <f>'РАБОТА ТЕПЛЫЙ ПОЛ'!D1</f>
        <v>41333</v>
      </c>
      <c r="E1" s="21"/>
      <c r="F1" s="21"/>
      <c r="I1" s="5"/>
    </row>
    <row r="2" spans="1:9" x14ac:dyDescent="0.15">
      <c r="A2" s="13"/>
      <c r="B2" s="20" t="str">
        <f>'РАБОТА ТЕПЛЫЙ ПОЛ'!B2</f>
        <v>Кирилл Микулич</v>
      </c>
      <c r="C2" s="75" t="str">
        <f>'РАБОТА ТЕПЛЫЙ ПОЛ'!C2:D2</f>
        <v>7(921)319-87-95</v>
      </c>
      <c r="D2" s="76"/>
      <c r="E2" s="73"/>
      <c r="F2" s="73"/>
      <c r="G2" s="2"/>
      <c r="I2" s="5"/>
    </row>
    <row r="3" spans="1:9" x14ac:dyDescent="0.15">
      <c r="A3" s="13"/>
      <c r="B3" s="20" t="str">
        <f>'РАБОТА ТЕПЛЫЙ ПОЛ'!B3</f>
        <v>д.Сярьги</v>
      </c>
      <c r="C3" s="73"/>
      <c r="D3" s="73"/>
      <c r="E3" s="29"/>
      <c r="F3" s="29"/>
      <c r="I3" s="5"/>
    </row>
    <row r="4" spans="1:9" x14ac:dyDescent="0.15">
      <c r="A4" s="17" t="s">
        <v>0</v>
      </c>
      <c r="B4" s="18" t="s">
        <v>1</v>
      </c>
      <c r="C4" s="17" t="s">
        <v>2</v>
      </c>
      <c r="D4" s="19" t="s">
        <v>3</v>
      </c>
      <c r="E4" s="30" t="s">
        <v>83</v>
      </c>
      <c r="F4" s="30" t="s">
        <v>84</v>
      </c>
      <c r="I4" s="5"/>
    </row>
    <row r="5" spans="1:9" x14ac:dyDescent="0.15">
      <c r="A5" s="74" t="s">
        <v>133</v>
      </c>
      <c r="B5" s="74"/>
      <c r="C5" s="74"/>
      <c r="D5" s="74"/>
      <c r="E5" s="74"/>
      <c r="F5" s="74"/>
      <c r="I5" s="5"/>
    </row>
    <row r="6" spans="1:9" x14ac:dyDescent="0.15">
      <c r="A6" s="68">
        <v>1</v>
      </c>
      <c r="B6" s="42" t="s">
        <v>126</v>
      </c>
      <c r="C6" s="68">
        <v>2</v>
      </c>
      <c r="D6" s="68" t="s">
        <v>10</v>
      </c>
      <c r="E6" s="39">
        <v>20000</v>
      </c>
      <c r="F6" s="39">
        <f>C6*E6</f>
        <v>40000</v>
      </c>
      <c r="I6" s="5"/>
    </row>
    <row r="7" spans="1:9" x14ac:dyDescent="0.15">
      <c r="A7" s="68">
        <v>2</v>
      </c>
      <c r="B7" s="42" t="s">
        <v>128</v>
      </c>
      <c r="C7" s="68">
        <v>1</v>
      </c>
      <c r="D7" s="68" t="s">
        <v>10</v>
      </c>
      <c r="E7" s="39">
        <v>10000</v>
      </c>
      <c r="F7" s="39">
        <f t="shared" ref="F7:F11" si="0">C7*E7</f>
        <v>10000</v>
      </c>
      <c r="I7" s="5"/>
    </row>
    <row r="8" spans="1:9" x14ac:dyDescent="0.15">
      <c r="A8" s="68">
        <v>3</v>
      </c>
      <c r="B8" s="42" t="s">
        <v>132</v>
      </c>
      <c r="C8" s="68">
        <v>5</v>
      </c>
      <c r="D8" s="68" t="s">
        <v>10</v>
      </c>
      <c r="E8" s="39">
        <v>2000</v>
      </c>
      <c r="F8" s="39">
        <f t="shared" si="0"/>
        <v>10000</v>
      </c>
      <c r="I8" s="5"/>
    </row>
    <row r="9" spans="1:9" x14ac:dyDescent="0.15">
      <c r="A9" s="68">
        <v>4</v>
      </c>
      <c r="B9" s="42" t="s">
        <v>129</v>
      </c>
      <c r="C9" s="68">
        <v>2</v>
      </c>
      <c r="D9" s="68" t="s">
        <v>10</v>
      </c>
      <c r="E9" s="39">
        <v>2000</v>
      </c>
      <c r="F9" s="39">
        <f t="shared" si="0"/>
        <v>4000</v>
      </c>
      <c r="I9" s="5"/>
    </row>
    <row r="10" spans="1:9" x14ac:dyDescent="0.15">
      <c r="A10" s="68">
        <v>5</v>
      </c>
      <c r="B10" s="42" t="s">
        <v>134</v>
      </c>
      <c r="C10" s="68">
        <v>3</v>
      </c>
      <c r="D10" s="68" t="s">
        <v>10</v>
      </c>
      <c r="E10" s="39">
        <v>2000</v>
      </c>
      <c r="F10" s="39">
        <f t="shared" si="0"/>
        <v>6000</v>
      </c>
      <c r="I10" s="5"/>
    </row>
    <row r="11" spans="1:9" x14ac:dyDescent="0.15">
      <c r="A11" s="68">
        <v>6</v>
      </c>
      <c r="B11" s="42" t="s">
        <v>131</v>
      </c>
      <c r="C11" s="68">
        <v>1</v>
      </c>
      <c r="D11" s="68" t="s">
        <v>10</v>
      </c>
      <c r="E11" s="39">
        <v>4000</v>
      </c>
      <c r="F11" s="39">
        <f t="shared" si="0"/>
        <v>4000</v>
      </c>
      <c r="I11" s="5"/>
    </row>
    <row r="12" spans="1:9" x14ac:dyDescent="0.15">
      <c r="A12" s="68">
        <v>8</v>
      </c>
      <c r="B12" s="42" t="s">
        <v>127</v>
      </c>
      <c r="C12" s="68">
        <v>3</v>
      </c>
      <c r="D12" s="68" t="s">
        <v>10</v>
      </c>
      <c r="E12" s="39">
        <v>1000</v>
      </c>
      <c r="F12" s="39">
        <f>C12*E12</f>
        <v>3000</v>
      </c>
      <c r="I12" s="5"/>
    </row>
    <row r="13" spans="1:9" x14ac:dyDescent="0.15">
      <c r="A13" s="68">
        <v>10</v>
      </c>
      <c r="B13" s="42" t="s">
        <v>130</v>
      </c>
      <c r="C13" s="68">
        <v>3</v>
      </c>
      <c r="D13" s="68" t="s">
        <v>10</v>
      </c>
      <c r="E13" s="39">
        <v>2000</v>
      </c>
      <c r="F13" s="39">
        <f>C13*E13</f>
        <v>6000</v>
      </c>
    </row>
    <row r="14" spans="1:9" x14ac:dyDescent="0.15">
      <c r="A14" s="68">
        <v>12</v>
      </c>
      <c r="B14" s="98" t="s">
        <v>151</v>
      </c>
      <c r="C14" s="99">
        <v>1</v>
      </c>
      <c r="D14" s="68" t="s">
        <v>10</v>
      </c>
      <c r="E14" s="100">
        <v>2000</v>
      </c>
      <c r="F14" s="100">
        <f>C14*E14</f>
        <v>2000</v>
      </c>
    </row>
    <row r="15" spans="1:9" x14ac:dyDescent="0.15">
      <c r="A15" s="68"/>
      <c r="B15" s="68"/>
      <c r="C15" s="68"/>
      <c r="D15" s="68"/>
      <c r="E15" s="56" t="s">
        <v>18</v>
      </c>
      <c r="F15" s="56">
        <f>SUM(F6:F14)</f>
        <v>85000</v>
      </c>
      <c r="I15" s="5"/>
    </row>
    <row r="16" spans="1:9" ht="15" customHeight="1" x14ac:dyDescent="0.15">
      <c r="I16" s="5"/>
    </row>
    <row r="17" spans="1:9" x14ac:dyDescent="0.15">
      <c r="E17" s="33"/>
      <c r="F17" s="33"/>
      <c r="I17" s="5"/>
    </row>
    <row r="18" spans="1:9" x14ac:dyDescent="0.15">
      <c r="A18" s="4"/>
      <c r="I18" s="5"/>
    </row>
    <row r="19" spans="1:9" x14ac:dyDescent="0.15">
      <c r="I19" s="5"/>
    </row>
    <row r="20" spans="1:9" ht="15" customHeight="1" x14ac:dyDescent="0.15">
      <c r="B20" s="8"/>
      <c r="I20" s="5"/>
    </row>
    <row r="21" spans="1:9" x14ac:dyDescent="0.15">
      <c r="I21" s="5"/>
    </row>
    <row r="22" spans="1:9" x14ac:dyDescent="0.15">
      <c r="I22" s="5"/>
    </row>
    <row r="23" spans="1:9" s="6" customFormat="1" x14ac:dyDescent="0.15">
      <c r="A23" s="5"/>
      <c r="B23" s="9"/>
      <c r="C23" s="5"/>
      <c r="D23" s="7"/>
      <c r="E23" s="31"/>
      <c r="F23" s="31"/>
    </row>
    <row r="24" spans="1:9" x14ac:dyDescent="0.15">
      <c r="E24" s="33"/>
      <c r="F24" s="33"/>
      <c r="I24" s="5"/>
    </row>
    <row r="25" spans="1:9" ht="15" customHeight="1" x14ac:dyDescent="0.15">
      <c r="I25" s="5"/>
    </row>
    <row r="26" spans="1:9" x14ac:dyDescent="0.15">
      <c r="I26" s="5"/>
    </row>
    <row r="27" spans="1:9" x14ac:dyDescent="0.15">
      <c r="I27" s="5"/>
    </row>
    <row r="28" spans="1:9" s="6" customFormat="1" x14ac:dyDescent="0.15">
      <c r="A28" s="5"/>
      <c r="B28" s="9"/>
      <c r="C28" s="5"/>
      <c r="D28" s="5"/>
      <c r="E28" s="31"/>
      <c r="F28" s="31"/>
    </row>
    <row r="29" spans="1:9" x14ac:dyDescent="0.15">
      <c r="I29" s="5"/>
    </row>
    <row r="30" spans="1:9" x14ac:dyDescent="0.15">
      <c r="I30" s="5"/>
    </row>
    <row r="31" spans="1:9" x14ac:dyDescent="0.15">
      <c r="I31" s="5"/>
    </row>
    <row r="32" spans="1:9" ht="15" customHeight="1" x14ac:dyDescent="0.15">
      <c r="I32" s="5"/>
    </row>
    <row r="33" spans="9:9" x14ac:dyDescent="0.15">
      <c r="I33" s="5"/>
    </row>
    <row r="34" spans="9:9" x14ac:dyDescent="0.15">
      <c r="I34" s="5"/>
    </row>
    <row r="35" spans="9:9" x14ac:dyDescent="0.15">
      <c r="I35" s="5"/>
    </row>
    <row r="36" spans="9:9" x14ac:dyDescent="0.15">
      <c r="I36" s="5"/>
    </row>
    <row r="37" spans="9:9" x14ac:dyDescent="0.15">
      <c r="I37" s="5"/>
    </row>
    <row r="38" spans="9:9" x14ac:dyDescent="0.15">
      <c r="I38" s="5"/>
    </row>
    <row r="39" spans="9:9" x14ac:dyDescent="0.15">
      <c r="I39" s="5"/>
    </row>
    <row r="40" spans="9:9" x14ac:dyDescent="0.15">
      <c r="I40" s="5"/>
    </row>
    <row r="41" spans="9:9" x14ac:dyDescent="0.15">
      <c r="I41" s="5"/>
    </row>
    <row r="42" spans="9:9" x14ac:dyDescent="0.15">
      <c r="I42" s="5"/>
    </row>
    <row r="43" spans="9:9" x14ac:dyDescent="0.15">
      <c r="I43" s="5"/>
    </row>
    <row r="44" spans="9:9" x14ac:dyDescent="0.15">
      <c r="I44" s="5"/>
    </row>
  </sheetData>
  <mergeCells count="5">
    <mergeCell ref="A1:B1"/>
    <mergeCell ref="C2:D2"/>
    <mergeCell ref="E2:F2"/>
    <mergeCell ref="C3:D3"/>
    <mergeCell ref="A5:F5"/>
  </mergeCells>
  <pageMargins left="0.7" right="0.7" top="0.75" bottom="0.75" header="0.3" footer="0.3"/>
  <pageSetup paperSize="9" orientation="landscape" horizontalDpi="0" verticalDpi="0"/>
  <headerFooter>
    <oddHeader xml:space="preserve">&amp;L&amp;"Helvetica,полужирный"&amp;18&amp;K05-049Где Ремонта Нет!&amp;Cwww.GdeRemonta.Net_x000D_4261920@mail.ru &amp;R197374, Россия, г. Санкт-Петербург, _x000D_ул. Планерная, д. 15, лит. Б. </oddHeader>
    <oddFooter>&amp;C&amp;18&amp;K05-049+7 (812) 426-19-20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РАБОТА ТЕПЛЫЙ ПОЛ</vt:lpstr>
      <vt:lpstr>РАБОТА КОТЕЛЬНАЯ</vt:lpstr>
      <vt:lpstr>МАТЕРИАЛ</vt:lpstr>
      <vt:lpstr>ДОПОЛНИТЕЛЬНЫЕ РАБОТЫ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пользователь Microsoft Office</cp:lastModifiedBy>
  <cp:lastPrinted>2017-03-30T10:50:37Z</cp:lastPrinted>
  <dcterms:created xsi:type="dcterms:W3CDTF">2017-03-10T09:56:05Z</dcterms:created>
  <dcterms:modified xsi:type="dcterms:W3CDTF">2017-04-10T19:06:33Z</dcterms:modified>
</cp:coreProperties>
</file>