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/>
  <mc:AlternateContent xmlns:mc="http://schemas.openxmlformats.org/markup-compatibility/2006">
    <mc:Choice Requires="x15">
      <x15ac:absPath xmlns:x15ac="http://schemas.microsoft.com/office/spreadsheetml/2010/11/ac" url="C:\Users\KALP\Downloads\"/>
    </mc:Choice>
  </mc:AlternateContent>
  <bookViews>
    <workbookView xWindow="0" yWindow="0" windowWidth="23040" windowHeight="9372"/>
  </bookViews>
  <sheets>
    <sheet name="Sheet1" sheetId="1" r:id="rId1"/>
    <sheet name="Sheet2" sheetId="2" r:id="rId2"/>
  </sheets>
  <definedNames>
    <definedName name="_xlnm._FilterDatabase" localSheetId="0" hidden="1">Sheet1!$B$416:$B$417</definedName>
    <definedName name="_xlchart.v1.0" hidden="1">Sheet1!$B$887</definedName>
    <definedName name="_xlchart.v1.1" hidden="1">Sheet1!$B$888:$B$987</definedName>
    <definedName name="_xlchart.v1.10" hidden="1">Sheet1!$B$754:$B$779</definedName>
    <definedName name="_xlchart.v1.11" hidden="1">Sheet1!$C$754:$C$779</definedName>
    <definedName name="_xlchart.v1.12" hidden="1">Sheet1!$D$754:$D$779</definedName>
    <definedName name="_xlchart.v1.13" hidden="1">Sheet1!$E$754:$E$779</definedName>
    <definedName name="_xlchart.v1.14" hidden="1">Sheet1!$F$754:$F$779</definedName>
    <definedName name="_xlchart.v1.15" hidden="1">Sheet1!$G$754:$G$779</definedName>
    <definedName name="_xlchart.v1.16" hidden="1">Sheet1!$H$754:$H$779</definedName>
    <definedName name="_xlchart.v1.17" hidden="1">Sheet1!$I$754:$I$779</definedName>
    <definedName name="_xlchart.v1.18" hidden="1">Sheet1!$J$754:$J$779</definedName>
    <definedName name="_xlchart.v1.19" hidden="1">Sheet1!$K$754:$K$779</definedName>
    <definedName name="_xlchart.v1.2" hidden="1">Sheet1!$C$887</definedName>
    <definedName name="_xlchart.v1.20" hidden="1">Sheet1!$B$816:$B$866</definedName>
    <definedName name="_xlchart.v1.21" hidden="1">Sheet1!$C$815</definedName>
    <definedName name="_xlchart.v1.22" hidden="1">Sheet1!$C$816:$C$866</definedName>
    <definedName name="_xlchart.v1.23" hidden="1">Sheet1!$B$816:$B$866</definedName>
    <definedName name="_xlchart.v1.24" hidden="1">Sheet1!$C$815</definedName>
    <definedName name="_xlchart.v1.25" hidden="1">Sheet1!$C$816:$C$866</definedName>
    <definedName name="_xlchart.v1.26" hidden="1">Sheet1!$B$887</definedName>
    <definedName name="_xlchart.v1.27" hidden="1">Sheet1!$B$888:$B$987</definedName>
    <definedName name="_xlchart.v1.28" hidden="1">Sheet1!$C$887</definedName>
    <definedName name="_xlchart.v1.29" hidden="1">Sheet1!$C$888:$C$987</definedName>
    <definedName name="_xlchart.v1.3" hidden="1">Sheet1!$C$888:$C$987</definedName>
    <definedName name="_xlchart.v1.30" hidden="1">Sheet1!$C$1006:$C$1036</definedName>
    <definedName name="_xlchart.v1.31" hidden="1">Sheet1!$D$1005</definedName>
    <definedName name="_xlchart.v1.32" hidden="1">Sheet1!$D$1006:$D$1036</definedName>
    <definedName name="_xlchart.v1.33" hidden="1">Sheet1!$C$1006:$C$1036</definedName>
    <definedName name="_xlchart.v1.34" hidden="1">Sheet1!$D$1005</definedName>
    <definedName name="_xlchart.v1.35" hidden="1">Sheet1!$D$1006:$D$1036</definedName>
    <definedName name="_xlchart.v1.36" hidden="1">Sheet1!$C$1006:$C$1036</definedName>
    <definedName name="_xlchart.v1.37" hidden="1">Sheet1!$D$1005</definedName>
    <definedName name="_xlchart.v1.38" hidden="1">Sheet1!$D$1006:$D$1036</definedName>
    <definedName name="_xlchart.v1.4" hidden="1">Sheet1!$B$368:$B$375</definedName>
    <definedName name="_xlchart.v1.5" hidden="1">Sheet1!$C$367</definedName>
    <definedName name="_xlchart.v1.6" hidden="1">Sheet1!$C$368:$C$375</definedName>
    <definedName name="_xlchart.v1.7" hidden="1">Sheet1!$B$816:$B$866</definedName>
    <definedName name="_xlchart.v1.8" hidden="1">Sheet1!$C$815</definedName>
    <definedName name="_xlchart.v1.9" hidden="1">Sheet1!$C$816:$C$866</definedName>
  </definedNames>
  <calcPr calcId="15251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923" i="1" l="1"/>
  <c r="F843" i="1"/>
  <c r="I786" i="1"/>
  <c r="J227" i="1"/>
  <c r="E227" i="1"/>
  <c r="C405" i="1"/>
  <c r="C404" i="1"/>
  <c r="G404" i="1"/>
  <c r="C403" i="1" s="1"/>
  <c r="G403" i="1"/>
  <c r="O147" i="1"/>
  <c r="J147" i="1"/>
  <c r="E147" i="1"/>
  <c r="C150" i="1"/>
  <c r="C149" i="1"/>
  <c r="H725" i="1"/>
  <c r="H724" i="1"/>
  <c r="H723" i="1"/>
  <c r="H722" i="1"/>
  <c r="D726" i="1"/>
  <c r="D725" i="1"/>
  <c r="D724" i="1"/>
  <c r="D723" i="1"/>
  <c r="D722" i="1"/>
  <c r="H672" i="1"/>
  <c r="H675" i="1"/>
  <c r="H674" i="1"/>
  <c r="H673" i="1"/>
  <c r="D676" i="1"/>
  <c r="D675" i="1"/>
  <c r="D674" i="1"/>
  <c r="D673" i="1"/>
  <c r="D672" i="1"/>
  <c r="H632" i="1"/>
  <c r="H635" i="1"/>
  <c r="H634" i="1"/>
  <c r="H633" i="1"/>
  <c r="D636" i="1"/>
  <c r="D635" i="1"/>
  <c r="D634" i="1"/>
  <c r="D633" i="1"/>
  <c r="D632" i="1"/>
  <c r="D592" i="1"/>
  <c r="D591" i="1"/>
  <c r="D590" i="1"/>
  <c r="D589" i="1"/>
  <c r="D584" i="1"/>
  <c r="D583" i="1"/>
  <c r="D582" i="1"/>
  <c r="D581" i="1"/>
  <c r="D580" i="1"/>
  <c r="D550" i="1"/>
  <c r="D549" i="1"/>
  <c r="D548" i="1"/>
  <c r="D547" i="1"/>
  <c r="D546" i="1"/>
  <c r="D540" i="1"/>
  <c r="D536" i="1"/>
  <c r="D539" i="1"/>
  <c r="D538" i="1"/>
  <c r="D537" i="1"/>
  <c r="J507" i="1"/>
  <c r="J506" i="1"/>
  <c r="G504" i="1"/>
  <c r="D504" i="1"/>
  <c r="E18" i="2" a="1"/>
  <c r="E18" i="2" s="1"/>
  <c r="G451" i="1"/>
  <c r="D451" i="1"/>
  <c r="F315" i="1"/>
  <c r="E315" i="1"/>
  <c r="D315" i="1"/>
  <c r="C315" i="1"/>
  <c r="B315" i="1"/>
  <c r="F297" i="1"/>
  <c r="E297" i="1"/>
  <c r="D297" i="1"/>
  <c r="C297" i="1"/>
  <c r="B297" i="1"/>
  <c r="K265" i="1"/>
  <c r="C265" i="1"/>
  <c r="I182" i="1"/>
  <c r="I181" i="1"/>
  <c r="D181" i="1"/>
  <c r="D182" i="1"/>
  <c r="D180" i="1"/>
  <c r="I110" i="1"/>
  <c r="F110" i="1"/>
  <c r="C78" i="1"/>
  <c r="I78" i="1"/>
  <c r="F78" i="1"/>
  <c r="J48" i="1"/>
  <c r="G48" i="1"/>
  <c r="D48" i="1"/>
  <c r="J14" i="1"/>
  <c r="G14" i="1"/>
  <c r="J504" i="1" l="1"/>
  <c r="E46" i="2"/>
  <c r="E45" i="2"/>
  <c r="E44" i="2"/>
  <c r="E43" i="2"/>
  <c r="E42" i="2"/>
  <c r="E41" i="2"/>
  <c r="E40" i="2"/>
  <c r="E39" i="2"/>
  <c r="E38" i="2"/>
  <c r="E37" i="2"/>
  <c r="E36" i="2"/>
  <c r="E35" i="2"/>
  <c r="E34" i="2"/>
  <c r="E33" i="2"/>
  <c r="E32" i="2"/>
  <c r="E31" i="2"/>
  <c r="E30" i="2"/>
  <c r="E29" i="2"/>
  <c r="E28" i="2"/>
  <c r="E27" i="2"/>
  <c r="E26" i="2"/>
  <c r="E25" i="2"/>
  <c r="E24" i="2"/>
  <c r="E23" i="2"/>
  <c r="E22" i="2"/>
  <c r="E21" i="2"/>
  <c r="E20" i="2"/>
  <c r="E19" i="2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<sst xmlns="http://schemas.openxmlformats.org/spreadsheetml/2006/main" count="268" uniqueCount="119">
  <si>
    <t xml:space="preserve">   PROBLEM -1</t>
  </si>
  <si>
    <t>WEEK</t>
  </si>
  <si>
    <t>UNIT</t>
  </si>
  <si>
    <t>WEEK-1</t>
  </si>
  <si>
    <t>WEEK-2</t>
  </si>
  <si>
    <t>WEEK-3</t>
  </si>
  <si>
    <t>WEEK-4</t>
  </si>
  <si>
    <t>MEAN</t>
  </si>
  <si>
    <t>MEDIAN</t>
  </si>
  <si>
    <t>MODE</t>
  </si>
  <si>
    <t>No.</t>
  </si>
  <si>
    <t>CUSTOMER</t>
  </si>
  <si>
    <r>
      <rPr>
        <sz val="11"/>
        <color theme="4"/>
        <rFont val="Arial"/>
        <family val="2"/>
        <scheme val="minor"/>
      </rPr>
      <t>No</t>
    </r>
    <r>
      <rPr>
        <sz val="11"/>
        <color rgb="FFFA7D00"/>
        <rFont val="Arial"/>
        <family val="2"/>
        <scheme val="minor"/>
      </rPr>
      <t>.</t>
    </r>
  </si>
  <si>
    <t>CUTOMER</t>
  </si>
  <si>
    <t>DAYS</t>
  </si>
  <si>
    <t>UNITS</t>
  </si>
  <si>
    <t>RANGE</t>
  </si>
  <si>
    <t>VARIANCE</t>
  </si>
  <si>
    <t>SALES</t>
  </si>
  <si>
    <t>STAND.D</t>
  </si>
  <si>
    <t>MEASURES OF CENTRAL TENDENCY</t>
  </si>
  <si>
    <t>MEASURE OF DESPERSION</t>
  </si>
  <si>
    <t>REVENUE</t>
  </si>
  <si>
    <t xml:space="preserve">MEASURE OF CENTRAL </t>
  </si>
  <si>
    <t>TEDENCY</t>
  </si>
  <si>
    <t>MEASURE OF DISPERSION</t>
  </si>
  <si>
    <t>NO.</t>
  </si>
  <si>
    <t>MEASURE OF CENTRAL TENDENCY</t>
  </si>
  <si>
    <t>MODEL -A</t>
  </si>
  <si>
    <t>MODEL-B</t>
  </si>
  <si>
    <t>MODEL-C</t>
  </si>
  <si>
    <t>MODEL-D</t>
  </si>
  <si>
    <t>MODEL-E</t>
  </si>
  <si>
    <t>AVERAGE</t>
  </si>
  <si>
    <t>MEASURE OF DSPERSION</t>
  </si>
  <si>
    <t>DEFECT</t>
  </si>
  <si>
    <t>TYPE</t>
  </si>
  <si>
    <t>FREQUENCY</t>
  </si>
  <si>
    <t>A</t>
  </si>
  <si>
    <t>B</t>
  </si>
  <si>
    <t>C</t>
  </si>
  <si>
    <t>D</t>
  </si>
  <si>
    <t>E</t>
  </si>
  <si>
    <t>F</t>
  </si>
  <si>
    <t>G</t>
  </si>
  <si>
    <t>1.-BAR CHART</t>
  </si>
  <si>
    <t>2.HISTOGRAM</t>
  </si>
  <si>
    <t>AGES</t>
  </si>
  <si>
    <t>UNI.</t>
  </si>
  <si>
    <t>FREQ.</t>
  </si>
  <si>
    <t>INTERQ.</t>
  </si>
  <si>
    <t>Q1</t>
  </si>
  <si>
    <t>Q2</t>
  </si>
  <si>
    <t xml:space="preserve">QUESTION ON PARCENTILE AND QUARTILES </t>
  </si>
  <si>
    <t>QUESTION-1</t>
  </si>
  <si>
    <t>QUARTILES</t>
  </si>
  <si>
    <t>Q3</t>
  </si>
  <si>
    <t>MINI.VALUE</t>
  </si>
  <si>
    <t>MAX.VALUE</t>
  </si>
  <si>
    <t>Column1</t>
  </si>
  <si>
    <t>PERCENTILE</t>
  </si>
  <si>
    <t>25th PERCENTILE</t>
  </si>
  <si>
    <t>75th PERCENTILE</t>
  </si>
  <si>
    <t>90th PERCENTILE</t>
  </si>
  <si>
    <t>10th PERCENTILE</t>
  </si>
  <si>
    <t>QUESTION-2</t>
  </si>
  <si>
    <t>QUARTILE</t>
  </si>
  <si>
    <t>15th PERCENTILE</t>
  </si>
  <si>
    <t>50th PERCENTILE</t>
  </si>
  <si>
    <t>85th PERCENTILE</t>
  </si>
  <si>
    <t>QUESTION-3</t>
  </si>
  <si>
    <t>STAND.DEVI.</t>
  </si>
  <si>
    <t>MIMI.VALAUE</t>
  </si>
  <si>
    <t xml:space="preserve">PERCENTILE </t>
  </si>
  <si>
    <t>20th PERCENTILE</t>
  </si>
  <si>
    <t>40th PERCENTILE</t>
  </si>
  <si>
    <t>80th PERCENTILE</t>
  </si>
  <si>
    <t xml:space="preserve">PUECHASE AMOUNTS </t>
  </si>
  <si>
    <t>QUESTION-4</t>
  </si>
  <si>
    <t>COMMUTE TIME</t>
  </si>
  <si>
    <t>30th PERCENTILE</t>
  </si>
  <si>
    <t>70th PERCENTILE</t>
  </si>
  <si>
    <t>QUESTION-5</t>
  </si>
  <si>
    <t>DEFECT RATES</t>
  </si>
  <si>
    <t>PERCENTILES</t>
  </si>
  <si>
    <t>MIN</t>
  </si>
  <si>
    <t>MAX</t>
  </si>
  <si>
    <t>STAND.DAVIATION</t>
  </si>
  <si>
    <t>SAMPLE OF SHIPMENT</t>
  </si>
  <si>
    <t>STAND.DEVIATION</t>
  </si>
  <si>
    <t>QUESTION ON MEASURE OF DISPERSION</t>
  </si>
  <si>
    <t>1.HISTOGRAM</t>
  </si>
  <si>
    <t>HISTOGRAM</t>
  </si>
  <si>
    <t>BAR CHART</t>
  </si>
  <si>
    <t>mode</t>
  </si>
  <si>
    <t>PRODUCT</t>
  </si>
  <si>
    <t>average</t>
  </si>
  <si>
    <t>SAMPLE</t>
  </si>
  <si>
    <t>MEASURE OF CENTRAL TEDENCY</t>
  </si>
  <si>
    <t>REGION</t>
  </si>
  <si>
    <t>RESPONSE</t>
  </si>
  <si>
    <t>QUESTION -2(12)</t>
  </si>
  <si>
    <t>DATA</t>
  </si>
  <si>
    <t>RATINGS</t>
  </si>
  <si>
    <t>WEIGHTS</t>
  </si>
  <si>
    <t>EMPLOYEES</t>
  </si>
  <si>
    <t>QUESTION-2(1)</t>
  </si>
  <si>
    <t>QUESTION-2(2)</t>
  </si>
  <si>
    <t>QUESTION-2(4)</t>
  </si>
  <si>
    <t>QUESTION-2(5)</t>
  </si>
  <si>
    <t>QUESTION-2(6)</t>
  </si>
  <si>
    <t>QUESTION-2(7)</t>
  </si>
  <si>
    <t>QUESTION-2(10)</t>
  </si>
  <si>
    <t>QUESTION-2(3)</t>
  </si>
  <si>
    <t>QUESTION-2(8)</t>
  </si>
  <si>
    <t>QUESTION-2(9)</t>
  </si>
  <si>
    <t>QUESTION-2(11)</t>
  </si>
  <si>
    <t>QUESTION-2(13)</t>
  </si>
  <si>
    <t>QUESTION-2(14)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</si>
</sst>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4" x14ac:knownFonts="1">
    <font>
      <sz val="11"/>
      <color theme="1"/>
      <name val="Arial"/>
      <family val="2"/>
      <scheme val="minor"/>
    </font>
    <font>
      <sz val="14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sz val="11"/>
      <color rgb="FFFA7D00"/>
      <name val="Arial"/>
      <family val="2"/>
      <scheme val="minor"/>
    </font>
    <font>
      <sz val="11"/>
      <color theme="0"/>
      <name val="Arial"/>
      <family val="2"/>
      <scheme val="minor"/>
    </font>
    <font>
      <sz val="9"/>
      <color rgb="FFFA7D00"/>
      <name val="Arial"/>
      <family val="2"/>
      <scheme val="minor"/>
    </font>
    <font>
      <sz val="9"/>
      <color theme="4"/>
      <name val="Arial"/>
      <family val="2"/>
      <scheme val="minor"/>
    </font>
    <font>
      <sz val="9"/>
      <color theme="1"/>
      <name val="Arial"/>
      <family val="2"/>
      <scheme val="minor"/>
    </font>
    <font>
      <sz val="11"/>
      <color theme="4"/>
      <name val="Arial"/>
      <family val="2"/>
      <scheme val="minor"/>
    </font>
    <font>
      <b/>
      <sz val="15"/>
      <color theme="3"/>
      <name val="Arial"/>
      <family val="2"/>
      <scheme val="minor"/>
    </font>
    <font>
      <b/>
      <sz val="11"/>
      <color rgb="FFFA7D00"/>
      <name val="Arial"/>
      <family val="2"/>
      <scheme val="minor"/>
    </font>
    <font>
      <sz val="10"/>
      <color theme="1"/>
      <name val="Arial"/>
      <family val="2"/>
      <scheme val="minor"/>
    </font>
    <font>
      <sz val="11"/>
      <color theme="5" tint="-0.499984740745262"/>
      <name val="Arial"/>
      <family val="2"/>
      <scheme val="minor"/>
    </font>
    <font>
      <sz val="10"/>
      <color theme="5" tint="-0.499984740745262"/>
      <name val="Arial"/>
      <family val="2"/>
      <scheme val="minor"/>
    </font>
    <font>
      <b/>
      <sz val="15"/>
      <color theme="2"/>
      <name val="Arial"/>
      <family val="2"/>
      <scheme val="minor"/>
    </font>
    <font>
      <sz val="36"/>
      <color theme="1"/>
      <name val="Arial"/>
      <family val="2"/>
      <scheme val="minor"/>
    </font>
    <font>
      <sz val="48"/>
      <color theme="1"/>
      <name val="Arial"/>
      <family val="2"/>
      <scheme val="minor"/>
    </font>
    <font>
      <sz val="11"/>
      <name val="Arial"/>
      <family val="2"/>
      <scheme val="minor"/>
    </font>
    <font>
      <sz val="10"/>
      <color theme="0"/>
      <name val="Arial"/>
      <family val="2"/>
      <scheme val="minor"/>
    </font>
    <font>
      <sz val="72"/>
      <color theme="1"/>
      <name val="Arial"/>
      <family val="2"/>
      <scheme val="minor"/>
    </font>
    <font>
      <sz val="11"/>
      <color theme="1"/>
      <name val="Calibri"/>
      <family val="2"/>
    </font>
    <font>
      <sz val="8"/>
      <color theme="1"/>
      <name val="Arial"/>
      <family val="2"/>
      <scheme val="minor"/>
    </font>
    <font>
      <b/>
      <sz val="8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8"/>
      <color theme="1"/>
      <name val="Arial"/>
      <family val="2"/>
      <scheme val="minor"/>
    </font>
    <font>
      <sz val="18"/>
      <color theme="0"/>
      <name val="Arial"/>
      <family val="2"/>
      <scheme val="minor"/>
    </font>
    <font>
      <sz val="28"/>
      <color theme="1"/>
      <name val="Arial"/>
      <family val="2"/>
      <scheme val="minor"/>
    </font>
    <font>
      <sz val="8"/>
      <name val="Arial"/>
      <family val="2"/>
      <scheme val="minor"/>
    </font>
    <font>
      <sz val="24"/>
      <color theme="1"/>
      <name val="Arial"/>
      <family val="2"/>
      <scheme val="minor"/>
    </font>
    <font>
      <sz val="20"/>
      <color theme="1"/>
      <name val="Arial"/>
      <family val="2"/>
      <scheme val="minor"/>
    </font>
    <font>
      <sz val="20"/>
      <color theme="0"/>
      <name val="Arial"/>
      <family val="2"/>
      <scheme val="minor"/>
    </font>
    <font>
      <sz val="11"/>
      <color rgb="FF006100"/>
      <name val="Arial"/>
      <family val="2"/>
      <scheme val="minor"/>
    </font>
    <font>
      <sz val="11"/>
      <color rgb="FF9C6500"/>
      <name val="Arial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00B0F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rgb="FF34703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2F2F2"/>
      </patternFill>
    </fill>
    <fill>
      <patternFill patternType="solid">
        <fgColor theme="2" tint="-0.89999084444715716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08080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669900"/>
        <bgColor indexed="64"/>
      </patternFill>
    </fill>
    <fill>
      <patternFill patternType="solid">
        <fgColor rgb="FF993300"/>
        <bgColor indexed="64"/>
      </patternFill>
    </fill>
    <fill>
      <patternFill patternType="solid">
        <fgColor rgb="FF663300"/>
        <bgColor indexed="64"/>
      </patternFill>
    </fill>
    <fill>
      <patternFill patternType="solid">
        <fgColor rgb="FF996633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660066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8000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74999237037263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1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thick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14">
    <xf numFmtId="0" fontId="0" fillId="0" borderId="0"/>
    <xf numFmtId="0" fontId="3" fillId="0" borderId="7" applyNumberFormat="0" applyFill="0" applyAlignment="0" applyProtection="0"/>
    <xf numFmtId="0" fontId="4" fillId="3" borderId="0" applyNumberFormat="0" applyBorder="0" applyAlignment="0" applyProtection="0"/>
    <xf numFmtId="0" fontId="2" fillId="4" borderId="0" applyNumberFormat="0" applyBorder="0" applyAlignment="0" applyProtection="0"/>
    <xf numFmtId="0" fontId="4" fillId="5" borderId="0" applyNumberFormat="0" applyBorder="0" applyAlignment="0" applyProtection="0"/>
    <xf numFmtId="0" fontId="4" fillId="6" borderId="0" applyNumberFormat="0" applyBorder="0" applyAlignment="0" applyProtection="0"/>
    <xf numFmtId="0" fontId="4" fillId="7" borderId="0" applyNumberFormat="0" applyBorder="0" applyAlignment="0" applyProtection="0"/>
    <xf numFmtId="0" fontId="2" fillId="4" borderId="0"/>
    <xf numFmtId="44" fontId="2" fillId="0" borderId="0" applyFont="0" applyFill="0" applyBorder="0" applyAlignment="0" applyProtection="0"/>
    <xf numFmtId="0" fontId="9" fillId="0" borderId="8" applyNumberFormat="0" applyFill="0" applyAlignment="0" applyProtection="0"/>
    <xf numFmtId="0" fontId="10" fillId="16" borderId="9" applyNumberFormat="0" applyAlignment="0" applyProtection="0"/>
    <xf numFmtId="0" fontId="32" fillId="47" borderId="0" applyNumberFormat="0" applyBorder="0" applyAlignment="0" applyProtection="0"/>
    <xf numFmtId="0" fontId="33" fillId="48" borderId="0" applyNumberFormat="0" applyBorder="0" applyAlignment="0" applyProtection="0"/>
    <xf numFmtId="0" fontId="4" fillId="49" borderId="0" applyNumberFormat="0" applyBorder="0" applyAlignment="0" applyProtection="0"/>
  </cellStyleXfs>
  <cellXfs count="136">
    <xf numFmtId="0" fontId="0" fillId="0" borderId="0" xfId="0"/>
    <xf numFmtId="0" fontId="0" fillId="2" borderId="5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0" fillId="0" borderId="5" xfId="0" applyBorder="1"/>
    <xf numFmtId="0" fontId="0" fillId="0" borderId="6" xfId="0" applyBorder="1"/>
    <xf numFmtId="0" fontId="0" fillId="2" borderId="5" xfId="0" applyFill="1" applyBorder="1"/>
    <xf numFmtId="0" fontId="0" fillId="2" borderId="6" xfId="0" applyFill="1" applyBorder="1"/>
    <xf numFmtId="0" fontId="4" fillId="5" borderId="0" xfId="4"/>
    <xf numFmtId="0" fontId="4" fillId="6" borderId="0" xfId="5"/>
    <xf numFmtId="0" fontId="4" fillId="7" borderId="0" xfId="6"/>
    <xf numFmtId="0" fontId="4" fillId="7" borderId="5" xfId="6" applyBorder="1"/>
    <xf numFmtId="0" fontId="4" fillId="7" borderId="6" xfId="6" applyBorder="1"/>
    <xf numFmtId="0" fontId="4" fillId="4" borderId="0" xfId="3" applyFont="1"/>
    <xf numFmtId="0" fontId="3" fillId="0" borderId="7" xfId="1"/>
    <xf numFmtId="0" fontId="5" fillId="0" borderId="7" xfId="1" applyFont="1"/>
    <xf numFmtId="0" fontId="4" fillId="8" borderId="0" xfId="2" applyFill="1"/>
    <xf numFmtId="0" fontId="4" fillId="9" borderId="0" xfId="2" applyFill="1"/>
    <xf numFmtId="0" fontId="4" fillId="10" borderId="0" xfId="2" applyFill="1"/>
    <xf numFmtId="0" fontId="4" fillId="11" borderId="0" xfId="2" applyFill="1"/>
    <xf numFmtId="0" fontId="4" fillId="12" borderId="0" xfId="2" applyFill="1"/>
    <xf numFmtId="0" fontId="0" fillId="13" borderId="0" xfId="0" applyFill="1"/>
    <xf numFmtId="0" fontId="4" fillId="14" borderId="0" xfId="2" applyFill="1"/>
    <xf numFmtId="0" fontId="4" fillId="3" borderId="0" xfId="2"/>
    <xf numFmtId="0" fontId="0" fillId="15" borderId="0" xfId="0" applyFill="1"/>
    <xf numFmtId="0" fontId="6" fillId="0" borderId="7" xfId="1" applyFont="1"/>
    <xf numFmtId="0" fontId="7" fillId="0" borderId="7" xfId="1" applyFont="1"/>
    <xf numFmtId="0" fontId="0" fillId="0" borderId="7" xfId="1" applyFont="1"/>
    <xf numFmtId="0" fontId="11" fillId="0" borderId="0" xfId="0" applyFont="1"/>
    <xf numFmtId="0" fontId="10" fillId="16" borderId="9" xfId="10"/>
    <xf numFmtId="0" fontId="12" fillId="0" borderId="0" xfId="0" applyFont="1"/>
    <xf numFmtId="0" fontId="13" fillId="0" borderId="0" xfId="0" applyFont="1"/>
    <xf numFmtId="0" fontId="4" fillId="17" borderId="0" xfId="0" applyFont="1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12" borderId="0" xfId="0" applyFill="1"/>
    <xf numFmtId="0" fontId="4" fillId="22" borderId="0" xfId="0" applyFont="1" applyFill="1"/>
    <xf numFmtId="0" fontId="4" fillId="18" borderId="0" xfId="0" applyFont="1" applyFill="1"/>
    <xf numFmtId="0" fontId="14" fillId="23" borderId="8" xfId="9" applyFont="1" applyFill="1"/>
    <xf numFmtId="0" fontId="0" fillId="0" borderId="0" xfId="0" applyAlignment="1">
      <alignment vertical="top"/>
    </xf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44" fontId="0" fillId="0" borderId="0" xfId="0" applyNumberFormat="1"/>
    <xf numFmtId="0" fontId="0" fillId="34" borderId="0" xfId="0" applyFill="1"/>
    <xf numFmtId="0" fontId="0" fillId="35" borderId="0" xfId="0" applyFill="1"/>
    <xf numFmtId="0" fontId="17" fillId="35" borderId="0" xfId="0" applyFont="1" applyFill="1"/>
    <xf numFmtId="0" fontId="17" fillId="36" borderId="0" xfId="0" applyFont="1" applyFill="1"/>
    <xf numFmtId="0" fontId="17" fillId="0" borderId="0" xfId="0" applyFont="1"/>
    <xf numFmtId="0" fontId="0" fillId="39" borderId="0" xfId="0" applyFill="1"/>
    <xf numFmtId="44" fontId="0" fillId="39" borderId="0" xfId="0" applyNumberFormat="1" applyFill="1"/>
    <xf numFmtId="44" fontId="0" fillId="39" borderId="0" xfId="8" applyFont="1" applyFill="1"/>
    <xf numFmtId="0" fontId="18" fillId="6" borderId="0" xfId="5" applyFont="1"/>
    <xf numFmtId="0" fontId="4" fillId="41" borderId="0" xfId="0" applyFont="1" applyFill="1" applyAlignment="1">
      <alignment horizontal="center"/>
    </xf>
    <xf numFmtId="0" fontId="18" fillId="41" borderId="0" xfId="0" applyFont="1" applyFill="1"/>
    <xf numFmtId="0" fontId="0" fillId="37" borderId="0" xfId="0" applyFill="1"/>
    <xf numFmtId="0" fontId="0" fillId="41" borderId="0" xfId="0" applyFill="1"/>
    <xf numFmtId="0" fontId="1" fillId="0" borderId="0" xfId="0" applyFont="1" applyAlignment="1">
      <alignment vertical="center"/>
    </xf>
    <xf numFmtId="0" fontId="0" fillId="0" borderId="0" xfId="0" applyAlignment="1">
      <alignment horizontal="center" vertical="center"/>
    </xf>
    <xf numFmtId="0" fontId="7" fillId="0" borderId="0" xfId="0" applyFont="1"/>
    <xf numFmtId="16" fontId="0" fillId="0" borderId="0" xfId="0" applyNumberFormat="1"/>
    <xf numFmtId="16" fontId="20" fillId="0" borderId="0" xfId="0" applyNumberFormat="1" applyFont="1"/>
    <xf numFmtId="16" fontId="0" fillId="0" borderId="0" xfId="0" applyNumberFormat="1" applyAlignment="1">
      <alignment wrapText="1"/>
    </xf>
    <xf numFmtId="0" fontId="21" fillId="0" borderId="0" xfId="0" applyFont="1"/>
    <xf numFmtId="0" fontId="22" fillId="0" borderId="0" xfId="0" applyFont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23" fillId="0" borderId="0" xfId="0" applyFont="1" applyAlignment="1">
      <alignment horizontal="center"/>
    </xf>
    <xf numFmtId="44" fontId="0" fillId="35" borderId="0" xfId="8" applyFont="1" applyFill="1"/>
    <xf numFmtId="0" fontId="4" fillId="46" borderId="0" xfId="0" applyFont="1" applyFill="1"/>
    <xf numFmtId="44" fontId="4" fillId="46" borderId="0" xfId="0" applyNumberFormat="1" applyFont="1" applyFill="1"/>
    <xf numFmtId="44" fontId="4" fillId="46" borderId="0" xfId="8" applyFont="1" applyFill="1"/>
    <xf numFmtId="0" fontId="11" fillId="21" borderId="0" xfId="0" applyFont="1" applyFill="1"/>
    <xf numFmtId="0" fontId="22" fillId="35" borderId="0" xfId="0" applyFont="1" applyFill="1"/>
    <xf numFmtId="0" fontId="4" fillId="31" borderId="0" xfId="0" applyFont="1" applyFill="1"/>
    <xf numFmtId="44" fontId="4" fillId="31" borderId="0" xfId="8" applyFont="1" applyFill="1"/>
    <xf numFmtId="0" fontId="4" fillId="32" borderId="0" xfId="0" applyFont="1" applyFill="1"/>
    <xf numFmtId="44" fontId="4" fillId="32" borderId="0" xfId="8" applyFont="1" applyFill="1"/>
    <xf numFmtId="0" fontId="4" fillId="29" borderId="0" xfId="0" applyFont="1" applyFill="1"/>
    <xf numFmtId="44" fontId="4" fillId="29" borderId="0" xfId="8" applyFont="1" applyFill="1"/>
    <xf numFmtId="0" fontId="4" fillId="33" borderId="0" xfId="0" applyFont="1" applyFill="1"/>
    <xf numFmtId="44" fontId="4" fillId="33" borderId="0" xfId="8" applyFont="1" applyFill="1"/>
    <xf numFmtId="0" fontId="4" fillId="30" borderId="0" xfId="0" applyFont="1" applyFill="1"/>
    <xf numFmtId="44" fontId="4" fillId="30" borderId="0" xfId="8" applyFont="1" applyFill="1"/>
    <xf numFmtId="0" fontId="4" fillId="34" borderId="0" xfId="0" applyFont="1" applyFill="1"/>
    <xf numFmtId="44" fontId="4" fillId="34" borderId="0" xfId="8" applyFont="1" applyFill="1"/>
    <xf numFmtId="0" fontId="4" fillId="38" borderId="0" xfId="0" applyFont="1" applyFill="1"/>
    <xf numFmtId="44" fontId="4" fillId="38" borderId="0" xfId="8" applyFont="1" applyFill="1"/>
    <xf numFmtId="0" fontId="0" fillId="51" borderId="0" xfId="0" applyFill="1"/>
    <xf numFmtId="0" fontId="0" fillId="50" borderId="0" xfId="0" applyFill="1"/>
    <xf numFmtId="0" fontId="0" fillId="52" borderId="0" xfId="0" applyFill="1"/>
    <xf numFmtId="0" fontId="0" fillId="53" borderId="0" xfId="0" applyFill="1"/>
    <xf numFmtId="0" fontId="2" fillId="4" borderId="0" xfId="7"/>
    <xf numFmtId="0" fontId="33" fillId="48" borderId="9" xfId="12" applyBorder="1"/>
    <xf numFmtId="0" fontId="32" fillId="47" borderId="0" xfId="11"/>
    <xf numFmtId="0" fontId="32" fillId="47" borderId="0" xfId="11" applyAlignment="1">
      <alignment horizontal="center" vertical="center"/>
    </xf>
    <xf numFmtId="0" fontId="33" fillId="48" borderId="0" xfId="12"/>
    <xf numFmtId="0" fontId="10" fillId="16" borderId="9" xfId="10" applyAlignment="1">
      <alignment horizontal="center" vertical="center"/>
    </xf>
    <xf numFmtId="0" fontId="32" fillId="47" borderId="0" xfId="11" applyAlignment="1">
      <alignment horizontal="center"/>
    </xf>
    <xf numFmtId="0" fontId="33" fillId="48" borderId="0" xfId="12" applyAlignment="1">
      <alignment horizontal="center"/>
    </xf>
    <xf numFmtId="0" fontId="0" fillId="0" borderId="0" xfId="0" applyAlignment="1">
      <alignment horizontal="center"/>
    </xf>
    <xf numFmtId="0" fontId="2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29" fillId="40" borderId="0" xfId="0" applyFont="1" applyFill="1" applyAlignment="1">
      <alignment horizontal="center" vertical="center"/>
    </xf>
    <xf numFmtId="0" fontId="0" fillId="40" borderId="0" xfId="0" applyFill="1" applyAlignment="1">
      <alignment horizontal="center" vertical="center"/>
    </xf>
    <xf numFmtId="0" fontId="27" fillId="40" borderId="0" xfId="0" applyFont="1" applyFill="1" applyAlignment="1">
      <alignment horizontal="center"/>
    </xf>
    <xf numFmtId="0" fontId="0" fillId="40" borderId="0" xfId="0" applyFill="1" applyAlignment="1">
      <alignment horizontal="center"/>
    </xf>
    <xf numFmtId="0" fontId="27" fillId="40" borderId="0" xfId="0" applyFont="1" applyFill="1" applyAlignment="1">
      <alignment horizontal="center" vertical="center"/>
    </xf>
    <xf numFmtId="0" fontId="24" fillId="51" borderId="0" xfId="0" applyFont="1" applyFill="1" applyAlignment="1">
      <alignment horizontal="center" vertical="center"/>
    </xf>
    <xf numFmtId="0" fontId="0" fillId="51" borderId="0" xfId="0" applyFill="1" applyAlignment="1">
      <alignment horizontal="center" vertical="center"/>
    </xf>
    <xf numFmtId="0" fontId="24" fillId="45" borderId="0" xfId="0" applyFont="1" applyFill="1" applyAlignment="1">
      <alignment horizontal="center" vertical="center"/>
    </xf>
    <xf numFmtId="0" fontId="0" fillId="45" borderId="0" xfId="0" applyFill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15" fillId="40" borderId="0" xfId="0" applyFont="1" applyFill="1" applyAlignment="1">
      <alignment horizontal="center"/>
    </xf>
    <xf numFmtId="0" fontId="19" fillId="40" borderId="0" xfId="0" applyFont="1" applyFill="1" applyAlignment="1">
      <alignment horizontal="center"/>
    </xf>
    <xf numFmtId="0" fontId="16" fillId="40" borderId="0" xfId="0" applyFont="1" applyFill="1" applyAlignment="1">
      <alignment horizontal="center"/>
    </xf>
    <xf numFmtId="0" fontId="4" fillId="49" borderId="0" xfId="13" applyAlignment="1">
      <alignment horizontal="center" vertical="center"/>
    </xf>
    <xf numFmtId="0" fontId="4" fillId="40" borderId="0" xfId="0" applyFont="1" applyFill="1" applyAlignment="1">
      <alignment horizontal="center" vertical="center"/>
    </xf>
    <xf numFmtId="0" fontId="19" fillId="40" borderId="0" xfId="0" applyFont="1" applyFill="1" applyAlignment="1">
      <alignment horizontal="center" vertical="center"/>
    </xf>
    <xf numFmtId="0" fontId="15" fillId="40" borderId="0" xfId="0" applyFont="1" applyFill="1" applyAlignment="1">
      <alignment horizontal="center" vertical="center"/>
    </xf>
    <xf numFmtId="0" fontId="16" fillId="40" borderId="0" xfId="0" applyFont="1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25" fillId="40" borderId="0" xfId="0" applyFont="1" applyFill="1" applyAlignment="1">
      <alignment horizontal="center" vertical="center"/>
    </xf>
    <xf numFmtId="0" fontId="32" fillId="47" borderId="10" xfId="11" applyBorder="1" applyAlignment="1">
      <alignment horizontal="center" vertical="center"/>
    </xf>
    <xf numFmtId="0" fontId="32" fillId="47" borderId="9" xfId="11" applyBorder="1" applyAlignment="1">
      <alignment horizontal="center" vertical="center"/>
    </xf>
    <xf numFmtId="0" fontId="30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1" fillId="37" borderId="0" xfId="0" applyFont="1" applyFill="1" applyAlignment="1">
      <alignment horizontal="center" vertical="center"/>
    </xf>
    <xf numFmtId="0" fontId="26" fillId="37" borderId="0" xfId="0" applyFont="1" applyFill="1" applyAlignment="1">
      <alignment horizontal="center" vertical="center"/>
    </xf>
    <xf numFmtId="0" fontId="0" fillId="37" borderId="0" xfId="0" applyFill="1" applyAlignment="1">
      <alignment horizontal="center" vertical="center"/>
    </xf>
  </cellXfs>
  <cellStyles count="14">
    <cellStyle name="60% - Accent1" xfId="3" builtinId="32"/>
    <cellStyle name="60% - Accent6" xfId="13" builtinId="52"/>
    <cellStyle name="Accent1" xfId="2" builtinId="29"/>
    <cellStyle name="Accent4" xfId="4" builtinId="41"/>
    <cellStyle name="Accent5" xfId="5" builtinId="45"/>
    <cellStyle name="Accent6" xfId="6" builtinId="49"/>
    <cellStyle name="Calculation" xfId="10" builtinId="22"/>
    <cellStyle name="Currency" xfId="8" builtinId="4"/>
    <cellStyle name="Good" xfId="11" builtinId="26"/>
    <cellStyle name="Heading 1" xfId="9" builtinId="16"/>
    <cellStyle name="Linked Cell" xfId="1" builtinId="24"/>
    <cellStyle name="Neutral" xfId="12" builtinId="28"/>
    <cellStyle name="Normal" xfId="0" builtinId="0"/>
    <cellStyle name="Style 1" xfId="7"/>
  </cellStyles>
  <dxfs count="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"/>
        <scheme val="minor"/>
      </font>
      <alignment horizontal="center" vertical="bottom" textRotation="0" wrapText="0" indent="0" justifyLastLine="0" shrinkToFit="0" readingOrder="0"/>
    </dxf>
    <dxf>
      <fill>
        <patternFill patternType="solid">
          <fgColor indexed="64"/>
          <bgColor theme="8" tint="-0.249977111117893"/>
        </patternFill>
      </fill>
    </dxf>
    <dxf>
      <fill>
        <patternFill patternType="solid">
          <fgColor indexed="64"/>
          <bgColor theme="8" tint="-0.249977111117893"/>
        </patternFill>
      </fill>
    </dxf>
    <dxf>
      <fill>
        <patternFill patternType="solid">
          <fgColor indexed="64"/>
          <bgColor theme="8" tint="-0.249977111117893"/>
        </patternFill>
      </fill>
    </dxf>
    <dxf>
      <fill>
        <patternFill patternType="solid">
          <fgColor indexed="64"/>
          <bgColor theme="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6699"/>
      <color rgb="FFFF66CC"/>
      <color rgb="FFFFCCFF"/>
      <color rgb="FFFF9966"/>
      <color rgb="FFCCFFFF"/>
      <color rgb="FF660033"/>
      <color rgb="FF800000"/>
      <color rgb="FFFFCC00"/>
      <color rgb="FF660066"/>
      <color rgb="FF99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500" b="1" i="0" u="none" strike="noStrike" kern="1200" cap="all" spc="100" normalizeH="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7361329833770772E-2"/>
          <c:y val="0.13472222222222222"/>
          <c:w val="0.9020831146106737"/>
          <c:h val="0.7311111111111111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Sheet1!$C$342</c:f>
              <c:strCache>
                <c:ptCount val="1"/>
                <c:pt idx="0">
                  <c:v>FREQUENCY</c:v>
                </c:pt>
              </c:strCache>
            </c:strRef>
          </c:tx>
          <c:spPr>
            <a:pattFill prst="ltUpDiag">
              <a:fgClr>
                <a:schemeClr val="accent6"/>
              </a:fgClr>
              <a:bgClr>
                <a:schemeClr val="lt1"/>
              </a:bgClr>
            </a:pattFill>
            <a:ln>
              <a:noFill/>
            </a:ln>
            <a:effectLst/>
          </c:spPr>
          <c:invertIfNegative val="0"/>
          <c:cat>
            <c:strRef>
              <c:f>Sheet1!$B$343:$B$350</c:f>
              <c:strCache>
                <c:ptCount val="8"/>
                <c:pt idx="0">
                  <c:v>TYPE</c:v>
                </c:pt>
                <c:pt idx="1">
                  <c:v>A</c:v>
                </c:pt>
                <c:pt idx="2">
                  <c:v>B</c:v>
                </c:pt>
                <c:pt idx="3">
                  <c:v>C</c:v>
                </c:pt>
                <c:pt idx="4">
                  <c:v>D</c:v>
                </c:pt>
                <c:pt idx="5">
                  <c:v>E</c:v>
                </c:pt>
                <c:pt idx="6">
                  <c:v>F</c:v>
                </c:pt>
                <c:pt idx="7">
                  <c:v>G</c:v>
                </c:pt>
              </c:strCache>
            </c:strRef>
          </c:cat>
          <c:val>
            <c:numRef>
              <c:f>Sheet1!$C$343:$C$350</c:f>
              <c:numCache>
                <c:formatCode>General</c:formatCode>
                <c:ptCount val="8"/>
                <c:pt idx="1">
                  <c:v>30</c:v>
                </c:pt>
                <c:pt idx="2">
                  <c:v>40</c:v>
                </c:pt>
                <c:pt idx="3">
                  <c:v>20</c:v>
                </c:pt>
                <c:pt idx="4">
                  <c:v>10</c:v>
                </c:pt>
                <c:pt idx="5">
                  <c:v>45</c:v>
                </c:pt>
                <c:pt idx="6">
                  <c:v>25</c:v>
                </c:pt>
                <c:pt idx="7">
                  <c:v>30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CAC-49A0-9700-31A59A882D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9"/>
        <c:overlap val="-20"/>
        <c:axId val="232957392"/>
        <c:axId val="234307496"/>
      </c:barChart>
      <c:catAx>
        <c:axId val="232957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lt1">
                  <a:alpha val="2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50" normalizeH="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7496"/>
        <c:crosses val="autoZero"/>
        <c:auto val="1"/>
        <c:lblAlgn val="ctr"/>
        <c:lblOffset val="100"/>
        <c:noMultiLvlLbl val="0"/>
      </c:catAx>
      <c:valAx>
        <c:axId val="23430749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9573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accent6"/>
    </a:solidFill>
    <a:ln w="9525" cap="flat" cmpd="sng" algn="ctr">
      <a:solidFill>
        <a:schemeClr val="accent6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Sheet1!$C$754</c:f>
              <c:strCache>
                <c:ptCount val="1"/>
                <c:pt idx="0">
                  <c:v>RATINGS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Sheet1!$C$755:$C$779</c:f>
              <c:numCache>
                <c:formatCode>General</c:formatCode>
                <c:ptCount val="25"/>
                <c:pt idx="0">
                  <c:v>4</c:v>
                </c:pt>
                <c:pt idx="1">
                  <c:v>5</c:v>
                </c:pt>
                <c:pt idx="2">
                  <c:v>3</c:v>
                </c:pt>
                <c:pt idx="3">
                  <c:v>4</c:v>
                </c:pt>
                <c:pt idx="4">
                  <c:v>4</c:v>
                </c:pt>
                <c:pt idx="5">
                  <c:v>3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  <c:pt idx="12">
                  <c:v>2</c:v>
                </c:pt>
                <c:pt idx="13">
                  <c:v>3</c:v>
                </c:pt>
                <c:pt idx="14">
                  <c:v>4</c:v>
                </c:pt>
                <c:pt idx="15">
                  <c:v>5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4</c:v>
                </c:pt>
                <c:pt idx="21">
                  <c:v>3</c:v>
                </c:pt>
                <c:pt idx="22">
                  <c:v>2</c:v>
                </c:pt>
                <c:pt idx="23">
                  <c:v>4</c:v>
                </c:pt>
                <c:pt idx="24">
                  <c:v>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D32-4BC5-9EAF-19FEEB14300D}"/>
            </c:ext>
          </c:extLst>
        </c:ser>
        <c:ser>
          <c:idx val="1"/>
          <c:order val="1"/>
          <c:tx>
            <c:strRef>
              <c:f>Sheet1!$D$754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Sheet1!$D$755:$D$779</c:f>
              <c:numCache>
                <c:formatCode>General</c:formatCode>
                <c:ptCount val="25"/>
                <c:pt idx="0">
                  <c:v>26</c:v>
                </c:pt>
                <c:pt idx="1">
                  <c:v>27</c:v>
                </c:pt>
                <c:pt idx="2">
                  <c:v>28</c:v>
                </c:pt>
                <c:pt idx="3">
                  <c:v>29</c:v>
                </c:pt>
                <c:pt idx="4">
                  <c:v>30</c:v>
                </c:pt>
                <c:pt idx="5">
                  <c:v>31</c:v>
                </c:pt>
                <c:pt idx="6">
                  <c:v>32</c:v>
                </c:pt>
                <c:pt idx="7">
                  <c:v>33</c:v>
                </c:pt>
                <c:pt idx="8">
                  <c:v>34</c:v>
                </c:pt>
                <c:pt idx="9">
                  <c:v>35</c:v>
                </c:pt>
                <c:pt idx="10">
                  <c:v>36</c:v>
                </c:pt>
                <c:pt idx="11">
                  <c:v>37</c:v>
                </c:pt>
                <c:pt idx="12">
                  <c:v>38</c:v>
                </c:pt>
                <c:pt idx="13">
                  <c:v>39</c:v>
                </c:pt>
                <c:pt idx="14">
                  <c:v>40</c:v>
                </c:pt>
                <c:pt idx="15">
                  <c:v>41</c:v>
                </c:pt>
                <c:pt idx="16">
                  <c:v>42</c:v>
                </c:pt>
                <c:pt idx="17">
                  <c:v>43</c:v>
                </c:pt>
                <c:pt idx="18">
                  <c:v>44</c:v>
                </c:pt>
                <c:pt idx="19">
                  <c:v>45</c:v>
                </c:pt>
                <c:pt idx="20">
                  <c:v>46</c:v>
                </c:pt>
                <c:pt idx="21">
                  <c:v>47</c:v>
                </c:pt>
                <c:pt idx="22">
                  <c:v>48</c:v>
                </c:pt>
                <c:pt idx="23">
                  <c:v>49</c:v>
                </c:pt>
                <c:pt idx="24">
                  <c:v>50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D32-4BC5-9EAF-19FEEB14300D}"/>
            </c:ext>
          </c:extLst>
        </c:ser>
        <c:ser>
          <c:idx val="2"/>
          <c:order val="2"/>
          <c:tx>
            <c:strRef>
              <c:f>Sheet1!$E$754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Sheet1!$E$755:$E$779</c:f>
              <c:numCache>
                <c:formatCode>General</c:formatCode>
                <c:ptCount val="2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4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4</c:v>
                </c:pt>
                <c:pt idx="12">
                  <c:v>3</c:v>
                </c:pt>
                <c:pt idx="13">
                  <c:v>5</c:v>
                </c:pt>
                <c:pt idx="14">
                  <c:v>4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4</c:v>
                </c:pt>
                <c:pt idx="19">
                  <c:v>2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3</c:v>
                </c:pt>
                <c:pt idx="24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D32-4BC5-9EAF-19FEEB14300D}"/>
            </c:ext>
          </c:extLst>
        </c:ser>
        <c:ser>
          <c:idx val="4"/>
          <c:order val="4"/>
          <c:tx>
            <c:strRef>
              <c:f>Sheet1!$G$754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5">
                    <a:satMod val="103000"/>
                    <a:lumMod val="102000"/>
                    <a:tint val="94000"/>
                  </a:schemeClr>
                </a:gs>
                <a:gs pos="50000">
                  <a:schemeClr val="accent5">
                    <a:satMod val="110000"/>
                    <a:lumMod val="100000"/>
                    <a:shade val="100000"/>
                  </a:schemeClr>
                </a:gs>
                <a:gs pos="100000">
                  <a:schemeClr val="accent5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Sheet1!$G$755:$G$779</c:f>
              <c:numCache>
                <c:formatCode>General</c:formatCode>
                <c:ptCount val="25"/>
                <c:pt idx="0">
                  <c:v>51</c:v>
                </c:pt>
                <c:pt idx="1">
                  <c:v>52</c:v>
                </c:pt>
                <c:pt idx="2">
                  <c:v>53</c:v>
                </c:pt>
                <c:pt idx="3">
                  <c:v>54</c:v>
                </c:pt>
                <c:pt idx="4">
                  <c:v>55</c:v>
                </c:pt>
                <c:pt idx="5">
                  <c:v>56</c:v>
                </c:pt>
                <c:pt idx="6">
                  <c:v>57</c:v>
                </c:pt>
                <c:pt idx="7">
                  <c:v>58</c:v>
                </c:pt>
                <c:pt idx="8">
                  <c:v>59</c:v>
                </c:pt>
                <c:pt idx="9">
                  <c:v>60</c:v>
                </c:pt>
                <c:pt idx="10">
                  <c:v>61</c:v>
                </c:pt>
                <c:pt idx="11">
                  <c:v>62</c:v>
                </c:pt>
                <c:pt idx="12">
                  <c:v>63</c:v>
                </c:pt>
                <c:pt idx="13">
                  <c:v>64</c:v>
                </c:pt>
                <c:pt idx="14">
                  <c:v>65</c:v>
                </c:pt>
                <c:pt idx="15">
                  <c:v>66</c:v>
                </c:pt>
                <c:pt idx="16">
                  <c:v>67</c:v>
                </c:pt>
                <c:pt idx="17">
                  <c:v>68</c:v>
                </c:pt>
                <c:pt idx="18">
                  <c:v>69</c:v>
                </c:pt>
                <c:pt idx="19">
                  <c:v>70</c:v>
                </c:pt>
                <c:pt idx="20">
                  <c:v>71</c:v>
                </c:pt>
                <c:pt idx="21">
                  <c:v>72</c:v>
                </c:pt>
                <c:pt idx="22">
                  <c:v>73</c:v>
                </c:pt>
                <c:pt idx="23">
                  <c:v>74</c:v>
                </c:pt>
                <c:pt idx="24">
                  <c:v>75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4-1D32-4BC5-9EAF-19FEEB14300D}"/>
            </c:ext>
          </c:extLst>
        </c:ser>
        <c:ser>
          <c:idx val="5"/>
          <c:order val="5"/>
          <c:tx>
            <c:strRef>
              <c:f>Sheet1!$H$754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6">
                    <a:satMod val="103000"/>
                    <a:lumMod val="102000"/>
                    <a:tint val="94000"/>
                  </a:schemeClr>
                </a:gs>
                <a:gs pos="50000">
                  <a:schemeClr val="accent6">
                    <a:satMod val="110000"/>
                    <a:lumMod val="100000"/>
                    <a:shade val="100000"/>
                  </a:schemeClr>
                </a:gs>
                <a:gs pos="100000">
                  <a:schemeClr val="accent6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Sheet1!$H$755:$H$779</c:f>
              <c:numCache>
                <c:formatCode>General</c:formatCode>
                <c:ptCount val="25"/>
                <c:pt idx="0">
                  <c:v>5</c:v>
                </c:pt>
                <c:pt idx="1">
                  <c:v>4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3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2</c:v>
                </c:pt>
                <c:pt idx="14">
                  <c:v>3</c:v>
                </c:pt>
                <c:pt idx="15">
                  <c:v>4</c:v>
                </c:pt>
                <c:pt idx="16">
                  <c:v>4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3</c:v>
                </c:pt>
                <c:pt idx="21">
                  <c:v>4</c:v>
                </c:pt>
                <c:pt idx="22">
                  <c:v>5</c:v>
                </c:pt>
                <c:pt idx="23">
                  <c:v>4</c:v>
                </c:pt>
                <c:pt idx="24">
                  <c:v>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5-1D32-4BC5-9EAF-19FEEB14300D}"/>
            </c:ext>
          </c:extLst>
        </c:ser>
        <c:ser>
          <c:idx val="7"/>
          <c:order val="7"/>
          <c:tx>
            <c:strRef>
              <c:f>Sheet1!$J$754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2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Sheet1!$J$755:$J$779</c:f>
              <c:numCache>
                <c:formatCode>General</c:formatCode>
                <c:ptCount val="25"/>
                <c:pt idx="0">
                  <c:v>76</c:v>
                </c:pt>
                <c:pt idx="1">
                  <c:v>77</c:v>
                </c:pt>
                <c:pt idx="2">
                  <c:v>78</c:v>
                </c:pt>
                <c:pt idx="3">
                  <c:v>79</c:v>
                </c:pt>
                <c:pt idx="4">
                  <c:v>80</c:v>
                </c:pt>
                <c:pt idx="5">
                  <c:v>81</c:v>
                </c:pt>
                <c:pt idx="6">
                  <c:v>82</c:v>
                </c:pt>
                <c:pt idx="7">
                  <c:v>83</c:v>
                </c:pt>
                <c:pt idx="8">
                  <c:v>84</c:v>
                </c:pt>
                <c:pt idx="9">
                  <c:v>85</c:v>
                </c:pt>
                <c:pt idx="10">
                  <c:v>86</c:v>
                </c:pt>
                <c:pt idx="11">
                  <c:v>87</c:v>
                </c:pt>
                <c:pt idx="12">
                  <c:v>88</c:v>
                </c:pt>
                <c:pt idx="13">
                  <c:v>89</c:v>
                </c:pt>
                <c:pt idx="14">
                  <c:v>90</c:v>
                </c:pt>
                <c:pt idx="15">
                  <c:v>91</c:v>
                </c:pt>
                <c:pt idx="16">
                  <c:v>92</c:v>
                </c:pt>
                <c:pt idx="17">
                  <c:v>93</c:v>
                </c:pt>
                <c:pt idx="18">
                  <c:v>94</c:v>
                </c:pt>
                <c:pt idx="19">
                  <c:v>95</c:v>
                </c:pt>
                <c:pt idx="20">
                  <c:v>96</c:v>
                </c:pt>
                <c:pt idx="21">
                  <c:v>97</c:v>
                </c:pt>
                <c:pt idx="22">
                  <c:v>98</c:v>
                </c:pt>
                <c:pt idx="23">
                  <c:v>99</c:v>
                </c:pt>
                <c:pt idx="24">
                  <c:v>100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7-1D32-4BC5-9EAF-19FEEB14300D}"/>
            </c:ext>
          </c:extLst>
        </c:ser>
        <c:ser>
          <c:idx val="8"/>
          <c:order val="8"/>
          <c:tx>
            <c:strRef>
              <c:f>Sheet1!$K$754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3">
                    <a:lumMod val="60000"/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lumMod val="60000"/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60000"/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numRef>
              <c:f>Sheet1!$B$755:$B$779</c:f>
              <c:numCache>
                <c:formatCode>General</c:formatCode>
                <c:ptCount val="25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</c:numCache>
            </c:numRef>
          </c:cat>
          <c:val>
            <c:numRef>
              <c:f>Sheet1!$K$755:$K$779</c:f>
              <c:numCache>
                <c:formatCode>General</c:formatCode>
                <c:ptCount val="25"/>
                <c:pt idx="0">
                  <c:v>3</c:v>
                </c:pt>
                <c:pt idx="1">
                  <c:v>4</c:v>
                </c:pt>
                <c:pt idx="2">
                  <c:v>5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4</c:v>
                </c:pt>
                <c:pt idx="12">
                  <c:v>5</c:v>
                </c:pt>
                <c:pt idx="13">
                  <c:v>4</c:v>
                </c:pt>
                <c:pt idx="14">
                  <c:v>3</c:v>
                </c:pt>
                <c:pt idx="15">
                  <c:v>3</c:v>
                </c:pt>
                <c:pt idx="16">
                  <c:v>4</c:v>
                </c:pt>
                <c:pt idx="17">
                  <c:v>5</c:v>
                </c:pt>
                <c:pt idx="18">
                  <c:v>2</c:v>
                </c:pt>
                <c:pt idx="19">
                  <c:v>3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5</c:v>
                </c:pt>
                <c:pt idx="24">
                  <c:v>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8-1D32-4BC5-9EAF-19FEEB1430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234309064"/>
        <c:axId val="234303968"/>
        <c:extLst xmlns:c16r2="http://schemas.microsoft.com/office/drawing/2015/06/chart">
          <c:ext xmlns:c15="http://schemas.microsoft.com/office/drawing/2012/chart" uri="{02D57815-91ED-43cb-92C2-25804820EDAC}">
            <c15:filteredBarSeries>
              <c15:ser>
                <c:idx val="3"/>
                <c:order val="3"/>
                <c:tx>
                  <c:strRef>
                    <c:extLst xmlns:c16r2="http://schemas.microsoft.com/office/drawing/2015/06/chart">
                      <c:ext uri="{02D57815-91ED-43cb-92C2-25804820EDAC}">
                        <c15:formulaRef>
                          <c15:sqref>Sheet1!$F$754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4"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4"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4"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Sheet1!$B$755:$B$779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6r2="http://schemas.microsoft.com/office/drawing/2015/06/chart">
                      <c:ext uri="{02D57815-91ED-43cb-92C2-25804820EDAC}">
                        <c15:formulaRef>
                          <c15:sqref>Sheet1!$F$755:$F$779</c15:sqref>
                        </c15:formulaRef>
                      </c:ext>
                    </c:extLst>
                    <c:numCache>
                      <c:formatCode>General</c:formatCode>
                      <c:ptCount val="25"/>
                    </c:numCache>
                  </c:numRef>
                </c:val>
                <c:extLst xmlns:c16r2="http://schemas.microsoft.com/office/drawing/2015/06/chart">
                  <c:ext xmlns:c16="http://schemas.microsoft.com/office/drawing/2014/chart" uri="{C3380CC4-5D6E-409C-BE32-E72D297353CC}">
                    <c16:uniqueId val="{00000003-1D32-4BC5-9EAF-19FEEB14300D}"/>
                  </c:ext>
                </c:extLst>
              </c15:ser>
            </c15:filteredBarSeries>
            <c15:filteredBarSeries>
              <c15:ser>
                <c:idx val="6"/>
                <c:order val="6"/>
                <c:tx>
                  <c:str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Sheet1!$I$754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gradFill rotWithShape="1">
                    <a:gsLst>
                      <a:gs pos="0">
                        <a:schemeClr val="accent1">
                          <a:lumMod val="60000"/>
                          <a:satMod val="103000"/>
                          <a:lumMod val="102000"/>
                          <a:tint val="94000"/>
                        </a:schemeClr>
                      </a:gs>
                      <a:gs pos="50000">
                        <a:schemeClr val="accent1">
                          <a:lumMod val="60000"/>
                          <a:satMod val="110000"/>
                          <a:lumMod val="100000"/>
                          <a:shade val="100000"/>
                        </a:schemeClr>
                      </a:gs>
                      <a:gs pos="100000">
                        <a:schemeClr val="accent1">
                          <a:lumMod val="60000"/>
                          <a:lumMod val="99000"/>
                          <a:satMod val="120000"/>
                          <a:shade val="78000"/>
                        </a:schemeClr>
                      </a:gs>
                    </a:gsLst>
                    <a:lin ang="5400000" scaled="0"/>
                  </a:gradFill>
                  <a:ln>
                    <a:noFill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invertIfNegative val="0"/>
                <c:cat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Sheet1!$B$755:$B$779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1</c:v>
                      </c:pt>
                      <c:pt idx="1">
                        <c:v>2</c:v>
                      </c:pt>
                      <c:pt idx="2">
                        <c:v>3</c:v>
                      </c:pt>
                      <c:pt idx="3">
                        <c:v>4</c:v>
                      </c:pt>
                      <c:pt idx="4">
                        <c:v>5</c:v>
                      </c:pt>
                      <c:pt idx="5">
                        <c:v>6</c:v>
                      </c:pt>
                      <c:pt idx="6">
                        <c:v>7</c:v>
                      </c:pt>
                      <c:pt idx="7">
                        <c:v>8</c:v>
                      </c:pt>
                      <c:pt idx="8">
                        <c:v>9</c:v>
                      </c:pt>
                      <c:pt idx="9">
                        <c:v>10</c:v>
                      </c:pt>
                      <c:pt idx="10">
                        <c:v>11</c:v>
                      </c:pt>
                      <c:pt idx="11">
                        <c:v>12</c:v>
                      </c:pt>
                      <c:pt idx="12">
                        <c:v>13</c:v>
                      </c:pt>
                      <c:pt idx="13">
                        <c:v>14</c:v>
                      </c:pt>
                      <c:pt idx="14">
                        <c:v>15</c:v>
                      </c:pt>
                      <c:pt idx="15">
                        <c:v>16</c:v>
                      </c:pt>
                      <c:pt idx="16">
                        <c:v>17</c:v>
                      </c:pt>
                      <c:pt idx="17">
                        <c:v>18</c:v>
                      </c:pt>
                      <c:pt idx="18">
                        <c:v>19</c:v>
                      </c:pt>
                      <c:pt idx="19">
                        <c:v>20</c:v>
                      </c:pt>
                      <c:pt idx="20">
                        <c:v>21</c:v>
                      </c:pt>
                      <c:pt idx="21">
                        <c:v>22</c:v>
                      </c:pt>
                      <c:pt idx="22">
                        <c:v>23</c:v>
                      </c:pt>
                      <c:pt idx="23">
                        <c:v>24</c:v>
                      </c:pt>
                      <c:pt idx="24">
                        <c:v>25</c:v>
                      </c:pt>
                    </c:numCache>
                  </c:numRef>
                </c:cat>
                <c:val>
                  <c:numRef>
                    <c:extLst xmlns:c15="http://schemas.microsoft.com/office/drawing/2012/chart" xmlns:c16r2="http://schemas.microsoft.com/office/drawing/2015/06/chart">
                      <c:ext xmlns:c15="http://schemas.microsoft.com/office/drawing/2012/chart" uri="{02D57815-91ED-43cb-92C2-25804820EDAC}">
                        <c15:formulaRef>
                          <c15:sqref>Sheet1!$I$755:$I$779</c15:sqref>
                        </c15:formulaRef>
                      </c:ext>
                    </c:extLst>
                    <c:numCache>
                      <c:formatCode>General</c:formatCode>
                      <c:ptCount val="25"/>
                    </c:numCache>
                  </c:numRef>
                </c:val>
                <c:extLst xmlns:c15="http://schemas.microsoft.com/office/drawing/2012/chart" xmlns:c16r2="http://schemas.microsoft.com/office/drawing/2015/06/chart">
                  <c:ext xmlns:c16="http://schemas.microsoft.com/office/drawing/2014/chart" uri="{C3380CC4-5D6E-409C-BE32-E72D297353CC}">
                    <c16:uniqueId val="{00000006-1D32-4BC5-9EAF-19FEEB14300D}"/>
                  </c:ext>
                </c:extLst>
              </c15:ser>
            </c15:filteredBarSeries>
          </c:ext>
        </c:extLst>
      </c:barChart>
      <c:catAx>
        <c:axId val="2343090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3968"/>
        <c:crosses val="autoZero"/>
        <c:auto val="1"/>
        <c:lblAlgn val="ctr"/>
        <c:lblOffset val="100"/>
        <c:noMultiLvlLbl val="0"/>
      </c:catAx>
      <c:valAx>
        <c:axId val="234303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9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83552055992985E-2"/>
          <c:y val="7.407407407407407E-2"/>
          <c:w val="0.9020831146106737"/>
          <c:h val="0.58618292505103531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Sheet1!$C$815</c:f>
              <c:strCache>
                <c:ptCount val="1"/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Sheet1!$B$816:$B$866</c:f>
              <c:strCache>
                <c:ptCount val="51"/>
                <c:pt idx="0">
                  <c:v>PRODUCT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</c:strCache>
            </c:strRef>
          </c:cat>
          <c:val>
            <c:numRef>
              <c:f>Sheet1!$C$816:$C$866</c:f>
              <c:numCache>
                <c:formatCode>General</c:formatCode>
                <c:ptCount val="51"/>
                <c:pt idx="0">
                  <c:v>0</c:v>
                </c:pt>
                <c:pt idx="1">
                  <c:v>35</c:v>
                </c:pt>
                <c:pt idx="2">
                  <c:v>28</c:v>
                </c:pt>
                <c:pt idx="3">
                  <c:v>32</c:v>
                </c:pt>
                <c:pt idx="4">
                  <c:v>45</c:v>
                </c:pt>
                <c:pt idx="5">
                  <c:v>38</c:v>
                </c:pt>
                <c:pt idx="6">
                  <c:v>29</c:v>
                </c:pt>
                <c:pt idx="7">
                  <c:v>42</c:v>
                </c:pt>
                <c:pt idx="8">
                  <c:v>30</c:v>
                </c:pt>
                <c:pt idx="9">
                  <c:v>36</c:v>
                </c:pt>
                <c:pt idx="10">
                  <c:v>41</c:v>
                </c:pt>
                <c:pt idx="11">
                  <c:v>47</c:v>
                </c:pt>
                <c:pt idx="12">
                  <c:v>31</c:v>
                </c:pt>
                <c:pt idx="13">
                  <c:v>39</c:v>
                </c:pt>
                <c:pt idx="14">
                  <c:v>43</c:v>
                </c:pt>
                <c:pt idx="15">
                  <c:v>37</c:v>
                </c:pt>
                <c:pt idx="16">
                  <c:v>30</c:v>
                </c:pt>
                <c:pt idx="17">
                  <c:v>34</c:v>
                </c:pt>
                <c:pt idx="18">
                  <c:v>39</c:v>
                </c:pt>
                <c:pt idx="19">
                  <c:v>28</c:v>
                </c:pt>
                <c:pt idx="20">
                  <c:v>33</c:v>
                </c:pt>
                <c:pt idx="21">
                  <c:v>36</c:v>
                </c:pt>
                <c:pt idx="22">
                  <c:v>40</c:v>
                </c:pt>
                <c:pt idx="23">
                  <c:v>42</c:v>
                </c:pt>
                <c:pt idx="24">
                  <c:v>29</c:v>
                </c:pt>
                <c:pt idx="25">
                  <c:v>31</c:v>
                </c:pt>
                <c:pt idx="26">
                  <c:v>45</c:v>
                </c:pt>
                <c:pt idx="27">
                  <c:v>38</c:v>
                </c:pt>
                <c:pt idx="28">
                  <c:v>33</c:v>
                </c:pt>
                <c:pt idx="29">
                  <c:v>41</c:v>
                </c:pt>
                <c:pt idx="30">
                  <c:v>35</c:v>
                </c:pt>
                <c:pt idx="31">
                  <c:v>37</c:v>
                </c:pt>
                <c:pt idx="32">
                  <c:v>34</c:v>
                </c:pt>
                <c:pt idx="33">
                  <c:v>46</c:v>
                </c:pt>
                <c:pt idx="34">
                  <c:v>30</c:v>
                </c:pt>
                <c:pt idx="35">
                  <c:v>39</c:v>
                </c:pt>
                <c:pt idx="36">
                  <c:v>43</c:v>
                </c:pt>
                <c:pt idx="37">
                  <c:v>28</c:v>
                </c:pt>
                <c:pt idx="38">
                  <c:v>32</c:v>
                </c:pt>
                <c:pt idx="39">
                  <c:v>36</c:v>
                </c:pt>
                <c:pt idx="40">
                  <c:v>29</c:v>
                </c:pt>
                <c:pt idx="41">
                  <c:v>31</c:v>
                </c:pt>
                <c:pt idx="42">
                  <c:v>37</c:v>
                </c:pt>
                <c:pt idx="43">
                  <c:v>40</c:v>
                </c:pt>
                <c:pt idx="44">
                  <c:v>42</c:v>
                </c:pt>
                <c:pt idx="45">
                  <c:v>33</c:v>
                </c:pt>
                <c:pt idx="46">
                  <c:v>39</c:v>
                </c:pt>
                <c:pt idx="47">
                  <c:v>38</c:v>
                </c:pt>
                <c:pt idx="48">
                  <c:v>35</c:v>
                </c:pt>
                <c:pt idx="49">
                  <c:v>38</c:v>
                </c:pt>
                <c:pt idx="50">
                  <c:v>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E095-46E7-8D14-9EB156E8443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34308672"/>
        <c:axId val="234307888"/>
      </c:barChart>
      <c:catAx>
        <c:axId val="234308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7888"/>
        <c:crosses val="autoZero"/>
        <c:auto val="1"/>
        <c:lblAlgn val="ctr"/>
        <c:lblOffset val="100"/>
        <c:noMultiLvlLbl val="0"/>
      </c:catAx>
      <c:valAx>
        <c:axId val="23430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SALES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8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9.7930883639545066E-2"/>
          <c:y val="0.14675925925925926"/>
          <c:w val="0.88818022747156611"/>
          <c:h val="0.58726888305628466"/>
        </c:manualLayout>
      </c:layout>
      <c:bar3DChart>
        <c:barDir val="col"/>
        <c:grouping val="clustered"/>
        <c:varyColors val="0"/>
        <c:ser>
          <c:idx val="0"/>
          <c:order val="0"/>
          <c:tx>
            <c:strRef>
              <c:f>Sheet1!$C$886</c:f>
              <c:strCache>
                <c:ptCount val="1"/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Sheet1!$B$887:$B$987</c:f>
              <c:strCache>
                <c:ptCount val="101"/>
                <c:pt idx="0">
                  <c:v>SAMPLE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  <c:pt idx="20">
                  <c:v>20</c:v>
                </c:pt>
                <c:pt idx="21">
                  <c:v>21</c:v>
                </c:pt>
                <c:pt idx="22">
                  <c:v>22</c:v>
                </c:pt>
                <c:pt idx="23">
                  <c:v>23</c:v>
                </c:pt>
                <c:pt idx="24">
                  <c:v>24</c:v>
                </c:pt>
                <c:pt idx="25">
                  <c:v>25</c:v>
                </c:pt>
                <c:pt idx="26">
                  <c:v>26</c:v>
                </c:pt>
                <c:pt idx="27">
                  <c:v>27</c:v>
                </c:pt>
                <c:pt idx="28">
                  <c:v>28</c:v>
                </c:pt>
                <c:pt idx="29">
                  <c:v>29</c:v>
                </c:pt>
                <c:pt idx="30">
                  <c:v>30</c:v>
                </c:pt>
                <c:pt idx="31">
                  <c:v>31</c:v>
                </c:pt>
                <c:pt idx="32">
                  <c:v>32</c:v>
                </c:pt>
                <c:pt idx="33">
                  <c:v>33</c:v>
                </c:pt>
                <c:pt idx="34">
                  <c:v>34</c:v>
                </c:pt>
                <c:pt idx="35">
                  <c:v>35</c:v>
                </c:pt>
                <c:pt idx="36">
                  <c:v>36</c:v>
                </c:pt>
                <c:pt idx="37">
                  <c:v>37</c:v>
                </c:pt>
                <c:pt idx="38">
                  <c:v>38</c:v>
                </c:pt>
                <c:pt idx="39">
                  <c:v>39</c:v>
                </c:pt>
                <c:pt idx="40">
                  <c:v>40</c:v>
                </c:pt>
                <c:pt idx="41">
                  <c:v>41</c:v>
                </c:pt>
                <c:pt idx="42">
                  <c:v>42</c:v>
                </c:pt>
                <c:pt idx="43">
                  <c:v>43</c:v>
                </c:pt>
                <c:pt idx="44">
                  <c:v>44</c:v>
                </c:pt>
                <c:pt idx="45">
                  <c:v>45</c:v>
                </c:pt>
                <c:pt idx="46">
                  <c:v>46</c:v>
                </c:pt>
                <c:pt idx="47">
                  <c:v>47</c:v>
                </c:pt>
                <c:pt idx="48">
                  <c:v>48</c:v>
                </c:pt>
                <c:pt idx="49">
                  <c:v>49</c:v>
                </c:pt>
                <c:pt idx="50">
                  <c:v>50</c:v>
                </c:pt>
                <c:pt idx="51">
                  <c:v>51</c:v>
                </c:pt>
                <c:pt idx="52">
                  <c:v>52</c:v>
                </c:pt>
                <c:pt idx="53">
                  <c:v>53</c:v>
                </c:pt>
                <c:pt idx="54">
                  <c:v>54</c:v>
                </c:pt>
                <c:pt idx="55">
                  <c:v>55</c:v>
                </c:pt>
                <c:pt idx="56">
                  <c:v>56</c:v>
                </c:pt>
                <c:pt idx="57">
                  <c:v>57</c:v>
                </c:pt>
                <c:pt idx="58">
                  <c:v>58</c:v>
                </c:pt>
                <c:pt idx="59">
                  <c:v>59</c:v>
                </c:pt>
                <c:pt idx="60">
                  <c:v>60</c:v>
                </c:pt>
                <c:pt idx="61">
                  <c:v>61</c:v>
                </c:pt>
                <c:pt idx="62">
                  <c:v>62</c:v>
                </c:pt>
                <c:pt idx="63">
                  <c:v>63</c:v>
                </c:pt>
                <c:pt idx="64">
                  <c:v>64</c:v>
                </c:pt>
                <c:pt idx="65">
                  <c:v>65</c:v>
                </c:pt>
                <c:pt idx="66">
                  <c:v>66</c:v>
                </c:pt>
                <c:pt idx="67">
                  <c:v>67</c:v>
                </c:pt>
                <c:pt idx="68">
                  <c:v>68</c:v>
                </c:pt>
                <c:pt idx="69">
                  <c:v>69</c:v>
                </c:pt>
                <c:pt idx="70">
                  <c:v>70</c:v>
                </c:pt>
                <c:pt idx="71">
                  <c:v>71</c:v>
                </c:pt>
                <c:pt idx="72">
                  <c:v>72</c:v>
                </c:pt>
                <c:pt idx="73">
                  <c:v>73</c:v>
                </c:pt>
                <c:pt idx="74">
                  <c:v>74</c:v>
                </c:pt>
                <c:pt idx="75">
                  <c:v>75</c:v>
                </c:pt>
                <c:pt idx="76">
                  <c:v>76</c:v>
                </c:pt>
                <c:pt idx="77">
                  <c:v>77</c:v>
                </c:pt>
                <c:pt idx="78">
                  <c:v>78</c:v>
                </c:pt>
                <c:pt idx="79">
                  <c:v>79</c:v>
                </c:pt>
                <c:pt idx="80">
                  <c:v>80</c:v>
                </c:pt>
                <c:pt idx="81">
                  <c:v>81</c:v>
                </c:pt>
                <c:pt idx="82">
                  <c:v>82</c:v>
                </c:pt>
                <c:pt idx="83">
                  <c:v>83</c:v>
                </c:pt>
                <c:pt idx="84">
                  <c:v>84</c:v>
                </c:pt>
                <c:pt idx="85">
                  <c:v>85</c:v>
                </c:pt>
                <c:pt idx="86">
                  <c:v>86</c:v>
                </c:pt>
                <c:pt idx="87">
                  <c:v>87</c:v>
                </c:pt>
                <c:pt idx="88">
                  <c:v>88</c:v>
                </c:pt>
                <c:pt idx="89">
                  <c:v>89</c:v>
                </c:pt>
                <c:pt idx="90">
                  <c:v>90</c:v>
                </c:pt>
                <c:pt idx="91">
                  <c:v>91</c:v>
                </c:pt>
                <c:pt idx="92">
                  <c:v>92</c:v>
                </c:pt>
                <c:pt idx="93">
                  <c:v>93</c:v>
                </c:pt>
                <c:pt idx="94">
                  <c:v>94</c:v>
                </c:pt>
                <c:pt idx="95">
                  <c:v>95</c:v>
                </c:pt>
                <c:pt idx="96">
                  <c:v>96</c:v>
                </c:pt>
                <c:pt idx="97">
                  <c:v>97</c:v>
                </c:pt>
                <c:pt idx="98">
                  <c:v>98</c:v>
                </c:pt>
                <c:pt idx="99">
                  <c:v>99</c:v>
                </c:pt>
                <c:pt idx="100">
                  <c:v>100</c:v>
                </c:pt>
              </c:strCache>
            </c:strRef>
          </c:cat>
          <c:val>
            <c:numRef>
              <c:f>Sheet1!$C$887:$C$987</c:f>
              <c:numCache>
                <c:formatCode>General</c:formatCode>
                <c:ptCount val="101"/>
                <c:pt idx="0">
                  <c:v>0</c:v>
                </c:pt>
                <c:pt idx="1">
                  <c:v>125</c:v>
                </c:pt>
                <c:pt idx="2">
                  <c:v>148</c:v>
                </c:pt>
                <c:pt idx="3">
                  <c:v>137</c:v>
                </c:pt>
                <c:pt idx="4">
                  <c:v>120</c:v>
                </c:pt>
                <c:pt idx="5">
                  <c:v>135</c:v>
                </c:pt>
                <c:pt idx="6">
                  <c:v>132</c:v>
                </c:pt>
                <c:pt idx="7">
                  <c:v>145</c:v>
                </c:pt>
                <c:pt idx="8">
                  <c:v>122</c:v>
                </c:pt>
                <c:pt idx="9">
                  <c:v>130</c:v>
                </c:pt>
                <c:pt idx="10">
                  <c:v>141</c:v>
                </c:pt>
                <c:pt idx="11">
                  <c:v>118</c:v>
                </c:pt>
                <c:pt idx="12">
                  <c:v>125</c:v>
                </c:pt>
                <c:pt idx="13">
                  <c:v>132</c:v>
                </c:pt>
                <c:pt idx="14">
                  <c:v>136</c:v>
                </c:pt>
                <c:pt idx="15">
                  <c:v>128</c:v>
                </c:pt>
                <c:pt idx="16">
                  <c:v>123</c:v>
                </c:pt>
                <c:pt idx="17">
                  <c:v>132</c:v>
                </c:pt>
                <c:pt idx="18">
                  <c:v>138</c:v>
                </c:pt>
                <c:pt idx="19">
                  <c:v>126</c:v>
                </c:pt>
                <c:pt idx="20">
                  <c:v>129</c:v>
                </c:pt>
                <c:pt idx="21">
                  <c:v>136</c:v>
                </c:pt>
                <c:pt idx="22">
                  <c:v>127</c:v>
                </c:pt>
                <c:pt idx="23">
                  <c:v>130</c:v>
                </c:pt>
                <c:pt idx="24">
                  <c:v>122</c:v>
                </c:pt>
                <c:pt idx="25">
                  <c:v>125</c:v>
                </c:pt>
                <c:pt idx="26">
                  <c:v>133</c:v>
                </c:pt>
                <c:pt idx="27">
                  <c:v>140</c:v>
                </c:pt>
                <c:pt idx="28">
                  <c:v>126</c:v>
                </c:pt>
                <c:pt idx="29">
                  <c:v>133</c:v>
                </c:pt>
                <c:pt idx="30">
                  <c:v>135</c:v>
                </c:pt>
                <c:pt idx="31">
                  <c:v>130</c:v>
                </c:pt>
                <c:pt idx="32">
                  <c:v>134</c:v>
                </c:pt>
                <c:pt idx="33">
                  <c:v>141</c:v>
                </c:pt>
                <c:pt idx="34">
                  <c:v>119</c:v>
                </c:pt>
                <c:pt idx="35">
                  <c:v>125</c:v>
                </c:pt>
                <c:pt idx="36">
                  <c:v>131</c:v>
                </c:pt>
                <c:pt idx="37">
                  <c:v>136</c:v>
                </c:pt>
                <c:pt idx="38">
                  <c:v>128</c:v>
                </c:pt>
                <c:pt idx="39">
                  <c:v>124</c:v>
                </c:pt>
                <c:pt idx="40">
                  <c:v>132</c:v>
                </c:pt>
                <c:pt idx="41">
                  <c:v>136</c:v>
                </c:pt>
                <c:pt idx="42">
                  <c:v>127</c:v>
                </c:pt>
                <c:pt idx="43">
                  <c:v>130</c:v>
                </c:pt>
                <c:pt idx="44">
                  <c:v>122</c:v>
                </c:pt>
                <c:pt idx="45">
                  <c:v>125</c:v>
                </c:pt>
                <c:pt idx="46">
                  <c:v>133</c:v>
                </c:pt>
                <c:pt idx="47">
                  <c:v>140</c:v>
                </c:pt>
                <c:pt idx="48">
                  <c:v>126</c:v>
                </c:pt>
                <c:pt idx="49">
                  <c:v>133</c:v>
                </c:pt>
                <c:pt idx="50">
                  <c:v>135</c:v>
                </c:pt>
                <c:pt idx="51">
                  <c:v>130</c:v>
                </c:pt>
                <c:pt idx="52">
                  <c:v>134</c:v>
                </c:pt>
                <c:pt idx="53">
                  <c:v>141</c:v>
                </c:pt>
                <c:pt idx="54">
                  <c:v>119</c:v>
                </c:pt>
                <c:pt idx="55">
                  <c:v>125</c:v>
                </c:pt>
                <c:pt idx="56">
                  <c:v>131</c:v>
                </c:pt>
                <c:pt idx="57">
                  <c:v>136</c:v>
                </c:pt>
                <c:pt idx="58">
                  <c:v>128</c:v>
                </c:pt>
                <c:pt idx="59">
                  <c:v>124</c:v>
                </c:pt>
                <c:pt idx="60">
                  <c:v>132</c:v>
                </c:pt>
                <c:pt idx="61">
                  <c:v>136</c:v>
                </c:pt>
                <c:pt idx="62">
                  <c:v>127</c:v>
                </c:pt>
                <c:pt idx="63">
                  <c:v>130</c:v>
                </c:pt>
                <c:pt idx="64">
                  <c:v>122</c:v>
                </c:pt>
                <c:pt idx="65">
                  <c:v>125</c:v>
                </c:pt>
                <c:pt idx="66">
                  <c:v>133</c:v>
                </c:pt>
                <c:pt idx="67">
                  <c:v>140</c:v>
                </c:pt>
                <c:pt idx="68">
                  <c:v>126</c:v>
                </c:pt>
                <c:pt idx="69">
                  <c:v>133</c:v>
                </c:pt>
                <c:pt idx="70">
                  <c:v>135</c:v>
                </c:pt>
                <c:pt idx="71">
                  <c:v>130</c:v>
                </c:pt>
                <c:pt idx="72">
                  <c:v>134</c:v>
                </c:pt>
                <c:pt idx="73">
                  <c:v>141</c:v>
                </c:pt>
                <c:pt idx="74">
                  <c:v>119</c:v>
                </c:pt>
                <c:pt idx="75">
                  <c:v>125</c:v>
                </c:pt>
                <c:pt idx="76">
                  <c:v>131</c:v>
                </c:pt>
                <c:pt idx="77">
                  <c:v>136</c:v>
                </c:pt>
                <c:pt idx="78">
                  <c:v>138</c:v>
                </c:pt>
                <c:pt idx="79">
                  <c:v>124</c:v>
                </c:pt>
                <c:pt idx="80">
                  <c:v>132</c:v>
                </c:pt>
                <c:pt idx="81">
                  <c:v>136</c:v>
                </c:pt>
                <c:pt idx="82">
                  <c:v>127</c:v>
                </c:pt>
                <c:pt idx="83">
                  <c:v>130</c:v>
                </c:pt>
                <c:pt idx="84">
                  <c:v>122</c:v>
                </c:pt>
                <c:pt idx="85">
                  <c:v>125</c:v>
                </c:pt>
                <c:pt idx="86">
                  <c:v>133</c:v>
                </c:pt>
                <c:pt idx="87">
                  <c:v>140</c:v>
                </c:pt>
                <c:pt idx="88">
                  <c:v>126</c:v>
                </c:pt>
                <c:pt idx="89">
                  <c:v>133</c:v>
                </c:pt>
                <c:pt idx="90">
                  <c:v>135</c:v>
                </c:pt>
                <c:pt idx="91">
                  <c:v>130</c:v>
                </c:pt>
                <c:pt idx="92">
                  <c:v>134</c:v>
                </c:pt>
                <c:pt idx="93">
                  <c:v>141</c:v>
                </c:pt>
                <c:pt idx="94">
                  <c:v>119</c:v>
                </c:pt>
                <c:pt idx="95">
                  <c:v>125</c:v>
                </c:pt>
                <c:pt idx="96">
                  <c:v>131</c:v>
                </c:pt>
                <c:pt idx="97">
                  <c:v>136</c:v>
                </c:pt>
                <c:pt idx="98">
                  <c:v>128</c:v>
                </c:pt>
                <c:pt idx="99">
                  <c:v>124</c:v>
                </c:pt>
                <c:pt idx="100">
                  <c:v>132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ADF-48BA-9537-EEC5C5709A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234303576"/>
        <c:axId val="234310240"/>
        <c:axId val="0"/>
      </c:bar3DChart>
      <c:catAx>
        <c:axId val="234303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10240"/>
        <c:crosses val="autoZero"/>
        <c:auto val="1"/>
        <c:lblAlgn val="ctr"/>
        <c:lblOffset val="100"/>
        <c:noMultiLvlLbl val="0"/>
      </c:catAx>
      <c:valAx>
        <c:axId val="234310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RESPONSE TIME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35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 xmlns:c16r2="http://schemas.microsoft.com/office/drawing/2015/06/chart"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40584711286089242"/>
          <c:y val="3.24074074074074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2711176727909013"/>
          <c:y val="0.14861111111111111"/>
          <c:w val="0.81454111986001754"/>
          <c:h val="0.34107575094779818"/>
        </c:manualLayout>
      </c:layout>
      <c:bar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Sheet1!$C$1007:$D$1007</c:f>
              <c:numCache>
                <c:formatCode>General</c:formatCode>
                <c:ptCount val="2"/>
                <c:pt idx="0">
                  <c:v>1</c:v>
                </c:pt>
                <c:pt idx="1">
                  <c:v>45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Sheet1!$C$1008:$D$1008</c:f>
              <c:numCache>
                <c:formatCode>General</c:formatCode>
                <c:ptCount val="2"/>
                <c:pt idx="0">
                  <c:v>2</c:v>
                </c:pt>
                <c:pt idx="1">
                  <c:v>35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Sheet1!$C$1009:$D$1009</c:f>
              <c:numCache>
                <c:formatCode>General</c:formatCode>
                <c:ptCount val="2"/>
                <c:pt idx="0">
                  <c:v>3</c:v>
                </c:pt>
                <c:pt idx="1">
                  <c:v>40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Sheet1!$C$1010:$D$1010</c:f>
              <c:numCache>
                <c:formatCode>General</c:formatCode>
                <c:ptCount val="2"/>
                <c:pt idx="0">
                  <c:v>4</c:v>
                </c:pt>
                <c:pt idx="1">
                  <c:v>38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Sheet1!$C$1011:$D$1011</c:f>
              <c:numCache>
                <c:formatCode>General</c:formatCode>
                <c:ptCount val="2"/>
                <c:pt idx="0">
                  <c:v>5</c:v>
                </c:pt>
                <c:pt idx="1">
                  <c:v>42</c:v>
                </c:pt>
              </c:numCache>
            </c:numRef>
          </c:val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Sheet1!$C$1012:$D$1012</c:f>
              <c:numCache>
                <c:formatCode>General</c:formatCode>
                <c:ptCount val="2"/>
                <c:pt idx="0">
                  <c:v>6</c:v>
                </c:pt>
                <c:pt idx="1">
                  <c:v>37</c:v>
                </c:pt>
              </c:numCache>
            </c:numRef>
          </c:val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Sheet1!$C$1013:$D$1013</c:f>
              <c:numCache>
                <c:formatCode>General</c:formatCode>
                <c:ptCount val="2"/>
                <c:pt idx="0">
                  <c:v>7</c:v>
                </c:pt>
                <c:pt idx="1">
                  <c:v>39</c:v>
                </c:pt>
              </c:numCache>
            </c:numRef>
          </c:val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Sheet1!$C$1014:$D$1014</c:f>
              <c:numCache>
                <c:formatCode>General</c:formatCode>
                <c:ptCount val="2"/>
                <c:pt idx="0">
                  <c:v>8</c:v>
                </c:pt>
                <c:pt idx="1">
                  <c:v>43</c:v>
                </c:pt>
              </c:numCache>
            </c:numRef>
          </c:val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Sheet1!$C$1015:$D$1015</c:f>
              <c:numCache>
                <c:formatCode>General</c:formatCode>
                <c:ptCount val="2"/>
                <c:pt idx="0">
                  <c:v>9</c:v>
                </c:pt>
                <c:pt idx="1">
                  <c:v>44</c:v>
                </c:pt>
              </c:numCache>
            </c:numRef>
          </c:val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Sheet1!$C$1016:$D$1016</c:f>
              <c:numCache>
                <c:formatCode>General</c:formatCode>
                <c:ptCount val="2"/>
                <c:pt idx="0">
                  <c:v>10</c:v>
                </c:pt>
                <c:pt idx="1">
                  <c:v>41</c:v>
                </c:pt>
              </c:numCache>
            </c:numRef>
          </c:val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Sheet1!$C$1017:$D$1017</c:f>
              <c:numCache>
                <c:formatCode>General</c:formatCode>
                <c:ptCount val="2"/>
                <c:pt idx="0">
                  <c:v>11</c:v>
                </c:pt>
                <c:pt idx="1">
                  <c:v>32</c:v>
                </c:pt>
              </c:numCache>
            </c:numRef>
          </c:val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Sheet1!$C$1018:$D$1018</c:f>
              <c:numCache>
                <c:formatCode>General</c:formatCode>
                <c:ptCount val="2"/>
                <c:pt idx="0">
                  <c:v>12</c:v>
                </c:pt>
                <c:pt idx="1">
                  <c:v>28</c:v>
                </c:pt>
              </c:numCache>
            </c:numRef>
          </c:val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Sheet1!$C$1019:$D$1019</c:f>
              <c:numCache>
                <c:formatCode>General</c:formatCode>
                <c:ptCount val="2"/>
                <c:pt idx="0">
                  <c:v>13</c:v>
                </c:pt>
                <c:pt idx="1">
                  <c:v>30</c:v>
                </c:pt>
              </c:numCache>
            </c:numRef>
          </c:val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Sheet1!$C$1020:$D$1020</c:f>
              <c:numCache>
                <c:formatCode>General</c:formatCode>
                <c:ptCount val="2"/>
                <c:pt idx="0">
                  <c:v>14</c:v>
                </c:pt>
                <c:pt idx="1">
                  <c:v>34</c:v>
                </c:pt>
              </c:numCache>
            </c:numRef>
          </c:val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Sheet1!$C$1021:$D$1021</c:f>
              <c:numCache>
                <c:formatCode>General</c:formatCode>
                <c:ptCount val="2"/>
                <c:pt idx="0">
                  <c:v>15</c:v>
                </c:pt>
                <c:pt idx="1">
                  <c:v>33</c:v>
                </c:pt>
              </c:numCache>
            </c:numRef>
          </c:val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Sheet1!$C$1022:$D$1022</c:f>
              <c:numCache>
                <c:formatCode>General</c:formatCode>
                <c:ptCount val="2"/>
                <c:pt idx="0">
                  <c:v>16</c:v>
                </c:pt>
                <c:pt idx="1">
                  <c:v>35</c:v>
                </c:pt>
              </c:numCache>
            </c:numRef>
          </c:val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Sheet1!$C$1023:$D$1023</c:f>
              <c:numCache>
                <c:formatCode>General</c:formatCode>
                <c:ptCount val="2"/>
                <c:pt idx="0">
                  <c:v>17</c:v>
                </c:pt>
                <c:pt idx="1">
                  <c:v>31</c:v>
                </c:pt>
              </c:numCache>
            </c:numRef>
          </c:val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Sheet1!$C$1024:$D$1024</c:f>
              <c:numCache>
                <c:formatCode>General</c:formatCode>
                <c:ptCount val="2"/>
                <c:pt idx="0">
                  <c:v>18</c:v>
                </c:pt>
                <c:pt idx="1">
                  <c:v>19</c:v>
                </c:pt>
              </c:numCache>
            </c:numRef>
          </c:val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Sheet1!$C$1025:$D$1025</c:f>
              <c:numCache>
                <c:formatCode>General</c:formatCode>
                <c:ptCount val="2"/>
                <c:pt idx="0">
                  <c:v>19</c:v>
                </c:pt>
                <c:pt idx="1">
                  <c:v>36</c:v>
                </c:pt>
              </c:numCache>
            </c:numRef>
          </c:val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Sheet1!$C$1026:$D$1026</c:f>
              <c:numCache>
                <c:formatCode>General</c:formatCode>
                <c:ptCount val="2"/>
                <c:pt idx="0">
                  <c:v>20</c:v>
                </c:pt>
                <c:pt idx="1">
                  <c:v>37</c:v>
                </c:pt>
              </c:numCache>
            </c:numRef>
          </c:val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Sheet1!$C$1027:$D$1027</c:f>
              <c:numCache>
                <c:formatCode>General</c:formatCode>
                <c:ptCount val="2"/>
                <c:pt idx="0">
                  <c:v>21</c:v>
                </c:pt>
                <c:pt idx="1">
                  <c:v>40</c:v>
                </c:pt>
              </c:numCache>
            </c:numRef>
          </c:val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Sheet1!$C$1028:$D$1028</c:f>
              <c:numCache>
                <c:formatCode>General</c:formatCode>
                <c:ptCount val="2"/>
                <c:pt idx="0">
                  <c:v>22</c:v>
                </c:pt>
                <c:pt idx="1">
                  <c:v>39</c:v>
                </c:pt>
              </c:numCache>
            </c:numRef>
          </c:val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Sheet1!$C$1029:$D$1029</c:f>
              <c:numCache>
                <c:formatCode>General</c:formatCode>
                <c:ptCount val="2"/>
                <c:pt idx="0">
                  <c:v>23</c:v>
                </c:pt>
                <c:pt idx="1">
                  <c:v>42</c:v>
                </c:pt>
              </c:numCache>
            </c:numRef>
          </c:val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Sheet1!$C$1030:$D$1030</c:f>
              <c:numCache>
                <c:formatCode>General</c:formatCode>
                <c:ptCount val="2"/>
                <c:pt idx="0">
                  <c:v>24</c:v>
                </c:pt>
                <c:pt idx="1">
                  <c:v>41</c:v>
                </c:pt>
              </c:numCache>
            </c:numRef>
          </c:val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Sheet1!$C$1031:$D$1031</c:f>
              <c:numCache>
                <c:formatCode>General</c:formatCode>
                <c:ptCount val="2"/>
                <c:pt idx="0">
                  <c:v>25</c:v>
                </c:pt>
                <c:pt idx="1">
                  <c:v>38</c:v>
                </c:pt>
              </c:numCache>
            </c:numRef>
          </c:val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Sheet1!$C$1032:$D$1032</c:f>
              <c:numCache>
                <c:formatCode>General</c:formatCode>
                <c:ptCount val="2"/>
                <c:pt idx="0">
                  <c:v>26</c:v>
                </c:pt>
                <c:pt idx="1">
                  <c:v>43</c:v>
                </c:pt>
              </c:numCache>
            </c:numRef>
          </c:val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Sheet1!$C$1033:$D$1033</c:f>
              <c:numCache>
                <c:formatCode>General</c:formatCode>
                <c:ptCount val="2"/>
                <c:pt idx="0">
                  <c:v>27</c:v>
                </c:pt>
                <c:pt idx="1">
                  <c:v>45</c:v>
                </c:pt>
              </c:numCache>
            </c:numRef>
          </c:val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Sheet1!$C$1034:$D$1034</c:f>
              <c:numCache>
                <c:formatCode>General</c:formatCode>
                <c:ptCount val="2"/>
                <c:pt idx="0">
                  <c:v>28</c:v>
                </c:pt>
                <c:pt idx="1">
                  <c:v>44</c:v>
                </c:pt>
              </c:numCache>
            </c:numRef>
          </c:val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Sheet1!$C$1035:$D$1035</c:f>
              <c:numCache>
                <c:formatCode>General</c:formatCode>
                <c:ptCount val="2"/>
                <c:pt idx="0">
                  <c:v>29</c:v>
                </c:pt>
                <c:pt idx="1">
                  <c:v>41</c:v>
                </c:pt>
              </c:numCache>
            </c:numRef>
          </c:val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Sheet1!$C$1006:$D$1006</c:f>
              <c:strCache>
                <c:ptCount val="2"/>
                <c:pt idx="0">
                  <c:v>SAMPLE</c:v>
                </c:pt>
                <c:pt idx="1">
                  <c:v>REGION</c:v>
                </c:pt>
              </c:strCache>
            </c:strRef>
          </c:cat>
          <c:val>
            <c:numRef>
              <c:f>Sheet1!$C$1036:$D$1036</c:f>
              <c:numCache>
                <c:formatCode>General</c:formatCode>
                <c:ptCount val="2"/>
                <c:pt idx="0">
                  <c:v>30</c:v>
                </c:pt>
                <c:pt idx="1">
                  <c:v>37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34304752"/>
        <c:axId val="234306320"/>
      </c:barChart>
      <c:catAx>
        <c:axId val="2343047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6320"/>
        <c:crosses val="autoZero"/>
        <c:auto val="1"/>
        <c:lblAlgn val="ctr"/>
        <c:lblOffset val="100"/>
        <c:noMultiLvlLbl val="0"/>
      </c:catAx>
      <c:valAx>
        <c:axId val="2343063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304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Sheet1!$B$888</c:f>
              <c:strCache>
                <c:ptCount val="1"/>
                <c:pt idx="0">
                  <c:v>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Sheet1!$C$888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</c:ser>
        <c:ser>
          <c:idx val="1"/>
          <c:order val="1"/>
          <c:tx>
            <c:strRef>
              <c:f>Sheet1!$B$889</c:f>
              <c:strCache>
                <c:ptCount val="1"/>
                <c:pt idx="0">
                  <c:v>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Sheet1!$C$889</c:f>
              <c:numCache>
                <c:formatCode>General</c:formatCode>
                <c:ptCount val="1"/>
                <c:pt idx="0">
                  <c:v>148</c:v>
                </c:pt>
              </c:numCache>
            </c:numRef>
          </c:val>
        </c:ser>
        <c:ser>
          <c:idx val="2"/>
          <c:order val="2"/>
          <c:tx>
            <c:strRef>
              <c:f>Sheet1!$B$890</c:f>
              <c:strCache>
                <c:ptCount val="1"/>
                <c:pt idx="0">
                  <c:v>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Sheet1!$C$890</c:f>
              <c:numCache>
                <c:formatCode>General</c:formatCode>
                <c:ptCount val="1"/>
                <c:pt idx="0">
                  <c:v>137</c:v>
                </c:pt>
              </c:numCache>
            </c:numRef>
          </c:val>
        </c:ser>
        <c:ser>
          <c:idx val="3"/>
          <c:order val="3"/>
          <c:tx>
            <c:strRef>
              <c:f>Sheet1!$B$891</c:f>
              <c:strCache>
                <c:ptCount val="1"/>
                <c:pt idx="0">
                  <c:v>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Sheet1!$C$891</c:f>
              <c:numCache>
                <c:formatCode>General</c:formatCode>
                <c:ptCount val="1"/>
                <c:pt idx="0">
                  <c:v>120</c:v>
                </c:pt>
              </c:numCache>
            </c:numRef>
          </c:val>
        </c:ser>
        <c:ser>
          <c:idx val="4"/>
          <c:order val="4"/>
          <c:tx>
            <c:strRef>
              <c:f>Sheet1!$B$892</c:f>
              <c:strCache>
                <c:ptCount val="1"/>
                <c:pt idx="0">
                  <c:v>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Sheet1!$C$892</c:f>
              <c:numCache>
                <c:formatCode>General</c:formatCode>
                <c:ptCount val="1"/>
                <c:pt idx="0">
                  <c:v>135</c:v>
                </c:pt>
              </c:numCache>
            </c:numRef>
          </c:val>
        </c:ser>
        <c:ser>
          <c:idx val="5"/>
          <c:order val="5"/>
          <c:tx>
            <c:strRef>
              <c:f>Sheet1!$B$893</c:f>
              <c:strCache>
                <c:ptCount val="1"/>
                <c:pt idx="0">
                  <c:v>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Sheet1!$C$893</c:f>
              <c:numCache>
                <c:formatCode>General</c:formatCode>
                <c:ptCount val="1"/>
                <c:pt idx="0">
                  <c:v>132</c:v>
                </c:pt>
              </c:numCache>
            </c:numRef>
          </c:val>
        </c:ser>
        <c:ser>
          <c:idx val="6"/>
          <c:order val="6"/>
          <c:tx>
            <c:strRef>
              <c:f>Sheet1!$B$894</c:f>
              <c:strCache>
                <c:ptCount val="1"/>
                <c:pt idx="0">
                  <c:v>7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Sheet1!$C$894</c:f>
              <c:numCache>
                <c:formatCode>General</c:formatCode>
                <c:ptCount val="1"/>
                <c:pt idx="0">
                  <c:v>145</c:v>
                </c:pt>
              </c:numCache>
            </c:numRef>
          </c:val>
        </c:ser>
        <c:ser>
          <c:idx val="7"/>
          <c:order val="7"/>
          <c:tx>
            <c:strRef>
              <c:f>Sheet1!$B$895</c:f>
              <c:strCache>
                <c:ptCount val="1"/>
                <c:pt idx="0">
                  <c:v>8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Sheet1!$C$895</c:f>
              <c:numCache>
                <c:formatCode>General</c:formatCode>
                <c:ptCount val="1"/>
                <c:pt idx="0">
                  <c:v>122</c:v>
                </c:pt>
              </c:numCache>
            </c:numRef>
          </c:val>
        </c:ser>
        <c:ser>
          <c:idx val="8"/>
          <c:order val="8"/>
          <c:tx>
            <c:strRef>
              <c:f>Sheet1!$B$896</c:f>
              <c:strCache>
                <c:ptCount val="1"/>
                <c:pt idx="0">
                  <c:v>9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Sheet1!$C$896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</c:ser>
        <c:ser>
          <c:idx val="9"/>
          <c:order val="9"/>
          <c:tx>
            <c:strRef>
              <c:f>Sheet1!$B$897</c:f>
              <c:strCache>
                <c:ptCount val="1"/>
                <c:pt idx="0">
                  <c:v>10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Sheet1!$C$897</c:f>
              <c:numCache>
                <c:formatCode>General</c:formatCode>
                <c:ptCount val="1"/>
                <c:pt idx="0">
                  <c:v>141</c:v>
                </c:pt>
              </c:numCache>
            </c:numRef>
          </c:val>
        </c:ser>
        <c:ser>
          <c:idx val="10"/>
          <c:order val="10"/>
          <c:tx>
            <c:strRef>
              <c:f>Sheet1!$B$898</c:f>
              <c:strCache>
                <c:ptCount val="1"/>
                <c:pt idx="0">
                  <c:v>11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Sheet1!$C$898</c:f>
              <c:numCache>
                <c:formatCode>General</c:formatCode>
                <c:ptCount val="1"/>
                <c:pt idx="0">
                  <c:v>118</c:v>
                </c:pt>
              </c:numCache>
            </c:numRef>
          </c:val>
        </c:ser>
        <c:ser>
          <c:idx val="11"/>
          <c:order val="11"/>
          <c:tx>
            <c:strRef>
              <c:f>Sheet1!$B$899</c:f>
              <c:strCache>
                <c:ptCount val="1"/>
                <c:pt idx="0">
                  <c:v>12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Sheet1!$C$899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</c:ser>
        <c:ser>
          <c:idx val="12"/>
          <c:order val="12"/>
          <c:tx>
            <c:strRef>
              <c:f>Sheet1!$B$900</c:f>
              <c:strCache>
                <c:ptCount val="1"/>
                <c:pt idx="0">
                  <c:v>13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Sheet1!$C$900</c:f>
              <c:numCache>
                <c:formatCode>General</c:formatCode>
                <c:ptCount val="1"/>
                <c:pt idx="0">
                  <c:v>132</c:v>
                </c:pt>
              </c:numCache>
            </c:numRef>
          </c:val>
        </c:ser>
        <c:ser>
          <c:idx val="13"/>
          <c:order val="13"/>
          <c:tx>
            <c:strRef>
              <c:f>Sheet1!$B$901</c:f>
              <c:strCache>
                <c:ptCount val="1"/>
                <c:pt idx="0">
                  <c:v>14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Sheet1!$C$901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</c:ser>
        <c:ser>
          <c:idx val="14"/>
          <c:order val="14"/>
          <c:tx>
            <c:strRef>
              <c:f>Sheet1!$B$902</c:f>
              <c:strCache>
                <c:ptCount val="1"/>
                <c:pt idx="0">
                  <c:v>15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Sheet1!$C$902</c:f>
              <c:numCache>
                <c:formatCode>General</c:formatCode>
                <c:ptCount val="1"/>
                <c:pt idx="0">
                  <c:v>128</c:v>
                </c:pt>
              </c:numCache>
            </c:numRef>
          </c:val>
        </c:ser>
        <c:ser>
          <c:idx val="15"/>
          <c:order val="15"/>
          <c:tx>
            <c:strRef>
              <c:f>Sheet1!$B$903</c:f>
              <c:strCache>
                <c:ptCount val="1"/>
                <c:pt idx="0">
                  <c:v>16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Sheet1!$C$903</c:f>
              <c:numCache>
                <c:formatCode>General</c:formatCode>
                <c:ptCount val="1"/>
                <c:pt idx="0">
                  <c:v>123</c:v>
                </c:pt>
              </c:numCache>
            </c:numRef>
          </c:val>
        </c:ser>
        <c:ser>
          <c:idx val="16"/>
          <c:order val="16"/>
          <c:tx>
            <c:strRef>
              <c:f>Sheet1!$B$904</c:f>
              <c:strCache>
                <c:ptCount val="1"/>
                <c:pt idx="0">
                  <c:v>17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Sheet1!$C$904</c:f>
              <c:numCache>
                <c:formatCode>General</c:formatCode>
                <c:ptCount val="1"/>
                <c:pt idx="0">
                  <c:v>132</c:v>
                </c:pt>
              </c:numCache>
            </c:numRef>
          </c:val>
        </c:ser>
        <c:ser>
          <c:idx val="17"/>
          <c:order val="17"/>
          <c:tx>
            <c:strRef>
              <c:f>Sheet1!$B$905</c:f>
              <c:strCache>
                <c:ptCount val="1"/>
                <c:pt idx="0">
                  <c:v>18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Sheet1!$C$905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</c:ser>
        <c:ser>
          <c:idx val="18"/>
          <c:order val="18"/>
          <c:tx>
            <c:strRef>
              <c:f>Sheet1!$B$906</c:f>
              <c:strCache>
                <c:ptCount val="1"/>
                <c:pt idx="0">
                  <c:v>19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Sheet1!$C$906</c:f>
              <c:numCache>
                <c:formatCode>General</c:formatCode>
                <c:ptCount val="1"/>
                <c:pt idx="0">
                  <c:v>126</c:v>
                </c:pt>
              </c:numCache>
            </c:numRef>
          </c:val>
        </c:ser>
        <c:ser>
          <c:idx val="19"/>
          <c:order val="19"/>
          <c:tx>
            <c:strRef>
              <c:f>Sheet1!$B$907</c:f>
              <c:strCache>
                <c:ptCount val="1"/>
                <c:pt idx="0">
                  <c:v>20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Sheet1!$C$907</c:f>
              <c:numCache>
                <c:formatCode>General</c:formatCode>
                <c:ptCount val="1"/>
                <c:pt idx="0">
                  <c:v>129</c:v>
                </c:pt>
              </c:numCache>
            </c:numRef>
          </c:val>
        </c:ser>
        <c:ser>
          <c:idx val="20"/>
          <c:order val="20"/>
          <c:tx>
            <c:strRef>
              <c:f>Sheet1!$B$908</c:f>
              <c:strCache>
                <c:ptCount val="1"/>
                <c:pt idx="0">
                  <c:v>21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Sheet1!$C$908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</c:ser>
        <c:ser>
          <c:idx val="21"/>
          <c:order val="21"/>
          <c:tx>
            <c:strRef>
              <c:f>Sheet1!$B$909</c:f>
              <c:strCache>
                <c:ptCount val="1"/>
                <c:pt idx="0">
                  <c:v>22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Sheet1!$C$909</c:f>
              <c:numCache>
                <c:formatCode>General</c:formatCode>
                <c:ptCount val="1"/>
                <c:pt idx="0">
                  <c:v>127</c:v>
                </c:pt>
              </c:numCache>
            </c:numRef>
          </c:val>
        </c:ser>
        <c:ser>
          <c:idx val="22"/>
          <c:order val="22"/>
          <c:tx>
            <c:strRef>
              <c:f>Sheet1!$B$910</c:f>
              <c:strCache>
                <c:ptCount val="1"/>
                <c:pt idx="0">
                  <c:v>23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Sheet1!$C$910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</c:ser>
        <c:ser>
          <c:idx val="23"/>
          <c:order val="23"/>
          <c:tx>
            <c:strRef>
              <c:f>Sheet1!$B$911</c:f>
              <c:strCache>
                <c:ptCount val="1"/>
                <c:pt idx="0">
                  <c:v>24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Sheet1!$C$911</c:f>
              <c:numCache>
                <c:formatCode>General</c:formatCode>
                <c:ptCount val="1"/>
                <c:pt idx="0">
                  <c:v>122</c:v>
                </c:pt>
              </c:numCache>
            </c:numRef>
          </c:val>
        </c:ser>
        <c:ser>
          <c:idx val="24"/>
          <c:order val="24"/>
          <c:tx>
            <c:strRef>
              <c:f>Sheet1!$B$912</c:f>
              <c:strCache>
                <c:ptCount val="1"/>
                <c:pt idx="0">
                  <c:v>25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Sheet1!$C$912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</c:ser>
        <c:ser>
          <c:idx val="25"/>
          <c:order val="25"/>
          <c:tx>
            <c:strRef>
              <c:f>Sheet1!$B$913</c:f>
              <c:strCache>
                <c:ptCount val="1"/>
                <c:pt idx="0">
                  <c:v>26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Sheet1!$C$913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</c:ser>
        <c:ser>
          <c:idx val="26"/>
          <c:order val="26"/>
          <c:tx>
            <c:strRef>
              <c:f>Sheet1!$B$914</c:f>
              <c:strCache>
                <c:ptCount val="1"/>
                <c:pt idx="0">
                  <c:v>27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Sheet1!$C$914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</c:ser>
        <c:ser>
          <c:idx val="27"/>
          <c:order val="27"/>
          <c:tx>
            <c:strRef>
              <c:f>Sheet1!$B$915</c:f>
              <c:strCache>
                <c:ptCount val="1"/>
                <c:pt idx="0">
                  <c:v>28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Sheet1!$C$915</c:f>
              <c:numCache>
                <c:formatCode>General</c:formatCode>
                <c:ptCount val="1"/>
                <c:pt idx="0">
                  <c:v>126</c:v>
                </c:pt>
              </c:numCache>
            </c:numRef>
          </c:val>
        </c:ser>
        <c:ser>
          <c:idx val="28"/>
          <c:order val="28"/>
          <c:tx>
            <c:strRef>
              <c:f>Sheet1!$B$916</c:f>
              <c:strCache>
                <c:ptCount val="1"/>
                <c:pt idx="0">
                  <c:v>29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Sheet1!$C$916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</c:ser>
        <c:ser>
          <c:idx val="29"/>
          <c:order val="29"/>
          <c:tx>
            <c:strRef>
              <c:f>Sheet1!$B$917</c:f>
              <c:strCache>
                <c:ptCount val="1"/>
                <c:pt idx="0">
                  <c:v>30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Sheet1!$C$917</c:f>
              <c:numCache>
                <c:formatCode>General</c:formatCode>
                <c:ptCount val="1"/>
                <c:pt idx="0">
                  <c:v>135</c:v>
                </c:pt>
              </c:numCache>
            </c:numRef>
          </c:val>
        </c:ser>
        <c:ser>
          <c:idx val="30"/>
          <c:order val="30"/>
          <c:tx>
            <c:strRef>
              <c:f>Sheet1!$B$918</c:f>
              <c:strCache>
                <c:ptCount val="1"/>
                <c:pt idx="0">
                  <c:v>31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Sheet1!$C$918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</c:ser>
        <c:ser>
          <c:idx val="31"/>
          <c:order val="31"/>
          <c:tx>
            <c:strRef>
              <c:f>Sheet1!$B$919</c:f>
              <c:strCache>
                <c:ptCount val="1"/>
                <c:pt idx="0">
                  <c:v>32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Sheet1!$C$919</c:f>
              <c:numCache>
                <c:formatCode>General</c:formatCode>
                <c:ptCount val="1"/>
                <c:pt idx="0">
                  <c:v>134</c:v>
                </c:pt>
              </c:numCache>
            </c:numRef>
          </c:val>
        </c:ser>
        <c:ser>
          <c:idx val="32"/>
          <c:order val="32"/>
          <c:tx>
            <c:strRef>
              <c:f>Sheet1!$B$920</c:f>
              <c:strCache>
                <c:ptCount val="1"/>
                <c:pt idx="0">
                  <c:v>33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Sheet1!$C$920</c:f>
              <c:numCache>
                <c:formatCode>General</c:formatCode>
                <c:ptCount val="1"/>
                <c:pt idx="0">
                  <c:v>141</c:v>
                </c:pt>
              </c:numCache>
            </c:numRef>
          </c:val>
        </c:ser>
        <c:ser>
          <c:idx val="33"/>
          <c:order val="33"/>
          <c:tx>
            <c:strRef>
              <c:f>Sheet1!$B$921</c:f>
              <c:strCache>
                <c:ptCount val="1"/>
                <c:pt idx="0">
                  <c:v>34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Sheet1!$C$921</c:f>
              <c:numCache>
                <c:formatCode>General</c:formatCode>
                <c:ptCount val="1"/>
                <c:pt idx="0">
                  <c:v>119</c:v>
                </c:pt>
              </c:numCache>
            </c:numRef>
          </c:val>
        </c:ser>
        <c:ser>
          <c:idx val="34"/>
          <c:order val="34"/>
          <c:tx>
            <c:strRef>
              <c:f>Sheet1!$B$922</c:f>
              <c:strCache>
                <c:ptCount val="1"/>
                <c:pt idx="0">
                  <c:v>35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Sheet1!$C$922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</c:ser>
        <c:ser>
          <c:idx val="35"/>
          <c:order val="35"/>
          <c:tx>
            <c:strRef>
              <c:f>Sheet1!$B$923</c:f>
              <c:strCache>
                <c:ptCount val="1"/>
                <c:pt idx="0">
                  <c:v>36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Sheet1!$C$923</c:f>
              <c:numCache>
                <c:formatCode>General</c:formatCode>
                <c:ptCount val="1"/>
                <c:pt idx="0">
                  <c:v>131</c:v>
                </c:pt>
              </c:numCache>
            </c:numRef>
          </c:val>
        </c:ser>
        <c:ser>
          <c:idx val="36"/>
          <c:order val="36"/>
          <c:tx>
            <c:strRef>
              <c:f>Sheet1!$B$924</c:f>
              <c:strCache>
                <c:ptCount val="1"/>
                <c:pt idx="0">
                  <c:v>37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Sheet1!$C$924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</c:ser>
        <c:ser>
          <c:idx val="37"/>
          <c:order val="37"/>
          <c:tx>
            <c:strRef>
              <c:f>Sheet1!$B$925</c:f>
              <c:strCache>
                <c:ptCount val="1"/>
                <c:pt idx="0">
                  <c:v>38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Sheet1!$C$925</c:f>
              <c:numCache>
                <c:formatCode>General</c:formatCode>
                <c:ptCount val="1"/>
                <c:pt idx="0">
                  <c:v>128</c:v>
                </c:pt>
              </c:numCache>
            </c:numRef>
          </c:val>
        </c:ser>
        <c:ser>
          <c:idx val="38"/>
          <c:order val="38"/>
          <c:tx>
            <c:strRef>
              <c:f>Sheet1!$B$926</c:f>
              <c:strCache>
                <c:ptCount val="1"/>
                <c:pt idx="0">
                  <c:v>39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Sheet1!$C$926</c:f>
              <c:numCache>
                <c:formatCode>General</c:formatCode>
                <c:ptCount val="1"/>
                <c:pt idx="0">
                  <c:v>124</c:v>
                </c:pt>
              </c:numCache>
            </c:numRef>
          </c:val>
        </c:ser>
        <c:ser>
          <c:idx val="39"/>
          <c:order val="39"/>
          <c:tx>
            <c:strRef>
              <c:f>Sheet1!$B$927</c:f>
              <c:strCache>
                <c:ptCount val="1"/>
                <c:pt idx="0">
                  <c:v>40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Sheet1!$C$927</c:f>
              <c:numCache>
                <c:formatCode>General</c:formatCode>
                <c:ptCount val="1"/>
                <c:pt idx="0">
                  <c:v>132</c:v>
                </c:pt>
              </c:numCache>
            </c:numRef>
          </c:val>
        </c:ser>
        <c:ser>
          <c:idx val="40"/>
          <c:order val="40"/>
          <c:tx>
            <c:strRef>
              <c:f>Sheet1!$B$928</c:f>
              <c:strCache>
                <c:ptCount val="1"/>
                <c:pt idx="0">
                  <c:v>41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Sheet1!$C$928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</c:ser>
        <c:ser>
          <c:idx val="41"/>
          <c:order val="41"/>
          <c:tx>
            <c:strRef>
              <c:f>Sheet1!$B$929</c:f>
              <c:strCache>
                <c:ptCount val="1"/>
                <c:pt idx="0">
                  <c:v>42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Sheet1!$C$929</c:f>
              <c:numCache>
                <c:formatCode>General</c:formatCode>
                <c:ptCount val="1"/>
                <c:pt idx="0">
                  <c:v>127</c:v>
                </c:pt>
              </c:numCache>
            </c:numRef>
          </c:val>
        </c:ser>
        <c:ser>
          <c:idx val="42"/>
          <c:order val="42"/>
          <c:tx>
            <c:strRef>
              <c:f>Sheet1!$B$930</c:f>
              <c:strCache>
                <c:ptCount val="1"/>
                <c:pt idx="0">
                  <c:v>43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Sheet1!$C$930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</c:ser>
        <c:ser>
          <c:idx val="43"/>
          <c:order val="43"/>
          <c:tx>
            <c:strRef>
              <c:f>Sheet1!$B$931</c:f>
              <c:strCache>
                <c:ptCount val="1"/>
                <c:pt idx="0">
                  <c:v>44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Sheet1!$C$931</c:f>
              <c:numCache>
                <c:formatCode>General</c:formatCode>
                <c:ptCount val="1"/>
                <c:pt idx="0">
                  <c:v>122</c:v>
                </c:pt>
              </c:numCache>
            </c:numRef>
          </c:val>
        </c:ser>
        <c:ser>
          <c:idx val="44"/>
          <c:order val="44"/>
          <c:tx>
            <c:strRef>
              <c:f>Sheet1!$B$932</c:f>
              <c:strCache>
                <c:ptCount val="1"/>
                <c:pt idx="0">
                  <c:v>45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Sheet1!$C$932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</c:ser>
        <c:ser>
          <c:idx val="45"/>
          <c:order val="45"/>
          <c:tx>
            <c:strRef>
              <c:f>Sheet1!$B$933</c:f>
              <c:strCache>
                <c:ptCount val="1"/>
                <c:pt idx="0">
                  <c:v>46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Sheet1!$C$933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</c:ser>
        <c:ser>
          <c:idx val="46"/>
          <c:order val="46"/>
          <c:tx>
            <c:strRef>
              <c:f>Sheet1!$B$934</c:f>
              <c:strCache>
                <c:ptCount val="1"/>
                <c:pt idx="0">
                  <c:v>47</c:v>
                </c:pt>
              </c:strCache>
            </c:strRef>
          </c:tx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Sheet1!$C$934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</c:ser>
        <c:ser>
          <c:idx val="47"/>
          <c:order val="47"/>
          <c:tx>
            <c:strRef>
              <c:f>Sheet1!$B$935</c:f>
              <c:strCache>
                <c:ptCount val="1"/>
                <c:pt idx="0">
                  <c:v>48</c:v>
                </c:pt>
              </c:strCache>
            </c:strRef>
          </c:tx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Sheet1!$C$935</c:f>
              <c:numCache>
                <c:formatCode>General</c:formatCode>
                <c:ptCount val="1"/>
                <c:pt idx="0">
                  <c:v>126</c:v>
                </c:pt>
              </c:numCache>
            </c:numRef>
          </c:val>
        </c:ser>
        <c:ser>
          <c:idx val="48"/>
          <c:order val="48"/>
          <c:tx>
            <c:strRef>
              <c:f>Sheet1!$B$936</c:f>
              <c:strCache>
                <c:ptCount val="1"/>
                <c:pt idx="0">
                  <c:v>49</c:v>
                </c:pt>
              </c:strCache>
            </c:strRef>
          </c:tx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Sheet1!$C$936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</c:ser>
        <c:ser>
          <c:idx val="49"/>
          <c:order val="49"/>
          <c:tx>
            <c:strRef>
              <c:f>Sheet1!$B$937</c:f>
              <c:strCache>
                <c:ptCount val="1"/>
                <c:pt idx="0">
                  <c:v>50</c:v>
                </c:pt>
              </c:strCache>
            </c:strRef>
          </c:tx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Sheet1!$C$937</c:f>
              <c:numCache>
                <c:formatCode>General</c:formatCode>
                <c:ptCount val="1"/>
                <c:pt idx="0">
                  <c:v>135</c:v>
                </c:pt>
              </c:numCache>
            </c:numRef>
          </c:val>
        </c:ser>
        <c:ser>
          <c:idx val="50"/>
          <c:order val="50"/>
          <c:tx>
            <c:strRef>
              <c:f>Sheet1!$B$938</c:f>
              <c:strCache>
                <c:ptCount val="1"/>
                <c:pt idx="0">
                  <c:v>51</c:v>
                </c:pt>
              </c:strCache>
            </c:strRef>
          </c:tx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Sheet1!$C$938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</c:ser>
        <c:ser>
          <c:idx val="51"/>
          <c:order val="51"/>
          <c:tx>
            <c:strRef>
              <c:f>Sheet1!$B$939</c:f>
              <c:strCache>
                <c:ptCount val="1"/>
                <c:pt idx="0">
                  <c:v>52</c:v>
                </c:pt>
              </c:strCache>
            </c:strRef>
          </c:tx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Sheet1!$C$939</c:f>
              <c:numCache>
                <c:formatCode>General</c:formatCode>
                <c:ptCount val="1"/>
                <c:pt idx="0">
                  <c:v>134</c:v>
                </c:pt>
              </c:numCache>
            </c:numRef>
          </c:val>
        </c:ser>
        <c:ser>
          <c:idx val="52"/>
          <c:order val="52"/>
          <c:tx>
            <c:strRef>
              <c:f>Sheet1!$B$940</c:f>
              <c:strCache>
                <c:ptCount val="1"/>
                <c:pt idx="0">
                  <c:v>53</c:v>
                </c:pt>
              </c:strCache>
            </c:strRef>
          </c:tx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Sheet1!$C$940</c:f>
              <c:numCache>
                <c:formatCode>General</c:formatCode>
                <c:ptCount val="1"/>
                <c:pt idx="0">
                  <c:v>141</c:v>
                </c:pt>
              </c:numCache>
            </c:numRef>
          </c:val>
        </c:ser>
        <c:ser>
          <c:idx val="53"/>
          <c:order val="53"/>
          <c:tx>
            <c:strRef>
              <c:f>Sheet1!$B$941</c:f>
              <c:strCache>
                <c:ptCount val="1"/>
                <c:pt idx="0">
                  <c:v>54</c:v>
                </c:pt>
              </c:strCache>
            </c:strRef>
          </c:tx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Sheet1!$C$941</c:f>
              <c:numCache>
                <c:formatCode>General</c:formatCode>
                <c:ptCount val="1"/>
                <c:pt idx="0">
                  <c:v>119</c:v>
                </c:pt>
              </c:numCache>
            </c:numRef>
          </c:val>
        </c:ser>
        <c:ser>
          <c:idx val="54"/>
          <c:order val="54"/>
          <c:tx>
            <c:strRef>
              <c:f>Sheet1!$B$942</c:f>
              <c:strCache>
                <c:ptCount val="1"/>
                <c:pt idx="0">
                  <c:v>55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Sheet1!$C$942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</c:ser>
        <c:ser>
          <c:idx val="55"/>
          <c:order val="55"/>
          <c:tx>
            <c:strRef>
              <c:f>Sheet1!$B$943</c:f>
              <c:strCache>
                <c:ptCount val="1"/>
                <c:pt idx="0">
                  <c:v>56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Sheet1!$C$943</c:f>
              <c:numCache>
                <c:formatCode>General</c:formatCode>
                <c:ptCount val="1"/>
                <c:pt idx="0">
                  <c:v>131</c:v>
                </c:pt>
              </c:numCache>
            </c:numRef>
          </c:val>
        </c:ser>
        <c:ser>
          <c:idx val="56"/>
          <c:order val="56"/>
          <c:tx>
            <c:strRef>
              <c:f>Sheet1!$B$944</c:f>
              <c:strCache>
                <c:ptCount val="1"/>
                <c:pt idx="0">
                  <c:v>57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Sheet1!$C$944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</c:ser>
        <c:ser>
          <c:idx val="57"/>
          <c:order val="57"/>
          <c:tx>
            <c:strRef>
              <c:f>Sheet1!$B$945</c:f>
              <c:strCache>
                <c:ptCount val="1"/>
                <c:pt idx="0">
                  <c:v>58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Sheet1!$C$945</c:f>
              <c:numCache>
                <c:formatCode>General</c:formatCode>
                <c:ptCount val="1"/>
                <c:pt idx="0">
                  <c:v>128</c:v>
                </c:pt>
              </c:numCache>
            </c:numRef>
          </c:val>
        </c:ser>
        <c:ser>
          <c:idx val="58"/>
          <c:order val="58"/>
          <c:tx>
            <c:strRef>
              <c:f>Sheet1!$B$946</c:f>
              <c:strCache>
                <c:ptCount val="1"/>
                <c:pt idx="0">
                  <c:v>59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Sheet1!$C$946</c:f>
              <c:numCache>
                <c:formatCode>General</c:formatCode>
                <c:ptCount val="1"/>
                <c:pt idx="0">
                  <c:v>124</c:v>
                </c:pt>
              </c:numCache>
            </c:numRef>
          </c:val>
        </c:ser>
        <c:ser>
          <c:idx val="59"/>
          <c:order val="59"/>
          <c:tx>
            <c:strRef>
              <c:f>Sheet1!$B$947</c:f>
              <c:strCache>
                <c:ptCount val="1"/>
                <c:pt idx="0">
                  <c:v>60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Sheet1!$C$947</c:f>
              <c:numCache>
                <c:formatCode>General</c:formatCode>
                <c:ptCount val="1"/>
                <c:pt idx="0">
                  <c:v>132</c:v>
                </c:pt>
              </c:numCache>
            </c:numRef>
          </c:val>
        </c:ser>
        <c:ser>
          <c:idx val="60"/>
          <c:order val="60"/>
          <c:tx>
            <c:strRef>
              <c:f>Sheet1!$B$948</c:f>
              <c:strCache>
                <c:ptCount val="1"/>
                <c:pt idx="0">
                  <c:v>61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Sheet1!$C$948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</c:ser>
        <c:ser>
          <c:idx val="61"/>
          <c:order val="61"/>
          <c:tx>
            <c:strRef>
              <c:f>Sheet1!$B$949</c:f>
              <c:strCache>
                <c:ptCount val="1"/>
                <c:pt idx="0">
                  <c:v>62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Sheet1!$C$949</c:f>
              <c:numCache>
                <c:formatCode>General</c:formatCode>
                <c:ptCount val="1"/>
                <c:pt idx="0">
                  <c:v>127</c:v>
                </c:pt>
              </c:numCache>
            </c:numRef>
          </c:val>
        </c:ser>
        <c:ser>
          <c:idx val="62"/>
          <c:order val="62"/>
          <c:tx>
            <c:strRef>
              <c:f>Sheet1!$B$950</c:f>
              <c:strCache>
                <c:ptCount val="1"/>
                <c:pt idx="0">
                  <c:v>63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Sheet1!$C$950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</c:ser>
        <c:ser>
          <c:idx val="63"/>
          <c:order val="63"/>
          <c:tx>
            <c:strRef>
              <c:f>Sheet1!$B$951</c:f>
              <c:strCache>
                <c:ptCount val="1"/>
                <c:pt idx="0">
                  <c:v>64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Sheet1!$C$951</c:f>
              <c:numCache>
                <c:formatCode>General</c:formatCode>
                <c:ptCount val="1"/>
                <c:pt idx="0">
                  <c:v>122</c:v>
                </c:pt>
              </c:numCache>
            </c:numRef>
          </c:val>
        </c:ser>
        <c:ser>
          <c:idx val="64"/>
          <c:order val="64"/>
          <c:tx>
            <c:strRef>
              <c:f>Sheet1!$B$952</c:f>
              <c:strCache>
                <c:ptCount val="1"/>
                <c:pt idx="0">
                  <c:v>65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Sheet1!$C$952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</c:ser>
        <c:ser>
          <c:idx val="65"/>
          <c:order val="65"/>
          <c:tx>
            <c:strRef>
              <c:f>Sheet1!$B$953</c:f>
              <c:strCache>
                <c:ptCount val="1"/>
                <c:pt idx="0">
                  <c:v>66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Sheet1!$C$953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</c:ser>
        <c:ser>
          <c:idx val="66"/>
          <c:order val="66"/>
          <c:tx>
            <c:strRef>
              <c:f>Sheet1!$B$954</c:f>
              <c:strCache>
                <c:ptCount val="1"/>
                <c:pt idx="0">
                  <c:v>67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Sheet1!$C$954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</c:ser>
        <c:ser>
          <c:idx val="67"/>
          <c:order val="67"/>
          <c:tx>
            <c:strRef>
              <c:f>Sheet1!$B$955</c:f>
              <c:strCache>
                <c:ptCount val="1"/>
                <c:pt idx="0">
                  <c:v>68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Sheet1!$C$955</c:f>
              <c:numCache>
                <c:formatCode>General</c:formatCode>
                <c:ptCount val="1"/>
                <c:pt idx="0">
                  <c:v>126</c:v>
                </c:pt>
              </c:numCache>
            </c:numRef>
          </c:val>
        </c:ser>
        <c:ser>
          <c:idx val="68"/>
          <c:order val="68"/>
          <c:tx>
            <c:strRef>
              <c:f>Sheet1!$B$956</c:f>
              <c:strCache>
                <c:ptCount val="1"/>
                <c:pt idx="0">
                  <c:v>69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Sheet1!$C$956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</c:ser>
        <c:ser>
          <c:idx val="69"/>
          <c:order val="69"/>
          <c:tx>
            <c:strRef>
              <c:f>Sheet1!$B$957</c:f>
              <c:strCache>
                <c:ptCount val="1"/>
                <c:pt idx="0">
                  <c:v>70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Sheet1!$C$957</c:f>
              <c:numCache>
                <c:formatCode>General</c:formatCode>
                <c:ptCount val="1"/>
                <c:pt idx="0">
                  <c:v>135</c:v>
                </c:pt>
              </c:numCache>
            </c:numRef>
          </c:val>
        </c:ser>
        <c:ser>
          <c:idx val="70"/>
          <c:order val="70"/>
          <c:tx>
            <c:strRef>
              <c:f>Sheet1!$B$958</c:f>
              <c:strCache>
                <c:ptCount val="1"/>
                <c:pt idx="0">
                  <c:v>71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Sheet1!$C$958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</c:ser>
        <c:ser>
          <c:idx val="71"/>
          <c:order val="71"/>
          <c:tx>
            <c:strRef>
              <c:f>Sheet1!$B$959</c:f>
              <c:strCache>
                <c:ptCount val="1"/>
                <c:pt idx="0">
                  <c:v>72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Sheet1!$C$959</c:f>
              <c:numCache>
                <c:formatCode>General</c:formatCode>
                <c:ptCount val="1"/>
                <c:pt idx="0">
                  <c:v>134</c:v>
                </c:pt>
              </c:numCache>
            </c:numRef>
          </c:val>
        </c:ser>
        <c:ser>
          <c:idx val="72"/>
          <c:order val="72"/>
          <c:tx>
            <c:strRef>
              <c:f>Sheet1!$B$960</c:f>
              <c:strCache>
                <c:ptCount val="1"/>
                <c:pt idx="0">
                  <c:v>73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Sheet1!$C$960</c:f>
              <c:numCache>
                <c:formatCode>General</c:formatCode>
                <c:ptCount val="1"/>
                <c:pt idx="0">
                  <c:v>141</c:v>
                </c:pt>
              </c:numCache>
            </c:numRef>
          </c:val>
        </c:ser>
        <c:ser>
          <c:idx val="73"/>
          <c:order val="73"/>
          <c:tx>
            <c:strRef>
              <c:f>Sheet1!$B$961</c:f>
              <c:strCache>
                <c:ptCount val="1"/>
                <c:pt idx="0">
                  <c:v>74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Sheet1!$C$961</c:f>
              <c:numCache>
                <c:formatCode>General</c:formatCode>
                <c:ptCount val="1"/>
                <c:pt idx="0">
                  <c:v>119</c:v>
                </c:pt>
              </c:numCache>
            </c:numRef>
          </c:val>
        </c:ser>
        <c:ser>
          <c:idx val="74"/>
          <c:order val="74"/>
          <c:tx>
            <c:strRef>
              <c:f>Sheet1!$B$962</c:f>
              <c:strCache>
                <c:ptCount val="1"/>
                <c:pt idx="0">
                  <c:v>75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Sheet1!$C$962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</c:ser>
        <c:ser>
          <c:idx val="75"/>
          <c:order val="75"/>
          <c:tx>
            <c:strRef>
              <c:f>Sheet1!$B$963</c:f>
              <c:strCache>
                <c:ptCount val="1"/>
                <c:pt idx="0">
                  <c:v>76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Sheet1!$C$963</c:f>
              <c:numCache>
                <c:formatCode>General</c:formatCode>
                <c:ptCount val="1"/>
                <c:pt idx="0">
                  <c:v>131</c:v>
                </c:pt>
              </c:numCache>
            </c:numRef>
          </c:val>
        </c:ser>
        <c:ser>
          <c:idx val="76"/>
          <c:order val="76"/>
          <c:tx>
            <c:strRef>
              <c:f>Sheet1!$B$964</c:f>
              <c:strCache>
                <c:ptCount val="1"/>
                <c:pt idx="0">
                  <c:v>77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Sheet1!$C$964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</c:ser>
        <c:ser>
          <c:idx val="77"/>
          <c:order val="77"/>
          <c:tx>
            <c:strRef>
              <c:f>Sheet1!$B$965</c:f>
              <c:strCache>
                <c:ptCount val="1"/>
                <c:pt idx="0">
                  <c:v>78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Sheet1!$C$965</c:f>
              <c:numCache>
                <c:formatCode>General</c:formatCode>
                <c:ptCount val="1"/>
                <c:pt idx="0">
                  <c:v>138</c:v>
                </c:pt>
              </c:numCache>
            </c:numRef>
          </c:val>
        </c:ser>
        <c:ser>
          <c:idx val="78"/>
          <c:order val="78"/>
          <c:tx>
            <c:strRef>
              <c:f>Sheet1!$B$966</c:f>
              <c:strCache>
                <c:ptCount val="1"/>
                <c:pt idx="0">
                  <c:v>79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Sheet1!$C$966</c:f>
              <c:numCache>
                <c:formatCode>General</c:formatCode>
                <c:ptCount val="1"/>
                <c:pt idx="0">
                  <c:v>124</c:v>
                </c:pt>
              </c:numCache>
            </c:numRef>
          </c:val>
        </c:ser>
        <c:ser>
          <c:idx val="79"/>
          <c:order val="79"/>
          <c:tx>
            <c:strRef>
              <c:f>Sheet1!$B$967</c:f>
              <c:strCache>
                <c:ptCount val="1"/>
                <c:pt idx="0">
                  <c:v>80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Sheet1!$C$967</c:f>
              <c:numCache>
                <c:formatCode>General</c:formatCode>
                <c:ptCount val="1"/>
                <c:pt idx="0">
                  <c:v>132</c:v>
                </c:pt>
              </c:numCache>
            </c:numRef>
          </c:val>
        </c:ser>
        <c:ser>
          <c:idx val="80"/>
          <c:order val="80"/>
          <c:tx>
            <c:strRef>
              <c:f>Sheet1!$B$968</c:f>
              <c:strCache>
                <c:ptCount val="1"/>
                <c:pt idx="0">
                  <c:v>81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Sheet1!$C$968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</c:ser>
        <c:ser>
          <c:idx val="81"/>
          <c:order val="81"/>
          <c:tx>
            <c:strRef>
              <c:f>Sheet1!$B$969</c:f>
              <c:strCache>
                <c:ptCount val="1"/>
                <c:pt idx="0">
                  <c:v>82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Sheet1!$C$969</c:f>
              <c:numCache>
                <c:formatCode>General</c:formatCode>
                <c:ptCount val="1"/>
                <c:pt idx="0">
                  <c:v>127</c:v>
                </c:pt>
              </c:numCache>
            </c:numRef>
          </c:val>
        </c:ser>
        <c:ser>
          <c:idx val="82"/>
          <c:order val="82"/>
          <c:tx>
            <c:strRef>
              <c:f>Sheet1!$B$970</c:f>
              <c:strCache>
                <c:ptCount val="1"/>
                <c:pt idx="0">
                  <c:v>83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Sheet1!$C$970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</c:ser>
        <c:ser>
          <c:idx val="83"/>
          <c:order val="83"/>
          <c:tx>
            <c:strRef>
              <c:f>Sheet1!$B$971</c:f>
              <c:strCache>
                <c:ptCount val="1"/>
                <c:pt idx="0">
                  <c:v>84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Sheet1!$C$971</c:f>
              <c:numCache>
                <c:formatCode>General</c:formatCode>
                <c:ptCount val="1"/>
                <c:pt idx="0">
                  <c:v>122</c:v>
                </c:pt>
              </c:numCache>
            </c:numRef>
          </c:val>
        </c:ser>
        <c:ser>
          <c:idx val="84"/>
          <c:order val="84"/>
          <c:tx>
            <c:strRef>
              <c:f>Sheet1!$B$972</c:f>
              <c:strCache>
                <c:ptCount val="1"/>
                <c:pt idx="0">
                  <c:v>85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Sheet1!$C$972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</c:ser>
        <c:ser>
          <c:idx val="85"/>
          <c:order val="85"/>
          <c:tx>
            <c:strRef>
              <c:f>Sheet1!$B$973</c:f>
              <c:strCache>
                <c:ptCount val="1"/>
                <c:pt idx="0">
                  <c:v>86</c:v>
                </c:pt>
              </c:strCache>
            </c:strRef>
          </c:tx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Sheet1!$C$973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</c:ser>
        <c:ser>
          <c:idx val="86"/>
          <c:order val="86"/>
          <c:tx>
            <c:strRef>
              <c:f>Sheet1!$B$974</c:f>
              <c:strCache>
                <c:ptCount val="1"/>
                <c:pt idx="0">
                  <c:v>87</c:v>
                </c:pt>
              </c:strCache>
            </c:strRef>
          </c:tx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Sheet1!$C$974</c:f>
              <c:numCache>
                <c:formatCode>General</c:formatCode>
                <c:ptCount val="1"/>
                <c:pt idx="0">
                  <c:v>140</c:v>
                </c:pt>
              </c:numCache>
            </c:numRef>
          </c:val>
        </c:ser>
        <c:ser>
          <c:idx val="87"/>
          <c:order val="87"/>
          <c:tx>
            <c:strRef>
              <c:f>Sheet1!$B$975</c:f>
              <c:strCache>
                <c:ptCount val="1"/>
                <c:pt idx="0">
                  <c:v>88</c:v>
                </c:pt>
              </c:strCache>
            </c:strRef>
          </c:tx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Sheet1!$C$975</c:f>
              <c:numCache>
                <c:formatCode>General</c:formatCode>
                <c:ptCount val="1"/>
                <c:pt idx="0">
                  <c:v>126</c:v>
                </c:pt>
              </c:numCache>
            </c:numRef>
          </c:val>
        </c:ser>
        <c:ser>
          <c:idx val="88"/>
          <c:order val="88"/>
          <c:tx>
            <c:strRef>
              <c:f>Sheet1!$B$976</c:f>
              <c:strCache>
                <c:ptCount val="1"/>
                <c:pt idx="0">
                  <c:v>89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Sheet1!$C$976</c:f>
              <c:numCache>
                <c:formatCode>General</c:formatCode>
                <c:ptCount val="1"/>
                <c:pt idx="0">
                  <c:v>133</c:v>
                </c:pt>
              </c:numCache>
            </c:numRef>
          </c:val>
        </c:ser>
        <c:ser>
          <c:idx val="89"/>
          <c:order val="89"/>
          <c:tx>
            <c:strRef>
              <c:f>Sheet1!$B$977</c:f>
              <c:strCache>
                <c:ptCount val="1"/>
                <c:pt idx="0">
                  <c:v>90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Sheet1!$C$977</c:f>
              <c:numCache>
                <c:formatCode>General</c:formatCode>
                <c:ptCount val="1"/>
                <c:pt idx="0">
                  <c:v>135</c:v>
                </c:pt>
              </c:numCache>
            </c:numRef>
          </c:val>
        </c:ser>
        <c:ser>
          <c:idx val="90"/>
          <c:order val="90"/>
          <c:tx>
            <c:strRef>
              <c:f>Sheet1!$B$978</c:f>
              <c:strCache>
                <c:ptCount val="1"/>
                <c:pt idx="0">
                  <c:v>91</c:v>
                </c:pt>
              </c:strCache>
            </c:strRef>
          </c:tx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Sheet1!$C$978</c:f>
              <c:numCache>
                <c:formatCode>General</c:formatCode>
                <c:ptCount val="1"/>
                <c:pt idx="0">
                  <c:v>130</c:v>
                </c:pt>
              </c:numCache>
            </c:numRef>
          </c:val>
        </c:ser>
        <c:ser>
          <c:idx val="91"/>
          <c:order val="91"/>
          <c:tx>
            <c:strRef>
              <c:f>Sheet1!$B$979</c:f>
              <c:strCache>
                <c:ptCount val="1"/>
                <c:pt idx="0">
                  <c:v>92</c:v>
                </c:pt>
              </c:strCache>
            </c:strRef>
          </c:tx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Sheet1!$C$979</c:f>
              <c:numCache>
                <c:formatCode>General</c:formatCode>
                <c:ptCount val="1"/>
                <c:pt idx="0">
                  <c:v>134</c:v>
                </c:pt>
              </c:numCache>
            </c:numRef>
          </c:val>
        </c:ser>
        <c:ser>
          <c:idx val="92"/>
          <c:order val="92"/>
          <c:tx>
            <c:strRef>
              <c:f>Sheet1!$B$980</c:f>
              <c:strCache>
                <c:ptCount val="1"/>
                <c:pt idx="0">
                  <c:v>93</c:v>
                </c:pt>
              </c:strCache>
            </c:strRef>
          </c:tx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Sheet1!$C$980</c:f>
              <c:numCache>
                <c:formatCode>General</c:formatCode>
                <c:ptCount val="1"/>
                <c:pt idx="0">
                  <c:v>141</c:v>
                </c:pt>
              </c:numCache>
            </c:numRef>
          </c:val>
        </c:ser>
        <c:ser>
          <c:idx val="93"/>
          <c:order val="93"/>
          <c:tx>
            <c:strRef>
              <c:f>Sheet1!$B$981</c:f>
              <c:strCache>
                <c:ptCount val="1"/>
                <c:pt idx="0">
                  <c:v>94</c:v>
                </c:pt>
              </c:strCache>
            </c:strRef>
          </c:tx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Sheet1!$C$981</c:f>
              <c:numCache>
                <c:formatCode>General</c:formatCode>
                <c:ptCount val="1"/>
                <c:pt idx="0">
                  <c:v>119</c:v>
                </c:pt>
              </c:numCache>
            </c:numRef>
          </c:val>
        </c:ser>
        <c:ser>
          <c:idx val="94"/>
          <c:order val="94"/>
          <c:tx>
            <c:strRef>
              <c:f>Sheet1!$B$982</c:f>
              <c:strCache>
                <c:ptCount val="1"/>
                <c:pt idx="0">
                  <c:v>95</c:v>
                </c:pt>
              </c:strCache>
            </c:strRef>
          </c:tx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Sheet1!$C$982</c:f>
              <c:numCache>
                <c:formatCode>General</c:formatCode>
                <c:ptCount val="1"/>
                <c:pt idx="0">
                  <c:v>125</c:v>
                </c:pt>
              </c:numCache>
            </c:numRef>
          </c:val>
        </c:ser>
        <c:ser>
          <c:idx val="95"/>
          <c:order val="95"/>
          <c:tx>
            <c:strRef>
              <c:f>Sheet1!$B$983</c:f>
              <c:strCache>
                <c:ptCount val="1"/>
                <c:pt idx="0">
                  <c:v>96</c:v>
                </c:pt>
              </c:strCache>
            </c:strRef>
          </c:tx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Sheet1!$C$983</c:f>
              <c:numCache>
                <c:formatCode>General</c:formatCode>
                <c:ptCount val="1"/>
                <c:pt idx="0">
                  <c:v>131</c:v>
                </c:pt>
              </c:numCache>
            </c:numRef>
          </c:val>
        </c:ser>
        <c:ser>
          <c:idx val="96"/>
          <c:order val="96"/>
          <c:tx>
            <c:strRef>
              <c:f>Sheet1!$B$984</c:f>
              <c:strCache>
                <c:ptCount val="1"/>
                <c:pt idx="0">
                  <c:v>97</c:v>
                </c:pt>
              </c:strCache>
            </c:strRef>
          </c:tx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Sheet1!$C$984</c:f>
              <c:numCache>
                <c:formatCode>General</c:formatCode>
                <c:ptCount val="1"/>
                <c:pt idx="0">
                  <c:v>136</c:v>
                </c:pt>
              </c:numCache>
            </c:numRef>
          </c:val>
        </c:ser>
        <c:ser>
          <c:idx val="97"/>
          <c:order val="97"/>
          <c:tx>
            <c:strRef>
              <c:f>Sheet1!$B$985</c:f>
              <c:strCache>
                <c:ptCount val="1"/>
                <c:pt idx="0">
                  <c:v>98</c:v>
                </c:pt>
              </c:strCache>
            </c:strRef>
          </c:tx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Sheet1!$C$985</c:f>
              <c:numCache>
                <c:formatCode>General</c:formatCode>
                <c:ptCount val="1"/>
                <c:pt idx="0">
                  <c:v>128</c:v>
                </c:pt>
              </c:numCache>
            </c:numRef>
          </c:val>
        </c:ser>
        <c:ser>
          <c:idx val="98"/>
          <c:order val="98"/>
          <c:tx>
            <c:strRef>
              <c:f>Sheet1!$B$986</c:f>
              <c:strCache>
                <c:ptCount val="1"/>
                <c:pt idx="0">
                  <c:v>99</c:v>
                </c:pt>
              </c:strCache>
            </c:strRef>
          </c:tx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Sheet1!$C$986</c:f>
              <c:numCache>
                <c:formatCode>General</c:formatCode>
                <c:ptCount val="1"/>
                <c:pt idx="0">
                  <c:v>124</c:v>
                </c:pt>
              </c:numCache>
            </c:numRef>
          </c:val>
        </c:ser>
        <c:ser>
          <c:idx val="99"/>
          <c:order val="99"/>
          <c:tx>
            <c:strRef>
              <c:f>Sheet1!$B$987</c:f>
              <c:strCache>
                <c:ptCount val="1"/>
                <c:pt idx="0">
                  <c:v>100</c:v>
                </c:pt>
              </c:strCache>
            </c:strRef>
          </c:tx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Sheet1!$C$887</c:f>
              <c:strCache>
                <c:ptCount val="1"/>
                <c:pt idx="0">
                  <c:v>RESPONSE</c:v>
                </c:pt>
              </c:strCache>
            </c:strRef>
          </c:cat>
          <c:val>
            <c:numRef>
              <c:f>Sheet1!$C$987</c:f>
              <c:numCache>
                <c:formatCode>General</c:formatCode>
                <c:ptCount val="1"/>
                <c:pt idx="0">
                  <c:v>132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1439480"/>
        <c:axId val="281435168"/>
      </c:barChart>
      <c:catAx>
        <c:axId val="28143948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435168"/>
        <c:crosses val="autoZero"/>
        <c:auto val="1"/>
        <c:lblAlgn val="ctr"/>
        <c:lblOffset val="100"/>
        <c:noMultiLvlLbl val="0"/>
      </c:catAx>
      <c:valAx>
        <c:axId val="28143516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439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Sheet1!$B$817:$C$817</c:f>
              <c:numCache>
                <c:formatCode>General</c:formatCode>
                <c:ptCount val="2"/>
                <c:pt idx="0">
                  <c:v>1</c:v>
                </c:pt>
                <c:pt idx="1">
                  <c:v>35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Sheet1!$B$818:$C$818</c:f>
              <c:numCache>
                <c:formatCode>General</c:formatCode>
                <c:ptCount val="2"/>
                <c:pt idx="0">
                  <c:v>2</c:v>
                </c:pt>
                <c:pt idx="1">
                  <c:v>28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Sheet1!$B$819:$C$819</c:f>
              <c:numCache>
                <c:formatCode>General</c:formatCode>
                <c:ptCount val="2"/>
                <c:pt idx="0">
                  <c:v>3</c:v>
                </c:pt>
                <c:pt idx="1">
                  <c:v>32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Sheet1!$B$820:$C$820</c:f>
              <c:numCache>
                <c:formatCode>General</c:formatCode>
                <c:ptCount val="2"/>
                <c:pt idx="0">
                  <c:v>4</c:v>
                </c:pt>
                <c:pt idx="1">
                  <c:v>45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Sheet1!$B$821:$C$821</c:f>
              <c:numCache>
                <c:formatCode>General</c:formatCode>
                <c:ptCount val="2"/>
                <c:pt idx="0">
                  <c:v>5</c:v>
                </c:pt>
                <c:pt idx="1">
                  <c:v>38</c:v>
                </c:pt>
              </c:numCache>
            </c:numRef>
          </c:val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Sheet1!$B$822:$C$822</c:f>
              <c:numCache>
                <c:formatCode>General</c:formatCode>
                <c:ptCount val="2"/>
                <c:pt idx="0">
                  <c:v>6</c:v>
                </c:pt>
                <c:pt idx="1">
                  <c:v>29</c:v>
                </c:pt>
              </c:numCache>
            </c:numRef>
          </c:val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Sheet1!$B$823:$C$823</c:f>
              <c:numCache>
                <c:formatCode>General</c:formatCode>
                <c:ptCount val="2"/>
                <c:pt idx="0">
                  <c:v>7</c:v>
                </c:pt>
                <c:pt idx="1">
                  <c:v>42</c:v>
                </c:pt>
              </c:numCache>
            </c:numRef>
          </c:val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Sheet1!$B$824:$C$824</c:f>
              <c:numCache>
                <c:formatCode>General</c:formatCode>
                <c:ptCount val="2"/>
                <c:pt idx="0">
                  <c:v>8</c:v>
                </c:pt>
                <c:pt idx="1">
                  <c:v>30</c:v>
                </c:pt>
              </c:numCache>
            </c:numRef>
          </c:val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Sheet1!$B$825:$C$825</c:f>
              <c:numCache>
                <c:formatCode>General</c:formatCode>
                <c:ptCount val="2"/>
                <c:pt idx="0">
                  <c:v>9</c:v>
                </c:pt>
                <c:pt idx="1">
                  <c:v>36</c:v>
                </c:pt>
              </c:numCache>
            </c:numRef>
          </c:val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Sheet1!$B$826:$C$826</c:f>
              <c:numCache>
                <c:formatCode>General</c:formatCode>
                <c:ptCount val="2"/>
                <c:pt idx="0">
                  <c:v>10</c:v>
                </c:pt>
                <c:pt idx="1">
                  <c:v>41</c:v>
                </c:pt>
              </c:numCache>
            </c:numRef>
          </c:val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Sheet1!$B$827:$C$827</c:f>
              <c:numCache>
                <c:formatCode>General</c:formatCode>
                <c:ptCount val="2"/>
                <c:pt idx="0">
                  <c:v>11</c:v>
                </c:pt>
                <c:pt idx="1">
                  <c:v>47</c:v>
                </c:pt>
              </c:numCache>
            </c:numRef>
          </c:val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Sheet1!$B$828:$C$828</c:f>
              <c:numCache>
                <c:formatCode>General</c:formatCode>
                <c:ptCount val="2"/>
                <c:pt idx="0">
                  <c:v>12</c:v>
                </c:pt>
                <c:pt idx="1">
                  <c:v>31</c:v>
                </c:pt>
              </c:numCache>
            </c:numRef>
          </c:val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Sheet1!$B$829:$C$829</c:f>
              <c:numCache>
                <c:formatCode>General</c:formatCode>
                <c:ptCount val="2"/>
                <c:pt idx="0">
                  <c:v>13</c:v>
                </c:pt>
                <c:pt idx="1">
                  <c:v>39</c:v>
                </c:pt>
              </c:numCache>
            </c:numRef>
          </c:val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Sheet1!$B$830:$C$830</c:f>
              <c:numCache>
                <c:formatCode>General</c:formatCode>
                <c:ptCount val="2"/>
                <c:pt idx="0">
                  <c:v>14</c:v>
                </c:pt>
                <c:pt idx="1">
                  <c:v>43</c:v>
                </c:pt>
              </c:numCache>
            </c:numRef>
          </c:val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Sheet1!$B$831:$C$831</c:f>
              <c:numCache>
                <c:formatCode>General</c:formatCode>
                <c:ptCount val="2"/>
                <c:pt idx="0">
                  <c:v>15</c:v>
                </c:pt>
                <c:pt idx="1">
                  <c:v>37</c:v>
                </c:pt>
              </c:numCache>
            </c:numRef>
          </c:val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Sheet1!$B$832:$C$832</c:f>
              <c:numCache>
                <c:formatCode>General</c:formatCode>
                <c:ptCount val="2"/>
                <c:pt idx="0">
                  <c:v>16</c:v>
                </c:pt>
                <c:pt idx="1">
                  <c:v>30</c:v>
                </c:pt>
              </c:numCache>
            </c:numRef>
          </c:val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Sheet1!$B$833:$C$833</c:f>
              <c:numCache>
                <c:formatCode>General</c:formatCode>
                <c:ptCount val="2"/>
                <c:pt idx="0">
                  <c:v>17</c:v>
                </c:pt>
                <c:pt idx="1">
                  <c:v>34</c:v>
                </c:pt>
              </c:numCache>
            </c:numRef>
          </c:val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Sheet1!$B$834:$C$834</c:f>
              <c:numCache>
                <c:formatCode>General</c:formatCode>
                <c:ptCount val="2"/>
                <c:pt idx="0">
                  <c:v>18</c:v>
                </c:pt>
                <c:pt idx="1">
                  <c:v>39</c:v>
                </c:pt>
              </c:numCache>
            </c:numRef>
          </c:val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Sheet1!$B$835:$C$835</c:f>
              <c:numCache>
                <c:formatCode>General</c:formatCode>
                <c:ptCount val="2"/>
                <c:pt idx="0">
                  <c:v>19</c:v>
                </c:pt>
                <c:pt idx="1">
                  <c:v>28</c:v>
                </c:pt>
              </c:numCache>
            </c:numRef>
          </c:val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Sheet1!$B$836:$C$836</c:f>
              <c:numCache>
                <c:formatCode>General</c:formatCode>
                <c:ptCount val="2"/>
                <c:pt idx="0">
                  <c:v>20</c:v>
                </c:pt>
                <c:pt idx="1">
                  <c:v>33</c:v>
                </c:pt>
              </c:numCache>
            </c:numRef>
          </c:val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Sheet1!$B$837:$C$837</c:f>
              <c:numCache>
                <c:formatCode>General</c:formatCode>
                <c:ptCount val="2"/>
                <c:pt idx="0">
                  <c:v>21</c:v>
                </c:pt>
                <c:pt idx="1">
                  <c:v>36</c:v>
                </c:pt>
              </c:numCache>
            </c:numRef>
          </c:val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Sheet1!$B$838:$C$838</c:f>
              <c:numCache>
                <c:formatCode>General</c:formatCode>
                <c:ptCount val="2"/>
                <c:pt idx="0">
                  <c:v>22</c:v>
                </c:pt>
                <c:pt idx="1">
                  <c:v>40</c:v>
                </c:pt>
              </c:numCache>
            </c:numRef>
          </c:val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Sheet1!$B$839:$C$839</c:f>
              <c:numCache>
                <c:formatCode>General</c:formatCode>
                <c:ptCount val="2"/>
                <c:pt idx="0">
                  <c:v>23</c:v>
                </c:pt>
                <c:pt idx="1">
                  <c:v>42</c:v>
                </c:pt>
              </c:numCache>
            </c:numRef>
          </c:val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Sheet1!$B$840:$C$840</c:f>
              <c:numCache>
                <c:formatCode>General</c:formatCode>
                <c:ptCount val="2"/>
                <c:pt idx="0">
                  <c:v>24</c:v>
                </c:pt>
                <c:pt idx="1">
                  <c:v>29</c:v>
                </c:pt>
              </c:numCache>
            </c:numRef>
          </c:val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Sheet1!$B$841:$C$841</c:f>
              <c:numCache>
                <c:formatCode>General</c:formatCode>
                <c:ptCount val="2"/>
                <c:pt idx="0">
                  <c:v>25</c:v>
                </c:pt>
                <c:pt idx="1">
                  <c:v>31</c:v>
                </c:pt>
              </c:numCache>
            </c:numRef>
          </c:val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Sheet1!$B$842:$C$842</c:f>
              <c:numCache>
                <c:formatCode>General</c:formatCode>
                <c:ptCount val="2"/>
                <c:pt idx="0">
                  <c:v>26</c:v>
                </c:pt>
                <c:pt idx="1">
                  <c:v>45</c:v>
                </c:pt>
              </c:numCache>
            </c:numRef>
          </c:val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Sheet1!$B$843:$C$843</c:f>
              <c:numCache>
                <c:formatCode>General</c:formatCode>
                <c:ptCount val="2"/>
                <c:pt idx="0">
                  <c:v>27</c:v>
                </c:pt>
                <c:pt idx="1">
                  <c:v>38</c:v>
                </c:pt>
              </c:numCache>
            </c:numRef>
          </c:val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Sheet1!$B$844:$C$844</c:f>
              <c:numCache>
                <c:formatCode>General</c:formatCode>
                <c:ptCount val="2"/>
                <c:pt idx="0">
                  <c:v>28</c:v>
                </c:pt>
                <c:pt idx="1">
                  <c:v>33</c:v>
                </c:pt>
              </c:numCache>
            </c:numRef>
          </c:val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Sheet1!$B$845:$C$845</c:f>
              <c:numCache>
                <c:formatCode>General</c:formatCode>
                <c:ptCount val="2"/>
                <c:pt idx="0">
                  <c:v>29</c:v>
                </c:pt>
                <c:pt idx="1">
                  <c:v>41</c:v>
                </c:pt>
              </c:numCache>
            </c:numRef>
          </c:val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Sheet1!$B$846:$C$846</c:f>
              <c:numCache>
                <c:formatCode>General</c:formatCode>
                <c:ptCount val="2"/>
                <c:pt idx="0">
                  <c:v>30</c:v>
                </c:pt>
                <c:pt idx="1">
                  <c:v>35</c:v>
                </c:pt>
              </c:numCache>
            </c:numRef>
          </c:val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Sheet1!$B$847:$C$847</c:f>
              <c:numCache>
                <c:formatCode>General</c:formatCode>
                <c:ptCount val="2"/>
                <c:pt idx="0">
                  <c:v>31</c:v>
                </c:pt>
                <c:pt idx="1">
                  <c:v>37</c:v>
                </c:pt>
              </c:numCache>
            </c:numRef>
          </c:val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Sheet1!$B$848:$C$848</c:f>
              <c:numCache>
                <c:formatCode>General</c:formatCode>
                <c:ptCount val="2"/>
                <c:pt idx="0">
                  <c:v>32</c:v>
                </c:pt>
                <c:pt idx="1">
                  <c:v>34</c:v>
                </c:pt>
              </c:numCache>
            </c:numRef>
          </c:val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Sheet1!$B$849:$C$849</c:f>
              <c:numCache>
                <c:formatCode>General</c:formatCode>
                <c:ptCount val="2"/>
                <c:pt idx="0">
                  <c:v>33</c:v>
                </c:pt>
                <c:pt idx="1">
                  <c:v>46</c:v>
                </c:pt>
              </c:numCache>
            </c:numRef>
          </c:val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Sheet1!$B$850:$C$850</c:f>
              <c:numCache>
                <c:formatCode>General</c:formatCode>
                <c:ptCount val="2"/>
                <c:pt idx="0">
                  <c:v>34</c:v>
                </c:pt>
                <c:pt idx="1">
                  <c:v>30</c:v>
                </c:pt>
              </c:numCache>
            </c:numRef>
          </c:val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Sheet1!$B$851:$C$851</c:f>
              <c:numCache>
                <c:formatCode>General</c:formatCode>
                <c:ptCount val="2"/>
                <c:pt idx="0">
                  <c:v>35</c:v>
                </c:pt>
                <c:pt idx="1">
                  <c:v>39</c:v>
                </c:pt>
              </c:numCache>
            </c:numRef>
          </c:val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Sheet1!$B$852:$C$852</c:f>
              <c:numCache>
                <c:formatCode>General</c:formatCode>
                <c:ptCount val="2"/>
                <c:pt idx="0">
                  <c:v>36</c:v>
                </c:pt>
                <c:pt idx="1">
                  <c:v>43</c:v>
                </c:pt>
              </c:numCache>
            </c:numRef>
          </c:val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Sheet1!$B$853:$C$853</c:f>
              <c:numCache>
                <c:formatCode>General</c:formatCode>
                <c:ptCount val="2"/>
                <c:pt idx="0">
                  <c:v>37</c:v>
                </c:pt>
                <c:pt idx="1">
                  <c:v>28</c:v>
                </c:pt>
              </c:numCache>
            </c:numRef>
          </c:val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Sheet1!$B$854:$C$854</c:f>
              <c:numCache>
                <c:formatCode>General</c:formatCode>
                <c:ptCount val="2"/>
                <c:pt idx="0">
                  <c:v>38</c:v>
                </c:pt>
                <c:pt idx="1">
                  <c:v>32</c:v>
                </c:pt>
              </c:numCache>
            </c:numRef>
          </c:val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Sheet1!$B$855:$C$855</c:f>
              <c:numCache>
                <c:formatCode>General</c:formatCode>
                <c:ptCount val="2"/>
                <c:pt idx="0">
                  <c:v>39</c:v>
                </c:pt>
                <c:pt idx="1">
                  <c:v>36</c:v>
                </c:pt>
              </c:numCache>
            </c:numRef>
          </c:val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Sheet1!$B$856:$C$856</c:f>
              <c:numCache>
                <c:formatCode>General</c:formatCode>
                <c:ptCount val="2"/>
                <c:pt idx="0">
                  <c:v>40</c:v>
                </c:pt>
                <c:pt idx="1">
                  <c:v>29</c:v>
                </c:pt>
              </c:numCache>
            </c:numRef>
          </c:val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Sheet1!$B$857:$C$857</c:f>
              <c:numCache>
                <c:formatCode>General</c:formatCode>
                <c:ptCount val="2"/>
                <c:pt idx="0">
                  <c:v>41</c:v>
                </c:pt>
                <c:pt idx="1">
                  <c:v>31</c:v>
                </c:pt>
              </c:numCache>
            </c:numRef>
          </c:val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Sheet1!$B$858:$C$858</c:f>
              <c:numCache>
                <c:formatCode>General</c:formatCode>
                <c:ptCount val="2"/>
                <c:pt idx="0">
                  <c:v>42</c:v>
                </c:pt>
                <c:pt idx="1">
                  <c:v>37</c:v>
                </c:pt>
              </c:numCache>
            </c:numRef>
          </c:val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Sheet1!$B$859:$C$859</c:f>
              <c:numCache>
                <c:formatCode>General</c:formatCode>
                <c:ptCount val="2"/>
                <c:pt idx="0">
                  <c:v>43</c:v>
                </c:pt>
                <c:pt idx="1">
                  <c:v>40</c:v>
                </c:pt>
              </c:numCache>
            </c:numRef>
          </c:val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Sheet1!$B$860:$C$860</c:f>
              <c:numCache>
                <c:formatCode>General</c:formatCode>
                <c:ptCount val="2"/>
                <c:pt idx="0">
                  <c:v>44</c:v>
                </c:pt>
                <c:pt idx="1">
                  <c:v>42</c:v>
                </c:pt>
              </c:numCache>
            </c:numRef>
          </c:val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Sheet1!$B$861:$C$861</c:f>
              <c:numCache>
                <c:formatCode>General</c:formatCode>
                <c:ptCount val="2"/>
                <c:pt idx="0">
                  <c:v>45</c:v>
                </c:pt>
                <c:pt idx="1">
                  <c:v>33</c:v>
                </c:pt>
              </c:numCache>
            </c:numRef>
          </c:val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Sheet1!$B$862:$C$862</c:f>
              <c:numCache>
                <c:formatCode>General</c:formatCode>
                <c:ptCount val="2"/>
                <c:pt idx="0">
                  <c:v>46</c:v>
                </c:pt>
                <c:pt idx="1">
                  <c:v>39</c:v>
                </c:pt>
              </c:numCache>
            </c:numRef>
          </c:val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Sheet1!$B$863:$C$863</c:f>
              <c:numCache>
                <c:formatCode>General</c:formatCode>
                <c:ptCount val="2"/>
                <c:pt idx="0">
                  <c:v>47</c:v>
                </c:pt>
                <c:pt idx="1">
                  <c:v>38</c:v>
                </c:pt>
              </c:numCache>
            </c:numRef>
          </c:val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Sheet1!$B$864:$C$864</c:f>
              <c:numCache>
                <c:formatCode>General</c:formatCode>
                <c:ptCount val="2"/>
                <c:pt idx="0">
                  <c:v>48</c:v>
                </c:pt>
                <c:pt idx="1">
                  <c:v>35</c:v>
                </c:pt>
              </c:numCache>
            </c:numRef>
          </c:val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Sheet1!$B$865:$C$865</c:f>
              <c:numCache>
                <c:formatCode>General</c:formatCode>
                <c:ptCount val="2"/>
                <c:pt idx="0">
                  <c:v>49</c:v>
                </c:pt>
                <c:pt idx="1">
                  <c:v>38</c:v>
                </c:pt>
              </c:numCache>
            </c:numRef>
          </c:val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Sheet1!$B$816:$C$816</c:f>
              <c:strCache>
                <c:ptCount val="2"/>
                <c:pt idx="0">
                  <c:v>PRODUCT</c:v>
                </c:pt>
                <c:pt idx="1">
                  <c:v>SALES</c:v>
                </c:pt>
              </c:strCache>
            </c:strRef>
          </c:cat>
          <c:val>
            <c:numRef>
              <c:f>Sheet1!$B$866:$C$866</c:f>
              <c:numCache>
                <c:formatCode>General</c:formatCode>
                <c:ptCount val="2"/>
                <c:pt idx="0">
                  <c:v>50</c:v>
                </c:pt>
                <c:pt idx="1">
                  <c:v>43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81439872"/>
        <c:axId val="281437128"/>
      </c:barChart>
      <c:catAx>
        <c:axId val="2814398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437128"/>
        <c:crosses val="autoZero"/>
        <c:auto val="1"/>
        <c:lblAlgn val="ctr"/>
        <c:lblOffset val="100"/>
        <c:noMultiLvlLbl val="0"/>
      </c:catAx>
      <c:valAx>
        <c:axId val="281437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439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Sheet1!$B$755:$K$755</c:f>
              <c:numCache>
                <c:formatCode>General</c:formatCode>
                <c:ptCount val="10"/>
                <c:pt idx="0">
                  <c:v>1</c:v>
                </c:pt>
                <c:pt idx="1">
                  <c:v>4</c:v>
                </c:pt>
                <c:pt idx="2">
                  <c:v>26</c:v>
                </c:pt>
                <c:pt idx="3">
                  <c:v>3</c:v>
                </c:pt>
                <c:pt idx="5">
                  <c:v>51</c:v>
                </c:pt>
                <c:pt idx="6">
                  <c:v>5</c:v>
                </c:pt>
                <c:pt idx="8">
                  <c:v>76</c:v>
                </c:pt>
                <c:pt idx="9">
                  <c:v>3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Sheet1!$B$756:$K$756</c:f>
              <c:numCache>
                <c:formatCode>General</c:formatCode>
                <c:ptCount val="10"/>
                <c:pt idx="0">
                  <c:v>2</c:v>
                </c:pt>
                <c:pt idx="1">
                  <c:v>5</c:v>
                </c:pt>
                <c:pt idx="2">
                  <c:v>27</c:v>
                </c:pt>
                <c:pt idx="3">
                  <c:v>4</c:v>
                </c:pt>
                <c:pt idx="5">
                  <c:v>52</c:v>
                </c:pt>
                <c:pt idx="6">
                  <c:v>4</c:v>
                </c:pt>
                <c:pt idx="8">
                  <c:v>77</c:v>
                </c:pt>
                <c:pt idx="9">
                  <c:v>4</c:v>
                </c:pt>
              </c:numCache>
            </c:numRef>
          </c:val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Sheet1!$B$757:$K$757</c:f>
              <c:numCache>
                <c:formatCode>General</c:formatCode>
                <c:ptCount val="10"/>
                <c:pt idx="0">
                  <c:v>3</c:v>
                </c:pt>
                <c:pt idx="1">
                  <c:v>3</c:v>
                </c:pt>
                <c:pt idx="2">
                  <c:v>28</c:v>
                </c:pt>
                <c:pt idx="3">
                  <c:v>5</c:v>
                </c:pt>
                <c:pt idx="5">
                  <c:v>53</c:v>
                </c:pt>
                <c:pt idx="6">
                  <c:v>3</c:v>
                </c:pt>
                <c:pt idx="8">
                  <c:v>78</c:v>
                </c:pt>
                <c:pt idx="9">
                  <c:v>5</c:v>
                </c:pt>
              </c:numCache>
            </c:numRef>
          </c:val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Sheet1!$B$758:$K$758</c:f>
              <c:numCache>
                <c:formatCode>General</c:formatCode>
                <c:ptCount val="10"/>
                <c:pt idx="0">
                  <c:v>4</c:v>
                </c:pt>
                <c:pt idx="1">
                  <c:v>4</c:v>
                </c:pt>
                <c:pt idx="2">
                  <c:v>29</c:v>
                </c:pt>
                <c:pt idx="3">
                  <c:v>4</c:v>
                </c:pt>
                <c:pt idx="5">
                  <c:v>54</c:v>
                </c:pt>
                <c:pt idx="6">
                  <c:v>4</c:v>
                </c:pt>
                <c:pt idx="8">
                  <c:v>79</c:v>
                </c:pt>
                <c:pt idx="9">
                  <c:v>3</c:v>
                </c:pt>
              </c:numCache>
            </c:numRef>
          </c:val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Sheet1!$B$759:$K$759</c:f>
              <c:numCache>
                <c:formatCode>General</c:formatCode>
                <c:ptCount val="10"/>
                <c:pt idx="0">
                  <c:v>5</c:v>
                </c:pt>
                <c:pt idx="1">
                  <c:v>4</c:v>
                </c:pt>
                <c:pt idx="2">
                  <c:v>30</c:v>
                </c:pt>
                <c:pt idx="3">
                  <c:v>3</c:v>
                </c:pt>
                <c:pt idx="5">
                  <c:v>55</c:v>
                </c:pt>
                <c:pt idx="6">
                  <c:v>5</c:v>
                </c:pt>
                <c:pt idx="8">
                  <c:v>80</c:v>
                </c:pt>
                <c:pt idx="9">
                  <c:v>4</c:v>
                </c:pt>
              </c:numCache>
            </c:numRef>
          </c:val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Sheet1!$B$760:$K$760</c:f>
              <c:numCache>
                <c:formatCode>General</c:formatCode>
                <c:ptCount val="10"/>
                <c:pt idx="0">
                  <c:v>6</c:v>
                </c:pt>
                <c:pt idx="1">
                  <c:v>3</c:v>
                </c:pt>
                <c:pt idx="2">
                  <c:v>31</c:v>
                </c:pt>
                <c:pt idx="3">
                  <c:v>3</c:v>
                </c:pt>
                <c:pt idx="5">
                  <c:v>56</c:v>
                </c:pt>
                <c:pt idx="6">
                  <c:v>3</c:v>
                </c:pt>
                <c:pt idx="8">
                  <c:v>81</c:v>
                </c:pt>
                <c:pt idx="9">
                  <c:v>5</c:v>
                </c:pt>
              </c:numCache>
            </c:numRef>
          </c:val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Sheet1!$B$761:$K$761</c:f>
              <c:numCache>
                <c:formatCode>General</c:formatCode>
                <c:ptCount val="10"/>
                <c:pt idx="0">
                  <c:v>7</c:v>
                </c:pt>
                <c:pt idx="1">
                  <c:v>2</c:v>
                </c:pt>
                <c:pt idx="2">
                  <c:v>32</c:v>
                </c:pt>
                <c:pt idx="3">
                  <c:v>4</c:v>
                </c:pt>
                <c:pt idx="5">
                  <c:v>57</c:v>
                </c:pt>
                <c:pt idx="6">
                  <c:v>4</c:v>
                </c:pt>
                <c:pt idx="8">
                  <c:v>82</c:v>
                </c:pt>
                <c:pt idx="9">
                  <c:v>4</c:v>
                </c:pt>
              </c:numCache>
            </c:numRef>
          </c:val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Sheet1!$B$762:$K$762</c:f>
              <c:numCache>
                <c:formatCode>General</c:formatCode>
                <c:ptCount val="10"/>
                <c:pt idx="0">
                  <c:v>8</c:v>
                </c:pt>
                <c:pt idx="1">
                  <c:v>5</c:v>
                </c:pt>
                <c:pt idx="2">
                  <c:v>33</c:v>
                </c:pt>
                <c:pt idx="3">
                  <c:v>5</c:v>
                </c:pt>
                <c:pt idx="5">
                  <c:v>58</c:v>
                </c:pt>
                <c:pt idx="6">
                  <c:v>5</c:v>
                </c:pt>
                <c:pt idx="8">
                  <c:v>83</c:v>
                </c:pt>
                <c:pt idx="9">
                  <c:v>3</c:v>
                </c:pt>
              </c:numCache>
            </c:numRef>
          </c:val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Sheet1!$B$763:$K$763</c:f>
              <c:numCache>
                <c:formatCode>General</c:formatCode>
                <c:ptCount val="10"/>
                <c:pt idx="0">
                  <c:v>9</c:v>
                </c:pt>
                <c:pt idx="1">
                  <c:v>4</c:v>
                </c:pt>
                <c:pt idx="2">
                  <c:v>34</c:v>
                </c:pt>
                <c:pt idx="3">
                  <c:v>2</c:v>
                </c:pt>
                <c:pt idx="5">
                  <c:v>59</c:v>
                </c:pt>
                <c:pt idx="6">
                  <c:v>4</c:v>
                </c:pt>
                <c:pt idx="8">
                  <c:v>84</c:v>
                </c:pt>
                <c:pt idx="9">
                  <c:v>4</c:v>
                </c:pt>
              </c:numCache>
            </c:numRef>
          </c:val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Sheet1!$B$764:$K$764</c:f>
              <c:numCache>
                <c:formatCode>General</c:formatCode>
                <c:ptCount val="10"/>
                <c:pt idx="0">
                  <c:v>10</c:v>
                </c:pt>
                <c:pt idx="1">
                  <c:v>3</c:v>
                </c:pt>
                <c:pt idx="2">
                  <c:v>35</c:v>
                </c:pt>
                <c:pt idx="3">
                  <c:v>3</c:v>
                </c:pt>
                <c:pt idx="5">
                  <c:v>60</c:v>
                </c:pt>
                <c:pt idx="6">
                  <c:v>3</c:v>
                </c:pt>
                <c:pt idx="8">
                  <c:v>85</c:v>
                </c:pt>
                <c:pt idx="9">
                  <c:v>5</c:v>
                </c:pt>
              </c:numCache>
            </c:numRef>
          </c:val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Sheet1!$B$765:$K$765</c:f>
              <c:numCache>
                <c:formatCode>General</c:formatCode>
                <c:ptCount val="10"/>
                <c:pt idx="0">
                  <c:v>11</c:v>
                </c:pt>
                <c:pt idx="1">
                  <c:v>5</c:v>
                </c:pt>
                <c:pt idx="2">
                  <c:v>36</c:v>
                </c:pt>
                <c:pt idx="3">
                  <c:v>4</c:v>
                </c:pt>
                <c:pt idx="5">
                  <c:v>61</c:v>
                </c:pt>
                <c:pt idx="6">
                  <c:v>3</c:v>
                </c:pt>
                <c:pt idx="8">
                  <c:v>86</c:v>
                </c:pt>
                <c:pt idx="9">
                  <c:v>3</c:v>
                </c:pt>
              </c:numCache>
            </c:numRef>
          </c:val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Sheet1!$B$766:$K$766</c:f>
              <c:numCache>
                <c:formatCode>General</c:formatCode>
                <c:ptCount val="10"/>
                <c:pt idx="0">
                  <c:v>12</c:v>
                </c:pt>
                <c:pt idx="1">
                  <c:v>4</c:v>
                </c:pt>
                <c:pt idx="2">
                  <c:v>37</c:v>
                </c:pt>
                <c:pt idx="3">
                  <c:v>4</c:v>
                </c:pt>
                <c:pt idx="5">
                  <c:v>62</c:v>
                </c:pt>
                <c:pt idx="6">
                  <c:v>4</c:v>
                </c:pt>
                <c:pt idx="8">
                  <c:v>87</c:v>
                </c:pt>
                <c:pt idx="9">
                  <c:v>4</c:v>
                </c:pt>
              </c:numCache>
            </c:numRef>
          </c:val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Sheet1!$B$767:$K$767</c:f>
              <c:numCache>
                <c:formatCode>General</c:formatCode>
                <c:ptCount val="10"/>
                <c:pt idx="0">
                  <c:v>13</c:v>
                </c:pt>
                <c:pt idx="1">
                  <c:v>2</c:v>
                </c:pt>
                <c:pt idx="2">
                  <c:v>38</c:v>
                </c:pt>
                <c:pt idx="3">
                  <c:v>3</c:v>
                </c:pt>
                <c:pt idx="5">
                  <c:v>63</c:v>
                </c:pt>
                <c:pt idx="6">
                  <c:v>5</c:v>
                </c:pt>
                <c:pt idx="8">
                  <c:v>88</c:v>
                </c:pt>
                <c:pt idx="9">
                  <c:v>5</c:v>
                </c:pt>
              </c:numCache>
            </c:numRef>
          </c:val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Sheet1!$B$768:$K$768</c:f>
              <c:numCache>
                <c:formatCode>General</c:formatCode>
                <c:ptCount val="10"/>
                <c:pt idx="0">
                  <c:v>14</c:v>
                </c:pt>
                <c:pt idx="1">
                  <c:v>3</c:v>
                </c:pt>
                <c:pt idx="2">
                  <c:v>39</c:v>
                </c:pt>
                <c:pt idx="3">
                  <c:v>5</c:v>
                </c:pt>
                <c:pt idx="5">
                  <c:v>64</c:v>
                </c:pt>
                <c:pt idx="6">
                  <c:v>2</c:v>
                </c:pt>
                <c:pt idx="8">
                  <c:v>89</c:v>
                </c:pt>
                <c:pt idx="9">
                  <c:v>4</c:v>
                </c:pt>
              </c:numCache>
            </c:numRef>
          </c:val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Sheet1!$B$769:$K$769</c:f>
              <c:numCache>
                <c:formatCode>General</c:formatCode>
                <c:ptCount val="10"/>
                <c:pt idx="0">
                  <c:v>15</c:v>
                </c:pt>
                <c:pt idx="1">
                  <c:v>4</c:v>
                </c:pt>
                <c:pt idx="2">
                  <c:v>40</c:v>
                </c:pt>
                <c:pt idx="3">
                  <c:v>4</c:v>
                </c:pt>
                <c:pt idx="5">
                  <c:v>65</c:v>
                </c:pt>
                <c:pt idx="6">
                  <c:v>3</c:v>
                </c:pt>
                <c:pt idx="8">
                  <c:v>90</c:v>
                </c:pt>
                <c:pt idx="9">
                  <c:v>3</c:v>
                </c:pt>
              </c:numCache>
            </c:numRef>
          </c:val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Sheet1!$B$770:$K$770</c:f>
              <c:numCache>
                <c:formatCode>General</c:formatCode>
                <c:ptCount val="10"/>
                <c:pt idx="0">
                  <c:v>16</c:v>
                </c:pt>
                <c:pt idx="1">
                  <c:v>5</c:v>
                </c:pt>
                <c:pt idx="2">
                  <c:v>41</c:v>
                </c:pt>
                <c:pt idx="3">
                  <c:v>3</c:v>
                </c:pt>
                <c:pt idx="5">
                  <c:v>66</c:v>
                </c:pt>
                <c:pt idx="6">
                  <c:v>4</c:v>
                </c:pt>
                <c:pt idx="8">
                  <c:v>91</c:v>
                </c:pt>
                <c:pt idx="9">
                  <c:v>3</c:v>
                </c:pt>
              </c:numCache>
            </c:numRef>
          </c:val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Sheet1!$B$771:$K$771</c:f>
              <c:numCache>
                <c:formatCode>General</c:formatCode>
                <c:ptCount val="10"/>
                <c:pt idx="0">
                  <c:v>17</c:v>
                </c:pt>
                <c:pt idx="1">
                  <c:v>3</c:v>
                </c:pt>
                <c:pt idx="2">
                  <c:v>42</c:v>
                </c:pt>
                <c:pt idx="3">
                  <c:v>4</c:v>
                </c:pt>
                <c:pt idx="5">
                  <c:v>67</c:v>
                </c:pt>
                <c:pt idx="6">
                  <c:v>4</c:v>
                </c:pt>
                <c:pt idx="8">
                  <c:v>92</c:v>
                </c:pt>
                <c:pt idx="9">
                  <c:v>4</c:v>
                </c:pt>
              </c:numCache>
            </c:numRef>
          </c:val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Sheet1!$B$772:$K$772</c:f>
              <c:numCache>
                <c:formatCode>General</c:formatCode>
                <c:ptCount val="10"/>
                <c:pt idx="0">
                  <c:v>18</c:v>
                </c:pt>
                <c:pt idx="1">
                  <c:v>4</c:v>
                </c:pt>
                <c:pt idx="2">
                  <c:v>43</c:v>
                </c:pt>
                <c:pt idx="3">
                  <c:v>5</c:v>
                </c:pt>
                <c:pt idx="5">
                  <c:v>68</c:v>
                </c:pt>
                <c:pt idx="6">
                  <c:v>3</c:v>
                </c:pt>
                <c:pt idx="8">
                  <c:v>93</c:v>
                </c:pt>
                <c:pt idx="9">
                  <c:v>5</c:v>
                </c:pt>
              </c:numCache>
            </c:numRef>
          </c:val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Sheet1!$B$773:$K$773</c:f>
              <c:numCache>
                <c:formatCode>General</c:formatCode>
                <c:ptCount val="10"/>
                <c:pt idx="0">
                  <c:v>19</c:v>
                </c:pt>
                <c:pt idx="1">
                  <c:v>5</c:v>
                </c:pt>
                <c:pt idx="2">
                  <c:v>44</c:v>
                </c:pt>
                <c:pt idx="3">
                  <c:v>4</c:v>
                </c:pt>
                <c:pt idx="5">
                  <c:v>69</c:v>
                </c:pt>
                <c:pt idx="6">
                  <c:v>5</c:v>
                </c:pt>
                <c:pt idx="8">
                  <c:v>94</c:v>
                </c:pt>
                <c:pt idx="9">
                  <c:v>2</c:v>
                </c:pt>
              </c:numCache>
            </c:numRef>
          </c:val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Sheet1!$B$774:$K$774</c:f>
              <c:numCache>
                <c:formatCode>General</c:formatCode>
                <c:ptCount val="10"/>
                <c:pt idx="0">
                  <c:v>20</c:v>
                </c:pt>
                <c:pt idx="1">
                  <c:v>3</c:v>
                </c:pt>
                <c:pt idx="2">
                  <c:v>45</c:v>
                </c:pt>
                <c:pt idx="3">
                  <c:v>2</c:v>
                </c:pt>
                <c:pt idx="5">
                  <c:v>70</c:v>
                </c:pt>
                <c:pt idx="6">
                  <c:v>4</c:v>
                </c:pt>
                <c:pt idx="8">
                  <c:v>95</c:v>
                </c:pt>
                <c:pt idx="9">
                  <c:v>3</c:v>
                </c:pt>
              </c:numCache>
            </c:numRef>
          </c:val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Sheet1!$B$775:$K$775</c:f>
              <c:numCache>
                <c:formatCode>General</c:formatCode>
                <c:ptCount val="10"/>
                <c:pt idx="0">
                  <c:v>21</c:v>
                </c:pt>
                <c:pt idx="1">
                  <c:v>4</c:v>
                </c:pt>
                <c:pt idx="2">
                  <c:v>46</c:v>
                </c:pt>
                <c:pt idx="3">
                  <c:v>3</c:v>
                </c:pt>
                <c:pt idx="5">
                  <c:v>71</c:v>
                </c:pt>
                <c:pt idx="6">
                  <c:v>3</c:v>
                </c:pt>
                <c:pt idx="8">
                  <c:v>96</c:v>
                </c:pt>
                <c:pt idx="9">
                  <c:v>4</c:v>
                </c:pt>
              </c:numCache>
            </c:numRef>
          </c:val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Sheet1!$B$776:$K$776</c:f>
              <c:numCache>
                <c:formatCode>General</c:formatCode>
                <c:ptCount val="10"/>
                <c:pt idx="0">
                  <c:v>22</c:v>
                </c:pt>
                <c:pt idx="1">
                  <c:v>3</c:v>
                </c:pt>
                <c:pt idx="2">
                  <c:v>47</c:v>
                </c:pt>
                <c:pt idx="3">
                  <c:v>4</c:v>
                </c:pt>
                <c:pt idx="5">
                  <c:v>72</c:v>
                </c:pt>
                <c:pt idx="6">
                  <c:v>4</c:v>
                </c:pt>
                <c:pt idx="8">
                  <c:v>97</c:v>
                </c:pt>
                <c:pt idx="9">
                  <c:v>4</c:v>
                </c:pt>
              </c:numCache>
            </c:numRef>
          </c:val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Sheet1!$B$777:$K$777</c:f>
              <c:numCache>
                <c:formatCode>General</c:formatCode>
                <c:ptCount val="10"/>
                <c:pt idx="0">
                  <c:v>23</c:v>
                </c:pt>
                <c:pt idx="1">
                  <c:v>2</c:v>
                </c:pt>
                <c:pt idx="2">
                  <c:v>48</c:v>
                </c:pt>
                <c:pt idx="3">
                  <c:v>5</c:v>
                </c:pt>
                <c:pt idx="5">
                  <c:v>73</c:v>
                </c:pt>
                <c:pt idx="6">
                  <c:v>5</c:v>
                </c:pt>
                <c:pt idx="8">
                  <c:v>98</c:v>
                </c:pt>
                <c:pt idx="9">
                  <c:v>3</c:v>
                </c:pt>
              </c:numCache>
            </c:numRef>
          </c:val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Sheet1!$B$778:$K$778</c:f>
              <c:numCache>
                <c:formatCode>General</c:formatCode>
                <c:ptCount val="10"/>
                <c:pt idx="0">
                  <c:v>24</c:v>
                </c:pt>
                <c:pt idx="1">
                  <c:v>4</c:v>
                </c:pt>
                <c:pt idx="2">
                  <c:v>49</c:v>
                </c:pt>
                <c:pt idx="3">
                  <c:v>3</c:v>
                </c:pt>
                <c:pt idx="5">
                  <c:v>74</c:v>
                </c:pt>
                <c:pt idx="6">
                  <c:v>4</c:v>
                </c:pt>
                <c:pt idx="8">
                  <c:v>99</c:v>
                </c:pt>
                <c:pt idx="9">
                  <c:v>5</c:v>
                </c:pt>
              </c:numCache>
            </c:numRef>
          </c:val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Sheet1!$B$754:$K$754</c:f>
              <c:strCache>
                <c:ptCount val="2"/>
                <c:pt idx="0">
                  <c:v>DATA</c:v>
                </c:pt>
                <c:pt idx="1">
                  <c:v>RATINGS</c:v>
                </c:pt>
              </c:strCache>
            </c:strRef>
          </c:cat>
          <c:val>
            <c:numRef>
              <c:f>Sheet1!$B$779:$K$779</c:f>
              <c:numCache>
                <c:formatCode>General</c:formatCode>
                <c:ptCount val="10"/>
                <c:pt idx="0">
                  <c:v>25</c:v>
                </c:pt>
                <c:pt idx="1">
                  <c:v>5</c:v>
                </c:pt>
                <c:pt idx="2">
                  <c:v>50</c:v>
                </c:pt>
                <c:pt idx="3">
                  <c:v>4</c:v>
                </c:pt>
                <c:pt idx="5">
                  <c:v>75</c:v>
                </c:pt>
                <c:pt idx="6">
                  <c:v>2</c:v>
                </c:pt>
                <c:pt idx="8">
                  <c:v>100</c:v>
                </c:pt>
                <c:pt idx="9">
                  <c:v>4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81438304"/>
        <c:axId val="281442224"/>
      </c:barChart>
      <c:catAx>
        <c:axId val="28143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442224"/>
        <c:crosses val="autoZero"/>
        <c:auto val="1"/>
        <c:lblAlgn val="ctr"/>
        <c:lblOffset val="100"/>
        <c:noMultiLvlLbl val="0"/>
      </c:catAx>
      <c:valAx>
        <c:axId val="28144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43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1"/>
          <c:order val="1"/>
          <c:tx>
            <c:strRef>
              <c:f>Sheet1!$B$369</c:f>
              <c:strCache>
                <c:ptCount val="1"/>
                <c:pt idx="0">
                  <c:v>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Sheet1!$C$367</c:f>
              <c:strCache>
                <c:ptCount val="1"/>
                <c:pt idx="0">
                  <c:v>FREQUENCY</c:v>
                </c:pt>
              </c:strCache>
            </c:strRef>
          </c:cat>
          <c:val>
            <c:numRef>
              <c:f>Sheet1!$C$369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</c:ser>
        <c:ser>
          <c:idx val="2"/>
          <c:order val="2"/>
          <c:tx>
            <c:strRef>
              <c:f>Sheet1!$B$370</c:f>
              <c:strCache>
                <c:ptCount val="1"/>
                <c:pt idx="0">
                  <c:v>B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Sheet1!$C$367</c:f>
              <c:strCache>
                <c:ptCount val="1"/>
                <c:pt idx="0">
                  <c:v>FREQUENCY</c:v>
                </c:pt>
              </c:strCache>
            </c:strRef>
          </c:cat>
          <c:val>
            <c:numRef>
              <c:f>Sheet1!$C$370</c:f>
              <c:numCache>
                <c:formatCode>General</c:formatCode>
                <c:ptCount val="1"/>
                <c:pt idx="0">
                  <c:v>40</c:v>
                </c:pt>
              </c:numCache>
            </c:numRef>
          </c:val>
        </c:ser>
        <c:ser>
          <c:idx val="3"/>
          <c:order val="3"/>
          <c:tx>
            <c:strRef>
              <c:f>Sheet1!$B$371</c:f>
              <c:strCache>
                <c:ptCount val="1"/>
                <c:pt idx="0">
                  <c:v>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Sheet1!$C$367</c:f>
              <c:strCache>
                <c:ptCount val="1"/>
                <c:pt idx="0">
                  <c:v>FREQUENCY</c:v>
                </c:pt>
              </c:strCache>
            </c:strRef>
          </c:cat>
          <c:val>
            <c:numRef>
              <c:f>Sheet1!$C$371</c:f>
              <c:numCache>
                <c:formatCode>General</c:formatCode>
                <c:ptCount val="1"/>
                <c:pt idx="0">
                  <c:v>20</c:v>
                </c:pt>
              </c:numCache>
            </c:numRef>
          </c:val>
        </c:ser>
        <c:ser>
          <c:idx val="4"/>
          <c:order val="4"/>
          <c:tx>
            <c:strRef>
              <c:f>Sheet1!$B$372</c:f>
              <c:strCache>
                <c:ptCount val="1"/>
                <c:pt idx="0">
                  <c:v>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Sheet1!$C$367</c:f>
              <c:strCache>
                <c:ptCount val="1"/>
                <c:pt idx="0">
                  <c:v>FREQUENCY</c:v>
                </c:pt>
              </c:strCache>
            </c:strRef>
          </c:cat>
          <c:val>
            <c:numRef>
              <c:f>Sheet1!$C$372</c:f>
              <c:numCache>
                <c:formatCode>General</c:formatCode>
                <c:ptCount val="1"/>
                <c:pt idx="0">
                  <c:v>10</c:v>
                </c:pt>
              </c:numCache>
            </c:numRef>
          </c:val>
        </c:ser>
        <c:ser>
          <c:idx val="5"/>
          <c:order val="5"/>
          <c:tx>
            <c:strRef>
              <c:f>Sheet1!$B$373</c:f>
              <c:strCache>
                <c:ptCount val="1"/>
                <c:pt idx="0">
                  <c:v>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Sheet1!$C$367</c:f>
              <c:strCache>
                <c:ptCount val="1"/>
                <c:pt idx="0">
                  <c:v>FREQUENCY</c:v>
                </c:pt>
              </c:strCache>
            </c:strRef>
          </c:cat>
          <c:val>
            <c:numRef>
              <c:f>Sheet1!$C$373</c:f>
              <c:numCache>
                <c:formatCode>General</c:formatCode>
                <c:ptCount val="1"/>
                <c:pt idx="0">
                  <c:v>45</c:v>
                </c:pt>
              </c:numCache>
            </c:numRef>
          </c:val>
        </c:ser>
        <c:ser>
          <c:idx val="6"/>
          <c:order val="6"/>
          <c:tx>
            <c:strRef>
              <c:f>Sheet1!$B$374</c:f>
              <c:strCache>
                <c:ptCount val="1"/>
                <c:pt idx="0">
                  <c:v>F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Sheet1!$C$367</c:f>
              <c:strCache>
                <c:ptCount val="1"/>
                <c:pt idx="0">
                  <c:v>FREQUENCY</c:v>
                </c:pt>
              </c:strCache>
            </c:strRef>
          </c:cat>
          <c:val>
            <c:numRef>
              <c:f>Sheet1!$C$374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</c:ser>
        <c:ser>
          <c:idx val="7"/>
          <c:order val="7"/>
          <c:tx>
            <c:strRef>
              <c:f>Sheet1!$B$375</c:f>
              <c:strCache>
                <c:ptCount val="1"/>
                <c:pt idx="0">
                  <c:v>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Sheet1!$C$367</c:f>
              <c:strCache>
                <c:ptCount val="1"/>
                <c:pt idx="0">
                  <c:v>FREQUENCY</c:v>
                </c:pt>
              </c:strCache>
            </c:strRef>
          </c:cat>
          <c:val>
            <c:numRef>
              <c:f>Sheet1!$C$375</c:f>
              <c:numCache>
                <c:formatCode>General</c:formatCode>
                <c:ptCount val="1"/>
                <c:pt idx="0">
                  <c:v>30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281441048"/>
        <c:axId val="281439088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Sheet1!$B$368</c15:sqref>
                        </c15:formulaRef>
                      </c:ext>
                    </c:extLst>
                    <c:strCache>
                      <c:ptCount val="1"/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Sheet1!$C$367</c15:sqref>
                        </c15:formulaRef>
                      </c:ext>
                    </c:extLst>
                    <c:strCache>
                      <c:ptCount val="1"/>
                      <c:pt idx="0">
                        <c:v>FREQUENCY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Sheet1!$C$368</c15:sqref>
                        </c15:formulaRef>
                      </c:ext>
                    </c:extLst>
                    <c:numCache>
                      <c:formatCode>General</c:formatCode>
                      <c:ptCount val="1"/>
                    </c:numCache>
                  </c:numRef>
                </c:val>
              </c15:ser>
            </c15:filteredBarSeries>
          </c:ext>
        </c:extLst>
      </c:barChart>
      <c:catAx>
        <c:axId val="28144104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439088"/>
        <c:crosses val="autoZero"/>
        <c:auto val="1"/>
        <c:lblAlgn val="ctr"/>
        <c:lblOffset val="100"/>
        <c:noMultiLvlLbl val="0"/>
      </c:catAx>
      <c:valAx>
        <c:axId val="2814390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1441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4">
  <cs:axisTitle>
    <cs:lnRef idx="0"/>
    <cs:fillRef idx="0"/>
    <cs:effectRef idx="0"/>
    <cs:fontRef idx="minor">
      <a:schemeClr val="lt1"/>
    </cs:fontRef>
    <cs:defRPr sz="900" b="1" kern="1200"/>
  </cs:axisTitle>
  <cs:category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800" kern="1200" cap="all" spc="150" normalizeH="0" baseline="0"/>
  </cs:categoryAxis>
  <cs:chartArea>
    <cs:lnRef idx="0">
      <cs:styleClr val="0"/>
    </cs:lnRef>
    <cs:fillRef idx="0">
      <cs:styleClr val="0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  <cs:defRPr sz="1000" kern="1200"/>
  </cs:chartArea>
  <cs:dataLabel>
    <cs:lnRef idx="0"/>
    <cs:fillRef idx="0">
      <cs:styleClr val="auto"/>
    </cs:fillRef>
    <cs:effectRef idx="0"/>
    <cs:fontRef idx="minor">
      <a:schemeClr val="lt1"/>
    </cs:fontRef>
    <cs:spPr>
      <a:solidFill>
        <a:schemeClr val="phClr">
          <a:alpha val="70000"/>
        </a:schemeClr>
      </a:solidFill>
    </cs:spPr>
    <cs:defRPr sz="900" kern="1200"/>
  </cs:dataLabel>
  <cs:dataLabelCallout>
    <cs:lnRef idx="0">
      <cs:styleClr val="auto"/>
    </cs:lnRef>
    <cs:fillRef idx="0"/>
    <cs:effectRef idx="0"/>
    <cs:fontRef idx="minor">
      <cs:styleClr val="auto"/>
    </cs:fontRef>
    <cs:spPr>
      <a:solidFill>
        <a:schemeClr val="lt1"/>
      </a:solidFill>
      <a:ln>
        <a:solidFill>
          <a:schemeClr val="phClr"/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lt1"/>
        </a:bgClr>
      </a:pattFill>
    </cs:spPr>
  </cs:dataPoint3D>
  <cs:dataPointLine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34925" cap="rnd">
        <a:solidFill>
          <a:schemeClr val="lt1"/>
        </a:solidFill>
        <a:round/>
      </a:ln>
      <a:effectLst>
        <a:outerShdw dist="25400" dir="2700000" algn="tl" rotWithShape="0">
          <a:schemeClr val="phClr"/>
        </a:outerShdw>
      </a:effectLst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22225">
        <a:solidFill>
          <a:schemeClr val="lt1"/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>
      <cs:styleClr val="0"/>
    </cs:lnRef>
    <cs:fillRef idx="0"/>
    <cs:effectRef idx="0"/>
    <cs:fontRef idx="minor">
      <a:schemeClr val="lt1"/>
    </cs:fontRef>
    <cs:spPr>
      <a:ln w="9525">
        <a:solidFill>
          <a:schemeClr val="phClr">
            <a:lumMod val="60000"/>
            <a:lumOff val="40000"/>
          </a:schemeClr>
        </a:solidFill>
      </a:ln>
    </cs:spPr>
    <cs:defRPr sz="900" kern="1200"/>
  </cs:dataTable>
  <cs:downBar>
    <cs:lnRef idx="0">
      <cs:styleClr val="0"/>
    </cs:lnRef>
    <cs:fillRef idx="0"/>
    <cs:effectRef idx="0"/>
    <cs:fontRef idx="minor">
      <a:schemeClr val="dk1"/>
    </cs:fontRef>
    <cs:spPr>
      <a:solidFill>
        <a:schemeClr val="dk1">
          <a:lumMod val="35000"/>
          <a:lumOff val="6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downBar>
  <cs:drop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dropLine>
  <cs:errorBar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round/>
      </a:ln>
      <a:effectLst>
        <a:glow rad="25400">
          <a:schemeClr val="lt1"/>
        </a:glow>
      </a:effectLst>
    </cs:spPr>
  </cs:errorBar>
  <cs:floor>
    <cs:lnRef idx="0"/>
    <cs:fillRef idx="0"/>
    <cs:effectRef idx="0"/>
    <cs:fontRef idx="minor">
      <a:schemeClr val="dk1"/>
    </cs:fontRef>
  </cs:floor>
  <cs:gridlineMajor>
    <cs:lnRef idx="0">
      <cs:styleClr val="0"/>
    </cs:lnRef>
    <cs:fillRef idx="0"/>
    <cs:effectRef idx="0"/>
    <cs:fontRef idx="minor">
      <a:schemeClr val="dk1"/>
    </cs:fontRef>
    <cs:spPr>
      <a:ln w="9525" cap="flat" cmpd="sng" algn="ctr">
        <a:solidFill>
          <a:schemeClr val="lt1">
            <a:alpha val="25000"/>
          </a:schemeClr>
        </a:solidFill>
        <a:round/>
      </a:ln>
    </cs:spPr>
  </cs:gridlineMajor>
  <cs:gridlineMinor>
    <cs:lnRef idx="0">
      <cs:styleClr val="0"/>
    </cs:lnRef>
    <cs:fillRef idx="0"/>
    <cs:effectRef idx="0"/>
    <cs:fontRef idx="minor">
      <a:schemeClr val="dk1"/>
    </cs:fontRef>
    <cs:spPr>
      <a:ln>
        <a:solidFill>
          <a:schemeClr val="lt1">
            <a:alpha val="10000"/>
          </a:schemeClr>
        </a:solidFill>
      </a:ln>
    </cs:spPr>
  </cs:gridlineMinor>
  <cs:hiLo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  <a:prstDash val="dash"/>
      </a:ln>
    </cs:spPr>
  </cs:hiLoLine>
  <cs:leader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</a:schemeClr>
        </a:solidFill>
      </a:ln>
    </cs:spPr>
  </cs:leaderLine>
  <cs:legend>
    <cs:lnRef idx="0"/>
    <cs:fillRef idx="0"/>
    <cs:effectRef idx="0"/>
    <cs:fontRef idx="minor">
      <a:schemeClr val="lt1"/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>
      <cs:styleClr val="0"/>
    </cs:lnRef>
    <cs:fillRef idx="0"/>
    <cs:effectRef idx="0"/>
    <cs:fontRef idx="minor">
      <a:schemeClr val="lt1"/>
    </cs:fontRef>
    <cs:spPr>
      <a:ln w="3175" cap="flat" cmpd="sng" algn="ctr">
        <a:solidFill>
          <a:schemeClr val="phClr">
            <a:lumMod val="60000"/>
            <a:lumOff val="40000"/>
          </a:schemeClr>
        </a:solidFill>
        <a:round/>
      </a:ln>
    </cs:spPr>
    <cs:defRPr sz="900" kern="1200"/>
  </cs:seriesAxis>
  <cs:seriesLine>
    <cs:lnRef idx="0">
      <cs:styleClr val="0"/>
    </cs:lnRef>
    <cs:fillRef idx="0"/>
    <cs:effectRef idx="0"/>
    <cs:fontRef idx="minor">
      <a:schemeClr val="dk1"/>
    </cs:fontRef>
    <cs:spPr>
      <a:ln w="9525">
        <a:solidFill>
          <a:schemeClr val="phClr">
            <a:lumMod val="60000"/>
            <a:lumOff val="40000"/>
            <a:tint val="5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lt1"/>
    </cs:fontRef>
    <cs:defRPr sz="1500" b="1" kern="1200" cap="all" spc="100" normalizeH="0" baseline="0"/>
  </cs:title>
  <cs:trendline>
    <cs:lnRef idx="0"/>
    <cs:fillRef idx="0"/>
    <cs:effectRef idx="0"/>
    <cs:fontRef idx="minor">
      <a:schemeClr val="dk1"/>
    </cs:fontRef>
    <cs:spPr>
      <a:ln w="28575" cap="rnd">
        <a:solidFill>
          <a:schemeClr val="lt1">
            <a:alpha val="50000"/>
          </a:schemeClr>
        </a:solidFill>
        <a:round/>
      </a:ln>
    </cs:spPr>
  </cs:trendline>
  <cs:trendlineLabel>
    <cs:lnRef idx="0"/>
    <cs:fillRef idx="0"/>
    <cs:effectRef idx="0"/>
    <cs:fontRef idx="minor">
      <a:schemeClr val="lt1"/>
    </cs:fontRef>
    <cs:defRPr sz="900" kern="1200"/>
  </cs:trendlineLabel>
  <cs:upBar>
    <cs:lnRef idx="0">
      <cs:styleClr val="0"/>
    </cs:lnRef>
    <cs:fillRef idx="0"/>
    <cs:effectRef idx="0"/>
    <cs:fontRef idx="minor">
      <a:schemeClr val="dk1"/>
    </cs:fontRef>
    <cs:spPr>
      <a:solidFill>
        <a:schemeClr val="lt1">
          <a:lumMod val="95000"/>
        </a:schemeClr>
      </a:solidFill>
      <a:ln w="9525">
        <a:solidFill>
          <a:schemeClr val="phClr">
            <a:lumMod val="60000"/>
            <a:lumOff val="40000"/>
          </a:schemeClr>
        </a:solidFill>
      </a:ln>
    </cs:spPr>
  </cs:upBar>
  <cs:valueAxis>
    <cs:lnRef idx="0"/>
    <cs:fillRef idx="0"/>
    <cs:effectRef idx="0"/>
    <cs:fontRef idx="minor">
      <a:schemeClr val="lt1"/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9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lt1"/>
    </cs:fontRef>
  </cs:dataPoint>
  <cs:dataPoint3D>
    <cs:lnRef idx="0"/>
    <cs:fillRef idx="3">
      <cs:styleClr val="auto"/>
    </cs:fillRef>
    <cs:effectRef idx="3"/>
    <cs:fontRef idx="minor">
      <a:schemeClr val="lt1"/>
    </cs:fontRef>
  </cs:dataPoint3D>
  <cs:dataPointLine>
    <cs:lnRef idx="0">
      <cs:styleClr val="auto"/>
    </cs:lnRef>
    <cs:fillRef idx="3"/>
    <cs:effectRef idx="3"/>
    <cs:fontRef idx="minor">
      <a:schemeClr val="lt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lt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lt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lt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lt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lt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2.png"/><Relationship Id="rId18" Type="http://schemas.openxmlformats.org/officeDocument/2006/relationships/image" Target="../media/image17.png"/><Relationship Id="rId26" Type="http://schemas.openxmlformats.org/officeDocument/2006/relationships/chart" Target="../charts/chart4.xml"/><Relationship Id="rId3" Type="http://schemas.openxmlformats.org/officeDocument/2006/relationships/image" Target="../media/image3.png"/><Relationship Id="rId21" Type="http://schemas.openxmlformats.org/officeDocument/2006/relationships/image" Target="../media/image20.png"/><Relationship Id="rId7" Type="http://schemas.openxmlformats.org/officeDocument/2006/relationships/image" Target="../media/image7.png"/><Relationship Id="rId12" Type="http://schemas.openxmlformats.org/officeDocument/2006/relationships/image" Target="../media/image11.png"/><Relationship Id="rId17" Type="http://schemas.openxmlformats.org/officeDocument/2006/relationships/image" Target="../media/image16.png"/><Relationship Id="rId25" Type="http://schemas.openxmlformats.org/officeDocument/2006/relationships/image" Target="../media/image22.png"/><Relationship Id="rId2" Type="http://schemas.openxmlformats.org/officeDocument/2006/relationships/image" Target="../media/image2.png"/><Relationship Id="rId16" Type="http://schemas.openxmlformats.org/officeDocument/2006/relationships/image" Target="../media/image15.png"/><Relationship Id="rId20" Type="http://schemas.openxmlformats.org/officeDocument/2006/relationships/image" Target="../media/image19.png"/><Relationship Id="rId29" Type="http://schemas.openxmlformats.org/officeDocument/2006/relationships/chart" Target="../charts/chart6.xml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chart" Target="../charts/chart1.xml"/><Relationship Id="rId24" Type="http://schemas.openxmlformats.org/officeDocument/2006/relationships/chart" Target="../charts/chart3.xml"/><Relationship Id="rId32" Type="http://schemas.openxmlformats.org/officeDocument/2006/relationships/chart" Target="../charts/chart9.xml"/><Relationship Id="rId5" Type="http://schemas.openxmlformats.org/officeDocument/2006/relationships/image" Target="../media/image5.png"/><Relationship Id="rId15" Type="http://schemas.openxmlformats.org/officeDocument/2006/relationships/image" Target="../media/image14.png"/><Relationship Id="rId23" Type="http://schemas.openxmlformats.org/officeDocument/2006/relationships/chart" Target="../charts/chart2.xml"/><Relationship Id="rId28" Type="http://schemas.openxmlformats.org/officeDocument/2006/relationships/chart" Target="../charts/chart5.xml"/><Relationship Id="rId10" Type="http://schemas.openxmlformats.org/officeDocument/2006/relationships/image" Target="../media/image10.png"/><Relationship Id="rId19" Type="http://schemas.openxmlformats.org/officeDocument/2006/relationships/image" Target="../media/image18.png"/><Relationship Id="rId31" Type="http://schemas.openxmlformats.org/officeDocument/2006/relationships/chart" Target="../charts/chart8.xml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3.png"/><Relationship Id="rId22" Type="http://schemas.openxmlformats.org/officeDocument/2006/relationships/image" Target="../media/image21.png"/><Relationship Id="rId27" Type="http://schemas.openxmlformats.org/officeDocument/2006/relationships/image" Target="../media/image23.png"/><Relationship Id="rId30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304800</xdr:colOff>
      <xdr:row>0</xdr:row>
      <xdr:rowOff>131933</xdr:rowOff>
    </xdr:from>
    <xdr:to>
      <xdr:col>18</xdr:col>
      <xdr:colOff>26670</xdr:colOff>
      <xdr:row>16</xdr:row>
      <xdr:rowOff>85052</xdr:rowOff>
    </xdr:to>
    <xdr:pic>
      <xdr:nvPicPr>
        <xdr:cNvPr id="2" name="Picture 1">
          <a:extLst>
            <a:ext uri="{FF2B5EF4-FFF2-40B4-BE49-F238E27FC236}">
              <a16:creationId xmlns="" xmlns:a16="http://schemas.microsoft.com/office/drawing/2014/main" id="{D184C99B-9A43-449F-8B4D-ED90021837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1520" y="131933"/>
          <a:ext cx="3745230" cy="2757279"/>
        </a:xfrm>
        <a:prstGeom prst="rect">
          <a:avLst/>
        </a:prstGeom>
      </xdr:spPr>
    </xdr:pic>
    <xdr:clientData/>
  </xdr:twoCellAnchor>
  <xdr:twoCellAnchor editAs="oneCell">
    <xdr:from>
      <xdr:col>12</xdr:col>
      <xdr:colOff>303938</xdr:colOff>
      <xdr:row>25</xdr:row>
      <xdr:rowOff>97679</xdr:rowOff>
    </xdr:from>
    <xdr:to>
      <xdr:col>17</xdr:col>
      <xdr:colOff>316230</xdr:colOff>
      <xdr:row>46</xdr:row>
      <xdr:rowOff>76201</xdr:rowOff>
    </xdr:to>
    <xdr:pic>
      <xdr:nvPicPr>
        <xdr:cNvPr id="3" name="Picture 2">
          <a:extLst>
            <a:ext uri="{FF2B5EF4-FFF2-40B4-BE49-F238E27FC236}">
              <a16:creationId xmlns="" xmlns:a16="http://schemas.microsoft.com/office/drawing/2014/main" id="{E5F6D236-F056-462B-96DA-7A379605EE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50658" y="4502039"/>
          <a:ext cx="3365092" cy="3674222"/>
        </a:xfrm>
        <a:prstGeom prst="rect">
          <a:avLst/>
        </a:prstGeom>
      </xdr:spPr>
    </xdr:pic>
    <xdr:clientData/>
  </xdr:twoCellAnchor>
  <xdr:twoCellAnchor editAs="oneCell">
    <xdr:from>
      <xdr:col>11</xdr:col>
      <xdr:colOff>388620</xdr:colOff>
      <xdr:row>54</xdr:row>
      <xdr:rowOff>115308</xdr:rowOff>
    </xdr:from>
    <xdr:to>
      <xdr:col>18</xdr:col>
      <xdr:colOff>114299</xdr:colOff>
      <xdr:row>76</xdr:row>
      <xdr:rowOff>95250</xdr:rowOff>
    </xdr:to>
    <xdr:pic>
      <xdr:nvPicPr>
        <xdr:cNvPr id="4" name="Picture 3">
          <a:extLst>
            <a:ext uri="{FF2B5EF4-FFF2-40B4-BE49-F238E27FC236}">
              <a16:creationId xmlns="" xmlns:a16="http://schemas.microsoft.com/office/drawing/2014/main" id="{415884A8-AF25-4166-8879-5EBC4FE9E7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64780" y="9625068"/>
          <a:ext cx="4419599" cy="3835662"/>
        </a:xfrm>
        <a:prstGeom prst="rect">
          <a:avLst/>
        </a:prstGeom>
      </xdr:spPr>
    </xdr:pic>
    <xdr:clientData/>
  </xdr:twoCellAnchor>
  <xdr:twoCellAnchor editAs="oneCell">
    <xdr:from>
      <xdr:col>11</xdr:col>
      <xdr:colOff>396240</xdr:colOff>
      <xdr:row>54</xdr:row>
      <xdr:rowOff>138168</xdr:rowOff>
    </xdr:from>
    <xdr:to>
      <xdr:col>18</xdr:col>
      <xdr:colOff>121919</xdr:colOff>
      <xdr:row>76</xdr:row>
      <xdr:rowOff>118110</xdr:rowOff>
    </xdr:to>
    <xdr:pic>
      <xdr:nvPicPr>
        <xdr:cNvPr id="5" name="Picture 4">
          <a:extLst>
            <a:ext uri="{FF2B5EF4-FFF2-40B4-BE49-F238E27FC236}">
              <a16:creationId xmlns="" xmlns:a16="http://schemas.microsoft.com/office/drawing/2014/main" id="{DFCDF2F6-B495-4E1B-B7DC-4CA24EBBC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72400" y="9647928"/>
          <a:ext cx="4419599" cy="3835662"/>
        </a:xfrm>
        <a:prstGeom prst="rect">
          <a:avLst/>
        </a:prstGeom>
      </xdr:spPr>
    </xdr:pic>
    <xdr:clientData/>
  </xdr:twoCellAnchor>
  <xdr:twoCellAnchor editAs="oneCell">
    <xdr:from>
      <xdr:col>11</xdr:col>
      <xdr:colOff>655321</xdr:colOff>
      <xdr:row>91</xdr:row>
      <xdr:rowOff>94344</xdr:rowOff>
    </xdr:from>
    <xdr:to>
      <xdr:col>17</xdr:col>
      <xdr:colOff>235293</xdr:colOff>
      <xdr:row>112</xdr:row>
      <xdr:rowOff>53340</xdr:rowOff>
    </xdr:to>
    <xdr:pic>
      <xdr:nvPicPr>
        <xdr:cNvPr id="7" name="Picture 6">
          <a:extLst>
            <a:ext uri="{FF2B5EF4-FFF2-40B4-BE49-F238E27FC236}">
              <a16:creationId xmlns="" xmlns:a16="http://schemas.microsoft.com/office/drawing/2014/main" id="{AB0A0763-AB4B-4E2E-B009-F1E6528AB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43901" y="16164924"/>
          <a:ext cx="3603332" cy="3639456"/>
        </a:xfrm>
        <a:prstGeom prst="rect">
          <a:avLst/>
        </a:prstGeom>
      </xdr:spPr>
    </xdr:pic>
    <xdr:clientData/>
  </xdr:twoCellAnchor>
  <xdr:twoCellAnchor editAs="oneCell">
    <xdr:from>
      <xdr:col>15</xdr:col>
      <xdr:colOff>83819</xdr:colOff>
      <xdr:row>129</xdr:row>
      <xdr:rowOff>89670</xdr:rowOff>
    </xdr:from>
    <xdr:to>
      <xdr:col>19</xdr:col>
      <xdr:colOff>320040</xdr:colOff>
      <xdr:row>146</xdr:row>
      <xdr:rowOff>81705</xdr:rowOff>
    </xdr:to>
    <xdr:pic>
      <xdr:nvPicPr>
        <xdr:cNvPr id="8" name="Picture 7">
          <a:extLst>
            <a:ext uri="{FF2B5EF4-FFF2-40B4-BE49-F238E27FC236}">
              <a16:creationId xmlns="" xmlns:a16="http://schemas.microsoft.com/office/drawing/2014/main" id="{D1FB6135-F6D1-44B8-BEC3-BB790C6E87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224259" y="22820130"/>
          <a:ext cx="2918461" cy="2971455"/>
        </a:xfrm>
        <a:prstGeom prst="rect">
          <a:avLst/>
        </a:prstGeom>
      </xdr:spPr>
    </xdr:pic>
    <xdr:clientData/>
  </xdr:twoCellAnchor>
  <xdr:twoCellAnchor editAs="oneCell">
    <xdr:from>
      <xdr:col>12</xdr:col>
      <xdr:colOff>8174</xdr:colOff>
      <xdr:row>159</xdr:row>
      <xdr:rowOff>167640</xdr:rowOff>
    </xdr:from>
    <xdr:to>
      <xdr:col>17</xdr:col>
      <xdr:colOff>255270</xdr:colOff>
      <xdr:row>176</xdr:row>
      <xdr:rowOff>110489</xdr:rowOff>
    </xdr:to>
    <xdr:pic>
      <xdr:nvPicPr>
        <xdr:cNvPr id="6" name="Picture 5">
          <a:extLst>
            <a:ext uri="{FF2B5EF4-FFF2-40B4-BE49-F238E27FC236}">
              <a16:creationId xmlns="" xmlns:a16="http://schemas.microsoft.com/office/drawing/2014/main" id="{3FBB10F5-4AFB-4ABF-8147-68AB79434F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7314" y="28155900"/>
          <a:ext cx="3599896" cy="2922269"/>
        </a:xfrm>
        <a:prstGeom prst="rect">
          <a:avLst/>
        </a:prstGeom>
      </xdr:spPr>
    </xdr:pic>
    <xdr:clientData/>
  </xdr:twoCellAnchor>
  <xdr:twoCellAnchor editAs="oneCell">
    <xdr:from>
      <xdr:col>10</xdr:col>
      <xdr:colOff>420559</xdr:colOff>
      <xdr:row>196</xdr:row>
      <xdr:rowOff>38100</xdr:rowOff>
    </xdr:from>
    <xdr:to>
      <xdr:col>19</xdr:col>
      <xdr:colOff>124094</xdr:colOff>
      <xdr:row>217</xdr:row>
      <xdr:rowOff>91440</xdr:rowOff>
    </xdr:to>
    <xdr:pic>
      <xdr:nvPicPr>
        <xdr:cNvPr id="9" name="Picture 8">
          <a:extLst>
            <a:ext uri="{FF2B5EF4-FFF2-40B4-BE49-F238E27FC236}">
              <a16:creationId xmlns="" xmlns:a16="http://schemas.microsoft.com/office/drawing/2014/main" id="{276B928B-10A6-4643-9C86-52649F524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499539" y="34510980"/>
          <a:ext cx="5738575" cy="3733800"/>
        </a:xfrm>
        <a:prstGeom prst="rect">
          <a:avLst/>
        </a:prstGeom>
      </xdr:spPr>
    </xdr:pic>
    <xdr:clientData/>
  </xdr:twoCellAnchor>
  <xdr:twoCellAnchor editAs="oneCell">
    <xdr:from>
      <xdr:col>12</xdr:col>
      <xdr:colOff>546686</xdr:colOff>
      <xdr:row>237</xdr:row>
      <xdr:rowOff>68580</xdr:rowOff>
    </xdr:from>
    <xdr:to>
      <xdr:col>19</xdr:col>
      <xdr:colOff>560070</xdr:colOff>
      <xdr:row>269</xdr:row>
      <xdr:rowOff>156210</xdr:rowOff>
    </xdr:to>
    <xdr:pic>
      <xdr:nvPicPr>
        <xdr:cNvPr id="10" name="Picture 9">
          <a:extLst>
            <a:ext uri="{FF2B5EF4-FFF2-40B4-BE49-F238E27FC236}">
              <a16:creationId xmlns="" xmlns:a16="http://schemas.microsoft.com/office/drawing/2014/main" id="{D18E6B8E-F038-48D3-9408-BCB3C0407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966786" y="41727120"/>
          <a:ext cx="4707304" cy="5695950"/>
        </a:xfrm>
        <a:prstGeom prst="rect">
          <a:avLst/>
        </a:prstGeom>
      </xdr:spPr>
    </xdr:pic>
    <xdr:clientData/>
  </xdr:twoCellAnchor>
  <xdr:twoCellAnchor editAs="oneCell">
    <xdr:from>
      <xdr:col>13</xdr:col>
      <xdr:colOff>244043</xdr:colOff>
      <xdr:row>278</xdr:row>
      <xdr:rowOff>30479</xdr:rowOff>
    </xdr:from>
    <xdr:to>
      <xdr:col>19</xdr:col>
      <xdr:colOff>234314</xdr:colOff>
      <xdr:row>303</xdr:row>
      <xdr:rowOff>24764</xdr:rowOff>
    </xdr:to>
    <xdr:pic>
      <xdr:nvPicPr>
        <xdr:cNvPr id="11" name="Picture 10">
          <a:extLst>
            <a:ext uri="{FF2B5EF4-FFF2-40B4-BE49-F238E27FC236}">
              <a16:creationId xmlns="" xmlns:a16="http://schemas.microsoft.com/office/drawing/2014/main" id="{1A58AE72-5485-409E-A5F9-4CEC5E3104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388043" y="48874679"/>
          <a:ext cx="4013631" cy="4391025"/>
        </a:xfrm>
        <a:prstGeom prst="rect">
          <a:avLst/>
        </a:prstGeom>
      </xdr:spPr>
    </xdr:pic>
    <xdr:clientData/>
  </xdr:twoCellAnchor>
  <xdr:twoCellAnchor editAs="oneCell">
    <xdr:from>
      <xdr:col>12</xdr:col>
      <xdr:colOff>313082</xdr:colOff>
      <xdr:row>337</xdr:row>
      <xdr:rowOff>68662</xdr:rowOff>
    </xdr:from>
    <xdr:to>
      <xdr:col>20</xdr:col>
      <xdr:colOff>109247</xdr:colOff>
      <xdr:row>354</xdr:row>
      <xdr:rowOff>46465</xdr:rowOff>
    </xdr:to>
    <xdr:pic>
      <xdr:nvPicPr>
        <xdr:cNvPr id="14" name="Picture 13">
          <a:extLst>
            <a:ext uri="{FF2B5EF4-FFF2-40B4-BE49-F238E27FC236}">
              <a16:creationId xmlns="" xmlns:a16="http://schemas.microsoft.com/office/drawing/2014/main" id="{FF6C91F2-9FA8-4317-A6E3-517AE740C1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86522" y="59268442"/>
          <a:ext cx="5160645" cy="2957223"/>
        </a:xfrm>
        <a:prstGeom prst="rect">
          <a:avLst/>
        </a:prstGeom>
      </xdr:spPr>
    </xdr:pic>
    <xdr:clientData/>
  </xdr:twoCellAnchor>
  <xdr:twoCellAnchor>
    <xdr:from>
      <xdr:col>4</xdr:col>
      <xdr:colOff>247650</xdr:colOff>
      <xdr:row>339</xdr:row>
      <xdr:rowOff>137160</xdr:rowOff>
    </xdr:from>
    <xdr:to>
      <xdr:col>10</xdr:col>
      <xdr:colOff>560070</xdr:colOff>
      <xdr:row>355</xdr:row>
      <xdr:rowOff>76200</xdr:rowOff>
    </xdr:to>
    <xdr:graphicFrame macro="">
      <xdr:nvGraphicFramePr>
        <xdr:cNvPr id="13" name="Chart 12">
          <a:extLst>
            <a:ext uri="{FF2B5EF4-FFF2-40B4-BE49-F238E27FC236}">
              <a16:creationId xmlns="" xmlns:a16="http://schemas.microsoft.com/office/drawing/2014/main" id="{6D17537D-1DF9-4F2D-BFF2-4E0E580E7B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 editAs="oneCell">
    <xdr:from>
      <xdr:col>12</xdr:col>
      <xdr:colOff>304800</xdr:colOff>
      <xdr:row>359</xdr:row>
      <xdr:rowOff>22860</xdr:rowOff>
    </xdr:from>
    <xdr:to>
      <xdr:col>20</xdr:col>
      <xdr:colOff>100965</xdr:colOff>
      <xdr:row>375</xdr:row>
      <xdr:rowOff>168303</xdr:rowOff>
    </xdr:to>
    <xdr:pic>
      <xdr:nvPicPr>
        <xdr:cNvPr id="15" name="Picture 14">
          <a:extLst>
            <a:ext uri="{FF2B5EF4-FFF2-40B4-BE49-F238E27FC236}">
              <a16:creationId xmlns="" xmlns:a16="http://schemas.microsoft.com/office/drawing/2014/main" id="{DA1D8C93-DA8F-42F0-B287-1B5AFEE3D7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/>
        <a:srcRect l="-148" t="13399" r="148" b="-13399"/>
        <a:stretch/>
      </xdr:blipFill>
      <xdr:spPr>
        <a:xfrm>
          <a:off x="8778240" y="63078360"/>
          <a:ext cx="5160645" cy="2957223"/>
        </a:xfrm>
        <a:prstGeom prst="rect">
          <a:avLst/>
        </a:prstGeom>
      </xdr:spPr>
    </xdr:pic>
    <xdr:clientData/>
  </xdr:twoCellAnchor>
  <xdr:twoCellAnchor editAs="oneCell">
    <xdr:from>
      <xdr:col>12</xdr:col>
      <xdr:colOff>342900</xdr:colOff>
      <xdr:row>414</xdr:row>
      <xdr:rowOff>96141</xdr:rowOff>
    </xdr:from>
    <xdr:to>
      <xdr:col>19</xdr:col>
      <xdr:colOff>569595</xdr:colOff>
      <xdr:row>441</xdr:row>
      <xdr:rowOff>165736</xdr:rowOff>
    </xdr:to>
    <xdr:pic>
      <xdr:nvPicPr>
        <xdr:cNvPr id="16" name="Picture 15">
          <a:extLst>
            <a:ext uri="{FF2B5EF4-FFF2-40B4-BE49-F238E27FC236}">
              <a16:creationId xmlns="" xmlns:a16="http://schemas.microsoft.com/office/drawing/2014/main" id="{F617B02B-D4C1-4A56-8673-B3AD1DEC13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16340" y="72798561"/>
          <a:ext cx="4920615" cy="4801615"/>
        </a:xfrm>
        <a:prstGeom prst="rect">
          <a:avLst/>
        </a:prstGeom>
      </xdr:spPr>
    </xdr:pic>
    <xdr:clientData/>
  </xdr:twoCellAnchor>
  <xdr:twoCellAnchor editAs="oneCell">
    <xdr:from>
      <xdr:col>11</xdr:col>
      <xdr:colOff>603140</xdr:colOff>
      <xdr:row>462</xdr:row>
      <xdr:rowOff>60960</xdr:rowOff>
    </xdr:from>
    <xdr:to>
      <xdr:col>20</xdr:col>
      <xdr:colOff>213359</xdr:colOff>
      <xdr:row>493</xdr:row>
      <xdr:rowOff>167640</xdr:rowOff>
    </xdr:to>
    <xdr:pic>
      <xdr:nvPicPr>
        <xdr:cNvPr id="17" name="Picture 16">
          <a:extLst>
            <a:ext uri="{FF2B5EF4-FFF2-40B4-BE49-F238E27FC236}">
              <a16:creationId xmlns="" xmlns:a16="http://schemas.microsoft.com/office/drawing/2014/main" id="{504B236B-284A-40F5-8794-6FC2051A2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817500" y="81175860"/>
          <a:ext cx="5645259" cy="5539740"/>
        </a:xfrm>
        <a:prstGeom prst="rect">
          <a:avLst/>
        </a:prstGeom>
      </xdr:spPr>
    </xdr:pic>
    <xdr:clientData/>
  </xdr:twoCellAnchor>
  <xdr:twoCellAnchor editAs="oneCell">
    <xdr:from>
      <xdr:col>12</xdr:col>
      <xdr:colOff>373380</xdr:colOff>
      <xdr:row>523</xdr:row>
      <xdr:rowOff>33504</xdr:rowOff>
    </xdr:from>
    <xdr:to>
      <xdr:col>18</xdr:col>
      <xdr:colOff>156209</xdr:colOff>
      <xdr:row>549</xdr:row>
      <xdr:rowOff>133349</xdr:rowOff>
    </xdr:to>
    <xdr:pic>
      <xdr:nvPicPr>
        <xdr:cNvPr id="18" name="Picture 17">
          <a:extLst>
            <a:ext uri="{FF2B5EF4-FFF2-40B4-BE49-F238E27FC236}">
              <a16:creationId xmlns="" xmlns:a16="http://schemas.microsoft.com/office/drawing/2014/main" id="{20FD9D1D-5C6F-48B6-98FB-CBF59BFB8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258300" y="91839264"/>
          <a:ext cx="3806189" cy="4481345"/>
        </a:xfrm>
        <a:prstGeom prst="rect">
          <a:avLst/>
        </a:prstGeom>
      </xdr:spPr>
    </xdr:pic>
    <xdr:clientData/>
  </xdr:twoCellAnchor>
  <xdr:twoCellAnchor editAs="oneCell">
    <xdr:from>
      <xdr:col>13</xdr:col>
      <xdr:colOff>7174</xdr:colOff>
      <xdr:row>563</xdr:row>
      <xdr:rowOff>15240</xdr:rowOff>
    </xdr:from>
    <xdr:to>
      <xdr:col>19</xdr:col>
      <xdr:colOff>116204</xdr:colOff>
      <xdr:row>593</xdr:row>
      <xdr:rowOff>102870</xdr:rowOff>
    </xdr:to>
    <xdr:pic>
      <xdr:nvPicPr>
        <xdr:cNvPr id="19" name="Picture 18">
          <a:extLst>
            <a:ext uri="{FF2B5EF4-FFF2-40B4-BE49-F238E27FC236}">
              <a16:creationId xmlns="" xmlns:a16="http://schemas.microsoft.com/office/drawing/2014/main" id="{2AA38DB4-C666-41B0-8238-523D01E047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562654" y="98656140"/>
          <a:ext cx="4132390" cy="5345430"/>
        </a:xfrm>
        <a:prstGeom prst="rect">
          <a:avLst/>
        </a:prstGeom>
      </xdr:spPr>
    </xdr:pic>
    <xdr:clientData/>
  </xdr:twoCellAnchor>
  <xdr:twoCellAnchor editAs="oneCell">
    <xdr:from>
      <xdr:col>12</xdr:col>
      <xdr:colOff>624840</xdr:colOff>
      <xdr:row>609</xdr:row>
      <xdr:rowOff>146354</xdr:rowOff>
    </xdr:from>
    <xdr:to>
      <xdr:col>19</xdr:col>
      <xdr:colOff>146685</xdr:colOff>
      <xdr:row>632</xdr:row>
      <xdr:rowOff>80010</xdr:rowOff>
    </xdr:to>
    <xdr:pic>
      <xdr:nvPicPr>
        <xdr:cNvPr id="20" name="Picture 19">
          <a:extLst>
            <a:ext uri="{FF2B5EF4-FFF2-40B4-BE49-F238E27FC236}">
              <a16:creationId xmlns="" xmlns:a16="http://schemas.microsoft.com/office/drawing/2014/main" id="{37A46038-42AC-4A04-95CA-B89C83952F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509760" y="106849214"/>
          <a:ext cx="4215765" cy="3964636"/>
        </a:xfrm>
        <a:prstGeom prst="rect">
          <a:avLst/>
        </a:prstGeom>
      </xdr:spPr>
    </xdr:pic>
    <xdr:clientData/>
  </xdr:twoCellAnchor>
  <xdr:twoCellAnchor editAs="oneCell">
    <xdr:from>
      <xdr:col>12</xdr:col>
      <xdr:colOff>668553</xdr:colOff>
      <xdr:row>648</xdr:row>
      <xdr:rowOff>83820</xdr:rowOff>
    </xdr:from>
    <xdr:to>
      <xdr:col>19</xdr:col>
      <xdr:colOff>207642</xdr:colOff>
      <xdr:row>679</xdr:row>
      <xdr:rowOff>49530</xdr:rowOff>
    </xdr:to>
    <xdr:pic>
      <xdr:nvPicPr>
        <xdr:cNvPr id="21" name="Picture 20">
          <a:extLst>
            <a:ext uri="{FF2B5EF4-FFF2-40B4-BE49-F238E27FC236}">
              <a16:creationId xmlns="" xmlns:a16="http://schemas.microsoft.com/office/drawing/2014/main" id="{BCA36EE6-230F-4091-A46C-FBF872F1AA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698253" y="113621820"/>
          <a:ext cx="4233009" cy="5398770"/>
        </a:xfrm>
        <a:prstGeom prst="rect">
          <a:avLst/>
        </a:prstGeom>
      </xdr:spPr>
    </xdr:pic>
    <xdr:clientData/>
  </xdr:twoCellAnchor>
  <xdr:twoCellAnchor editAs="oneCell">
    <xdr:from>
      <xdr:col>13</xdr:col>
      <xdr:colOff>87587</xdr:colOff>
      <xdr:row>700</xdr:row>
      <xdr:rowOff>152400</xdr:rowOff>
    </xdr:from>
    <xdr:to>
      <xdr:col>19</xdr:col>
      <xdr:colOff>510539</xdr:colOff>
      <xdr:row>733</xdr:row>
      <xdr:rowOff>60960</xdr:rowOff>
    </xdr:to>
    <xdr:pic>
      <xdr:nvPicPr>
        <xdr:cNvPr id="22" name="Picture 21">
          <a:extLst>
            <a:ext uri="{FF2B5EF4-FFF2-40B4-BE49-F238E27FC236}">
              <a16:creationId xmlns="" xmlns:a16="http://schemas.microsoft.com/office/drawing/2014/main" id="{EC3B069F-9A70-4A8C-B086-7204E684D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787847" y="122803920"/>
          <a:ext cx="4446312" cy="5692140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</xdr:colOff>
      <xdr:row>394</xdr:row>
      <xdr:rowOff>102316</xdr:rowOff>
    </xdr:from>
    <xdr:to>
      <xdr:col>18</xdr:col>
      <xdr:colOff>544830</xdr:colOff>
      <xdr:row>408</xdr:row>
      <xdr:rowOff>45719</xdr:rowOff>
    </xdr:to>
    <xdr:pic>
      <xdr:nvPicPr>
        <xdr:cNvPr id="23" name="Picture 22">
          <a:extLst>
            <a:ext uri="{FF2B5EF4-FFF2-40B4-BE49-F238E27FC236}">
              <a16:creationId xmlns="" xmlns:a16="http://schemas.microsoft.com/office/drawing/2014/main" id="{8D0B9D25-659E-4EF7-B2A0-77AE979A3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9989820" y="69299536"/>
          <a:ext cx="3882390" cy="239704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735</xdr:row>
      <xdr:rowOff>0</xdr:rowOff>
    </xdr:from>
    <xdr:to>
      <xdr:col>5</xdr:col>
      <xdr:colOff>600075</xdr:colOff>
      <xdr:row>740</xdr:row>
      <xdr:rowOff>19050</xdr:rowOff>
    </xdr:to>
    <xdr:pic>
      <xdr:nvPicPr>
        <xdr:cNvPr id="24" name="Picture 23">
          <a:extLst>
            <a:ext uri="{FF2B5EF4-FFF2-40B4-BE49-F238E27FC236}">
              <a16:creationId xmlns="" xmlns:a16="http://schemas.microsoft.com/office/drawing/2014/main" id="{742A2FAB-A9BA-47A4-A043-C4093070E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463040" y="128785620"/>
          <a:ext cx="3190875" cy="895350"/>
        </a:xfrm>
        <a:prstGeom prst="rect">
          <a:avLst/>
        </a:prstGeom>
      </xdr:spPr>
    </xdr:pic>
    <xdr:clientData/>
  </xdr:twoCellAnchor>
  <xdr:twoCellAnchor editAs="oneCell">
    <xdr:from>
      <xdr:col>12</xdr:col>
      <xdr:colOff>60960</xdr:colOff>
      <xdr:row>746</xdr:row>
      <xdr:rowOff>27504</xdr:rowOff>
    </xdr:from>
    <xdr:to>
      <xdr:col>18</xdr:col>
      <xdr:colOff>133349</xdr:colOff>
      <xdr:row>772</xdr:row>
      <xdr:rowOff>49530</xdr:rowOff>
    </xdr:to>
    <xdr:pic>
      <xdr:nvPicPr>
        <xdr:cNvPr id="25" name="Picture 24">
          <a:extLst>
            <a:ext uri="{FF2B5EF4-FFF2-40B4-BE49-F238E27FC236}">
              <a16:creationId xmlns="" xmlns:a16="http://schemas.microsoft.com/office/drawing/2014/main" id="{C076EC34-7BC3-4083-980B-B9D2AA44A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9364980" y="130740984"/>
          <a:ext cx="4095749" cy="4578786"/>
        </a:xfrm>
        <a:prstGeom prst="rect">
          <a:avLst/>
        </a:prstGeom>
      </xdr:spPr>
    </xdr:pic>
    <xdr:clientData/>
  </xdr:twoCellAnchor>
  <xdr:twoCellAnchor editAs="oneCell">
    <xdr:from>
      <xdr:col>11</xdr:col>
      <xdr:colOff>75535</xdr:colOff>
      <xdr:row>816</xdr:row>
      <xdr:rowOff>99060</xdr:rowOff>
    </xdr:from>
    <xdr:to>
      <xdr:col>18</xdr:col>
      <xdr:colOff>415621</xdr:colOff>
      <xdr:row>849</xdr:row>
      <xdr:rowOff>38100</xdr:rowOff>
    </xdr:to>
    <xdr:pic>
      <xdr:nvPicPr>
        <xdr:cNvPr id="30" name="Picture 29">
          <a:extLst>
            <a:ext uri="{FF2B5EF4-FFF2-40B4-BE49-F238E27FC236}">
              <a16:creationId xmlns="" xmlns:a16="http://schemas.microsoft.com/office/drawing/2014/main" id="{2D6B098E-D589-400C-BC6D-ADC3E7BB79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708995" y="143080740"/>
          <a:ext cx="5034006" cy="5722620"/>
        </a:xfrm>
        <a:prstGeom prst="rect">
          <a:avLst/>
        </a:prstGeom>
      </xdr:spPr>
    </xdr:pic>
    <xdr:clientData/>
  </xdr:twoCellAnchor>
  <xdr:twoCellAnchor>
    <xdr:from>
      <xdr:col>9</xdr:col>
      <xdr:colOff>445770</xdr:colOff>
      <xdr:row>784</xdr:row>
      <xdr:rowOff>106680</xdr:rowOff>
    </xdr:from>
    <xdr:to>
      <xdr:col>16</xdr:col>
      <xdr:colOff>148590</xdr:colOff>
      <xdr:row>800</xdr:row>
      <xdr:rowOff>45720</xdr:rowOff>
    </xdr:to>
    <xdr:graphicFrame macro="">
      <xdr:nvGraphicFramePr>
        <xdr:cNvPr id="33" name="Chart 32">
          <a:extLst>
            <a:ext uri="{FF2B5EF4-FFF2-40B4-BE49-F238E27FC236}">
              <a16:creationId xmlns="" xmlns:a16="http://schemas.microsoft.com/office/drawing/2014/main" id="{15E13503-B7A7-48C4-B42E-DFF4F356E3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3</xdr:col>
      <xdr:colOff>422910</xdr:colOff>
      <xdr:row>849</xdr:row>
      <xdr:rowOff>160020</xdr:rowOff>
    </xdr:from>
    <xdr:to>
      <xdr:col>9</xdr:col>
      <xdr:colOff>384810</xdr:colOff>
      <xdr:row>865</xdr:row>
      <xdr:rowOff>99060</xdr:rowOff>
    </xdr:to>
    <xdr:graphicFrame macro="">
      <xdr:nvGraphicFramePr>
        <xdr:cNvPr id="35" name="Chart 34">
          <a:extLst>
            <a:ext uri="{FF2B5EF4-FFF2-40B4-BE49-F238E27FC236}">
              <a16:creationId xmlns="" xmlns:a16="http://schemas.microsoft.com/office/drawing/2014/main" id="{C76AAEDF-CBF6-4578-AAF3-350C7ADF8A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 editAs="oneCell">
    <xdr:from>
      <xdr:col>10</xdr:col>
      <xdr:colOff>42776</xdr:colOff>
      <xdr:row>886</xdr:row>
      <xdr:rowOff>53340</xdr:rowOff>
    </xdr:from>
    <xdr:to>
      <xdr:col>19</xdr:col>
      <xdr:colOff>83819</xdr:colOff>
      <xdr:row>913</xdr:row>
      <xdr:rowOff>104775</xdr:rowOff>
    </xdr:to>
    <xdr:pic>
      <xdr:nvPicPr>
        <xdr:cNvPr id="37" name="Picture 36">
          <a:extLst>
            <a:ext uri="{FF2B5EF4-FFF2-40B4-BE49-F238E27FC236}">
              <a16:creationId xmlns="" xmlns:a16="http://schemas.microsoft.com/office/drawing/2014/main" id="{B5781D42-A7D7-405D-ACB9-B4074DB93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005676" y="155303220"/>
          <a:ext cx="6076083" cy="4783455"/>
        </a:xfrm>
        <a:prstGeom prst="rect">
          <a:avLst/>
        </a:prstGeom>
      </xdr:spPr>
    </xdr:pic>
    <xdr:clientData/>
  </xdr:twoCellAnchor>
  <xdr:twoCellAnchor>
    <xdr:from>
      <xdr:col>3</xdr:col>
      <xdr:colOff>339090</xdr:colOff>
      <xdr:row>931</xdr:row>
      <xdr:rowOff>144780</xdr:rowOff>
    </xdr:from>
    <xdr:to>
      <xdr:col>9</xdr:col>
      <xdr:colOff>300990</xdr:colOff>
      <xdr:row>947</xdr:row>
      <xdr:rowOff>83820</xdr:rowOff>
    </xdr:to>
    <xdr:graphicFrame macro="">
      <xdr:nvGraphicFramePr>
        <xdr:cNvPr id="39" name="Chart 38">
          <a:extLst>
            <a:ext uri="{FF2B5EF4-FFF2-40B4-BE49-F238E27FC236}">
              <a16:creationId xmlns="" xmlns:a16="http://schemas.microsoft.com/office/drawing/2014/main" id="{74D5AD4C-7542-4A14-965F-31E0CB6D1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 editAs="oneCell">
    <xdr:from>
      <xdr:col>10</xdr:col>
      <xdr:colOff>658666</xdr:colOff>
      <xdr:row>1005</xdr:row>
      <xdr:rowOff>38100</xdr:rowOff>
    </xdr:from>
    <xdr:to>
      <xdr:col>18</xdr:col>
      <xdr:colOff>613409</xdr:colOff>
      <xdr:row>1035</xdr:row>
      <xdr:rowOff>38100</xdr:rowOff>
    </xdr:to>
    <xdr:pic>
      <xdr:nvPicPr>
        <xdr:cNvPr id="40" name="Picture 39">
          <a:extLst>
            <a:ext uri="{FF2B5EF4-FFF2-40B4-BE49-F238E27FC236}">
              <a16:creationId xmlns="" xmlns:a16="http://schemas.microsoft.com/office/drawing/2014/main" id="{3C084099-E8B9-4E31-9967-E51AED2AE8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8621566" y="176143920"/>
          <a:ext cx="5319223" cy="5257800"/>
        </a:xfrm>
        <a:prstGeom prst="rect">
          <a:avLst/>
        </a:prstGeom>
      </xdr:spPr>
    </xdr:pic>
    <xdr:clientData/>
  </xdr:twoCellAnchor>
  <xdr:twoCellAnchor>
    <xdr:from>
      <xdr:col>4</xdr:col>
      <xdr:colOff>426720</xdr:colOff>
      <xdr:row>1010</xdr:row>
      <xdr:rowOff>114300</xdr:rowOff>
    </xdr:from>
    <xdr:to>
      <xdr:col>10</xdr:col>
      <xdr:colOff>320040</xdr:colOff>
      <xdr:row>1026</xdr:row>
      <xdr:rowOff>53340</xdr:rowOff>
    </xdr:to>
    <xdr:graphicFrame macro="">
      <xdr:nvGraphicFramePr>
        <xdr:cNvPr id="31" name="Chart 3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3</xdr:col>
      <xdr:colOff>640080</xdr:colOff>
      <xdr:row>889</xdr:row>
      <xdr:rowOff>0</xdr:rowOff>
    </xdr:from>
    <xdr:to>
      <xdr:col>9</xdr:col>
      <xdr:colOff>601980</xdr:colOff>
      <xdr:row>904</xdr:row>
      <xdr:rowOff>114300</xdr:rowOff>
    </xdr:to>
    <xdr:graphicFrame macro="">
      <xdr:nvGraphicFramePr>
        <xdr:cNvPr id="32" name="Chart 3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</xdr:col>
      <xdr:colOff>403860</xdr:colOff>
      <xdr:row>820</xdr:row>
      <xdr:rowOff>60960</xdr:rowOff>
    </xdr:from>
    <xdr:to>
      <xdr:col>9</xdr:col>
      <xdr:colOff>365760</xdr:colOff>
      <xdr:row>836</xdr:row>
      <xdr:rowOff>0</xdr:rowOff>
    </xdr:to>
    <xdr:graphicFrame macro="">
      <xdr:nvGraphicFramePr>
        <xdr:cNvPr id="34" name="Chart 3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0</xdr:col>
      <xdr:colOff>541020</xdr:colOff>
      <xdr:row>784</xdr:row>
      <xdr:rowOff>160020</xdr:rowOff>
    </xdr:from>
    <xdr:to>
      <xdr:col>6</xdr:col>
      <xdr:colOff>213360</xdr:colOff>
      <xdr:row>800</xdr:row>
      <xdr:rowOff>99060</xdr:rowOff>
    </xdr:to>
    <xdr:graphicFrame macro="">
      <xdr:nvGraphicFramePr>
        <xdr:cNvPr id="36" name="Chart 3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4</xdr:col>
      <xdr:colOff>609600</xdr:colOff>
      <xdr:row>364</xdr:row>
      <xdr:rowOff>152400</xdr:rowOff>
    </xdr:from>
    <xdr:to>
      <xdr:col>10</xdr:col>
      <xdr:colOff>502920</xdr:colOff>
      <xdr:row>380</xdr:row>
      <xdr:rowOff>83820</xdr:rowOff>
    </xdr:to>
    <xdr:graphicFrame macro="">
      <xdr:nvGraphicFramePr>
        <xdr:cNvPr id="38" name="Chart 3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id="1" name="Table1" displayName="Table1" ref="B99:C111" totalsRowShown="0" headerRowDxfId="4" dataDxfId="3">
  <autoFilter ref="B99:C111"/>
  <tableColumns count="2">
    <tableColumn id="1" name="DAYS" dataDxfId="2"/>
    <tableColumn id="2" name="SALES" dataDxfId="1"/>
  </tableColumns>
  <tableStyleInfo name="TableStyleDark6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C534:D540" totalsRowShown="0" headerRowDxfId="0">
  <autoFilter ref="C534:D540">
    <filterColumn colId="1">
      <customFilters>
        <customFilter operator="notEqual" val=" "/>
      </customFilters>
    </filterColumn>
  </autoFilter>
  <tableColumns count="2">
    <tableColumn id="1" name="QUARTILES"/>
    <tableColumn id="2" name="Column1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Arial">
      <a:maj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ajorFont>
      <a:minorFont>
        <a:latin typeface="Arial" panose="020B0604020202020204"/>
        <a:ea typeface=""/>
        <a:cs typeface=""/>
        <a:font script="Jpan" typeface="ＭＳ Ｐゴシック"/>
        <a:font script="Hang" typeface="굴림"/>
        <a:font script="Hans" typeface="黑体"/>
        <a:font script="Hant" typeface="微軟正黑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36"/>
  <sheetViews>
    <sheetView tabSelected="1" topLeftCell="A965" zoomScaleNormal="100" workbookViewId="0">
      <selection activeCell="E1002" sqref="E1002"/>
    </sheetView>
  </sheetViews>
  <sheetFormatPr defaultRowHeight="13.8" x14ac:dyDescent="0.25"/>
  <cols>
    <col min="2" max="2" width="10.3984375" customWidth="1"/>
    <col min="3" max="3" width="13.69921875" customWidth="1"/>
    <col min="4" max="4" width="10.19921875" customWidth="1"/>
    <col min="5" max="5" width="10.09765625" bestFit="1" customWidth="1"/>
    <col min="6" max="6" width="11.09765625" bestFit="1" customWidth="1"/>
    <col min="7" max="7" width="11.5" customWidth="1"/>
    <col min="10" max="10" width="11.09765625" bestFit="1" customWidth="1"/>
  </cols>
  <sheetData>
    <row r="1" spans="3:10" ht="13.8" customHeight="1" x14ac:dyDescent="0.25"/>
    <row r="2" spans="3:10" x14ac:dyDescent="0.25">
      <c r="C2" s="122" t="s">
        <v>54</v>
      </c>
      <c r="D2" s="107"/>
      <c r="E2" s="107"/>
      <c r="F2" s="107"/>
      <c r="G2" s="107"/>
      <c r="H2" s="107"/>
      <c r="I2" s="107"/>
      <c r="J2" s="107"/>
    </row>
    <row r="3" spans="3:10" x14ac:dyDescent="0.25">
      <c r="C3" s="107"/>
      <c r="D3" s="107"/>
      <c r="E3" s="107"/>
      <c r="F3" s="107"/>
      <c r="G3" s="107"/>
      <c r="H3" s="107"/>
      <c r="I3" s="107"/>
      <c r="J3" s="107"/>
    </row>
    <row r="4" spans="3:10" x14ac:dyDescent="0.25">
      <c r="C4" s="107"/>
      <c r="D4" s="107"/>
      <c r="E4" s="107"/>
      <c r="F4" s="107"/>
      <c r="G4" s="107"/>
      <c r="H4" s="107"/>
      <c r="I4" s="107"/>
      <c r="J4" s="107"/>
    </row>
    <row r="6" spans="3:10" x14ac:dyDescent="0.25">
      <c r="C6" s="124" t="s">
        <v>0</v>
      </c>
      <c r="D6" s="125"/>
      <c r="F6" s="39"/>
      <c r="I6" s="103"/>
      <c r="J6" s="103"/>
    </row>
    <row r="7" spans="3:10" x14ac:dyDescent="0.25">
      <c r="C7" s="126"/>
      <c r="D7" s="127"/>
      <c r="I7" s="103"/>
      <c r="J7" s="103"/>
    </row>
    <row r="8" spans="3:10" x14ac:dyDescent="0.25">
      <c r="C8" s="1" t="s">
        <v>1</v>
      </c>
      <c r="D8" s="2" t="s">
        <v>2</v>
      </c>
      <c r="F8" s="7" t="s">
        <v>1</v>
      </c>
      <c r="G8" s="7" t="s">
        <v>2</v>
      </c>
      <c r="I8" t="s">
        <v>1</v>
      </c>
      <c r="J8" t="s">
        <v>2</v>
      </c>
    </row>
    <row r="9" spans="3:10" x14ac:dyDescent="0.25">
      <c r="C9" s="3"/>
      <c r="D9" s="4"/>
    </row>
    <row r="10" spans="3:10" x14ac:dyDescent="0.25">
      <c r="C10" s="5" t="s">
        <v>3</v>
      </c>
      <c r="D10" s="6">
        <v>50</v>
      </c>
      <c r="F10" s="8" t="s">
        <v>3</v>
      </c>
      <c r="G10" s="8">
        <v>50</v>
      </c>
      <c r="I10" s="12" t="s">
        <v>3</v>
      </c>
      <c r="J10" s="12">
        <v>50</v>
      </c>
    </row>
    <row r="11" spans="3:10" x14ac:dyDescent="0.25">
      <c r="C11" s="3" t="s">
        <v>4</v>
      </c>
      <c r="D11" s="4">
        <v>60</v>
      </c>
      <c r="F11" s="8" t="s">
        <v>4</v>
      </c>
      <c r="G11" s="8">
        <v>60</v>
      </c>
      <c r="I11" s="12" t="s">
        <v>4</v>
      </c>
      <c r="J11" s="12">
        <v>60</v>
      </c>
    </row>
    <row r="12" spans="3:10" x14ac:dyDescent="0.25">
      <c r="C12" s="5" t="s">
        <v>5</v>
      </c>
      <c r="D12" s="6">
        <v>55</v>
      </c>
      <c r="F12" s="8" t="s">
        <v>5</v>
      </c>
      <c r="G12" s="8">
        <v>55</v>
      </c>
      <c r="I12" s="12" t="s">
        <v>5</v>
      </c>
      <c r="J12" s="12">
        <v>55</v>
      </c>
    </row>
    <row r="13" spans="3:10" x14ac:dyDescent="0.25">
      <c r="C13" s="3" t="s">
        <v>6</v>
      </c>
      <c r="D13" s="4">
        <v>70</v>
      </c>
      <c r="F13" s="8" t="s">
        <v>6</v>
      </c>
      <c r="G13" s="8">
        <v>70</v>
      </c>
      <c r="I13" s="12" t="s">
        <v>6</v>
      </c>
      <c r="J13" s="12">
        <v>70</v>
      </c>
    </row>
    <row r="14" spans="3:10" x14ac:dyDescent="0.25">
      <c r="C14" s="10" t="s">
        <v>7</v>
      </c>
      <c r="D14" s="11">
        <v>58.75</v>
      </c>
      <c r="F14" s="9" t="s">
        <v>8</v>
      </c>
      <c r="G14" s="9">
        <f>MEDIAN(G10:G13)</f>
        <v>57.5</v>
      </c>
      <c r="I14" s="9" t="s">
        <v>9</v>
      </c>
      <c r="J14" s="9" t="e">
        <f>MODE(J10:J13)</f>
        <v>#N/A</v>
      </c>
    </row>
    <row r="22" spans="3:10" x14ac:dyDescent="0.25">
      <c r="C22" s="123" t="s">
        <v>65</v>
      </c>
      <c r="D22" s="107"/>
      <c r="E22" s="107"/>
      <c r="F22" s="107"/>
      <c r="G22" s="107"/>
      <c r="H22" s="107"/>
      <c r="I22" s="107"/>
      <c r="J22" s="107"/>
    </row>
    <row r="23" spans="3:10" x14ac:dyDescent="0.25">
      <c r="C23" s="107"/>
      <c r="D23" s="107"/>
      <c r="E23" s="107"/>
      <c r="F23" s="107"/>
      <c r="G23" s="107"/>
      <c r="H23" s="107"/>
      <c r="I23" s="107"/>
      <c r="J23" s="107"/>
    </row>
    <row r="24" spans="3:10" ht="14.4" customHeight="1" x14ac:dyDescent="0.25">
      <c r="C24" s="107"/>
      <c r="D24" s="107"/>
      <c r="E24" s="107"/>
      <c r="F24" s="107"/>
      <c r="G24" s="107"/>
      <c r="H24" s="107"/>
      <c r="I24" s="107"/>
      <c r="J24" s="107"/>
    </row>
    <row r="25" spans="3:10" ht="15" customHeight="1" x14ac:dyDescent="0.25">
      <c r="C25" s="107"/>
      <c r="D25" s="107"/>
      <c r="E25" s="107"/>
      <c r="F25" s="107"/>
      <c r="G25" s="107"/>
      <c r="H25" s="107"/>
      <c r="I25" s="107"/>
      <c r="J25" s="107"/>
    </row>
    <row r="27" spans="3:10" ht="14.4" thickBot="1" x14ac:dyDescent="0.3">
      <c r="C27" s="13" t="s">
        <v>10</v>
      </c>
      <c r="D27" s="14" t="s">
        <v>11</v>
      </c>
      <c r="F27" s="26" t="s">
        <v>10</v>
      </c>
      <c r="G27" s="25" t="s">
        <v>11</v>
      </c>
      <c r="I27" s="13" t="s">
        <v>12</v>
      </c>
      <c r="J27" s="24" t="s">
        <v>11</v>
      </c>
    </row>
    <row r="28" spans="3:10" ht="14.4" thickTop="1" x14ac:dyDescent="0.25">
      <c r="C28" s="15">
        <v>1</v>
      </c>
      <c r="D28" s="15">
        <v>15</v>
      </c>
      <c r="F28" s="18">
        <v>1</v>
      </c>
      <c r="G28" s="18">
        <v>15</v>
      </c>
      <c r="I28" s="19">
        <v>1</v>
      </c>
      <c r="J28" s="19">
        <v>15</v>
      </c>
    </row>
    <row r="29" spans="3:10" x14ac:dyDescent="0.25">
      <c r="C29" s="16">
        <v>2</v>
      </c>
      <c r="D29" s="16">
        <v>18</v>
      </c>
      <c r="F29" s="17">
        <v>2</v>
      </c>
      <c r="G29" s="17">
        <v>18</v>
      </c>
      <c r="I29" s="21">
        <v>2</v>
      </c>
      <c r="J29" s="21">
        <v>18</v>
      </c>
    </row>
    <row r="30" spans="3:10" x14ac:dyDescent="0.25">
      <c r="C30" s="15">
        <v>3</v>
      </c>
      <c r="D30" s="15">
        <v>20</v>
      </c>
      <c r="F30" s="18">
        <v>3</v>
      </c>
      <c r="G30" s="18">
        <v>20</v>
      </c>
      <c r="I30" s="19">
        <v>3</v>
      </c>
      <c r="J30" s="19">
        <v>20</v>
      </c>
    </row>
    <row r="31" spans="3:10" x14ac:dyDescent="0.25">
      <c r="C31" s="16">
        <v>4</v>
      </c>
      <c r="D31" s="16">
        <v>25</v>
      </c>
      <c r="F31" s="17">
        <v>4</v>
      </c>
      <c r="G31" s="17">
        <v>25</v>
      </c>
      <c r="I31" s="21">
        <v>4</v>
      </c>
      <c r="J31" s="21">
        <v>25</v>
      </c>
    </row>
    <row r="32" spans="3:10" x14ac:dyDescent="0.25">
      <c r="C32" s="15">
        <v>5</v>
      </c>
      <c r="D32" s="15">
        <v>15</v>
      </c>
      <c r="F32" s="18">
        <v>5</v>
      </c>
      <c r="G32" s="18">
        <v>15</v>
      </c>
      <c r="I32" s="19">
        <v>5</v>
      </c>
      <c r="J32" s="19">
        <v>15</v>
      </c>
    </row>
    <row r="33" spans="3:10" x14ac:dyDescent="0.25">
      <c r="C33" s="16">
        <v>6</v>
      </c>
      <c r="D33" s="16">
        <v>10</v>
      </c>
      <c r="F33" s="17">
        <v>6</v>
      </c>
      <c r="G33" s="17">
        <v>10</v>
      </c>
      <c r="I33" s="21">
        <v>6</v>
      </c>
      <c r="J33" s="21">
        <v>10</v>
      </c>
    </row>
    <row r="34" spans="3:10" x14ac:dyDescent="0.25">
      <c r="C34" s="15">
        <v>7</v>
      </c>
      <c r="D34" s="15">
        <v>30</v>
      </c>
      <c r="F34" s="18">
        <v>7</v>
      </c>
      <c r="G34" s="18">
        <v>30</v>
      </c>
      <c r="I34" s="19">
        <v>7</v>
      </c>
      <c r="J34" s="19">
        <v>30</v>
      </c>
    </row>
    <row r="35" spans="3:10" x14ac:dyDescent="0.25">
      <c r="C35" s="16">
        <v>8</v>
      </c>
      <c r="D35" s="16">
        <v>20</v>
      </c>
      <c r="F35" s="17">
        <v>8</v>
      </c>
      <c r="G35" s="17">
        <v>20</v>
      </c>
      <c r="I35" s="21">
        <v>8</v>
      </c>
      <c r="J35" s="21">
        <v>20</v>
      </c>
    </row>
    <row r="36" spans="3:10" x14ac:dyDescent="0.25">
      <c r="C36" s="15">
        <v>9</v>
      </c>
      <c r="D36" s="15">
        <v>15</v>
      </c>
      <c r="F36" s="18">
        <v>9</v>
      </c>
      <c r="G36" s="18">
        <v>15</v>
      </c>
      <c r="I36" s="19">
        <v>9</v>
      </c>
      <c r="J36" s="19">
        <v>15</v>
      </c>
    </row>
    <row r="37" spans="3:10" x14ac:dyDescent="0.25">
      <c r="C37" s="16">
        <v>10</v>
      </c>
      <c r="D37" s="16">
        <v>10</v>
      </c>
      <c r="F37" s="17">
        <v>10</v>
      </c>
      <c r="G37" s="17">
        <v>10</v>
      </c>
      <c r="I37" s="21">
        <v>10</v>
      </c>
      <c r="J37" s="21">
        <v>10</v>
      </c>
    </row>
    <row r="38" spans="3:10" x14ac:dyDescent="0.25">
      <c r="C38" s="15">
        <v>11</v>
      </c>
      <c r="D38" s="15">
        <v>10</v>
      </c>
      <c r="F38" s="18">
        <v>11</v>
      </c>
      <c r="G38" s="18">
        <v>10</v>
      </c>
      <c r="I38" s="19">
        <v>11</v>
      </c>
      <c r="J38" s="19">
        <v>10</v>
      </c>
    </row>
    <row r="39" spans="3:10" x14ac:dyDescent="0.25">
      <c r="C39" s="16">
        <v>12</v>
      </c>
      <c r="D39" s="16">
        <v>25</v>
      </c>
      <c r="F39" s="17">
        <v>12</v>
      </c>
      <c r="G39" s="17">
        <v>25</v>
      </c>
      <c r="I39" s="21">
        <v>12</v>
      </c>
      <c r="J39" s="21">
        <v>25</v>
      </c>
    </row>
    <row r="40" spans="3:10" x14ac:dyDescent="0.25">
      <c r="C40" s="15">
        <v>13</v>
      </c>
      <c r="D40" s="15">
        <v>15</v>
      </c>
      <c r="F40" s="18">
        <v>13</v>
      </c>
      <c r="G40" s="18">
        <v>15</v>
      </c>
      <c r="I40" s="19">
        <v>13</v>
      </c>
      <c r="J40" s="19">
        <v>15</v>
      </c>
    </row>
    <row r="41" spans="3:10" x14ac:dyDescent="0.25">
      <c r="C41" s="16">
        <v>14</v>
      </c>
      <c r="D41" s="16">
        <v>20</v>
      </c>
      <c r="F41" s="17">
        <v>14</v>
      </c>
      <c r="G41" s="17">
        <v>20</v>
      </c>
      <c r="I41" s="21">
        <v>14</v>
      </c>
      <c r="J41" s="21">
        <v>20</v>
      </c>
    </row>
    <row r="42" spans="3:10" x14ac:dyDescent="0.25">
      <c r="C42" s="15">
        <v>15</v>
      </c>
      <c r="D42" s="15">
        <v>20</v>
      </c>
      <c r="F42" s="18">
        <v>15</v>
      </c>
      <c r="G42" s="18">
        <v>20</v>
      </c>
      <c r="I42" s="19">
        <v>15</v>
      </c>
      <c r="J42" s="19">
        <v>20</v>
      </c>
    </row>
    <row r="43" spans="3:10" x14ac:dyDescent="0.25">
      <c r="C43" s="16">
        <v>16</v>
      </c>
      <c r="D43" s="16">
        <v>15</v>
      </c>
      <c r="F43" s="17">
        <v>16</v>
      </c>
      <c r="G43" s="17">
        <v>15</v>
      </c>
      <c r="I43" s="21">
        <v>16</v>
      </c>
      <c r="J43" s="21">
        <v>15</v>
      </c>
    </row>
    <row r="44" spans="3:10" x14ac:dyDescent="0.25">
      <c r="C44" s="15">
        <v>17</v>
      </c>
      <c r="D44" s="15">
        <v>10</v>
      </c>
      <c r="F44" s="18">
        <v>17</v>
      </c>
      <c r="G44" s="18">
        <v>10</v>
      </c>
      <c r="I44" s="19">
        <v>17</v>
      </c>
      <c r="J44" s="19">
        <v>10</v>
      </c>
    </row>
    <row r="45" spans="3:10" x14ac:dyDescent="0.25">
      <c r="C45" s="16">
        <v>18</v>
      </c>
      <c r="D45" s="16">
        <v>10</v>
      </c>
      <c r="F45" s="17">
        <v>18</v>
      </c>
      <c r="G45" s="17">
        <v>10</v>
      </c>
      <c r="I45" s="21">
        <v>18</v>
      </c>
      <c r="J45" s="21">
        <v>10</v>
      </c>
    </row>
    <row r="46" spans="3:10" x14ac:dyDescent="0.25">
      <c r="C46" s="15">
        <v>19</v>
      </c>
      <c r="D46" s="15">
        <v>20</v>
      </c>
      <c r="F46" s="18">
        <v>19</v>
      </c>
      <c r="G46" s="18">
        <v>20</v>
      </c>
      <c r="I46" s="19">
        <v>19</v>
      </c>
      <c r="J46" s="19">
        <v>20</v>
      </c>
    </row>
    <row r="47" spans="3:10" x14ac:dyDescent="0.25">
      <c r="C47" s="16">
        <v>20</v>
      </c>
      <c r="D47" s="16">
        <v>25</v>
      </c>
      <c r="F47" s="17">
        <v>20</v>
      </c>
      <c r="G47" s="17">
        <v>25</v>
      </c>
      <c r="I47" s="21">
        <v>20</v>
      </c>
      <c r="J47" s="21">
        <v>25</v>
      </c>
    </row>
    <row r="48" spans="3:10" x14ac:dyDescent="0.25">
      <c r="C48" s="20" t="s">
        <v>7</v>
      </c>
      <c r="D48" s="20">
        <f>AVERAGE(D28:D47)</f>
        <v>17.399999999999999</v>
      </c>
      <c r="F48" s="22" t="s">
        <v>8</v>
      </c>
      <c r="G48" s="22">
        <f>MEDIAN(G28:G47)</f>
        <v>16.5</v>
      </c>
      <c r="I48" s="23" t="s">
        <v>9</v>
      </c>
      <c r="J48" s="23">
        <f>MODE(J28:J47)</f>
        <v>15</v>
      </c>
    </row>
    <row r="53" spans="2:9" x14ac:dyDescent="0.25">
      <c r="B53" s="122" t="s">
        <v>70</v>
      </c>
      <c r="C53" s="107"/>
      <c r="D53" s="107"/>
      <c r="E53" s="107"/>
      <c r="F53" s="107"/>
      <c r="G53" s="107"/>
      <c r="H53" s="107"/>
      <c r="I53" s="107"/>
    </row>
    <row r="54" spans="2:9" x14ac:dyDescent="0.25">
      <c r="B54" s="107"/>
      <c r="C54" s="107"/>
      <c r="D54" s="107"/>
      <c r="E54" s="107"/>
      <c r="F54" s="107"/>
      <c r="G54" s="107"/>
      <c r="H54" s="107"/>
      <c r="I54" s="107"/>
    </row>
    <row r="55" spans="2:9" x14ac:dyDescent="0.25">
      <c r="B55" s="107"/>
      <c r="C55" s="107"/>
      <c r="D55" s="107"/>
      <c r="E55" s="107"/>
      <c r="F55" s="107"/>
      <c r="G55" s="107"/>
      <c r="H55" s="107"/>
      <c r="I55" s="107"/>
    </row>
    <row r="57" spans="2:9" x14ac:dyDescent="0.25">
      <c r="B57" t="s">
        <v>10</v>
      </c>
      <c r="C57" s="27" t="s">
        <v>13</v>
      </c>
      <c r="E57" s="29" t="s">
        <v>10</v>
      </c>
      <c r="F57" s="30" t="s">
        <v>13</v>
      </c>
      <c r="H57" s="28" t="s">
        <v>10</v>
      </c>
      <c r="I57" s="28" t="s">
        <v>13</v>
      </c>
    </row>
    <row r="58" spans="2:9" x14ac:dyDescent="0.25">
      <c r="B58" s="31">
        <v>1</v>
      </c>
      <c r="C58" s="31">
        <v>3</v>
      </c>
      <c r="E58" s="32">
        <v>1</v>
      </c>
      <c r="F58" s="32">
        <v>3</v>
      </c>
      <c r="H58" s="33">
        <v>1</v>
      </c>
      <c r="I58" s="33">
        <v>3</v>
      </c>
    </row>
    <row r="59" spans="2:9" x14ac:dyDescent="0.25">
      <c r="B59" s="36">
        <v>2</v>
      </c>
      <c r="C59" s="36">
        <v>2</v>
      </c>
      <c r="E59" s="35">
        <v>2</v>
      </c>
      <c r="F59" s="35">
        <v>2</v>
      </c>
      <c r="H59" s="34">
        <v>2</v>
      </c>
      <c r="I59" s="34">
        <v>2</v>
      </c>
    </row>
    <row r="60" spans="2:9" x14ac:dyDescent="0.25">
      <c r="B60" s="31">
        <v>3</v>
      </c>
      <c r="C60" s="31">
        <v>5</v>
      </c>
      <c r="E60" s="32">
        <v>3</v>
      </c>
      <c r="F60" s="32">
        <v>5</v>
      </c>
      <c r="H60" s="33">
        <v>3</v>
      </c>
      <c r="I60" s="33">
        <v>5</v>
      </c>
    </row>
    <row r="61" spans="2:9" x14ac:dyDescent="0.25">
      <c r="B61" s="37">
        <v>4</v>
      </c>
      <c r="C61" s="37">
        <v>4</v>
      </c>
      <c r="E61" s="35">
        <v>4</v>
      </c>
      <c r="F61" s="35">
        <v>4</v>
      </c>
      <c r="H61" s="34">
        <v>4</v>
      </c>
      <c r="I61" s="34">
        <v>4</v>
      </c>
    </row>
    <row r="62" spans="2:9" x14ac:dyDescent="0.25">
      <c r="B62" s="31">
        <v>5</v>
      </c>
      <c r="C62" s="31">
        <v>7</v>
      </c>
      <c r="E62" s="32">
        <v>5</v>
      </c>
      <c r="F62" s="32">
        <v>7</v>
      </c>
      <c r="H62" s="33">
        <v>5</v>
      </c>
      <c r="I62" s="33">
        <v>7</v>
      </c>
    </row>
    <row r="63" spans="2:9" x14ac:dyDescent="0.25">
      <c r="B63" s="37">
        <v>6</v>
      </c>
      <c r="C63" s="37">
        <v>2</v>
      </c>
      <c r="E63" s="35">
        <v>6</v>
      </c>
      <c r="F63" s="35">
        <v>2</v>
      </c>
      <c r="H63" s="34">
        <v>6</v>
      </c>
      <c r="I63" s="34">
        <v>2</v>
      </c>
    </row>
    <row r="64" spans="2:9" x14ac:dyDescent="0.25">
      <c r="B64" s="31">
        <v>7</v>
      </c>
      <c r="C64" s="31">
        <v>3</v>
      </c>
      <c r="E64" s="32">
        <v>7</v>
      </c>
      <c r="F64" s="32">
        <v>3</v>
      </c>
      <c r="H64" s="33">
        <v>7</v>
      </c>
      <c r="I64" s="33">
        <v>3</v>
      </c>
    </row>
    <row r="65" spans="2:9" x14ac:dyDescent="0.25">
      <c r="B65" s="37">
        <v>8</v>
      </c>
      <c r="C65" s="37">
        <v>3</v>
      </c>
      <c r="E65" s="35">
        <v>8</v>
      </c>
      <c r="F65" s="35">
        <v>3</v>
      </c>
      <c r="H65" s="34">
        <v>8</v>
      </c>
      <c r="I65" s="34">
        <v>3</v>
      </c>
    </row>
    <row r="66" spans="2:9" x14ac:dyDescent="0.25">
      <c r="B66" s="31">
        <v>9</v>
      </c>
      <c r="C66" s="31">
        <v>1</v>
      </c>
      <c r="E66" s="32">
        <v>9</v>
      </c>
      <c r="F66" s="32">
        <v>1</v>
      </c>
      <c r="H66" s="33">
        <v>9</v>
      </c>
      <c r="I66" s="33">
        <v>1</v>
      </c>
    </row>
    <row r="67" spans="2:9" x14ac:dyDescent="0.25">
      <c r="B67" s="37">
        <v>10</v>
      </c>
      <c r="C67" s="37">
        <v>6</v>
      </c>
      <c r="E67" s="35">
        <v>10</v>
      </c>
      <c r="F67" s="35">
        <v>6</v>
      </c>
      <c r="H67" s="34">
        <v>10</v>
      </c>
      <c r="I67" s="34">
        <v>6</v>
      </c>
    </row>
    <row r="68" spans="2:9" x14ac:dyDescent="0.25">
      <c r="B68" s="31">
        <v>11</v>
      </c>
      <c r="C68" s="31">
        <v>4</v>
      </c>
      <c r="E68" s="32">
        <v>11</v>
      </c>
      <c r="F68" s="32">
        <v>4</v>
      </c>
      <c r="H68" s="33">
        <v>11</v>
      </c>
      <c r="I68" s="33">
        <v>4</v>
      </c>
    </row>
    <row r="69" spans="2:9" x14ac:dyDescent="0.25">
      <c r="B69" s="37">
        <v>12</v>
      </c>
      <c r="C69" s="37">
        <v>2</v>
      </c>
      <c r="E69" s="35">
        <v>12</v>
      </c>
      <c r="F69" s="35">
        <v>2</v>
      </c>
      <c r="H69" s="34">
        <v>12</v>
      </c>
      <c r="I69" s="34">
        <v>2</v>
      </c>
    </row>
    <row r="70" spans="2:9" x14ac:dyDescent="0.25">
      <c r="B70" s="31">
        <v>13</v>
      </c>
      <c r="C70" s="31">
        <v>3</v>
      </c>
      <c r="E70" s="32">
        <v>13</v>
      </c>
      <c r="F70" s="32">
        <v>3</v>
      </c>
      <c r="H70" s="33">
        <v>13</v>
      </c>
      <c r="I70" s="33">
        <v>3</v>
      </c>
    </row>
    <row r="71" spans="2:9" x14ac:dyDescent="0.25">
      <c r="B71" s="37">
        <v>14</v>
      </c>
      <c r="C71" s="37">
        <v>5</v>
      </c>
      <c r="E71" s="35">
        <v>14</v>
      </c>
      <c r="F71" s="35">
        <v>5</v>
      </c>
      <c r="H71" s="34">
        <v>14</v>
      </c>
      <c r="I71" s="34">
        <v>5</v>
      </c>
    </row>
    <row r="72" spans="2:9" x14ac:dyDescent="0.25">
      <c r="B72" s="31">
        <v>15</v>
      </c>
      <c r="C72" s="31">
        <v>2</v>
      </c>
      <c r="E72" s="32">
        <v>15</v>
      </c>
      <c r="F72" s="32">
        <v>2</v>
      </c>
      <c r="H72" s="33">
        <v>15</v>
      </c>
      <c r="I72" s="33">
        <v>2</v>
      </c>
    </row>
    <row r="73" spans="2:9" x14ac:dyDescent="0.25">
      <c r="B73" s="37">
        <v>16</v>
      </c>
      <c r="C73" s="37">
        <v>4</v>
      </c>
      <c r="E73" s="35">
        <v>16</v>
      </c>
      <c r="F73" s="35">
        <v>4</v>
      </c>
      <c r="H73" s="34">
        <v>16</v>
      </c>
      <c r="I73" s="34">
        <v>4</v>
      </c>
    </row>
    <row r="74" spans="2:9" x14ac:dyDescent="0.25">
      <c r="B74" s="31">
        <v>17</v>
      </c>
      <c r="C74" s="31">
        <v>2</v>
      </c>
      <c r="E74" s="32">
        <v>17</v>
      </c>
      <c r="F74" s="32">
        <v>2</v>
      </c>
      <c r="H74" s="33">
        <v>17</v>
      </c>
      <c r="I74" s="33">
        <v>2</v>
      </c>
    </row>
    <row r="75" spans="2:9" x14ac:dyDescent="0.25">
      <c r="B75" s="37">
        <v>18</v>
      </c>
      <c r="C75" s="37">
        <v>1</v>
      </c>
      <c r="E75" s="35">
        <v>18</v>
      </c>
      <c r="F75" s="35">
        <v>1</v>
      </c>
      <c r="H75" s="34">
        <v>18</v>
      </c>
      <c r="I75" s="34">
        <v>1</v>
      </c>
    </row>
    <row r="76" spans="2:9" x14ac:dyDescent="0.25">
      <c r="B76" s="31">
        <v>19</v>
      </c>
      <c r="C76" s="31">
        <v>3</v>
      </c>
      <c r="E76" s="32">
        <v>19</v>
      </c>
      <c r="F76" s="32">
        <v>3</v>
      </c>
      <c r="H76" s="33">
        <v>19</v>
      </c>
      <c r="I76" s="33">
        <v>3</v>
      </c>
    </row>
    <row r="77" spans="2:9" x14ac:dyDescent="0.25">
      <c r="B77" s="37">
        <v>20</v>
      </c>
      <c r="C77" s="37">
        <v>5</v>
      </c>
      <c r="E77" s="35">
        <v>20</v>
      </c>
      <c r="F77" s="35">
        <v>5</v>
      </c>
      <c r="H77" s="34">
        <v>20</v>
      </c>
      <c r="I77" s="34">
        <v>5</v>
      </c>
    </row>
    <row r="78" spans="2:9" ht="19.8" thickBot="1" x14ac:dyDescent="0.4">
      <c r="B78" s="38" t="s">
        <v>7</v>
      </c>
      <c r="C78" s="38">
        <f>AVERAGE(C58:C77)</f>
        <v>3.35</v>
      </c>
      <c r="E78" t="s">
        <v>8</v>
      </c>
      <c r="F78">
        <f>MEDIAN(F58:F77)</f>
        <v>3</v>
      </c>
      <c r="H78" t="s">
        <v>9</v>
      </c>
      <c r="I78">
        <f>MODE(I58:I77)</f>
        <v>3</v>
      </c>
    </row>
    <row r="79" spans="2:9" ht="14.4" thickTop="1" x14ac:dyDescent="0.25"/>
    <row r="84" spans="2:9" x14ac:dyDescent="0.25">
      <c r="B84" s="133" t="s">
        <v>90</v>
      </c>
      <c r="C84" s="133"/>
      <c r="D84" s="133"/>
      <c r="E84" s="133"/>
      <c r="F84" s="133"/>
      <c r="G84" s="133"/>
      <c r="H84" s="133"/>
      <c r="I84" s="133"/>
    </row>
    <row r="85" spans="2:9" x14ac:dyDescent="0.25">
      <c r="B85" s="133"/>
      <c r="C85" s="133"/>
      <c r="D85" s="133"/>
      <c r="E85" s="133"/>
      <c r="F85" s="133"/>
      <c r="G85" s="133"/>
      <c r="H85" s="133"/>
      <c r="I85" s="133"/>
    </row>
    <row r="86" spans="2:9" x14ac:dyDescent="0.25">
      <c r="B86" s="133"/>
      <c r="C86" s="133"/>
      <c r="D86" s="133"/>
      <c r="E86" s="133"/>
      <c r="F86" s="133"/>
      <c r="G86" s="133"/>
      <c r="H86" s="133"/>
      <c r="I86" s="133"/>
    </row>
    <row r="94" spans="2:9" x14ac:dyDescent="0.25">
      <c r="B94" s="123" t="s">
        <v>106</v>
      </c>
      <c r="C94" s="107"/>
      <c r="D94" s="107"/>
      <c r="E94" s="107"/>
      <c r="F94" s="107"/>
      <c r="G94" s="107"/>
      <c r="H94" s="107"/>
      <c r="I94" s="107"/>
    </row>
    <row r="95" spans="2:9" x14ac:dyDescent="0.25">
      <c r="B95" s="107"/>
      <c r="C95" s="107"/>
      <c r="D95" s="107"/>
      <c r="E95" s="107"/>
      <c r="F95" s="107"/>
      <c r="G95" s="107"/>
      <c r="H95" s="107"/>
      <c r="I95" s="107"/>
    </row>
    <row r="96" spans="2:9" x14ac:dyDescent="0.25">
      <c r="B96" s="107"/>
      <c r="C96" s="107"/>
      <c r="D96" s="107"/>
      <c r="E96" s="107"/>
      <c r="F96" s="107"/>
      <c r="G96" s="107"/>
      <c r="H96" s="107"/>
      <c r="I96" s="107"/>
    </row>
    <row r="97" spans="2:9" x14ac:dyDescent="0.25">
      <c r="B97" s="107"/>
      <c r="C97" s="107"/>
      <c r="D97" s="107"/>
      <c r="E97" s="107"/>
      <c r="F97" s="107"/>
      <c r="G97" s="107"/>
      <c r="H97" s="107"/>
      <c r="I97" s="107"/>
    </row>
    <row r="99" spans="2:9" x14ac:dyDescent="0.25">
      <c r="B99" s="48" t="s">
        <v>14</v>
      </c>
      <c r="C99" s="48" t="s">
        <v>18</v>
      </c>
      <c r="E99" s="40" t="s">
        <v>14</v>
      </c>
      <c r="F99" s="40" t="s">
        <v>15</v>
      </c>
      <c r="H99" s="41" t="s">
        <v>14</v>
      </c>
      <c r="I99" s="41" t="s">
        <v>15</v>
      </c>
    </row>
    <row r="100" spans="2:9" x14ac:dyDescent="0.25">
      <c r="B100" s="47"/>
      <c r="C100" s="47"/>
      <c r="E100" s="43">
        <v>1</v>
      </c>
      <c r="F100" s="43">
        <v>120</v>
      </c>
      <c r="H100" s="44">
        <v>1</v>
      </c>
      <c r="I100" s="44">
        <v>120</v>
      </c>
    </row>
    <row r="101" spans="2:9" x14ac:dyDescent="0.25">
      <c r="B101" s="42">
        <v>1</v>
      </c>
      <c r="C101" s="42">
        <v>120</v>
      </c>
      <c r="E101" s="43">
        <v>2</v>
      </c>
      <c r="F101" s="43">
        <v>110</v>
      </c>
      <c r="H101" s="44">
        <v>2</v>
      </c>
      <c r="I101" s="44">
        <v>110</v>
      </c>
    </row>
    <row r="102" spans="2:9" x14ac:dyDescent="0.25">
      <c r="B102" s="42">
        <v>2</v>
      </c>
      <c r="C102" s="42">
        <v>110</v>
      </c>
      <c r="E102" s="43">
        <v>3</v>
      </c>
      <c r="F102" s="43">
        <v>130</v>
      </c>
      <c r="H102" s="44">
        <v>3</v>
      </c>
      <c r="I102" s="44">
        <v>130</v>
      </c>
    </row>
    <row r="103" spans="2:9" x14ac:dyDescent="0.25">
      <c r="B103" s="42">
        <v>3</v>
      </c>
      <c r="C103" s="42">
        <v>130</v>
      </c>
      <c r="E103" s="43">
        <v>4</v>
      </c>
      <c r="F103" s="43">
        <v>115</v>
      </c>
      <c r="H103" s="44">
        <v>4</v>
      </c>
      <c r="I103" s="44">
        <v>115</v>
      </c>
    </row>
    <row r="104" spans="2:9" x14ac:dyDescent="0.25">
      <c r="B104" s="42">
        <v>4</v>
      </c>
      <c r="C104" s="42">
        <v>115</v>
      </c>
      <c r="E104" s="43">
        <v>5</v>
      </c>
      <c r="F104" s="43">
        <v>125</v>
      </c>
      <c r="H104" s="44">
        <v>5</v>
      </c>
      <c r="I104" s="44">
        <v>125</v>
      </c>
    </row>
    <row r="105" spans="2:9" x14ac:dyDescent="0.25">
      <c r="B105" s="42">
        <v>5</v>
      </c>
      <c r="C105" s="42">
        <v>125</v>
      </c>
      <c r="E105" s="43">
        <v>6</v>
      </c>
      <c r="F105" s="43">
        <v>105</v>
      </c>
      <c r="H105" s="44">
        <v>6</v>
      </c>
      <c r="I105" s="44">
        <v>105</v>
      </c>
    </row>
    <row r="106" spans="2:9" x14ac:dyDescent="0.25">
      <c r="B106" s="42">
        <v>6</v>
      </c>
      <c r="C106" s="42">
        <v>105</v>
      </c>
      <c r="E106" s="43">
        <v>7</v>
      </c>
      <c r="F106" s="43">
        <v>135</v>
      </c>
      <c r="H106" s="44">
        <v>7</v>
      </c>
      <c r="I106" s="44">
        <v>135</v>
      </c>
    </row>
    <row r="107" spans="2:9" x14ac:dyDescent="0.25">
      <c r="B107" s="42">
        <v>7</v>
      </c>
      <c r="C107" s="42">
        <v>135</v>
      </c>
      <c r="E107" s="43">
        <v>8</v>
      </c>
      <c r="F107" s="43">
        <v>115</v>
      </c>
      <c r="H107" s="44">
        <v>8</v>
      </c>
      <c r="I107" s="44">
        <v>115</v>
      </c>
    </row>
    <row r="108" spans="2:9" x14ac:dyDescent="0.25">
      <c r="B108" s="42">
        <v>8</v>
      </c>
      <c r="C108" s="42">
        <v>115</v>
      </c>
      <c r="E108" s="43">
        <v>9</v>
      </c>
      <c r="F108" s="43">
        <v>125</v>
      </c>
      <c r="H108" s="44">
        <v>9</v>
      </c>
      <c r="I108" s="44">
        <v>125</v>
      </c>
    </row>
    <row r="109" spans="2:9" x14ac:dyDescent="0.25">
      <c r="B109" s="42">
        <v>9</v>
      </c>
      <c r="C109" s="42">
        <v>125</v>
      </c>
      <c r="E109" s="43">
        <v>10</v>
      </c>
      <c r="F109" s="43">
        <v>140</v>
      </c>
      <c r="H109" s="44">
        <v>10</v>
      </c>
      <c r="I109" s="44">
        <v>140</v>
      </c>
    </row>
    <row r="110" spans="2:9" x14ac:dyDescent="0.25">
      <c r="B110" s="42">
        <v>10</v>
      </c>
      <c r="C110" s="42">
        <v>140</v>
      </c>
      <c r="E110" t="s">
        <v>17</v>
      </c>
      <c r="F110">
        <f>_xlfn.VAR.P(F100:F109)</f>
        <v>111</v>
      </c>
      <c r="H110" s="65" t="s">
        <v>71</v>
      </c>
      <c r="I110">
        <f>_xlfn.STDEV.S(I100:I109)</f>
        <v>11.105554165971787</v>
      </c>
    </row>
    <row r="111" spans="2:9" x14ac:dyDescent="0.25">
      <c r="B111" s="50" t="s">
        <v>16</v>
      </c>
      <c r="C111" s="49">
        <v>35</v>
      </c>
    </row>
    <row r="126" spans="2:9" ht="13.8" customHeight="1" x14ac:dyDescent="0.25">
      <c r="B126" s="123" t="s">
        <v>107</v>
      </c>
      <c r="C126" s="123"/>
      <c r="D126" s="123"/>
      <c r="E126" s="123"/>
      <c r="F126" s="123"/>
      <c r="G126" s="123"/>
      <c r="H126" s="123"/>
      <c r="I126" s="123"/>
    </row>
    <row r="127" spans="2:9" x14ac:dyDescent="0.25">
      <c r="B127" s="123"/>
      <c r="C127" s="123"/>
      <c r="D127" s="123"/>
      <c r="E127" s="123"/>
      <c r="F127" s="123"/>
      <c r="G127" s="123"/>
      <c r="H127" s="123"/>
      <c r="I127" s="123"/>
    </row>
    <row r="128" spans="2:9" x14ac:dyDescent="0.25">
      <c r="B128" s="123"/>
      <c r="C128" s="123"/>
      <c r="D128" s="123"/>
      <c r="E128" s="123"/>
      <c r="F128" s="123"/>
      <c r="G128" s="123"/>
      <c r="H128" s="123"/>
      <c r="I128" s="123"/>
    </row>
    <row r="129" spans="2:15" x14ac:dyDescent="0.25">
      <c r="B129" s="123"/>
      <c r="C129" s="123"/>
      <c r="D129" s="123"/>
      <c r="E129" s="123"/>
      <c r="F129" s="123"/>
      <c r="G129" s="123"/>
      <c r="H129" s="123"/>
      <c r="I129" s="123"/>
    </row>
    <row r="131" spans="2:15" x14ac:dyDescent="0.25">
      <c r="B131" t="s">
        <v>14</v>
      </c>
      <c r="C131" t="s">
        <v>18</v>
      </c>
    </row>
    <row r="132" spans="2:15" x14ac:dyDescent="0.25">
      <c r="B132" s="77">
        <v>1</v>
      </c>
      <c r="C132" s="78">
        <v>500</v>
      </c>
      <c r="D132">
        <v>16</v>
      </c>
      <c r="E132" s="45">
        <v>400</v>
      </c>
      <c r="G132" s="81">
        <v>1</v>
      </c>
      <c r="H132" s="82">
        <v>500</v>
      </c>
      <c r="I132">
        <v>16</v>
      </c>
      <c r="J132" s="45">
        <v>400</v>
      </c>
      <c r="L132" s="85">
        <v>1</v>
      </c>
      <c r="M132" s="86">
        <v>500</v>
      </c>
      <c r="N132">
        <v>16</v>
      </c>
      <c r="O132" s="45">
        <v>400</v>
      </c>
    </row>
    <row r="133" spans="2:15" x14ac:dyDescent="0.25">
      <c r="B133" s="79">
        <v>2</v>
      </c>
      <c r="C133" s="80">
        <v>700</v>
      </c>
      <c r="D133">
        <v>17</v>
      </c>
      <c r="E133" s="45">
        <v>650</v>
      </c>
      <c r="G133" s="83">
        <v>2</v>
      </c>
      <c r="H133" s="84">
        <v>700</v>
      </c>
      <c r="I133">
        <v>17</v>
      </c>
      <c r="J133" s="45">
        <v>650</v>
      </c>
      <c r="L133" s="87">
        <v>2</v>
      </c>
      <c r="M133" s="88">
        <v>700</v>
      </c>
      <c r="N133">
        <v>17</v>
      </c>
      <c r="O133" s="45">
        <v>650</v>
      </c>
    </row>
    <row r="134" spans="2:15" x14ac:dyDescent="0.25">
      <c r="B134" s="77">
        <v>3</v>
      </c>
      <c r="C134" s="78">
        <v>400</v>
      </c>
      <c r="D134">
        <v>18</v>
      </c>
      <c r="E134" s="45">
        <v>500</v>
      </c>
      <c r="G134" s="81">
        <v>3</v>
      </c>
      <c r="H134" s="82">
        <v>400</v>
      </c>
      <c r="I134">
        <v>18</v>
      </c>
      <c r="J134" s="45">
        <v>500</v>
      </c>
      <c r="L134" s="85">
        <v>3</v>
      </c>
      <c r="M134" s="86">
        <v>400</v>
      </c>
      <c r="N134">
        <v>18</v>
      </c>
      <c r="O134" s="45">
        <v>500</v>
      </c>
    </row>
    <row r="135" spans="2:15" x14ac:dyDescent="0.25">
      <c r="B135" s="79">
        <v>4</v>
      </c>
      <c r="C135" s="80">
        <v>600</v>
      </c>
      <c r="D135">
        <v>19</v>
      </c>
      <c r="E135" s="45">
        <v>750</v>
      </c>
      <c r="G135" s="83">
        <v>4</v>
      </c>
      <c r="H135" s="84">
        <v>600</v>
      </c>
      <c r="I135">
        <v>19</v>
      </c>
      <c r="J135" s="45">
        <v>750</v>
      </c>
      <c r="L135" s="87">
        <v>4</v>
      </c>
      <c r="M135" s="88">
        <v>600</v>
      </c>
      <c r="N135">
        <v>19</v>
      </c>
      <c r="O135" s="45">
        <v>750</v>
      </c>
    </row>
    <row r="136" spans="2:15" x14ac:dyDescent="0.25">
      <c r="B136" s="77">
        <v>5</v>
      </c>
      <c r="C136" s="78">
        <v>550</v>
      </c>
      <c r="D136">
        <v>20</v>
      </c>
      <c r="E136" s="45">
        <v>550</v>
      </c>
      <c r="G136" s="81">
        <v>5</v>
      </c>
      <c r="H136" s="82">
        <v>550</v>
      </c>
      <c r="I136">
        <v>20</v>
      </c>
      <c r="J136" s="45">
        <v>550</v>
      </c>
      <c r="L136" s="85">
        <v>5</v>
      </c>
      <c r="M136" s="86">
        <v>550</v>
      </c>
      <c r="N136">
        <v>20</v>
      </c>
      <c r="O136" s="45">
        <v>550</v>
      </c>
    </row>
    <row r="137" spans="2:15" x14ac:dyDescent="0.25">
      <c r="B137" s="79">
        <v>6</v>
      </c>
      <c r="C137" s="80">
        <v>750</v>
      </c>
      <c r="D137">
        <v>21</v>
      </c>
      <c r="E137" s="45">
        <v>700</v>
      </c>
      <c r="G137" s="83">
        <v>6</v>
      </c>
      <c r="H137" s="84">
        <v>750</v>
      </c>
      <c r="I137">
        <v>21</v>
      </c>
      <c r="J137" s="45">
        <v>700</v>
      </c>
      <c r="L137" s="87">
        <v>6</v>
      </c>
      <c r="M137" s="88">
        <v>750</v>
      </c>
      <c r="N137">
        <v>21</v>
      </c>
      <c r="O137" s="45">
        <v>700</v>
      </c>
    </row>
    <row r="138" spans="2:15" x14ac:dyDescent="0.25">
      <c r="B138" s="77">
        <v>7</v>
      </c>
      <c r="C138" s="78">
        <v>650</v>
      </c>
      <c r="D138">
        <v>22</v>
      </c>
      <c r="E138" s="45">
        <v>600</v>
      </c>
      <c r="G138" s="81">
        <v>7</v>
      </c>
      <c r="H138" s="82">
        <v>650</v>
      </c>
      <c r="I138">
        <v>22</v>
      </c>
      <c r="J138" s="45">
        <v>600</v>
      </c>
      <c r="L138" s="85">
        <v>7</v>
      </c>
      <c r="M138" s="86">
        <v>650</v>
      </c>
      <c r="N138">
        <v>22</v>
      </c>
      <c r="O138" s="45">
        <v>600</v>
      </c>
    </row>
    <row r="139" spans="2:15" x14ac:dyDescent="0.25">
      <c r="B139" s="79">
        <v>8</v>
      </c>
      <c r="C139" s="80">
        <v>500</v>
      </c>
      <c r="D139">
        <v>23</v>
      </c>
      <c r="E139" s="45">
        <v>500</v>
      </c>
      <c r="G139" s="83">
        <v>8</v>
      </c>
      <c r="H139" s="84">
        <v>500</v>
      </c>
      <c r="I139">
        <v>23</v>
      </c>
      <c r="J139" s="45">
        <v>500</v>
      </c>
      <c r="L139" s="87">
        <v>8</v>
      </c>
      <c r="M139" s="88">
        <v>500</v>
      </c>
      <c r="N139">
        <v>23</v>
      </c>
      <c r="O139" s="45">
        <v>500</v>
      </c>
    </row>
    <row r="140" spans="2:15" x14ac:dyDescent="0.25">
      <c r="B140" s="77">
        <v>9</v>
      </c>
      <c r="C140" s="78">
        <v>600</v>
      </c>
      <c r="D140">
        <v>24</v>
      </c>
      <c r="E140" s="45">
        <v>800</v>
      </c>
      <c r="G140" s="81">
        <v>9</v>
      </c>
      <c r="H140" s="82">
        <v>600</v>
      </c>
      <c r="I140">
        <v>24</v>
      </c>
      <c r="J140" s="45">
        <v>800</v>
      </c>
      <c r="L140" s="85">
        <v>9</v>
      </c>
      <c r="M140" s="86">
        <v>600</v>
      </c>
      <c r="N140">
        <v>24</v>
      </c>
      <c r="O140" s="45">
        <v>800</v>
      </c>
    </row>
    <row r="141" spans="2:15" x14ac:dyDescent="0.25">
      <c r="B141" s="79">
        <v>10</v>
      </c>
      <c r="C141" s="80">
        <v>550</v>
      </c>
      <c r="D141">
        <v>25</v>
      </c>
      <c r="E141" s="45">
        <v>550</v>
      </c>
      <c r="G141" s="83">
        <v>10</v>
      </c>
      <c r="H141" s="84">
        <v>550</v>
      </c>
      <c r="I141">
        <v>25</v>
      </c>
      <c r="J141" s="45">
        <v>550</v>
      </c>
      <c r="L141" s="87">
        <v>10</v>
      </c>
      <c r="M141" s="88">
        <v>550</v>
      </c>
      <c r="N141">
        <v>25</v>
      </c>
      <c r="O141" s="45">
        <v>550</v>
      </c>
    </row>
    <row r="142" spans="2:15" x14ac:dyDescent="0.25">
      <c r="B142" s="77">
        <v>11</v>
      </c>
      <c r="C142" s="78">
        <v>800</v>
      </c>
      <c r="D142">
        <v>26</v>
      </c>
      <c r="E142" s="45">
        <v>650</v>
      </c>
      <c r="G142" s="81">
        <v>11</v>
      </c>
      <c r="H142" s="82">
        <v>800</v>
      </c>
      <c r="I142">
        <v>26</v>
      </c>
      <c r="J142" s="45">
        <v>650</v>
      </c>
      <c r="L142" s="85">
        <v>11</v>
      </c>
      <c r="M142" s="86">
        <v>800</v>
      </c>
      <c r="N142">
        <v>26</v>
      </c>
      <c r="O142" s="45">
        <v>650</v>
      </c>
    </row>
    <row r="143" spans="2:15" x14ac:dyDescent="0.25">
      <c r="B143" s="79">
        <v>12</v>
      </c>
      <c r="C143" s="80">
        <v>450</v>
      </c>
      <c r="D143">
        <v>27</v>
      </c>
      <c r="E143" s="45">
        <v>400</v>
      </c>
      <c r="G143" s="83">
        <v>12</v>
      </c>
      <c r="H143" s="84">
        <v>450</v>
      </c>
      <c r="I143">
        <v>27</v>
      </c>
      <c r="J143" s="45">
        <v>400</v>
      </c>
      <c r="L143" s="87">
        <v>12</v>
      </c>
      <c r="M143" s="88">
        <v>450</v>
      </c>
      <c r="N143">
        <v>27</v>
      </c>
      <c r="O143" s="45">
        <v>400</v>
      </c>
    </row>
    <row r="144" spans="2:15" x14ac:dyDescent="0.25">
      <c r="B144" s="77">
        <v>13</v>
      </c>
      <c r="C144" s="78">
        <v>700</v>
      </c>
      <c r="D144">
        <v>28</v>
      </c>
      <c r="E144" s="45">
        <v>600</v>
      </c>
      <c r="G144" s="81">
        <v>13</v>
      </c>
      <c r="H144" s="82">
        <v>700</v>
      </c>
      <c r="I144">
        <v>28</v>
      </c>
      <c r="J144" s="45">
        <v>600</v>
      </c>
      <c r="L144" s="85">
        <v>13</v>
      </c>
      <c r="M144" s="86">
        <v>700</v>
      </c>
      <c r="N144">
        <v>28</v>
      </c>
      <c r="O144" s="45">
        <v>600</v>
      </c>
    </row>
    <row r="145" spans="2:15" x14ac:dyDescent="0.25">
      <c r="B145" s="79">
        <v>14</v>
      </c>
      <c r="C145" s="80">
        <v>550</v>
      </c>
      <c r="D145">
        <v>29</v>
      </c>
      <c r="E145" s="45">
        <v>750</v>
      </c>
      <c r="G145" s="83">
        <v>14</v>
      </c>
      <c r="H145" s="84">
        <v>550</v>
      </c>
      <c r="I145">
        <v>29</v>
      </c>
      <c r="J145" s="45">
        <v>750</v>
      </c>
      <c r="L145" s="87">
        <v>14</v>
      </c>
      <c r="M145" s="88">
        <v>550</v>
      </c>
      <c r="N145">
        <v>29</v>
      </c>
      <c r="O145" s="45">
        <v>750</v>
      </c>
    </row>
    <row r="146" spans="2:15" x14ac:dyDescent="0.25">
      <c r="B146" s="77">
        <v>15</v>
      </c>
      <c r="C146" s="78">
        <v>600</v>
      </c>
      <c r="D146">
        <v>30</v>
      </c>
      <c r="E146" s="45">
        <v>550</v>
      </c>
      <c r="G146" s="81">
        <v>15</v>
      </c>
      <c r="H146" s="82">
        <v>600</v>
      </c>
      <c r="I146">
        <v>30</v>
      </c>
      <c r="J146" s="45">
        <v>550</v>
      </c>
      <c r="L146" s="85">
        <v>15</v>
      </c>
      <c r="M146" s="86">
        <v>600</v>
      </c>
      <c r="N146">
        <v>30</v>
      </c>
      <c r="O146" s="45">
        <v>550</v>
      </c>
    </row>
    <row r="147" spans="2:15" x14ac:dyDescent="0.25">
      <c r="B147" s="103" t="s">
        <v>16</v>
      </c>
      <c r="C147" s="103"/>
      <c r="E147" s="45">
        <f>C150-C149</f>
        <v>400</v>
      </c>
      <c r="G147" s="103" t="s">
        <v>17</v>
      </c>
      <c r="H147" s="103"/>
      <c r="J147" s="45">
        <f>_xlfn.VAR.S(H132:H146,J132:J146)</f>
        <v>13163.793103448275</v>
      </c>
      <c r="L147" s="103" t="s">
        <v>87</v>
      </c>
      <c r="M147" s="103"/>
      <c r="O147" s="45">
        <f>_xlfn.STDEV.S(M132:M146,O132:O146)</f>
        <v>114.73357443855863</v>
      </c>
    </row>
    <row r="149" spans="2:15" x14ac:dyDescent="0.25">
      <c r="B149" t="s">
        <v>85</v>
      </c>
      <c r="C149" s="45">
        <f>MIN(C132:C146,E132:E146)</f>
        <v>400</v>
      </c>
    </row>
    <row r="150" spans="2:15" x14ac:dyDescent="0.25">
      <c r="B150" t="s">
        <v>86</v>
      </c>
      <c r="C150" s="45">
        <f>MAX(C132:C146,E132:E146)</f>
        <v>800</v>
      </c>
    </row>
    <row r="159" spans="2:15" x14ac:dyDescent="0.25">
      <c r="B159" s="123" t="s">
        <v>108</v>
      </c>
      <c r="C159" s="123"/>
      <c r="D159" s="123"/>
      <c r="E159" s="123"/>
      <c r="F159" s="123"/>
      <c r="G159" s="123"/>
      <c r="H159" s="123"/>
      <c r="I159" s="123"/>
      <c r="J159" s="123"/>
    </row>
    <row r="160" spans="2:15" x14ac:dyDescent="0.25">
      <c r="B160" s="123"/>
      <c r="C160" s="123"/>
      <c r="D160" s="123"/>
      <c r="E160" s="123"/>
      <c r="F160" s="123"/>
      <c r="G160" s="123"/>
      <c r="H160" s="123"/>
      <c r="I160" s="123"/>
      <c r="J160" s="123"/>
    </row>
    <row r="161" spans="2:10" x14ac:dyDescent="0.25">
      <c r="B161" s="123"/>
      <c r="C161" s="123"/>
      <c r="D161" s="123"/>
      <c r="E161" s="123"/>
      <c r="F161" s="123"/>
      <c r="G161" s="123"/>
      <c r="H161" s="123"/>
      <c r="I161" s="123"/>
      <c r="J161" s="123"/>
    </row>
    <row r="162" spans="2:10" x14ac:dyDescent="0.25">
      <c r="B162" s="123"/>
      <c r="C162" s="123"/>
      <c r="D162" s="123"/>
      <c r="E162" s="123"/>
      <c r="F162" s="123"/>
      <c r="G162" s="123"/>
      <c r="H162" s="123"/>
      <c r="I162" s="123"/>
      <c r="J162" s="123"/>
    </row>
    <row r="165" spans="2:10" x14ac:dyDescent="0.25">
      <c r="B165" s="107" t="s">
        <v>20</v>
      </c>
      <c r="C165" s="107"/>
      <c r="D165" s="107"/>
      <c r="E165" s="107"/>
      <c r="G165" s="107" t="s">
        <v>21</v>
      </c>
      <c r="H165" s="107"/>
      <c r="I165" s="107"/>
      <c r="J165" s="107"/>
    </row>
    <row r="166" spans="2:10" x14ac:dyDescent="0.25">
      <c r="B166" s="107"/>
      <c r="C166" s="107"/>
      <c r="D166" s="107"/>
      <c r="E166" s="107"/>
      <c r="G166" s="107"/>
      <c r="H166" s="107"/>
      <c r="I166" s="107"/>
      <c r="J166" s="107"/>
    </row>
    <row r="167" spans="2:10" x14ac:dyDescent="0.25">
      <c r="C167" s="47" t="s">
        <v>10</v>
      </c>
      <c r="D167" s="47" t="s">
        <v>22</v>
      </c>
      <c r="H167" s="89" t="s">
        <v>10</v>
      </c>
      <c r="I167" s="89" t="s">
        <v>22</v>
      </c>
    </row>
    <row r="168" spans="2:10" x14ac:dyDescent="0.25">
      <c r="C168" s="47">
        <v>1</v>
      </c>
      <c r="D168" s="71">
        <v>120</v>
      </c>
      <c r="H168" s="89">
        <v>1</v>
      </c>
      <c r="I168" s="90">
        <v>120</v>
      </c>
    </row>
    <row r="169" spans="2:10" x14ac:dyDescent="0.25">
      <c r="C169" s="47">
        <v>2</v>
      </c>
      <c r="D169" s="71">
        <v>150</v>
      </c>
      <c r="H169" s="89">
        <v>2</v>
      </c>
      <c r="I169" s="90">
        <v>150</v>
      </c>
    </row>
    <row r="170" spans="2:10" x14ac:dyDescent="0.25">
      <c r="C170" s="47">
        <v>3</v>
      </c>
      <c r="D170" s="71">
        <v>110</v>
      </c>
      <c r="H170" s="89">
        <v>3</v>
      </c>
      <c r="I170" s="90">
        <v>110</v>
      </c>
    </row>
    <row r="171" spans="2:10" x14ac:dyDescent="0.25">
      <c r="C171" s="47">
        <v>4</v>
      </c>
      <c r="D171" s="71">
        <v>135</v>
      </c>
      <c r="H171" s="89">
        <v>4</v>
      </c>
      <c r="I171" s="90">
        <v>135</v>
      </c>
    </row>
    <row r="172" spans="2:10" x14ac:dyDescent="0.25">
      <c r="C172" s="47">
        <v>5</v>
      </c>
      <c r="D172" s="71">
        <v>125</v>
      </c>
      <c r="H172" s="89">
        <v>5</v>
      </c>
      <c r="I172" s="90">
        <v>125</v>
      </c>
    </row>
    <row r="173" spans="2:10" x14ac:dyDescent="0.25">
      <c r="C173" s="47">
        <v>6</v>
      </c>
      <c r="D173" s="71">
        <v>140</v>
      </c>
      <c r="H173" s="89">
        <v>6</v>
      </c>
      <c r="I173" s="90">
        <v>140</v>
      </c>
    </row>
    <row r="174" spans="2:10" x14ac:dyDescent="0.25">
      <c r="C174" s="47">
        <v>7</v>
      </c>
      <c r="D174" s="71">
        <v>130</v>
      </c>
      <c r="H174" s="89">
        <v>7</v>
      </c>
      <c r="I174" s="90">
        <v>130</v>
      </c>
    </row>
    <row r="175" spans="2:10" x14ac:dyDescent="0.25">
      <c r="C175" s="47">
        <v>8</v>
      </c>
      <c r="D175" s="71">
        <v>155</v>
      </c>
      <c r="H175" s="89">
        <v>8</v>
      </c>
      <c r="I175" s="90">
        <v>155</v>
      </c>
    </row>
    <row r="176" spans="2:10" x14ac:dyDescent="0.25">
      <c r="C176" s="47">
        <v>9</v>
      </c>
      <c r="D176" s="71">
        <v>115</v>
      </c>
      <c r="H176" s="89">
        <v>9</v>
      </c>
      <c r="I176" s="90">
        <v>115</v>
      </c>
    </row>
    <row r="177" spans="3:9" x14ac:dyDescent="0.25">
      <c r="C177" s="47">
        <v>10</v>
      </c>
      <c r="D177" s="71">
        <v>145</v>
      </c>
      <c r="H177" s="89">
        <v>10</v>
      </c>
      <c r="I177" s="90">
        <v>145</v>
      </c>
    </row>
    <row r="178" spans="3:9" x14ac:dyDescent="0.25">
      <c r="C178" s="47">
        <v>11</v>
      </c>
      <c r="D178" s="71">
        <v>135</v>
      </c>
      <c r="H178" s="89">
        <v>11</v>
      </c>
      <c r="I178" s="90">
        <v>135</v>
      </c>
    </row>
    <row r="179" spans="3:9" x14ac:dyDescent="0.25">
      <c r="C179" s="47">
        <v>12</v>
      </c>
      <c r="D179" s="71">
        <v>130</v>
      </c>
      <c r="H179" s="89">
        <v>12</v>
      </c>
      <c r="I179" s="90">
        <v>130</v>
      </c>
    </row>
    <row r="180" spans="3:9" x14ac:dyDescent="0.25">
      <c r="C180" s="72" t="s">
        <v>7</v>
      </c>
      <c r="D180" s="73">
        <f>AVERAGE(D168:D179)</f>
        <v>132.5</v>
      </c>
      <c r="H180" s="51" t="s">
        <v>16</v>
      </c>
      <c r="I180" s="52">
        <v>45</v>
      </c>
    </row>
    <row r="181" spans="3:9" x14ac:dyDescent="0.25">
      <c r="C181" s="72" t="s">
        <v>8</v>
      </c>
      <c r="D181" s="73">
        <f>MEDIAN(D168:D179)</f>
        <v>132.5</v>
      </c>
      <c r="H181" s="51" t="s">
        <v>17</v>
      </c>
      <c r="I181" s="53">
        <f>_xlfn.VAR.S(I168:I179)</f>
        <v>188.63636363636363</v>
      </c>
    </row>
    <row r="182" spans="3:9" x14ac:dyDescent="0.25">
      <c r="C182" s="72" t="s">
        <v>9</v>
      </c>
      <c r="D182" s="74">
        <f>MODE(D168:D179)</f>
        <v>135</v>
      </c>
      <c r="H182" s="51" t="s">
        <v>19</v>
      </c>
      <c r="I182" s="53">
        <f>_xlfn.STDEV.S(I168:I179)</f>
        <v>13.734495390671025</v>
      </c>
    </row>
    <row r="186" spans="3:9" x14ac:dyDescent="0.25">
      <c r="I186" s="45"/>
    </row>
    <row r="187" spans="3:9" x14ac:dyDescent="0.25">
      <c r="I187" s="45"/>
    </row>
    <row r="195" spans="2:10" x14ac:dyDescent="0.25">
      <c r="B195" s="123" t="s">
        <v>109</v>
      </c>
      <c r="C195" s="107"/>
      <c r="D195" s="107"/>
      <c r="E195" s="107"/>
      <c r="F195" s="107"/>
      <c r="G195" s="107"/>
      <c r="H195" s="107"/>
      <c r="I195" s="107"/>
    </row>
    <row r="196" spans="2:10" x14ac:dyDescent="0.25">
      <c r="B196" s="107"/>
      <c r="C196" s="107"/>
      <c r="D196" s="107"/>
      <c r="E196" s="107"/>
      <c r="F196" s="107"/>
      <c r="G196" s="107"/>
      <c r="H196" s="107"/>
      <c r="I196" s="107"/>
    </row>
    <row r="197" spans="2:10" x14ac:dyDescent="0.25">
      <c r="B197" s="107"/>
      <c r="C197" s="107"/>
      <c r="D197" s="107"/>
      <c r="E197" s="107"/>
      <c r="F197" s="107"/>
      <c r="G197" s="107"/>
      <c r="H197" s="107"/>
      <c r="I197" s="107"/>
    </row>
    <row r="198" spans="2:10" x14ac:dyDescent="0.25">
      <c r="B198" s="107"/>
      <c r="C198" s="107"/>
      <c r="D198" s="107"/>
      <c r="E198" s="107"/>
      <c r="F198" s="107"/>
      <c r="G198" s="107"/>
      <c r="H198" s="107"/>
      <c r="I198" s="107"/>
    </row>
    <row r="199" spans="2:10" x14ac:dyDescent="0.25">
      <c r="B199" s="107"/>
      <c r="C199" s="107"/>
      <c r="D199" s="107"/>
      <c r="E199" s="107"/>
      <c r="F199" s="107"/>
      <c r="G199" s="107"/>
      <c r="H199" s="107"/>
      <c r="I199" s="107"/>
    </row>
    <row r="201" spans="2:10" x14ac:dyDescent="0.25">
      <c r="B201" s="8" t="s">
        <v>10</v>
      </c>
      <c r="C201" s="54" t="s">
        <v>11</v>
      </c>
      <c r="G201" s="8" t="s">
        <v>10</v>
      </c>
      <c r="H201" s="54" t="s">
        <v>11</v>
      </c>
    </row>
    <row r="202" spans="2:10" x14ac:dyDescent="0.25">
      <c r="B202" s="95">
        <v>1</v>
      </c>
      <c r="C202" s="95">
        <v>8</v>
      </c>
      <c r="D202" s="95">
        <v>26</v>
      </c>
      <c r="E202" s="95">
        <v>8</v>
      </c>
      <c r="G202" s="97">
        <v>1</v>
      </c>
      <c r="H202" s="97">
        <v>8</v>
      </c>
      <c r="I202" s="97">
        <v>26</v>
      </c>
      <c r="J202" s="97">
        <v>8</v>
      </c>
    </row>
    <row r="203" spans="2:10" x14ac:dyDescent="0.25">
      <c r="B203" s="95">
        <v>2</v>
      </c>
      <c r="C203" s="95">
        <v>7</v>
      </c>
      <c r="D203" s="95">
        <v>27</v>
      </c>
      <c r="E203" s="95">
        <v>9</v>
      </c>
      <c r="G203" s="97">
        <v>2</v>
      </c>
      <c r="H203" s="97">
        <v>7</v>
      </c>
      <c r="I203" s="97">
        <v>27</v>
      </c>
      <c r="J203" s="97">
        <v>9</v>
      </c>
    </row>
    <row r="204" spans="2:10" x14ac:dyDescent="0.25">
      <c r="B204" s="95">
        <v>3</v>
      </c>
      <c r="C204" s="95">
        <v>9</v>
      </c>
      <c r="D204" s="95">
        <v>28</v>
      </c>
      <c r="E204" s="95">
        <v>8</v>
      </c>
      <c r="G204" s="97">
        <v>3</v>
      </c>
      <c r="H204" s="97">
        <v>9</v>
      </c>
      <c r="I204" s="97">
        <v>28</v>
      </c>
      <c r="J204" s="97">
        <v>8</v>
      </c>
    </row>
    <row r="205" spans="2:10" x14ac:dyDescent="0.25">
      <c r="B205" s="95">
        <v>4</v>
      </c>
      <c r="C205" s="95">
        <v>6</v>
      </c>
      <c r="D205" s="95">
        <v>29</v>
      </c>
      <c r="E205" s="95">
        <v>7</v>
      </c>
      <c r="G205" s="97">
        <v>4</v>
      </c>
      <c r="H205" s="97">
        <v>6</v>
      </c>
      <c r="I205" s="97">
        <v>29</v>
      </c>
      <c r="J205" s="97">
        <v>7</v>
      </c>
    </row>
    <row r="206" spans="2:10" x14ac:dyDescent="0.25">
      <c r="B206" s="95">
        <v>5</v>
      </c>
      <c r="C206" s="95">
        <v>7</v>
      </c>
      <c r="D206" s="95">
        <v>30</v>
      </c>
      <c r="E206" s="95">
        <v>6</v>
      </c>
      <c r="G206" s="97">
        <v>5</v>
      </c>
      <c r="H206" s="97">
        <v>7</v>
      </c>
      <c r="I206" s="97">
        <v>30</v>
      </c>
      <c r="J206" s="97">
        <v>6</v>
      </c>
    </row>
    <row r="207" spans="2:10" x14ac:dyDescent="0.25">
      <c r="B207" s="95">
        <v>6</v>
      </c>
      <c r="C207" s="95">
        <v>8</v>
      </c>
      <c r="D207" s="95">
        <v>31</v>
      </c>
      <c r="E207" s="95">
        <v>9</v>
      </c>
      <c r="G207" s="97">
        <v>6</v>
      </c>
      <c r="H207" s="97">
        <v>8</v>
      </c>
      <c r="I207" s="97">
        <v>31</v>
      </c>
      <c r="J207" s="97">
        <v>9</v>
      </c>
    </row>
    <row r="208" spans="2:10" x14ac:dyDescent="0.25">
      <c r="B208" s="95">
        <v>7</v>
      </c>
      <c r="C208" s="95">
        <v>9</v>
      </c>
      <c r="D208" s="95">
        <v>32</v>
      </c>
      <c r="E208" s="95">
        <v>8</v>
      </c>
      <c r="G208" s="97">
        <v>7</v>
      </c>
      <c r="H208" s="97">
        <v>9</v>
      </c>
      <c r="I208" s="97">
        <v>32</v>
      </c>
      <c r="J208" s="97">
        <v>8</v>
      </c>
    </row>
    <row r="209" spans="2:10" x14ac:dyDescent="0.25">
      <c r="B209" s="95">
        <v>8</v>
      </c>
      <c r="C209" s="95">
        <v>8</v>
      </c>
      <c r="D209" s="95">
        <v>33</v>
      </c>
      <c r="E209" s="95">
        <v>7</v>
      </c>
      <c r="G209" s="97">
        <v>8</v>
      </c>
      <c r="H209" s="97">
        <v>8</v>
      </c>
      <c r="I209" s="97">
        <v>33</v>
      </c>
      <c r="J209" s="97">
        <v>7</v>
      </c>
    </row>
    <row r="210" spans="2:10" x14ac:dyDescent="0.25">
      <c r="B210" s="95">
        <v>9</v>
      </c>
      <c r="C210" s="95">
        <v>7</v>
      </c>
      <c r="D210" s="95">
        <v>34</v>
      </c>
      <c r="E210" s="95">
        <v>6</v>
      </c>
      <c r="G210" s="97">
        <v>9</v>
      </c>
      <c r="H210" s="97">
        <v>7</v>
      </c>
      <c r="I210" s="97">
        <v>34</v>
      </c>
      <c r="J210" s="97">
        <v>6</v>
      </c>
    </row>
    <row r="211" spans="2:10" x14ac:dyDescent="0.25">
      <c r="B211" s="95">
        <v>10</v>
      </c>
      <c r="C211" s="95">
        <v>6</v>
      </c>
      <c r="D211" s="95">
        <v>35</v>
      </c>
      <c r="E211" s="95">
        <v>8</v>
      </c>
      <c r="G211" s="97">
        <v>10</v>
      </c>
      <c r="H211" s="97">
        <v>6</v>
      </c>
      <c r="I211" s="97">
        <v>35</v>
      </c>
      <c r="J211" s="97">
        <v>8</v>
      </c>
    </row>
    <row r="212" spans="2:10" x14ac:dyDescent="0.25">
      <c r="B212" s="95">
        <v>11</v>
      </c>
      <c r="C212" s="95">
        <v>8</v>
      </c>
      <c r="D212" s="95">
        <v>36</v>
      </c>
      <c r="E212" s="95">
        <v>9</v>
      </c>
      <c r="G212" s="97">
        <v>11</v>
      </c>
      <c r="H212" s="97">
        <v>8</v>
      </c>
      <c r="I212" s="97">
        <v>36</v>
      </c>
      <c r="J212" s="97">
        <v>9</v>
      </c>
    </row>
    <row r="213" spans="2:10" x14ac:dyDescent="0.25">
      <c r="B213" s="95">
        <v>12</v>
      </c>
      <c r="C213" s="95">
        <v>9</v>
      </c>
      <c r="D213" s="95">
        <v>37</v>
      </c>
      <c r="E213" s="95">
        <v>7</v>
      </c>
      <c r="G213" s="97">
        <v>12</v>
      </c>
      <c r="H213" s="97">
        <v>9</v>
      </c>
      <c r="I213" s="97">
        <v>37</v>
      </c>
      <c r="J213" s="97">
        <v>7</v>
      </c>
    </row>
    <row r="214" spans="2:10" x14ac:dyDescent="0.25">
      <c r="B214" s="95">
        <v>13</v>
      </c>
      <c r="C214" s="95">
        <v>7</v>
      </c>
      <c r="D214" s="95">
        <v>38</v>
      </c>
      <c r="E214" s="95">
        <v>8</v>
      </c>
      <c r="G214" s="97">
        <v>13</v>
      </c>
      <c r="H214" s="97">
        <v>7</v>
      </c>
      <c r="I214" s="97">
        <v>38</v>
      </c>
      <c r="J214" s="97">
        <v>8</v>
      </c>
    </row>
    <row r="215" spans="2:10" x14ac:dyDescent="0.25">
      <c r="B215" s="95">
        <v>14</v>
      </c>
      <c r="C215" s="95">
        <v>8</v>
      </c>
      <c r="D215" s="95">
        <v>39</v>
      </c>
      <c r="E215" s="95">
        <v>7</v>
      </c>
      <c r="G215" s="97">
        <v>14</v>
      </c>
      <c r="H215" s="97">
        <v>8</v>
      </c>
      <c r="I215" s="97">
        <v>39</v>
      </c>
      <c r="J215" s="97">
        <v>7</v>
      </c>
    </row>
    <row r="216" spans="2:10" x14ac:dyDescent="0.25">
      <c r="B216" s="95">
        <v>15</v>
      </c>
      <c r="C216" s="95">
        <v>7</v>
      </c>
      <c r="D216" s="95">
        <v>40</v>
      </c>
      <c r="E216" s="95">
        <v>6</v>
      </c>
      <c r="G216" s="97">
        <v>15</v>
      </c>
      <c r="H216" s="97">
        <v>7</v>
      </c>
      <c r="I216" s="97">
        <v>40</v>
      </c>
      <c r="J216" s="97">
        <v>6</v>
      </c>
    </row>
    <row r="217" spans="2:10" x14ac:dyDescent="0.25">
      <c r="B217" s="95">
        <v>16</v>
      </c>
      <c r="C217" s="95">
        <v>6</v>
      </c>
      <c r="D217" s="95">
        <v>41</v>
      </c>
      <c r="E217" s="95">
        <v>9</v>
      </c>
      <c r="G217" s="97">
        <v>16</v>
      </c>
      <c r="H217" s="97">
        <v>6</v>
      </c>
      <c r="I217" s="97">
        <v>41</v>
      </c>
      <c r="J217" s="97">
        <v>9</v>
      </c>
    </row>
    <row r="218" spans="2:10" x14ac:dyDescent="0.25">
      <c r="B218" s="95">
        <v>17</v>
      </c>
      <c r="C218" s="95">
        <v>8</v>
      </c>
      <c r="D218" s="95">
        <v>42</v>
      </c>
      <c r="E218" s="95">
        <v>8</v>
      </c>
      <c r="G218" s="97">
        <v>17</v>
      </c>
      <c r="H218" s="97">
        <v>8</v>
      </c>
      <c r="I218" s="97">
        <v>42</v>
      </c>
      <c r="J218" s="97">
        <v>8</v>
      </c>
    </row>
    <row r="219" spans="2:10" x14ac:dyDescent="0.25">
      <c r="B219" s="95">
        <v>18</v>
      </c>
      <c r="C219" s="95">
        <v>9</v>
      </c>
      <c r="D219" s="95">
        <v>43</v>
      </c>
      <c r="E219" s="95">
        <v>7</v>
      </c>
      <c r="G219" s="97">
        <v>18</v>
      </c>
      <c r="H219" s="97">
        <v>9</v>
      </c>
      <c r="I219" s="97">
        <v>43</v>
      </c>
      <c r="J219" s="97">
        <v>7</v>
      </c>
    </row>
    <row r="220" spans="2:10" x14ac:dyDescent="0.25">
      <c r="B220" s="95">
        <v>19</v>
      </c>
      <c r="C220" s="95">
        <v>6</v>
      </c>
      <c r="D220" s="95">
        <v>44</v>
      </c>
      <c r="E220" s="95">
        <v>6</v>
      </c>
      <c r="G220" s="97">
        <v>19</v>
      </c>
      <c r="H220" s="97">
        <v>6</v>
      </c>
      <c r="I220" s="97">
        <v>44</v>
      </c>
      <c r="J220" s="97">
        <v>6</v>
      </c>
    </row>
    <row r="221" spans="2:10" x14ac:dyDescent="0.25">
      <c r="B221" s="95">
        <v>20</v>
      </c>
      <c r="C221" s="95">
        <v>7</v>
      </c>
      <c r="D221" s="95">
        <v>45</v>
      </c>
      <c r="E221" s="95">
        <v>7</v>
      </c>
      <c r="G221" s="97">
        <v>20</v>
      </c>
      <c r="H221" s="97">
        <v>7</v>
      </c>
      <c r="I221" s="97">
        <v>45</v>
      </c>
      <c r="J221" s="97">
        <v>7</v>
      </c>
    </row>
    <row r="222" spans="2:10" x14ac:dyDescent="0.25">
      <c r="B222" s="95">
        <v>21</v>
      </c>
      <c r="C222" s="95">
        <v>8</v>
      </c>
      <c r="D222" s="95">
        <v>46</v>
      </c>
      <c r="E222" s="95">
        <v>8</v>
      </c>
      <c r="G222" s="97">
        <v>21</v>
      </c>
      <c r="H222" s="97">
        <v>8</v>
      </c>
      <c r="I222" s="97">
        <v>46</v>
      </c>
      <c r="J222" s="97">
        <v>8</v>
      </c>
    </row>
    <row r="223" spans="2:10" x14ac:dyDescent="0.25">
      <c r="B223" s="95">
        <v>22</v>
      </c>
      <c r="C223" s="95">
        <v>9</v>
      </c>
      <c r="D223" s="95">
        <v>47</v>
      </c>
      <c r="E223" s="95">
        <v>9</v>
      </c>
      <c r="G223" s="97">
        <v>22</v>
      </c>
      <c r="H223" s="97">
        <v>9</v>
      </c>
      <c r="I223" s="97">
        <v>47</v>
      </c>
      <c r="J223" s="97">
        <v>9</v>
      </c>
    </row>
    <row r="224" spans="2:10" x14ac:dyDescent="0.25">
      <c r="B224" s="95">
        <v>23</v>
      </c>
      <c r="C224" s="95">
        <v>7</v>
      </c>
      <c r="D224" s="95">
        <v>48</v>
      </c>
      <c r="E224" s="95">
        <v>8</v>
      </c>
      <c r="G224" s="97">
        <v>23</v>
      </c>
      <c r="H224" s="97">
        <v>7</v>
      </c>
      <c r="I224" s="97">
        <v>48</v>
      </c>
      <c r="J224" s="97">
        <v>8</v>
      </c>
    </row>
    <row r="225" spans="2:12" x14ac:dyDescent="0.25">
      <c r="B225" s="95">
        <v>24</v>
      </c>
      <c r="C225" s="95">
        <v>6</v>
      </c>
      <c r="D225" s="95">
        <v>49</v>
      </c>
      <c r="E225" s="95">
        <v>7</v>
      </c>
      <c r="G225" s="97">
        <v>24</v>
      </c>
      <c r="H225" s="97">
        <v>6</v>
      </c>
      <c r="I225" s="97">
        <v>49</v>
      </c>
      <c r="J225" s="97">
        <v>7</v>
      </c>
    </row>
    <row r="226" spans="2:12" x14ac:dyDescent="0.25">
      <c r="B226" s="95">
        <v>25</v>
      </c>
      <c r="C226" s="95">
        <v>7</v>
      </c>
      <c r="D226" s="95">
        <v>50</v>
      </c>
      <c r="E226" s="95">
        <v>6</v>
      </c>
      <c r="G226" s="97">
        <v>25</v>
      </c>
      <c r="H226" s="97">
        <v>7</v>
      </c>
      <c r="I226" s="97">
        <v>50</v>
      </c>
      <c r="J226" s="97">
        <v>6</v>
      </c>
    </row>
    <row r="227" spans="2:12" x14ac:dyDescent="0.25">
      <c r="B227" s="103" t="s">
        <v>33</v>
      </c>
      <c r="C227" s="103"/>
      <c r="E227">
        <f>AVERAGE(C202:C226,E202:E226)</f>
        <v>7.5</v>
      </c>
      <c r="G227" s="103" t="s">
        <v>89</v>
      </c>
      <c r="H227" s="103"/>
      <c r="J227">
        <f>_xlfn.STDEV.S(H202:H226,J202:J226)</f>
        <v>1.0350983390135313</v>
      </c>
    </row>
    <row r="233" spans="2:12" x14ac:dyDescent="0.25">
      <c r="B233" s="121" t="s">
        <v>110</v>
      </c>
      <c r="C233" s="107"/>
      <c r="D233" s="107"/>
      <c r="E233" s="107"/>
      <c r="F233" s="107"/>
      <c r="G233" s="107"/>
      <c r="H233" s="107"/>
      <c r="I233" s="107"/>
      <c r="J233" s="107"/>
      <c r="K233" s="107"/>
      <c r="L233" s="107"/>
    </row>
    <row r="234" spans="2:12" x14ac:dyDescent="0.25">
      <c r="B234" s="107"/>
      <c r="C234" s="107"/>
      <c r="D234" s="107"/>
      <c r="E234" s="107"/>
      <c r="F234" s="107"/>
      <c r="G234" s="107"/>
      <c r="H234" s="107"/>
      <c r="I234" s="107"/>
      <c r="J234" s="107"/>
      <c r="K234" s="107"/>
      <c r="L234" s="107"/>
    </row>
    <row r="235" spans="2:12" x14ac:dyDescent="0.25">
      <c r="B235" s="107"/>
      <c r="C235" s="107"/>
      <c r="D235" s="107"/>
      <c r="E235" s="107"/>
      <c r="F235" s="107"/>
      <c r="G235" s="107"/>
      <c r="H235" s="107"/>
      <c r="I235" s="107"/>
      <c r="J235" s="107"/>
      <c r="K235" s="107"/>
      <c r="L235" s="107"/>
    </row>
    <row r="236" spans="2:12" x14ac:dyDescent="0.25">
      <c r="B236" s="107"/>
      <c r="C236" s="107"/>
      <c r="D236" s="107"/>
      <c r="E236" s="107"/>
      <c r="F236" s="107"/>
      <c r="G236" s="107"/>
      <c r="H236" s="107"/>
      <c r="I236" s="107"/>
      <c r="J236" s="107"/>
      <c r="K236" s="107"/>
      <c r="L236" s="107"/>
    </row>
    <row r="237" spans="2:12" x14ac:dyDescent="0.25">
      <c r="B237" s="107"/>
      <c r="C237" s="107"/>
      <c r="D237" s="107"/>
      <c r="E237" s="107"/>
      <c r="F237" s="107"/>
      <c r="G237" s="107"/>
      <c r="H237" s="107"/>
      <c r="I237" s="107"/>
      <c r="J237" s="107"/>
      <c r="K237" s="107"/>
      <c r="L237" s="107"/>
    </row>
    <row r="240" spans="2:12" x14ac:dyDescent="0.25">
      <c r="B240" s="109" t="s">
        <v>23</v>
      </c>
      <c r="C240" s="109"/>
      <c r="D240" s="109"/>
      <c r="F240" s="107" t="s">
        <v>25</v>
      </c>
      <c r="G240" s="107"/>
      <c r="H240" s="107"/>
      <c r="J240" s="120" t="s">
        <v>25</v>
      </c>
      <c r="K240" s="107"/>
      <c r="L240" s="107"/>
    </row>
    <row r="241" spans="2:12" x14ac:dyDescent="0.25">
      <c r="B241" s="109" t="s">
        <v>24</v>
      </c>
      <c r="C241" s="109"/>
      <c r="D241" s="109"/>
      <c r="F241" s="107"/>
      <c r="G241" s="107"/>
      <c r="H241" s="107"/>
      <c r="J241" s="107"/>
      <c r="K241" s="107"/>
      <c r="L241" s="107"/>
    </row>
    <row r="243" spans="2:12" x14ac:dyDescent="0.25">
      <c r="B243" s="102" t="s">
        <v>26</v>
      </c>
      <c r="C243" s="99" t="s">
        <v>11</v>
      </c>
      <c r="F243" s="95" t="s">
        <v>26</v>
      </c>
      <c r="G243" s="95" t="s">
        <v>11</v>
      </c>
      <c r="J243" s="55" t="s">
        <v>26</v>
      </c>
      <c r="K243" s="56" t="s">
        <v>11</v>
      </c>
    </row>
    <row r="244" spans="2:12" x14ac:dyDescent="0.25">
      <c r="B244" s="99">
        <v>1</v>
      </c>
      <c r="C244" s="99">
        <v>10</v>
      </c>
      <c r="F244" s="95">
        <v>1</v>
      </c>
      <c r="G244" s="95">
        <v>10</v>
      </c>
      <c r="J244" s="58">
        <v>1</v>
      </c>
      <c r="K244" s="58">
        <v>10</v>
      </c>
    </row>
    <row r="245" spans="2:12" x14ac:dyDescent="0.25">
      <c r="B245" s="99">
        <v>2</v>
      </c>
      <c r="C245" s="99">
        <v>15</v>
      </c>
      <c r="F245" s="95">
        <v>2</v>
      </c>
      <c r="G245" s="95">
        <v>15</v>
      </c>
      <c r="J245" s="58">
        <v>2</v>
      </c>
      <c r="K245" s="58">
        <v>15</v>
      </c>
    </row>
    <row r="246" spans="2:12" x14ac:dyDescent="0.25">
      <c r="B246" s="99">
        <v>3</v>
      </c>
      <c r="C246" s="99">
        <v>12</v>
      </c>
      <c r="F246" s="95">
        <v>3</v>
      </c>
      <c r="G246" s="95">
        <v>12</v>
      </c>
      <c r="J246" s="58">
        <v>3</v>
      </c>
      <c r="K246" s="58">
        <v>12</v>
      </c>
    </row>
    <row r="247" spans="2:12" x14ac:dyDescent="0.25">
      <c r="B247" s="99">
        <v>4</v>
      </c>
      <c r="C247" s="99">
        <v>18</v>
      </c>
      <c r="F247" s="95">
        <v>4</v>
      </c>
      <c r="G247" s="95">
        <v>25</v>
      </c>
      <c r="J247" s="58">
        <v>4</v>
      </c>
      <c r="K247" s="58">
        <v>18</v>
      </c>
    </row>
    <row r="248" spans="2:12" x14ac:dyDescent="0.25">
      <c r="B248" s="99">
        <v>5</v>
      </c>
      <c r="C248" s="99">
        <v>20</v>
      </c>
      <c r="F248" s="95">
        <v>5</v>
      </c>
      <c r="G248" s="95">
        <v>20</v>
      </c>
      <c r="J248" s="58">
        <v>5</v>
      </c>
      <c r="K248" s="58">
        <v>20</v>
      </c>
    </row>
    <row r="249" spans="2:12" x14ac:dyDescent="0.25">
      <c r="B249" s="99">
        <v>6</v>
      </c>
      <c r="C249" s="99">
        <v>25</v>
      </c>
      <c r="F249" s="95">
        <v>6</v>
      </c>
      <c r="G249" s="95">
        <v>25</v>
      </c>
      <c r="J249" s="58">
        <v>6</v>
      </c>
      <c r="K249" s="58">
        <v>25</v>
      </c>
    </row>
    <row r="250" spans="2:12" x14ac:dyDescent="0.25">
      <c r="B250" s="99">
        <v>7</v>
      </c>
      <c r="C250" s="99">
        <v>8</v>
      </c>
      <c r="F250" s="95">
        <v>7</v>
      </c>
      <c r="G250" s="95">
        <v>8</v>
      </c>
      <c r="J250" s="58">
        <v>7</v>
      </c>
      <c r="K250" s="58">
        <v>8</v>
      </c>
    </row>
    <row r="251" spans="2:12" x14ac:dyDescent="0.25">
      <c r="B251" s="99">
        <v>8</v>
      </c>
      <c r="C251" s="99">
        <v>14</v>
      </c>
      <c r="F251" s="95">
        <v>8</v>
      </c>
      <c r="G251" s="95">
        <v>14</v>
      </c>
      <c r="J251" s="58">
        <v>8</v>
      </c>
      <c r="K251" s="58">
        <v>14</v>
      </c>
    </row>
    <row r="252" spans="2:12" x14ac:dyDescent="0.25">
      <c r="B252" s="99">
        <v>9</v>
      </c>
      <c r="C252" s="99">
        <v>16</v>
      </c>
      <c r="F252" s="95">
        <v>9</v>
      </c>
      <c r="G252" s="95">
        <v>16</v>
      </c>
      <c r="J252" s="58">
        <v>9</v>
      </c>
      <c r="K252" s="58">
        <v>16</v>
      </c>
    </row>
    <row r="253" spans="2:12" x14ac:dyDescent="0.25">
      <c r="B253" s="99">
        <v>10</v>
      </c>
      <c r="C253" s="99">
        <v>22</v>
      </c>
      <c r="F253" s="95">
        <v>10</v>
      </c>
      <c r="G253" s="95">
        <v>22</v>
      </c>
      <c r="J253" s="58">
        <v>10</v>
      </c>
      <c r="K253" s="58">
        <v>22</v>
      </c>
    </row>
    <row r="254" spans="2:12" x14ac:dyDescent="0.25">
      <c r="B254" s="99">
        <v>11</v>
      </c>
      <c r="C254" s="99">
        <v>9</v>
      </c>
      <c r="F254" s="95">
        <v>11</v>
      </c>
      <c r="G254" s="95">
        <v>9</v>
      </c>
      <c r="J254" s="58">
        <v>11</v>
      </c>
      <c r="K254" s="58">
        <v>9</v>
      </c>
    </row>
    <row r="255" spans="2:12" x14ac:dyDescent="0.25">
      <c r="B255" s="99">
        <v>12</v>
      </c>
      <c r="C255" s="99">
        <v>17</v>
      </c>
      <c r="F255" s="95">
        <v>12</v>
      </c>
      <c r="G255" s="95">
        <v>25</v>
      </c>
      <c r="J255" s="58">
        <v>12</v>
      </c>
      <c r="K255" s="58">
        <v>17</v>
      </c>
    </row>
    <row r="256" spans="2:12" x14ac:dyDescent="0.25">
      <c r="B256" s="99">
        <v>13</v>
      </c>
      <c r="C256" s="99">
        <v>11</v>
      </c>
      <c r="F256" s="95">
        <v>13</v>
      </c>
      <c r="G256" s="95">
        <v>26</v>
      </c>
      <c r="J256" s="58">
        <v>13</v>
      </c>
      <c r="K256" s="58">
        <v>11</v>
      </c>
    </row>
    <row r="257" spans="2:11" x14ac:dyDescent="0.25">
      <c r="B257" s="99">
        <v>14</v>
      </c>
      <c r="C257" s="99">
        <v>13</v>
      </c>
      <c r="F257" s="95">
        <v>14</v>
      </c>
      <c r="G257" s="95">
        <v>13</v>
      </c>
      <c r="J257" s="58">
        <v>14</v>
      </c>
      <c r="K257" s="58">
        <v>13</v>
      </c>
    </row>
    <row r="258" spans="2:11" x14ac:dyDescent="0.25">
      <c r="B258" s="99">
        <v>15</v>
      </c>
      <c r="C258" s="99">
        <v>19</v>
      </c>
      <c r="F258" s="95">
        <v>15</v>
      </c>
      <c r="G258" s="95">
        <v>19</v>
      </c>
      <c r="J258" s="58">
        <v>15</v>
      </c>
      <c r="K258" s="58">
        <v>19</v>
      </c>
    </row>
    <row r="259" spans="2:11" x14ac:dyDescent="0.25">
      <c r="B259" s="99">
        <v>16</v>
      </c>
      <c r="C259" s="99">
        <v>23</v>
      </c>
      <c r="F259" s="95">
        <v>16</v>
      </c>
      <c r="G259" s="95">
        <v>23</v>
      </c>
      <c r="J259" s="58">
        <v>16</v>
      </c>
      <c r="K259" s="58">
        <v>23</v>
      </c>
    </row>
    <row r="260" spans="2:11" x14ac:dyDescent="0.25">
      <c r="B260" s="99">
        <v>17</v>
      </c>
      <c r="C260" s="99">
        <v>21</v>
      </c>
      <c r="F260" s="95">
        <v>17</v>
      </c>
      <c r="G260" s="95">
        <v>21</v>
      </c>
      <c r="J260" s="58">
        <v>17</v>
      </c>
      <c r="K260" s="58">
        <v>21</v>
      </c>
    </row>
    <row r="261" spans="2:11" x14ac:dyDescent="0.25">
      <c r="B261" s="99">
        <v>18</v>
      </c>
      <c r="C261" s="99">
        <v>11</v>
      </c>
      <c r="F261" s="95">
        <v>18</v>
      </c>
      <c r="G261" s="95">
        <v>11</v>
      </c>
      <c r="J261" s="58">
        <v>18</v>
      </c>
      <c r="K261" s="58">
        <v>11</v>
      </c>
    </row>
    <row r="262" spans="2:11" x14ac:dyDescent="0.25">
      <c r="B262" s="99">
        <v>19</v>
      </c>
      <c r="C262" s="99">
        <v>10</v>
      </c>
      <c r="F262" s="95">
        <v>19</v>
      </c>
      <c r="G262" s="95">
        <v>10</v>
      </c>
      <c r="J262" s="58">
        <v>19</v>
      </c>
      <c r="K262" s="58">
        <v>10</v>
      </c>
    </row>
    <row r="263" spans="2:11" x14ac:dyDescent="0.25">
      <c r="B263" s="99">
        <v>20</v>
      </c>
      <c r="C263" s="99">
        <v>16</v>
      </c>
      <c r="F263" s="95">
        <v>20</v>
      </c>
      <c r="G263" s="95">
        <v>16</v>
      </c>
      <c r="J263" s="58">
        <v>20</v>
      </c>
      <c r="K263" s="58">
        <v>16</v>
      </c>
    </row>
    <row r="264" spans="2:11" x14ac:dyDescent="0.25">
      <c r="B264" s="99">
        <v>21</v>
      </c>
      <c r="C264" s="99">
        <v>20</v>
      </c>
      <c r="F264" s="95">
        <v>21</v>
      </c>
      <c r="G264" s="95">
        <v>20</v>
      </c>
      <c r="J264" s="58">
        <v>21</v>
      </c>
      <c r="K264" s="58">
        <v>20</v>
      </c>
    </row>
    <row r="265" spans="2:11" x14ac:dyDescent="0.25">
      <c r="B265" t="s">
        <v>7</v>
      </c>
      <c r="C265">
        <f>AVERAGE(C244:C264)</f>
        <v>15.714285714285714</v>
      </c>
      <c r="F265" t="s">
        <v>16</v>
      </c>
      <c r="G265">
        <v>-35</v>
      </c>
      <c r="J265" t="s">
        <v>19</v>
      </c>
      <c r="K265">
        <f>_xlfn.STDEV.S(K244:K264)</f>
        <v>5.0014283674052287</v>
      </c>
    </row>
    <row r="277" spans="1:13" x14ac:dyDescent="0.25">
      <c r="B277" s="118" t="s">
        <v>111</v>
      </c>
      <c r="C277" s="109"/>
      <c r="D277" s="109"/>
      <c r="E277" s="109"/>
      <c r="F277" s="109"/>
      <c r="G277" s="109"/>
      <c r="H277" s="109"/>
      <c r="I277" s="109"/>
      <c r="J277" s="109"/>
      <c r="K277" s="109"/>
      <c r="L277" s="109"/>
    </row>
    <row r="278" spans="1:13" x14ac:dyDescent="0.25">
      <c r="B278" s="109"/>
      <c r="C278" s="109"/>
      <c r="D278" s="109"/>
      <c r="E278" s="109"/>
      <c r="F278" s="109"/>
      <c r="G278" s="109"/>
      <c r="H278" s="109"/>
      <c r="I278" s="109"/>
      <c r="J278" s="109"/>
      <c r="K278" s="109"/>
      <c r="L278" s="109"/>
    </row>
    <row r="279" spans="1:13" x14ac:dyDescent="0.25">
      <c r="B279" s="109"/>
      <c r="C279" s="109"/>
      <c r="D279" s="109"/>
      <c r="E279" s="109"/>
      <c r="F279" s="109"/>
      <c r="G279" s="109"/>
      <c r="H279" s="109"/>
      <c r="I279" s="109"/>
      <c r="J279" s="109"/>
      <c r="K279" s="109"/>
      <c r="L279" s="109"/>
    </row>
    <row r="280" spans="1:13" x14ac:dyDescent="0.25">
      <c r="B280" s="109"/>
      <c r="C280" s="109"/>
      <c r="D280" s="109"/>
      <c r="E280" s="109"/>
      <c r="F280" s="109"/>
      <c r="G280" s="109"/>
      <c r="H280" s="109"/>
      <c r="I280" s="109"/>
      <c r="J280" s="109"/>
      <c r="K280" s="109"/>
      <c r="L280" s="109"/>
    </row>
    <row r="281" spans="1:13" x14ac:dyDescent="0.25">
      <c r="B281" s="109"/>
      <c r="C281" s="109"/>
      <c r="D281" s="109"/>
      <c r="E281" s="109"/>
      <c r="F281" s="109"/>
      <c r="G281" s="109"/>
      <c r="H281" s="109"/>
      <c r="I281" s="109"/>
      <c r="J281" s="109"/>
      <c r="K281" s="109"/>
      <c r="L281" s="109"/>
    </row>
    <row r="282" spans="1:13" ht="14.4" thickBot="1" x14ac:dyDescent="0.3"/>
    <row r="283" spans="1:13" ht="13.8" customHeight="1" thickTop="1" thickBot="1" x14ac:dyDescent="0.3">
      <c r="B283" s="129" t="s">
        <v>27</v>
      </c>
      <c r="C283" s="129"/>
      <c r="D283" s="129"/>
      <c r="E283" s="129"/>
      <c r="F283" s="129"/>
      <c r="H283" s="59"/>
      <c r="I283" s="130" t="s">
        <v>25</v>
      </c>
      <c r="J283" s="130"/>
      <c r="K283" s="130"/>
      <c r="L283" s="130"/>
      <c r="M283" s="130"/>
    </row>
    <row r="284" spans="1:13" ht="13.8" customHeight="1" thickTop="1" thickBot="1" x14ac:dyDescent="0.3">
      <c r="B284" s="129"/>
      <c r="C284" s="129"/>
      <c r="D284" s="129"/>
      <c r="E284" s="129"/>
      <c r="F284" s="129"/>
      <c r="H284" s="59"/>
      <c r="I284" s="130"/>
      <c r="J284" s="130"/>
      <c r="K284" s="130"/>
      <c r="L284" s="130"/>
      <c r="M284" s="130"/>
    </row>
    <row r="285" spans="1:13" ht="13.8" customHeight="1" thickTop="1" thickBot="1" x14ac:dyDescent="0.3">
      <c r="B285" s="129"/>
      <c r="C285" s="129"/>
      <c r="D285" s="129"/>
      <c r="E285" s="129"/>
      <c r="F285" s="129"/>
      <c r="H285" s="59"/>
      <c r="I285" s="130"/>
      <c r="J285" s="130"/>
      <c r="K285" s="130"/>
      <c r="L285" s="130"/>
      <c r="M285" s="130"/>
    </row>
    <row r="286" spans="1:13" ht="14.4" thickTop="1" x14ac:dyDescent="0.25">
      <c r="A286" s="97"/>
      <c r="B286" s="97" t="s">
        <v>28</v>
      </c>
      <c r="C286" s="97" t="s">
        <v>29</v>
      </c>
      <c r="D286" s="97" t="s">
        <v>30</v>
      </c>
      <c r="E286" s="97" t="s">
        <v>31</v>
      </c>
      <c r="F286" s="97" t="s">
        <v>32</v>
      </c>
      <c r="H286" s="97"/>
      <c r="I286" s="97" t="s">
        <v>28</v>
      </c>
      <c r="J286" s="97" t="s">
        <v>29</v>
      </c>
      <c r="K286" s="97" t="s">
        <v>30</v>
      </c>
      <c r="L286" s="97" t="s">
        <v>31</v>
      </c>
      <c r="M286" s="97" t="s">
        <v>32</v>
      </c>
    </row>
    <row r="287" spans="1:13" x14ac:dyDescent="0.25">
      <c r="A287" s="97"/>
      <c r="B287" s="98">
        <v>30</v>
      </c>
      <c r="C287" s="98">
        <v>25</v>
      </c>
      <c r="D287" s="98">
        <v>22</v>
      </c>
      <c r="E287" s="98">
        <v>18</v>
      </c>
      <c r="F287" s="98">
        <v>35</v>
      </c>
      <c r="H287" s="97"/>
      <c r="I287" s="101">
        <v>30</v>
      </c>
      <c r="J287" s="101">
        <v>25</v>
      </c>
      <c r="K287" s="101">
        <v>22</v>
      </c>
      <c r="L287" s="101">
        <v>18</v>
      </c>
      <c r="M287" s="101">
        <v>35</v>
      </c>
    </row>
    <row r="288" spans="1:13" x14ac:dyDescent="0.25">
      <c r="A288" s="97"/>
      <c r="B288" s="98">
        <v>32</v>
      </c>
      <c r="C288" s="98">
        <v>27</v>
      </c>
      <c r="D288" s="98">
        <v>23</v>
      </c>
      <c r="E288" s="98">
        <v>17</v>
      </c>
      <c r="F288" s="98">
        <v>36</v>
      </c>
      <c r="H288" s="97"/>
      <c r="I288" s="101">
        <v>32</v>
      </c>
      <c r="J288" s="101">
        <v>27</v>
      </c>
      <c r="K288" s="101">
        <v>23</v>
      </c>
      <c r="L288" s="101">
        <v>17</v>
      </c>
      <c r="M288" s="101">
        <v>36</v>
      </c>
    </row>
    <row r="289" spans="1:13" x14ac:dyDescent="0.25">
      <c r="A289" s="97"/>
      <c r="B289" s="98">
        <v>33</v>
      </c>
      <c r="C289" s="98">
        <v>26</v>
      </c>
      <c r="D289" s="98">
        <v>20</v>
      </c>
      <c r="E289" s="98">
        <v>19</v>
      </c>
      <c r="F289" s="98">
        <v>34</v>
      </c>
      <c r="H289" s="97"/>
      <c r="I289" s="101">
        <v>33</v>
      </c>
      <c r="J289" s="101">
        <v>26</v>
      </c>
      <c r="K289" s="101">
        <v>20</v>
      </c>
      <c r="L289" s="101">
        <v>19</v>
      </c>
      <c r="M289" s="101">
        <v>34</v>
      </c>
    </row>
    <row r="290" spans="1:13" x14ac:dyDescent="0.25">
      <c r="A290" s="97"/>
      <c r="B290" s="98">
        <v>28</v>
      </c>
      <c r="C290" s="98">
        <v>23</v>
      </c>
      <c r="D290" s="98">
        <v>25</v>
      </c>
      <c r="E290" s="98">
        <v>20</v>
      </c>
      <c r="F290" s="98">
        <v>35</v>
      </c>
      <c r="H290" s="97"/>
      <c r="I290" s="101">
        <v>28</v>
      </c>
      <c r="J290" s="101">
        <v>23</v>
      </c>
      <c r="K290" s="101">
        <v>25</v>
      </c>
      <c r="L290" s="101">
        <v>20</v>
      </c>
      <c r="M290" s="101">
        <v>35</v>
      </c>
    </row>
    <row r="291" spans="1:13" x14ac:dyDescent="0.25">
      <c r="A291" s="97"/>
      <c r="B291" s="98">
        <v>31</v>
      </c>
      <c r="C291" s="98">
        <v>28</v>
      </c>
      <c r="D291" s="98">
        <v>21</v>
      </c>
      <c r="E291" s="98">
        <v>21</v>
      </c>
      <c r="F291" s="98">
        <v>33</v>
      </c>
      <c r="H291" s="97"/>
      <c r="I291" s="101">
        <v>31</v>
      </c>
      <c r="J291" s="101">
        <v>28</v>
      </c>
      <c r="K291" s="101">
        <v>21</v>
      </c>
      <c r="L291" s="101">
        <v>21</v>
      </c>
      <c r="M291" s="101">
        <v>33</v>
      </c>
    </row>
    <row r="292" spans="1:13" x14ac:dyDescent="0.25">
      <c r="A292" s="97"/>
      <c r="B292" s="98">
        <v>30</v>
      </c>
      <c r="C292" s="98">
        <v>24</v>
      </c>
      <c r="D292" s="98">
        <v>24</v>
      </c>
      <c r="E292" s="98">
        <v>18</v>
      </c>
      <c r="F292" s="98">
        <v>34</v>
      </c>
      <c r="H292" s="97"/>
      <c r="I292" s="101">
        <v>30</v>
      </c>
      <c r="J292" s="101">
        <v>24</v>
      </c>
      <c r="K292" s="101">
        <v>24</v>
      </c>
      <c r="L292" s="101">
        <v>18</v>
      </c>
      <c r="M292" s="101">
        <v>34</v>
      </c>
    </row>
    <row r="293" spans="1:13" x14ac:dyDescent="0.25">
      <c r="A293" s="97"/>
      <c r="B293" s="98">
        <v>29</v>
      </c>
      <c r="C293" s="98">
        <v>26</v>
      </c>
      <c r="D293" s="98">
        <v>23</v>
      </c>
      <c r="E293" s="98">
        <v>19</v>
      </c>
      <c r="F293" s="98">
        <v>32</v>
      </c>
      <c r="H293" s="97"/>
      <c r="I293" s="101">
        <v>29</v>
      </c>
      <c r="J293" s="101">
        <v>26</v>
      </c>
      <c r="K293" s="101">
        <v>23</v>
      </c>
      <c r="L293" s="101">
        <v>19</v>
      </c>
      <c r="M293" s="101">
        <v>32</v>
      </c>
    </row>
    <row r="294" spans="1:13" x14ac:dyDescent="0.25">
      <c r="A294" s="97"/>
      <c r="B294" s="98">
        <v>30</v>
      </c>
      <c r="C294" s="98">
        <v>25</v>
      </c>
      <c r="D294" s="98">
        <v>22</v>
      </c>
      <c r="E294" s="98">
        <v>17</v>
      </c>
      <c r="F294" s="98">
        <v>33</v>
      </c>
      <c r="H294" s="97"/>
      <c r="I294" s="101">
        <v>30</v>
      </c>
      <c r="J294" s="101">
        <v>25</v>
      </c>
      <c r="K294" s="101">
        <v>22</v>
      </c>
      <c r="L294" s="101">
        <v>17</v>
      </c>
      <c r="M294" s="101">
        <v>33</v>
      </c>
    </row>
    <row r="295" spans="1:13" x14ac:dyDescent="0.25">
      <c r="A295" s="97"/>
      <c r="B295" s="98">
        <v>32</v>
      </c>
      <c r="C295" s="98">
        <v>27</v>
      </c>
      <c r="D295" s="98">
        <v>25</v>
      </c>
      <c r="E295" s="98">
        <v>20</v>
      </c>
      <c r="F295" s="98">
        <v>36</v>
      </c>
      <c r="H295" s="97"/>
      <c r="I295" s="101">
        <v>32</v>
      </c>
      <c r="J295" s="101">
        <v>27</v>
      </c>
      <c r="K295" s="101">
        <v>25</v>
      </c>
      <c r="L295" s="101">
        <v>20</v>
      </c>
      <c r="M295" s="101">
        <v>36</v>
      </c>
    </row>
    <row r="296" spans="1:13" x14ac:dyDescent="0.25">
      <c r="A296" s="97"/>
      <c r="B296" s="98">
        <v>31</v>
      </c>
      <c r="C296" s="98">
        <v>28</v>
      </c>
      <c r="D296" s="98">
        <v>24</v>
      </c>
      <c r="E296" s="98">
        <v>19</v>
      </c>
      <c r="F296" s="98">
        <v>34</v>
      </c>
      <c r="H296" s="97"/>
      <c r="I296" s="101">
        <v>31</v>
      </c>
      <c r="J296" s="101">
        <v>28</v>
      </c>
      <c r="K296" s="101">
        <v>24</v>
      </c>
      <c r="L296" s="101">
        <v>19</v>
      </c>
      <c r="M296" s="101">
        <v>34</v>
      </c>
    </row>
    <row r="297" spans="1:13" x14ac:dyDescent="0.25">
      <c r="A297" s="97" t="s">
        <v>33</v>
      </c>
      <c r="B297" s="97">
        <f>AVERAGE(B287:B296)</f>
        <v>30.6</v>
      </c>
      <c r="C297" s="97">
        <f>AVERAGE(C287:C296)</f>
        <v>25.9</v>
      </c>
      <c r="D297" s="97">
        <f>AVERAGE(D287:D296)</f>
        <v>22.9</v>
      </c>
      <c r="E297" s="97">
        <f>AVERAGE(E287:E296)</f>
        <v>18.8</v>
      </c>
      <c r="F297" s="97">
        <f>AVERAGE(F287:F296)</f>
        <v>34.200000000000003</v>
      </c>
      <c r="H297" s="97" t="s">
        <v>16</v>
      </c>
      <c r="I297" s="101">
        <v>5</v>
      </c>
      <c r="J297" s="101">
        <v>5</v>
      </c>
      <c r="K297" s="101">
        <v>5</v>
      </c>
      <c r="L297" s="101">
        <v>4</v>
      </c>
      <c r="M297" s="101">
        <v>4</v>
      </c>
    </row>
    <row r="301" spans="1:13" x14ac:dyDescent="0.25">
      <c r="B301" s="119" t="s">
        <v>34</v>
      </c>
      <c r="C301" s="119"/>
      <c r="D301" s="119"/>
      <c r="E301" s="119"/>
      <c r="F301" s="119"/>
    </row>
    <row r="302" spans="1:13" x14ac:dyDescent="0.25">
      <c r="B302" s="119"/>
      <c r="C302" s="119"/>
      <c r="D302" s="119"/>
      <c r="E302" s="119"/>
      <c r="F302" s="119"/>
    </row>
    <row r="303" spans="1:13" x14ac:dyDescent="0.25">
      <c r="B303" s="119"/>
      <c r="C303" s="119"/>
      <c r="D303" s="119"/>
      <c r="E303" s="119"/>
      <c r="F303" s="119"/>
    </row>
    <row r="304" spans="1:13" x14ac:dyDescent="0.25">
      <c r="B304" s="28" t="s">
        <v>28</v>
      </c>
      <c r="C304" s="28" t="s">
        <v>29</v>
      </c>
      <c r="D304" s="28" t="s">
        <v>30</v>
      </c>
      <c r="E304" s="28" t="s">
        <v>31</v>
      </c>
      <c r="F304" s="28" t="s">
        <v>32</v>
      </c>
    </row>
    <row r="305" spans="1:6" x14ac:dyDescent="0.25">
      <c r="B305" s="100">
        <v>30</v>
      </c>
      <c r="C305" s="100">
        <v>25</v>
      </c>
      <c r="D305" s="100">
        <v>22</v>
      </c>
      <c r="E305" s="100">
        <v>18</v>
      </c>
      <c r="F305" s="100">
        <v>35</v>
      </c>
    </row>
    <row r="306" spans="1:6" x14ac:dyDescent="0.25">
      <c r="B306" s="100">
        <v>32</v>
      </c>
      <c r="C306" s="100">
        <v>27</v>
      </c>
      <c r="D306" s="100">
        <v>23</v>
      </c>
      <c r="E306" s="100">
        <v>17</v>
      </c>
      <c r="F306" s="100">
        <v>36</v>
      </c>
    </row>
    <row r="307" spans="1:6" x14ac:dyDescent="0.25">
      <c r="B307" s="100">
        <v>33</v>
      </c>
      <c r="C307" s="100">
        <v>26</v>
      </c>
      <c r="D307" s="100">
        <v>20</v>
      </c>
      <c r="E307" s="100">
        <v>19</v>
      </c>
      <c r="F307" s="100">
        <v>34</v>
      </c>
    </row>
    <row r="308" spans="1:6" x14ac:dyDescent="0.25">
      <c r="B308" s="100">
        <v>28</v>
      </c>
      <c r="C308" s="100">
        <v>23</v>
      </c>
      <c r="D308" s="100">
        <v>25</v>
      </c>
      <c r="E308" s="100">
        <v>20</v>
      </c>
      <c r="F308" s="100">
        <v>35</v>
      </c>
    </row>
    <row r="309" spans="1:6" x14ac:dyDescent="0.25">
      <c r="B309" s="100">
        <v>31</v>
      </c>
      <c r="C309" s="100">
        <v>28</v>
      </c>
      <c r="D309" s="100">
        <v>21</v>
      </c>
      <c r="E309" s="100">
        <v>21</v>
      </c>
      <c r="F309" s="100">
        <v>33</v>
      </c>
    </row>
    <row r="310" spans="1:6" x14ac:dyDescent="0.25">
      <c r="B310" s="100">
        <v>30</v>
      </c>
      <c r="C310" s="100">
        <v>24</v>
      </c>
      <c r="D310" s="100">
        <v>24</v>
      </c>
      <c r="E310" s="100">
        <v>18</v>
      </c>
      <c r="F310" s="100">
        <v>34</v>
      </c>
    </row>
    <row r="311" spans="1:6" x14ac:dyDescent="0.25">
      <c r="B311" s="100">
        <v>29</v>
      </c>
      <c r="C311" s="100">
        <v>26</v>
      </c>
      <c r="D311" s="100">
        <v>23</v>
      </c>
      <c r="E311" s="100">
        <v>19</v>
      </c>
      <c r="F311" s="100">
        <v>32</v>
      </c>
    </row>
    <row r="312" spans="1:6" x14ac:dyDescent="0.25">
      <c r="B312" s="100">
        <v>30</v>
      </c>
      <c r="C312" s="100">
        <v>25</v>
      </c>
      <c r="D312" s="100">
        <v>22</v>
      </c>
      <c r="E312" s="100">
        <v>17</v>
      </c>
      <c r="F312" s="100">
        <v>33</v>
      </c>
    </row>
    <row r="313" spans="1:6" x14ac:dyDescent="0.25">
      <c r="B313" s="100">
        <v>32</v>
      </c>
      <c r="C313" s="100">
        <v>27</v>
      </c>
      <c r="D313" s="100">
        <v>25</v>
      </c>
      <c r="E313" s="100">
        <v>20</v>
      </c>
      <c r="F313" s="100">
        <v>36</v>
      </c>
    </row>
    <row r="314" spans="1:6" x14ac:dyDescent="0.25">
      <c r="B314" s="100">
        <v>31</v>
      </c>
      <c r="C314" s="100">
        <v>28</v>
      </c>
      <c r="D314" s="100">
        <v>24</v>
      </c>
      <c r="E314" s="100">
        <v>19</v>
      </c>
      <c r="F314" s="100">
        <v>34</v>
      </c>
    </row>
    <row r="315" spans="1:6" x14ac:dyDescent="0.25">
      <c r="A315" s="9" t="s">
        <v>17</v>
      </c>
      <c r="B315" s="9">
        <f>_xlfn.VAR.S(B305:B314)</f>
        <v>2.2666666666666675</v>
      </c>
      <c r="C315" s="9">
        <f>_xlfn.VAR.S(C305:C314)</f>
        <v>2.7666666666666675</v>
      </c>
      <c r="D315" s="9">
        <f>_xlfn.VAR.S(D305:D314)</f>
        <v>2.7666666666666675</v>
      </c>
      <c r="E315" s="9">
        <f>_xlfn.VAR.S(E305:E314)</f>
        <v>1.7333333333333332</v>
      </c>
      <c r="F315" s="9">
        <f>_xlfn.VAR.S(F305:F314)</f>
        <v>1.7333333333333332</v>
      </c>
    </row>
    <row r="328" spans="2:12" x14ac:dyDescent="0.25">
      <c r="B328" s="117" t="s">
        <v>112</v>
      </c>
      <c r="C328" s="118"/>
      <c r="D328" s="118"/>
      <c r="E328" s="118"/>
      <c r="F328" s="118"/>
      <c r="G328" s="118"/>
      <c r="H328" s="118"/>
      <c r="I328" s="118"/>
      <c r="J328" s="118"/>
      <c r="K328" s="118"/>
      <c r="L328" s="118"/>
    </row>
    <row r="329" spans="2:12" x14ac:dyDescent="0.25">
      <c r="B329" s="118"/>
      <c r="C329" s="118"/>
      <c r="D329" s="118"/>
      <c r="E329" s="118"/>
      <c r="F329" s="118"/>
      <c r="G329" s="118"/>
      <c r="H329" s="118"/>
      <c r="I329" s="118"/>
      <c r="J329" s="118"/>
      <c r="K329" s="118"/>
      <c r="L329" s="118"/>
    </row>
    <row r="330" spans="2:12" x14ac:dyDescent="0.25">
      <c r="B330" s="118"/>
      <c r="C330" s="118"/>
      <c r="D330" s="118"/>
      <c r="E330" s="118"/>
      <c r="F330" s="118"/>
      <c r="G330" s="118"/>
      <c r="H330" s="118"/>
      <c r="I330" s="118"/>
      <c r="J330" s="118"/>
      <c r="K330" s="118"/>
      <c r="L330" s="118"/>
    </row>
    <row r="331" spans="2:12" x14ac:dyDescent="0.25">
      <c r="B331" s="118"/>
      <c r="C331" s="118"/>
      <c r="D331" s="118"/>
      <c r="E331" s="118"/>
      <c r="F331" s="118"/>
      <c r="G331" s="118"/>
      <c r="H331" s="118"/>
      <c r="I331" s="118"/>
      <c r="J331" s="118"/>
      <c r="K331" s="118"/>
      <c r="L331" s="118"/>
    </row>
    <row r="332" spans="2:12" x14ac:dyDescent="0.25">
      <c r="B332" s="118"/>
      <c r="C332" s="118"/>
      <c r="D332" s="118"/>
      <c r="E332" s="118"/>
      <c r="F332" s="118"/>
      <c r="G332" s="118"/>
      <c r="H332" s="118"/>
      <c r="I332" s="118"/>
      <c r="J332" s="118"/>
      <c r="K332" s="118"/>
      <c r="L332" s="118"/>
    </row>
    <row r="333" spans="2:12" x14ac:dyDescent="0.25">
      <c r="B333" s="118"/>
      <c r="C333" s="118"/>
      <c r="D333" s="118"/>
      <c r="E333" s="118"/>
      <c r="F333" s="118"/>
      <c r="G333" s="118"/>
      <c r="H333" s="118"/>
      <c r="I333" s="118"/>
      <c r="J333" s="118"/>
      <c r="K333" s="118"/>
      <c r="L333" s="118"/>
    </row>
    <row r="336" spans="2:12" x14ac:dyDescent="0.25">
      <c r="B336" s="116" t="s">
        <v>45</v>
      </c>
      <c r="C336" s="109"/>
      <c r="D336" s="109"/>
      <c r="E336" s="109"/>
      <c r="F336" s="109"/>
    </row>
    <row r="337" spans="2:6" x14ac:dyDescent="0.25">
      <c r="B337" s="109"/>
      <c r="C337" s="109"/>
      <c r="D337" s="109"/>
      <c r="E337" s="109"/>
      <c r="F337" s="109"/>
    </row>
    <row r="338" spans="2:6" x14ac:dyDescent="0.25">
      <c r="B338" s="109"/>
      <c r="C338" s="109"/>
      <c r="D338" s="109"/>
      <c r="E338" s="109"/>
      <c r="F338" s="109"/>
    </row>
    <row r="342" spans="2:6" x14ac:dyDescent="0.25">
      <c r="B342" t="s">
        <v>35</v>
      </c>
      <c r="C342" s="61" t="s">
        <v>37</v>
      </c>
    </row>
    <row r="343" spans="2:6" x14ac:dyDescent="0.25">
      <c r="B343" t="s">
        <v>36</v>
      </c>
    </row>
    <row r="344" spans="2:6" x14ac:dyDescent="0.25">
      <c r="B344" s="97" t="s">
        <v>38</v>
      </c>
      <c r="C344">
        <v>30</v>
      </c>
    </row>
    <row r="345" spans="2:6" x14ac:dyDescent="0.25">
      <c r="B345" s="97" t="s">
        <v>39</v>
      </c>
      <c r="C345">
        <v>40</v>
      </c>
    </row>
    <row r="346" spans="2:6" x14ac:dyDescent="0.25">
      <c r="B346" s="97" t="s">
        <v>40</v>
      </c>
      <c r="C346">
        <v>20</v>
      </c>
    </row>
    <row r="347" spans="2:6" x14ac:dyDescent="0.25">
      <c r="B347" s="97" t="s">
        <v>41</v>
      </c>
      <c r="C347">
        <v>10</v>
      </c>
    </row>
    <row r="348" spans="2:6" x14ac:dyDescent="0.25">
      <c r="B348" s="97" t="s">
        <v>42</v>
      </c>
      <c r="C348">
        <v>45</v>
      </c>
    </row>
    <row r="349" spans="2:6" x14ac:dyDescent="0.25">
      <c r="B349" s="97" t="s">
        <v>43</v>
      </c>
      <c r="C349">
        <v>25</v>
      </c>
    </row>
    <row r="350" spans="2:6" x14ac:dyDescent="0.25">
      <c r="B350" s="97" t="s">
        <v>44</v>
      </c>
      <c r="C350">
        <v>30</v>
      </c>
    </row>
    <row r="358" spans="2:7" x14ac:dyDescent="0.25">
      <c r="B358" s="116" t="s">
        <v>46</v>
      </c>
      <c r="C358" s="109"/>
      <c r="D358" s="109"/>
      <c r="E358" s="109"/>
      <c r="F358" s="109"/>
      <c r="G358" s="109"/>
    </row>
    <row r="359" spans="2:7" x14ac:dyDescent="0.25">
      <c r="B359" s="109"/>
      <c r="C359" s="109"/>
      <c r="D359" s="109"/>
      <c r="E359" s="109"/>
      <c r="F359" s="109"/>
      <c r="G359" s="109"/>
    </row>
    <row r="360" spans="2:7" x14ac:dyDescent="0.25">
      <c r="B360" s="109"/>
      <c r="C360" s="109"/>
      <c r="D360" s="109"/>
      <c r="E360" s="109"/>
      <c r="F360" s="109"/>
      <c r="G360" s="109"/>
    </row>
    <row r="361" spans="2:7" x14ac:dyDescent="0.25">
      <c r="B361" s="109"/>
      <c r="C361" s="109"/>
      <c r="D361" s="109"/>
      <c r="E361" s="109"/>
      <c r="F361" s="109"/>
      <c r="G361" s="109"/>
    </row>
    <row r="367" spans="2:7" ht="14.4" x14ac:dyDescent="0.3">
      <c r="B367" t="s">
        <v>35</v>
      </c>
      <c r="C367" s="61" t="s">
        <v>37</v>
      </c>
      <c r="D367" s="62"/>
      <c r="E367" s="63"/>
    </row>
    <row r="368" spans="2:7" x14ac:dyDescent="0.25">
      <c r="B368" s="95"/>
      <c r="C368" s="96"/>
    </row>
    <row r="369" spans="2:3" x14ac:dyDescent="0.25">
      <c r="B369" s="95" t="s">
        <v>38</v>
      </c>
      <c r="C369" s="96">
        <v>30</v>
      </c>
    </row>
    <row r="370" spans="2:3" x14ac:dyDescent="0.25">
      <c r="B370" s="95" t="s">
        <v>39</v>
      </c>
      <c r="C370" s="96">
        <v>40</v>
      </c>
    </row>
    <row r="371" spans="2:3" x14ac:dyDescent="0.25">
      <c r="B371" s="95" t="s">
        <v>40</v>
      </c>
      <c r="C371" s="96">
        <v>20</v>
      </c>
    </row>
    <row r="372" spans="2:3" x14ac:dyDescent="0.25">
      <c r="B372" s="95" t="s">
        <v>41</v>
      </c>
      <c r="C372" s="96">
        <v>10</v>
      </c>
    </row>
    <row r="373" spans="2:3" x14ac:dyDescent="0.25">
      <c r="B373" s="95" t="s">
        <v>42</v>
      </c>
      <c r="C373" s="96">
        <v>45</v>
      </c>
    </row>
    <row r="374" spans="2:3" x14ac:dyDescent="0.25">
      <c r="B374" s="95" t="s">
        <v>43</v>
      </c>
      <c r="C374" s="96">
        <v>25</v>
      </c>
    </row>
    <row r="375" spans="2:3" x14ac:dyDescent="0.25">
      <c r="B375" s="95" t="s">
        <v>44</v>
      </c>
      <c r="C375" s="96">
        <v>30</v>
      </c>
    </row>
    <row r="389" spans="2:13" x14ac:dyDescent="0.25">
      <c r="B389" s="121" t="s">
        <v>113</v>
      </c>
      <c r="C389" s="121"/>
      <c r="D389" s="121"/>
      <c r="E389" s="121"/>
      <c r="F389" s="121"/>
      <c r="G389" s="121"/>
      <c r="H389" s="121"/>
      <c r="I389" s="121"/>
      <c r="J389" s="121"/>
      <c r="K389" s="121"/>
      <c r="L389" s="121"/>
      <c r="M389" s="121"/>
    </row>
    <row r="390" spans="2:13" x14ac:dyDescent="0.25">
      <c r="B390" s="121"/>
      <c r="C390" s="121"/>
      <c r="D390" s="121"/>
      <c r="E390" s="121"/>
      <c r="F390" s="121"/>
      <c r="G390" s="121"/>
      <c r="H390" s="121"/>
      <c r="I390" s="121"/>
      <c r="J390" s="121"/>
      <c r="K390" s="121"/>
      <c r="L390" s="121"/>
      <c r="M390" s="121"/>
    </row>
    <row r="391" spans="2:13" x14ac:dyDescent="0.25">
      <c r="B391" s="121"/>
      <c r="C391" s="121"/>
      <c r="D391" s="121"/>
      <c r="E391" s="121"/>
      <c r="F391" s="121"/>
      <c r="G391" s="121"/>
      <c r="H391" s="121"/>
      <c r="I391" s="121"/>
      <c r="J391" s="121"/>
      <c r="K391" s="121"/>
      <c r="L391" s="121"/>
      <c r="M391" s="121"/>
    </row>
    <row r="392" spans="2:13" x14ac:dyDescent="0.25">
      <c r="B392" s="121"/>
      <c r="C392" s="121"/>
      <c r="D392" s="121"/>
      <c r="E392" s="121"/>
      <c r="F392" s="121"/>
      <c r="G392" s="121"/>
      <c r="H392" s="121"/>
      <c r="I392" s="121"/>
      <c r="J392" s="121"/>
      <c r="K392" s="121"/>
      <c r="L392" s="121"/>
      <c r="M392" s="121"/>
    </row>
    <row r="393" spans="2:13" x14ac:dyDescent="0.25">
      <c r="B393" s="121"/>
      <c r="C393" s="121"/>
      <c r="D393" s="121"/>
      <c r="E393" s="121"/>
      <c r="F393" s="121"/>
      <c r="G393" s="121"/>
      <c r="H393" s="121"/>
      <c r="I393" s="121"/>
      <c r="J393" s="121"/>
      <c r="K393" s="121"/>
      <c r="L393" s="121"/>
      <c r="M393" s="121"/>
    </row>
    <row r="394" spans="2:13" x14ac:dyDescent="0.25">
      <c r="B394" s="121"/>
      <c r="C394" s="121"/>
      <c r="D394" s="121"/>
      <c r="E394" s="121"/>
      <c r="F394" s="121"/>
      <c r="G394" s="121"/>
      <c r="H394" s="121"/>
      <c r="I394" s="121"/>
      <c r="J394" s="121"/>
      <c r="K394" s="121"/>
      <c r="L394" s="121"/>
      <c r="M394" s="121"/>
    </row>
    <row r="396" spans="2:13" x14ac:dyDescent="0.25">
      <c r="B396" s="103" t="s">
        <v>88</v>
      </c>
      <c r="C396" s="103"/>
      <c r="D396" s="103"/>
    </row>
    <row r="397" spans="2:13" x14ac:dyDescent="0.25">
      <c r="B397">
        <v>3</v>
      </c>
      <c r="C397">
        <v>5</v>
      </c>
      <c r="D397">
        <v>2</v>
      </c>
      <c r="E397">
        <v>4</v>
      </c>
      <c r="F397">
        <v>6</v>
      </c>
      <c r="G397">
        <v>2</v>
      </c>
      <c r="H397">
        <v>3</v>
      </c>
      <c r="I397">
        <v>4</v>
      </c>
      <c r="J397">
        <v>2</v>
      </c>
      <c r="K397">
        <v>5</v>
      </c>
      <c r="L397">
        <v>7</v>
      </c>
      <c r="M397">
        <v>2</v>
      </c>
    </row>
    <row r="398" spans="2:13" x14ac:dyDescent="0.25">
      <c r="B398">
        <v>3</v>
      </c>
      <c r="C398">
        <v>4</v>
      </c>
      <c r="D398">
        <v>2</v>
      </c>
      <c r="E398">
        <v>4</v>
      </c>
      <c r="F398">
        <v>2</v>
      </c>
      <c r="G398">
        <v>3</v>
      </c>
      <c r="H398">
        <v>5</v>
      </c>
      <c r="I398">
        <v>6</v>
      </c>
      <c r="J398">
        <v>3</v>
      </c>
      <c r="K398">
        <v>2</v>
      </c>
      <c r="L398">
        <v>1</v>
      </c>
      <c r="M398">
        <v>4</v>
      </c>
    </row>
    <row r="399" spans="2:13" x14ac:dyDescent="0.25">
      <c r="B399">
        <v>2</v>
      </c>
      <c r="C399">
        <v>4</v>
      </c>
      <c r="D399">
        <v>5</v>
      </c>
      <c r="E399">
        <v>3</v>
      </c>
      <c r="F399">
        <v>2</v>
      </c>
      <c r="G399">
        <v>7</v>
      </c>
      <c r="H399">
        <v>2</v>
      </c>
      <c r="I399">
        <v>3</v>
      </c>
      <c r="J399">
        <v>4</v>
      </c>
      <c r="K399">
        <v>5</v>
      </c>
      <c r="L399">
        <v>1</v>
      </c>
      <c r="M399">
        <v>6</v>
      </c>
    </row>
    <row r="400" spans="2:13" x14ac:dyDescent="0.25">
      <c r="B400">
        <v>2</v>
      </c>
      <c r="C400">
        <v>4</v>
      </c>
      <c r="D400">
        <v>3</v>
      </c>
      <c r="E400">
        <v>5</v>
      </c>
      <c r="F400">
        <v>3</v>
      </c>
      <c r="G400">
        <v>2</v>
      </c>
      <c r="H400">
        <v>4</v>
      </c>
      <c r="I400">
        <v>2</v>
      </c>
      <c r="J400">
        <v>6</v>
      </c>
      <c r="K400">
        <v>3</v>
      </c>
      <c r="L400">
        <v>2</v>
      </c>
      <c r="M400">
        <v>4</v>
      </c>
    </row>
    <row r="401" spans="2:10" x14ac:dyDescent="0.25">
      <c r="B401">
        <v>5</v>
      </c>
      <c r="C401">
        <v>3</v>
      </c>
    </row>
    <row r="403" spans="2:10" x14ac:dyDescent="0.25">
      <c r="B403" t="s">
        <v>16</v>
      </c>
      <c r="C403">
        <f>G404-G403</f>
        <v>6</v>
      </c>
      <c r="F403" t="s">
        <v>85</v>
      </c>
      <c r="G403">
        <f>MIN(B397:M401)</f>
        <v>1</v>
      </c>
    </row>
    <row r="404" spans="2:10" x14ac:dyDescent="0.25">
      <c r="B404" t="s">
        <v>17</v>
      </c>
      <c r="C404">
        <f>_xlfn.VAR.S(B397:M401)</f>
        <v>2.3363265306122454</v>
      </c>
      <c r="F404" t="s">
        <v>86</v>
      </c>
      <c r="G404">
        <f>MAX(B397:M401)</f>
        <v>7</v>
      </c>
    </row>
    <row r="405" spans="2:10" x14ac:dyDescent="0.25">
      <c r="B405" t="s">
        <v>19</v>
      </c>
      <c r="C405">
        <f>_xlfn.STDEV.S(B397:M401)</f>
        <v>1.5285046714394579</v>
      </c>
    </row>
    <row r="412" spans="2:10" ht="13.8" customHeight="1" x14ac:dyDescent="0.25">
      <c r="B412" s="118" t="s">
        <v>114</v>
      </c>
      <c r="C412" s="109"/>
      <c r="D412" s="109"/>
      <c r="E412" s="109"/>
      <c r="F412" s="109"/>
      <c r="G412" s="109"/>
      <c r="H412" s="109"/>
      <c r="I412" s="109"/>
      <c r="J412" s="109"/>
    </row>
    <row r="413" spans="2:10" x14ac:dyDescent="0.25">
      <c r="B413" s="109"/>
      <c r="C413" s="109"/>
      <c r="D413" s="109"/>
      <c r="E413" s="109"/>
      <c r="F413" s="109"/>
      <c r="G413" s="109"/>
      <c r="H413" s="109"/>
      <c r="I413" s="109"/>
      <c r="J413" s="109"/>
    </row>
    <row r="414" spans="2:10" x14ac:dyDescent="0.25">
      <c r="B414" s="109"/>
      <c r="C414" s="109"/>
      <c r="D414" s="109"/>
      <c r="E414" s="109"/>
      <c r="F414" s="109"/>
      <c r="G414" s="109"/>
      <c r="H414" s="109"/>
      <c r="I414" s="109"/>
      <c r="J414" s="109"/>
    </row>
    <row r="415" spans="2:10" x14ac:dyDescent="0.25">
      <c r="B415" s="109"/>
      <c r="C415" s="109"/>
      <c r="D415" s="109"/>
      <c r="E415" s="109"/>
      <c r="F415" s="109"/>
      <c r="G415" s="109"/>
      <c r="H415" s="109"/>
      <c r="I415" s="109"/>
      <c r="J415" s="109"/>
    </row>
    <row r="417" spans="2:12" x14ac:dyDescent="0.25">
      <c r="B417" s="62"/>
      <c r="C417" s="62"/>
    </row>
    <row r="419" spans="2:12" x14ac:dyDescent="0.25">
      <c r="B419" t="s">
        <v>47</v>
      </c>
      <c r="C419">
        <v>28</v>
      </c>
      <c r="D419">
        <v>32</v>
      </c>
      <c r="E419">
        <v>35</v>
      </c>
      <c r="F419">
        <v>40</v>
      </c>
      <c r="G419">
        <v>42</v>
      </c>
      <c r="H419">
        <v>28</v>
      </c>
      <c r="I419">
        <v>33</v>
      </c>
      <c r="J419">
        <v>38</v>
      </c>
      <c r="K419">
        <v>30</v>
      </c>
      <c r="L419">
        <v>41</v>
      </c>
    </row>
    <row r="420" spans="2:12" x14ac:dyDescent="0.25">
      <c r="C420">
        <v>37</v>
      </c>
      <c r="D420">
        <v>31</v>
      </c>
      <c r="E420">
        <v>34</v>
      </c>
      <c r="F420">
        <v>29</v>
      </c>
      <c r="G420">
        <v>36</v>
      </c>
      <c r="H420">
        <v>43</v>
      </c>
      <c r="I420">
        <v>39</v>
      </c>
      <c r="J420">
        <v>27</v>
      </c>
      <c r="K420">
        <v>35</v>
      </c>
      <c r="L420">
        <v>31</v>
      </c>
    </row>
    <row r="421" spans="2:12" x14ac:dyDescent="0.25">
      <c r="C421">
        <v>39</v>
      </c>
      <c r="D421">
        <v>45</v>
      </c>
      <c r="E421">
        <v>29</v>
      </c>
      <c r="F421">
        <v>33</v>
      </c>
      <c r="G421">
        <v>37</v>
      </c>
      <c r="H421">
        <v>40</v>
      </c>
      <c r="I421">
        <v>36</v>
      </c>
      <c r="J421">
        <v>29</v>
      </c>
      <c r="K421">
        <v>31</v>
      </c>
      <c r="L421">
        <v>38</v>
      </c>
    </row>
    <row r="422" spans="2:12" x14ac:dyDescent="0.25">
      <c r="C422">
        <v>35</v>
      </c>
      <c r="D422">
        <v>44</v>
      </c>
      <c r="E422">
        <v>32</v>
      </c>
      <c r="F422">
        <v>39</v>
      </c>
      <c r="G422">
        <v>36</v>
      </c>
      <c r="H422">
        <v>30</v>
      </c>
      <c r="I422">
        <v>33</v>
      </c>
      <c r="J422">
        <v>28</v>
      </c>
      <c r="K422">
        <v>41</v>
      </c>
      <c r="L422">
        <v>35</v>
      </c>
    </row>
    <row r="423" spans="2:12" x14ac:dyDescent="0.25">
      <c r="C423">
        <v>31</v>
      </c>
      <c r="D423">
        <v>37</v>
      </c>
      <c r="E423">
        <v>42</v>
      </c>
      <c r="F423">
        <v>29</v>
      </c>
      <c r="G423">
        <v>34</v>
      </c>
      <c r="H423">
        <v>40</v>
      </c>
      <c r="I423">
        <v>31</v>
      </c>
      <c r="J423">
        <v>33</v>
      </c>
      <c r="K423">
        <v>38</v>
      </c>
      <c r="L423">
        <v>36</v>
      </c>
    </row>
    <row r="424" spans="2:12" x14ac:dyDescent="0.25">
      <c r="C424">
        <v>39</v>
      </c>
      <c r="D424">
        <v>27</v>
      </c>
      <c r="E424">
        <v>35</v>
      </c>
      <c r="F424">
        <v>30</v>
      </c>
      <c r="G424">
        <v>43</v>
      </c>
      <c r="H424">
        <v>29</v>
      </c>
      <c r="I424">
        <v>32</v>
      </c>
      <c r="J424">
        <v>36</v>
      </c>
      <c r="K424">
        <v>31</v>
      </c>
      <c r="L424">
        <v>40</v>
      </c>
    </row>
    <row r="425" spans="2:12" x14ac:dyDescent="0.25">
      <c r="C425">
        <v>38</v>
      </c>
      <c r="D425">
        <v>44</v>
      </c>
      <c r="E425">
        <v>37</v>
      </c>
      <c r="F425">
        <v>33</v>
      </c>
      <c r="G425">
        <v>35</v>
      </c>
      <c r="H425">
        <v>41</v>
      </c>
      <c r="I425">
        <v>30</v>
      </c>
      <c r="J425">
        <v>31</v>
      </c>
      <c r="K425">
        <v>39</v>
      </c>
      <c r="L425">
        <v>28</v>
      </c>
    </row>
    <row r="426" spans="2:12" x14ac:dyDescent="0.25">
      <c r="C426">
        <v>45</v>
      </c>
      <c r="D426">
        <v>29</v>
      </c>
      <c r="E426">
        <v>33</v>
      </c>
      <c r="F426">
        <v>38</v>
      </c>
      <c r="G426">
        <v>34</v>
      </c>
      <c r="H426">
        <v>32</v>
      </c>
      <c r="I426">
        <v>35</v>
      </c>
      <c r="J426">
        <v>31</v>
      </c>
      <c r="K426">
        <v>40</v>
      </c>
      <c r="L426">
        <v>36</v>
      </c>
    </row>
    <row r="427" spans="2:12" x14ac:dyDescent="0.25">
      <c r="C427">
        <v>39</v>
      </c>
      <c r="D427">
        <v>27</v>
      </c>
      <c r="E427">
        <v>35</v>
      </c>
      <c r="F427">
        <v>30</v>
      </c>
      <c r="G427">
        <v>43</v>
      </c>
      <c r="H427">
        <v>29</v>
      </c>
      <c r="I427">
        <v>32</v>
      </c>
      <c r="J427">
        <v>36</v>
      </c>
      <c r="K427">
        <v>31</v>
      </c>
      <c r="L427">
        <v>40</v>
      </c>
    </row>
    <row r="428" spans="2:12" x14ac:dyDescent="0.25">
      <c r="C428">
        <v>38</v>
      </c>
      <c r="D428">
        <v>44</v>
      </c>
      <c r="E428">
        <v>37</v>
      </c>
      <c r="F428">
        <v>33</v>
      </c>
      <c r="G428">
        <v>35</v>
      </c>
      <c r="H428">
        <v>41</v>
      </c>
      <c r="I428">
        <v>30</v>
      </c>
      <c r="J428">
        <v>31</v>
      </c>
      <c r="K428">
        <v>39</v>
      </c>
      <c r="L428">
        <v>28</v>
      </c>
    </row>
    <row r="431" spans="2:12" x14ac:dyDescent="0.25">
      <c r="C431" t="s">
        <v>47</v>
      </c>
      <c r="D431" s="66" t="s">
        <v>37</v>
      </c>
      <c r="F431" t="s">
        <v>47</v>
      </c>
      <c r="G431" s="66" t="s">
        <v>37</v>
      </c>
      <c r="I431" t="s">
        <v>47</v>
      </c>
      <c r="J431" s="66" t="s">
        <v>37</v>
      </c>
    </row>
    <row r="432" spans="2:12" x14ac:dyDescent="0.25">
      <c r="C432">
        <v>27</v>
      </c>
      <c r="D432">
        <v>3</v>
      </c>
      <c r="F432">
        <v>27</v>
      </c>
      <c r="G432">
        <v>3</v>
      </c>
      <c r="I432">
        <v>27</v>
      </c>
      <c r="J432">
        <v>3</v>
      </c>
    </row>
    <row r="433" spans="3:10" x14ac:dyDescent="0.25">
      <c r="C433">
        <v>28</v>
      </c>
      <c r="D433">
        <v>5</v>
      </c>
      <c r="F433">
        <v>28</v>
      </c>
      <c r="G433">
        <v>5</v>
      </c>
      <c r="I433">
        <v>28</v>
      </c>
      <c r="J433">
        <v>5</v>
      </c>
    </row>
    <row r="434" spans="3:10" x14ac:dyDescent="0.25">
      <c r="C434">
        <v>29</v>
      </c>
      <c r="D434">
        <v>7</v>
      </c>
      <c r="F434">
        <v>29</v>
      </c>
      <c r="G434">
        <v>7</v>
      </c>
      <c r="I434">
        <v>29</v>
      </c>
      <c r="J434">
        <v>7</v>
      </c>
    </row>
    <row r="435" spans="3:10" x14ac:dyDescent="0.25">
      <c r="C435">
        <v>30</v>
      </c>
      <c r="D435">
        <v>6</v>
      </c>
      <c r="F435">
        <v>30</v>
      </c>
      <c r="G435">
        <v>6</v>
      </c>
      <c r="I435">
        <v>30</v>
      </c>
      <c r="J435">
        <v>6</v>
      </c>
    </row>
    <row r="436" spans="3:10" x14ac:dyDescent="0.25">
      <c r="C436">
        <v>31</v>
      </c>
      <c r="D436">
        <v>10</v>
      </c>
      <c r="F436">
        <v>31</v>
      </c>
      <c r="G436">
        <v>10</v>
      </c>
      <c r="I436">
        <v>31</v>
      </c>
      <c r="J436">
        <v>10</v>
      </c>
    </row>
    <row r="437" spans="3:10" x14ac:dyDescent="0.25">
      <c r="C437">
        <v>32</v>
      </c>
      <c r="D437">
        <v>5</v>
      </c>
      <c r="F437">
        <v>32</v>
      </c>
      <c r="G437">
        <v>5</v>
      </c>
      <c r="I437">
        <v>32</v>
      </c>
      <c r="J437">
        <v>5</v>
      </c>
    </row>
    <row r="438" spans="3:10" x14ac:dyDescent="0.25">
      <c r="C438">
        <v>33</v>
      </c>
      <c r="D438">
        <v>7</v>
      </c>
      <c r="F438">
        <v>33</v>
      </c>
      <c r="G438">
        <v>7</v>
      </c>
      <c r="I438">
        <v>33</v>
      </c>
      <c r="J438">
        <v>7</v>
      </c>
    </row>
    <row r="439" spans="3:10" x14ac:dyDescent="0.25">
      <c r="C439">
        <v>34</v>
      </c>
      <c r="D439">
        <v>3</v>
      </c>
      <c r="F439">
        <v>34</v>
      </c>
      <c r="G439">
        <v>3</v>
      </c>
      <c r="I439">
        <v>34</v>
      </c>
      <c r="J439">
        <v>3</v>
      </c>
    </row>
    <row r="440" spans="3:10" x14ac:dyDescent="0.25">
      <c r="C440">
        <v>35</v>
      </c>
      <c r="D440">
        <v>10</v>
      </c>
      <c r="F440">
        <v>35</v>
      </c>
      <c r="G440">
        <v>10</v>
      </c>
      <c r="I440">
        <v>35</v>
      </c>
      <c r="J440">
        <v>10</v>
      </c>
    </row>
    <row r="441" spans="3:10" x14ac:dyDescent="0.25">
      <c r="C441">
        <v>36</v>
      </c>
      <c r="D441">
        <v>6</v>
      </c>
      <c r="F441">
        <v>36</v>
      </c>
      <c r="G441">
        <v>6</v>
      </c>
      <c r="I441">
        <v>36</v>
      </c>
      <c r="J441">
        <v>6</v>
      </c>
    </row>
    <row r="442" spans="3:10" x14ac:dyDescent="0.25">
      <c r="C442">
        <v>37</v>
      </c>
      <c r="D442">
        <v>5</v>
      </c>
      <c r="F442">
        <v>37</v>
      </c>
      <c r="G442">
        <v>5</v>
      </c>
      <c r="I442">
        <v>37</v>
      </c>
      <c r="J442">
        <v>5</v>
      </c>
    </row>
    <row r="443" spans="3:10" x14ac:dyDescent="0.25">
      <c r="C443">
        <v>38</v>
      </c>
      <c r="D443">
        <v>6</v>
      </c>
      <c r="F443">
        <v>38</v>
      </c>
      <c r="G443">
        <v>6</v>
      </c>
      <c r="I443">
        <v>38</v>
      </c>
      <c r="J443">
        <v>6</v>
      </c>
    </row>
    <row r="444" spans="3:10" x14ac:dyDescent="0.25">
      <c r="C444">
        <v>39</v>
      </c>
      <c r="D444">
        <v>7</v>
      </c>
      <c r="F444">
        <v>39</v>
      </c>
      <c r="G444">
        <v>7</v>
      </c>
      <c r="I444">
        <v>39</v>
      </c>
      <c r="J444">
        <v>7</v>
      </c>
    </row>
    <row r="445" spans="3:10" x14ac:dyDescent="0.25">
      <c r="C445">
        <v>40</v>
      </c>
      <c r="D445">
        <v>6</v>
      </c>
      <c r="F445">
        <v>40</v>
      </c>
      <c r="G445">
        <v>6</v>
      </c>
      <c r="I445">
        <v>40</v>
      </c>
      <c r="J445">
        <v>6</v>
      </c>
    </row>
    <row r="446" spans="3:10" x14ac:dyDescent="0.25">
      <c r="C446">
        <v>41</v>
      </c>
      <c r="D446">
        <v>4</v>
      </c>
      <c r="F446">
        <v>41</v>
      </c>
      <c r="G446">
        <v>4</v>
      </c>
      <c r="I446">
        <v>41</v>
      </c>
      <c r="J446">
        <v>4</v>
      </c>
    </row>
    <row r="447" spans="3:10" x14ac:dyDescent="0.25">
      <c r="C447">
        <v>42</v>
      </c>
      <c r="D447">
        <v>2</v>
      </c>
      <c r="F447">
        <v>42</v>
      </c>
      <c r="G447">
        <v>2</v>
      </c>
      <c r="I447">
        <v>42</v>
      </c>
      <c r="J447">
        <v>2</v>
      </c>
    </row>
    <row r="448" spans="3:10" x14ac:dyDescent="0.25">
      <c r="C448">
        <v>43</v>
      </c>
      <c r="D448">
        <v>3</v>
      </c>
      <c r="F448">
        <v>43</v>
      </c>
      <c r="G448">
        <v>3</v>
      </c>
      <c r="I448">
        <v>43</v>
      </c>
      <c r="J448">
        <v>3</v>
      </c>
    </row>
    <row r="449" spans="2:10" x14ac:dyDescent="0.25">
      <c r="C449">
        <v>44</v>
      </c>
      <c r="D449">
        <v>3</v>
      </c>
      <c r="F449">
        <v>44</v>
      </c>
      <c r="G449">
        <v>3</v>
      </c>
      <c r="I449">
        <v>44</v>
      </c>
      <c r="J449">
        <v>3</v>
      </c>
    </row>
    <row r="450" spans="2:10" x14ac:dyDescent="0.25">
      <c r="C450">
        <v>45</v>
      </c>
      <c r="D450">
        <v>2</v>
      </c>
      <c r="F450">
        <v>45</v>
      </c>
      <c r="G450">
        <v>2</v>
      </c>
      <c r="I450">
        <v>45</v>
      </c>
      <c r="J450">
        <v>2</v>
      </c>
    </row>
    <row r="451" spans="2:10" x14ac:dyDescent="0.25">
      <c r="C451" s="46" t="s">
        <v>9</v>
      </c>
      <c r="D451" s="46">
        <f>MODE(D432:D450)</f>
        <v>3</v>
      </c>
      <c r="F451" s="67" t="s">
        <v>8</v>
      </c>
      <c r="G451" s="67">
        <f>MEDIAN(G432:G450)</f>
        <v>5</v>
      </c>
      <c r="I451" s="68" t="s">
        <v>16</v>
      </c>
      <c r="J451" s="68">
        <v>8</v>
      </c>
    </row>
    <row r="461" spans="2:10" x14ac:dyDescent="0.25">
      <c r="B461" s="118" t="s">
        <v>115</v>
      </c>
      <c r="C461" s="109"/>
      <c r="D461" s="109"/>
      <c r="E461" s="109"/>
      <c r="F461" s="109"/>
      <c r="G461" s="109"/>
      <c r="H461" s="109"/>
      <c r="I461" s="109"/>
      <c r="J461" s="109"/>
    </row>
    <row r="462" spans="2:10" x14ac:dyDescent="0.25">
      <c r="B462" s="109"/>
      <c r="C462" s="109"/>
      <c r="D462" s="109"/>
      <c r="E462" s="109"/>
      <c r="F462" s="109"/>
      <c r="G462" s="109"/>
      <c r="H462" s="109"/>
      <c r="I462" s="109"/>
      <c r="J462" s="109"/>
    </row>
    <row r="463" spans="2:10" x14ac:dyDescent="0.25">
      <c r="B463" s="109"/>
      <c r="C463" s="109"/>
      <c r="D463" s="109"/>
      <c r="E463" s="109"/>
      <c r="F463" s="109"/>
      <c r="G463" s="109"/>
      <c r="H463" s="109"/>
      <c r="I463" s="109"/>
      <c r="J463" s="109"/>
    </row>
    <row r="464" spans="2:10" x14ac:dyDescent="0.25">
      <c r="B464" s="109"/>
      <c r="C464" s="109"/>
      <c r="D464" s="109"/>
      <c r="E464" s="109"/>
      <c r="F464" s="109"/>
      <c r="G464" s="109"/>
      <c r="H464" s="109"/>
      <c r="I464" s="109"/>
      <c r="J464" s="109"/>
    </row>
    <row r="467" spans="3:11" x14ac:dyDescent="0.25">
      <c r="C467" s="61" t="s">
        <v>11</v>
      </c>
    </row>
    <row r="468" spans="3:11" x14ac:dyDescent="0.25">
      <c r="C468">
        <v>56</v>
      </c>
      <c r="D468">
        <v>40</v>
      </c>
      <c r="E468">
        <v>28</v>
      </c>
      <c r="F468">
        <v>73</v>
      </c>
      <c r="G468">
        <v>52</v>
      </c>
      <c r="H468">
        <v>61</v>
      </c>
      <c r="I468">
        <v>35</v>
      </c>
      <c r="J468">
        <v>40</v>
      </c>
      <c r="K468">
        <v>47</v>
      </c>
    </row>
    <row r="469" spans="3:11" x14ac:dyDescent="0.25">
      <c r="C469">
        <v>65</v>
      </c>
      <c r="D469">
        <v>52</v>
      </c>
      <c r="E469">
        <v>44</v>
      </c>
      <c r="F469">
        <v>38</v>
      </c>
      <c r="G469">
        <v>60</v>
      </c>
      <c r="H469">
        <v>56</v>
      </c>
      <c r="I469">
        <v>40</v>
      </c>
      <c r="J469">
        <v>36</v>
      </c>
      <c r="K469">
        <v>49</v>
      </c>
    </row>
    <row r="470" spans="3:11" x14ac:dyDescent="0.25">
      <c r="C470">
        <v>68</v>
      </c>
      <c r="D470">
        <v>57</v>
      </c>
      <c r="E470">
        <v>52</v>
      </c>
      <c r="F470">
        <v>63</v>
      </c>
      <c r="G470">
        <v>41</v>
      </c>
      <c r="H470">
        <v>48</v>
      </c>
      <c r="I470">
        <v>55</v>
      </c>
      <c r="J470">
        <v>42</v>
      </c>
      <c r="K470">
        <v>39</v>
      </c>
    </row>
    <row r="471" spans="3:11" x14ac:dyDescent="0.25">
      <c r="C471">
        <v>58</v>
      </c>
      <c r="D471">
        <v>62</v>
      </c>
      <c r="E471">
        <v>49</v>
      </c>
      <c r="F471">
        <v>59</v>
      </c>
      <c r="G471">
        <v>45</v>
      </c>
      <c r="H471">
        <v>47</v>
      </c>
      <c r="I471">
        <v>51</v>
      </c>
      <c r="J471">
        <v>65</v>
      </c>
      <c r="K471">
        <v>41</v>
      </c>
    </row>
    <row r="472" spans="3:11" x14ac:dyDescent="0.25">
      <c r="C472">
        <v>48</v>
      </c>
      <c r="D472">
        <v>55</v>
      </c>
      <c r="E472">
        <v>42</v>
      </c>
      <c r="F472">
        <v>39</v>
      </c>
      <c r="G472">
        <v>58</v>
      </c>
      <c r="H472">
        <v>62</v>
      </c>
      <c r="I472">
        <v>49</v>
      </c>
      <c r="J472">
        <v>59</v>
      </c>
      <c r="K472">
        <v>45</v>
      </c>
    </row>
    <row r="473" spans="3:11" x14ac:dyDescent="0.25">
      <c r="C473">
        <v>47</v>
      </c>
      <c r="D473">
        <v>51</v>
      </c>
      <c r="E473">
        <v>65</v>
      </c>
      <c r="F473">
        <v>43</v>
      </c>
      <c r="G473">
        <v>58</v>
      </c>
    </row>
    <row r="475" spans="3:11" x14ac:dyDescent="0.25">
      <c r="C475" s="61" t="s">
        <v>11</v>
      </c>
      <c r="D475" s="65" t="s">
        <v>37</v>
      </c>
      <c r="F475" s="61" t="s">
        <v>11</v>
      </c>
      <c r="G475" s="65" t="s">
        <v>37</v>
      </c>
      <c r="I475" s="61" t="s">
        <v>11</v>
      </c>
      <c r="J475" s="65" t="s">
        <v>37</v>
      </c>
    </row>
    <row r="476" spans="3:11" x14ac:dyDescent="0.25">
      <c r="C476" s="92">
        <v>28</v>
      </c>
      <c r="D476">
        <v>1</v>
      </c>
      <c r="F476" s="93">
        <v>28</v>
      </c>
      <c r="G476">
        <v>1</v>
      </c>
      <c r="I476" s="94">
        <v>28</v>
      </c>
      <c r="J476">
        <v>1</v>
      </c>
    </row>
    <row r="477" spans="3:11" x14ac:dyDescent="0.25">
      <c r="C477" s="92">
        <v>35</v>
      </c>
      <c r="D477">
        <v>1</v>
      </c>
      <c r="F477" s="93">
        <v>35</v>
      </c>
      <c r="G477">
        <v>1</v>
      </c>
      <c r="I477" s="94">
        <v>35</v>
      </c>
      <c r="J477">
        <v>1</v>
      </c>
    </row>
    <row r="478" spans="3:11" x14ac:dyDescent="0.25">
      <c r="C478" s="92">
        <v>36</v>
      </c>
      <c r="D478">
        <v>1</v>
      </c>
      <c r="F478" s="93">
        <v>36</v>
      </c>
      <c r="G478">
        <v>1</v>
      </c>
      <c r="I478" s="94">
        <v>36</v>
      </c>
      <c r="J478">
        <v>1</v>
      </c>
    </row>
    <row r="479" spans="3:11" x14ac:dyDescent="0.25">
      <c r="C479" s="92">
        <v>38</v>
      </c>
      <c r="D479">
        <v>1</v>
      </c>
      <c r="F479" s="93">
        <v>38</v>
      </c>
      <c r="G479">
        <v>1</v>
      </c>
      <c r="I479" s="94">
        <v>38</v>
      </c>
      <c r="J479">
        <v>1</v>
      </c>
    </row>
    <row r="480" spans="3:11" x14ac:dyDescent="0.25">
      <c r="C480" s="92">
        <v>39</v>
      </c>
      <c r="D480">
        <v>2</v>
      </c>
      <c r="F480" s="93">
        <v>39</v>
      </c>
      <c r="G480">
        <v>2</v>
      </c>
      <c r="I480" s="94">
        <v>39</v>
      </c>
      <c r="J480">
        <v>2</v>
      </c>
    </row>
    <row r="481" spans="3:10" x14ac:dyDescent="0.25">
      <c r="C481" s="92">
        <v>40</v>
      </c>
      <c r="D481">
        <v>3</v>
      </c>
      <c r="F481" s="93">
        <v>40</v>
      </c>
      <c r="G481">
        <v>3</v>
      </c>
      <c r="I481" s="94">
        <v>40</v>
      </c>
      <c r="J481">
        <v>3</v>
      </c>
    </row>
    <row r="482" spans="3:10" x14ac:dyDescent="0.25">
      <c r="C482" s="92">
        <v>41</v>
      </c>
      <c r="D482">
        <v>2</v>
      </c>
      <c r="F482" s="93">
        <v>41</v>
      </c>
      <c r="G482">
        <v>2</v>
      </c>
      <c r="I482" s="94">
        <v>41</v>
      </c>
      <c r="J482">
        <v>2</v>
      </c>
    </row>
    <row r="483" spans="3:10" x14ac:dyDescent="0.25">
      <c r="C483" s="92">
        <v>42</v>
      </c>
      <c r="D483">
        <v>2</v>
      </c>
      <c r="F483" s="93">
        <v>42</v>
      </c>
      <c r="G483">
        <v>2</v>
      </c>
      <c r="I483" s="94">
        <v>42</v>
      </c>
      <c r="J483">
        <v>2</v>
      </c>
    </row>
    <row r="484" spans="3:10" x14ac:dyDescent="0.25">
      <c r="C484" s="92">
        <v>43</v>
      </c>
      <c r="D484">
        <v>1</v>
      </c>
      <c r="F484" s="93">
        <v>43</v>
      </c>
      <c r="G484">
        <v>1</v>
      </c>
      <c r="I484" s="94">
        <v>43</v>
      </c>
      <c r="J484">
        <v>1</v>
      </c>
    </row>
    <row r="485" spans="3:10" x14ac:dyDescent="0.25">
      <c r="C485" s="92">
        <v>44</v>
      </c>
      <c r="D485">
        <v>1</v>
      </c>
      <c r="F485" s="93">
        <v>44</v>
      </c>
      <c r="G485">
        <v>1</v>
      </c>
      <c r="I485" s="94">
        <v>44</v>
      </c>
      <c r="J485">
        <v>1</v>
      </c>
    </row>
    <row r="486" spans="3:10" x14ac:dyDescent="0.25">
      <c r="C486" s="92">
        <v>45</v>
      </c>
      <c r="D486">
        <v>2</v>
      </c>
      <c r="F486" s="93">
        <v>45</v>
      </c>
      <c r="G486">
        <v>2</v>
      </c>
      <c r="I486" s="94">
        <v>45</v>
      </c>
      <c r="J486">
        <v>2</v>
      </c>
    </row>
    <row r="487" spans="3:10" x14ac:dyDescent="0.25">
      <c r="C487" s="92">
        <v>47</v>
      </c>
      <c r="D487">
        <v>3</v>
      </c>
      <c r="F487" s="93">
        <v>47</v>
      </c>
      <c r="G487">
        <v>3</v>
      </c>
      <c r="I487" s="94">
        <v>47</v>
      </c>
      <c r="J487">
        <v>3</v>
      </c>
    </row>
    <row r="488" spans="3:10" x14ac:dyDescent="0.25">
      <c r="C488" s="92">
        <v>48</v>
      </c>
      <c r="D488">
        <v>2</v>
      </c>
      <c r="F488" s="93">
        <v>48</v>
      </c>
      <c r="G488">
        <v>2</v>
      </c>
      <c r="I488" s="94">
        <v>48</v>
      </c>
      <c r="J488">
        <v>2</v>
      </c>
    </row>
    <row r="489" spans="3:10" x14ac:dyDescent="0.25">
      <c r="C489" s="92">
        <v>49</v>
      </c>
      <c r="D489">
        <v>3</v>
      </c>
      <c r="F489" s="93">
        <v>49</v>
      </c>
      <c r="G489">
        <v>3</v>
      </c>
      <c r="I489" s="94">
        <v>49</v>
      </c>
      <c r="J489">
        <v>3</v>
      </c>
    </row>
    <row r="490" spans="3:10" x14ac:dyDescent="0.25">
      <c r="C490" s="92">
        <v>51</v>
      </c>
      <c r="D490">
        <v>2</v>
      </c>
      <c r="F490" s="93">
        <v>51</v>
      </c>
      <c r="G490">
        <v>2</v>
      </c>
      <c r="I490" s="94">
        <v>51</v>
      </c>
      <c r="J490">
        <v>2</v>
      </c>
    </row>
    <row r="491" spans="3:10" x14ac:dyDescent="0.25">
      <c r="C491" s="92">
        <v>52</v>
      </c>
      <c r="D491">
        <v>3</v>
      </c>
      <c r="F491" s="93">
        <v>52</v>
      </c>
      <c r="G491">
        <v>3</v>
      </c>
      <c r="I491" s="94">
        <v>52</v>
      </c>
      <c r="J491">
        <v>3</v>
      </c>
    </row>
    <row r="492" spans="3:10" x14ac:dyDescent="0.25">
      <c r="C492" s="92">
        <v>55</v>
      </c>
      <c r="D492">
        <v>2</v>
      </c>
      <c r="F492" s="93">
        <v>55</v>
      </c>
      <c r="G492">
        <v>2</v>
      </c>
      <c r="I492" s="94">
        <v>55</v>
      </c>
      <c r="J492">
        <v>2</v>
      </c>
    </row>
    <row r="493" spans="3:10" x14ac:dyDescent="0.25">
      <c r="C493" s="92">
        <v>56</v>
      </c>
      <c r="D493">
        <v>2</v>
      </c>
      <c r="F493" s="93">
        <v>56</v>
      </c>
      <c r="G493">
        <v>2</v>
      </c>
      <c r="I493" s="94">
        <v>56</v>
      </c>
      <c r="J493">
        <v>2</v>
      </c>
    </row>
    <row r="494" spans="3:10" x14ac:dyDescent="0.25">
      <c r="C494" s="92">
        <v>57</v>
      </c>
      <c r="D494">
        <v>1</v>
      </c>
      <c r="F494" s="93">
        <v>57</v>
      </c>
      <c r="G494">
        <v>1</v>
      </c>
      <c r="I494" s="94">
        <v>57</v>
      </c>
      <c r="J494">
        <v>1</v>
      </c>
    </row>
    <row r="495" spans="3:10" x14ac:dyDescent="0.25">
      <c r="C495" s="92">
        <v>58</v>
      </c>
      <c r="D495">
        <v>3</v>
      </c>
      <c r="F495" s="93">
        <v>58</v>
      </c>
      <c r="G495">
        <v>3</v>
      </c>
      <c r="I495" s="94">
        <v>58</v>
      </c>
      <c r="J495">
        <v>3</v>
      </c>
    </row>
    <row r="496" spans="3:10" x14ac:dyDescent="0.25">
      <c r="C496" s="92">
        <v>59</v>
      </c>
      <c r="D496">
        <v>2</v>
      </c>
      <c r="F496" s="93">
        <v>59</v>
      </c>
      <c r="G496">
        <v>2</v>
      </c>
      <c r="I496" s="94">
        <v>59</v>
      </c>
      <c r="J496">
        <v>2</v>
      </c>
    </row>
    <row r="497" spans="3:10" x14ac:dyDescent="0.25">
      <c r="C497" s="92">
        <v>60</v>
      </c>
      <c r="D497">
        <v>1</v>
      </c>
      <c r="F497" s="93">
        <v>60</v>
      </c>
      <c r="G497">
        <v>1</v>
      </c>
      <c r="I497" s="94">
        <v>60</v>
      </c>
      <c r="J497">
        <v>1</v>
      </c>
    </row>
    <row r="498" spans="3:10" x14ac:dyDescent="0.25">
      <c r="C498" s="92">
        <v>61</v>
      </c>
      <c r="D498">
        <v>1</v>
      </c>
      <c r="F498" s="93">
        <v>61</v>
      </c>
      <c r="G498">
        <v>1</v>
      </c>
      <c r="I498" s="94">
        <v>61</v>
      </c>
      <c r="J498">
        <v>1</v>
      </c>
    </row>
    <row r="499" spans="3:10" x14ac:dyDescent="0.25">
      <c r="C499" s="92">
        <v>62</v>
      </c>
      <c r="D499">
        <v>2</v>
      </c>
      <c r="F499" s="93">
        <v>62</v>
      </c>
      <c r="G499">
        <v>2</v>
      </c>
      <c r="I499" s="94">
        <v>62</v>
      </c>
      <c r="J499">
        <v>2</v>
      </c>
    </row>
    <row r="500" spans="3:10" x14ac:dyDescent="0.25">
      <c r="C500" s="92">
        <v>63</v>
      </c>
      <c r="D500">
        <v>1</v>
      </c>
      <c r="F500" s="93">
        <v>63</v>
      </c>
      <c r="G500">
        <v>1</v>
      </c>
      <c r="I500" s="94">
        <v>63</v>
      </c>
      <c r="J500">
        <v>1</v>
      </c>
    </row>
    <row r="501" spans="3:10" x14ac:dyDescent="0.25">
      <c r="C501" s="92">
        <v>65</v>
      </c>
      <c r="D501">
        <v>3</v>
      </c>
      <c r="F501" s="93">
        <v>65</v>
      </c>
      <c r="G501">
        <v>3</v>
      </c>
      <c r="I501" s="94">
        <v>65</v>
      </c>
      <c r="J501">
        <v>3</v>
      </c>
    </row>
    <row r="502" spans="3:10" x14ac:dyDescent="0.25">
      <c r="C502" s="92">
        <v>68</v>
      </c>
      <c r="D502">
        <v>1</v>
      </c>
      <c r="F502" s="93">
        <v>68</v>
      </c>
      <c r="G502">
        <v>1</v>
      </c>
      <c r="I502" s="94">
        <v>68</v>
      </c>
      <c r="J502">
        <v>1</v>
      </c>
    </row>
    <row r="503" spans="3:10" x14ac:dyDescent="0.25">
      <c r="C503" s="92">
        <v>73</v>
      </c>
      <c r="D503">
        <v>1</v>
      </c>
      <c r="F503" s="93">
        <v>73</v>
      </c>
      <c r="G503">
        <v>1</v>
      </c>
      <c r="I503" s="94">
        <v>73</v>
      </c>
      <c r="J503">
        <v>1</v>
      </c>
    </row>
    <row r="504" spans="3:10" x14ac:dyDescent="0.25">
      <c r="C504" s="34" t="s">
        <v>9</v>
      </c>
      <c r="D504" s="34">
        <f>MODE(D476:D503)</f>
        <v>1</v>
      </c>
      <c r="F504" s="69" t="s">
        <v>8</v>
      </c>
      <c r="G504" s="69">
        <f>MEDIAN(G476:G503)</f>
        <v>2</v>
      </c>
      <c r="I504" s="57" t="s">
        <v>50</v>
      </c>
      <c r="J504" s="57">
        <f>J507-J506</f>
        <v>1</v>
      </c>
    </row>
    <row r="506" spans="3:10" x14ac:dyDescent="0.25">
      <c r="I506" t="s">
        <v>51</v>
      </c>
      <c r="J506">
        <f>QUARTILE(J476:J503,)</f>
        <v>1</v>
      </c>
    </row>
    <row r="507" spans="3:10" x14ac:dyDescent="0.25">
      <c r="I507" t="s">
        <v>52</v>
      </c>
      <c r="J507">
        <f>QUARTILE(J476:J503,3)</f>
        <v>2</v>
      </c>
    </row>
    <row r="512" spans="3:10" x14ac:dyDescent="0.25">
      <c r="D512" s="60"/>
    </row>
    <row r="517" spans="2:10" x14ac:dyDescent="0.25">
      <c r="B517" s="134" t="s">
        <v>53</v>
      </c>
      <c r="C517" s="135"/>
      <c r="D517" s="135"/>
      <c r="E517" s="135"/>
      <c r="F517" s="135"/>
      <c r="G517" s="135"/>
      <c r="H517" s="135"/>
      <c r="I517" s="135"/>
      <c r="J517" s="135"/>
    </row>
    <row r="518" spans="2:10" x14ac:dyDescent="0.25">
      <c r="B518" s="135"/>
      <c r="C518" s="135"/>
      <c r="D518" s="135"/>
      <c r="E518" s="135"/>
      <c r="F518" s="135"/>
      <c r="G518" s="135"/>
      <c r="H518" s="135"/>
      <c r="I518" s="135"/>
      <c r="J518" s="135"/>
    </row>
    <row r="523" spans="2:10" x14ac:dyDescent="0.25">
      <c r="B523" s="116" t="s">
        <v>54</v>
      </c>
      <c r="C523" s="109"/>
      <c r="D523" s="109"/>
      <c r="E523" s="109"/>
    </row>
    <row r="524" spans="2:10" x14ac:dyDescent="0.25">
      <c r="B524" s="109"/>
      <c r="C524" s="109"/>
      <c r="D524" s="109"/>
      <c r="E524" s="109"/>
    </row>
    <row r="525" spans="2:10" x14ac:dyDescent="0.25">
      <c r="B525" s="109"/>
      <c r="C525" s="109"/>
      <c r="D525" s="109"/>
      <c r="E525" s="109"/>
    </row>
    <row r="528" spans="2:10" x14ac:dyDescent="0.25">
      <c r="B528" t="s">
        <v>105</v>
      </c>
    </row>
    <row r="529" spans="3:12" x14ac:dyDescent="0.25">
      <c r="C529">
        <v>40</v>
      </c>
      <c r="D529">
        <v>45</v>
      </c>
      <c r="E529">
        <v>50</v>
      </c>
      <c r="F529">
        <v>55</v>
      </c>
      <c r="G529">
        <v>60</v>
      </c>
      <c r="H529">
        <v>62</v>
      </c>
      <c r="I529">
        <v>65</v>
      </c>
      <c r="J529">
        <v>68</v>
      </c>
      <c r="K529">
        <v>70</v>
      </c>
      <c r="L529">
        <v>72</v>
      </c>
    </row>
    <row r="530" spans="3:12" x14ac:dyDescent="0.25">
      <c r="C530">
        <v>75</v>
      </c>
      <c r="D530">
        <v>78</v>
      </c>
      <c r="E530">
        <v>80</v>
      </c>
      <c r="F530">
        <v>82</v>
      </c>
      <c r="G530">
        <v>85</v>
      </c>
      <c r="H530">
        <v>88</v>
      </c>
      <c r="I530">
        <v>90</v>
      </c>
      <c r="J530">
        <v>92</v>
      </c>
      <c r="K530">
        <v>95</v>
      </c>
      <c r="L530">
        <v>100</v>
      </c>
    </row>
    <row r="531" spans="3:12" x14ac:dyDescent="0.25">
      <c r="C531">
        <v>105</v>
      </c>
      <c r="D531">
        <v>110</v>
      </c>
      <c r="E531">
        <v>115</v>
      </c>
      <c r="F531">
        <v>120</v>
      </c>
      <c r="G531">
        <v>125</v>
      </c>
      <c r="H531">
        <v>130</v>
      </c>
      <c r="I531">
        <v>135</v>
      </c>
      <c r="J531">
        <v>140</v>
      </c>
      <c r="K531">
        <v>145</v>
      </c>
      <c r="L531">
        <v>150</v>
      </c>
    </row>
    <row r="532" spans="3:12" x14ac:dyDescent="0.25">
      <c r="C532">
        <v>155</v>
      </c>
      <c r="D532">
        <v>160</v>
      </c>
      <c r="E532">
        <v>165</v>
      </c>
      <c r="F532">
        <v>170</v>
      </c>
      <c r="G532">
        <v>175</v>
      </c>
      <c r="H532">
        <v>180</v>
      </c>
      <c r="I532">
        <v>185</v>
      </c>
      <c r="J532">
        <v>190</v>
      </c>
      <c r="K532">
        <v>195</v>
      </c>
      <c r="L532">
        <v>200</v>
      </c>
    </row>
    <row r="534" spans="3:12" ht="15" x14ac:dyDescent="0.25">
      <c r="C534" s="70" t="s">
        <v>55</v>
      </c>
      <c r="D534" s="70" t="s">
        <v>59</v>
      </c>
    </row>
    <row r="535" spans="3:12" hidden="1" x14ac:dyDescent="0.25"/>
    <row r="536" spans="3:12" x14ac:dyDescent="0.25">
      <c r="C536" t="s">
        <v>57</v>
      </c>
      <c r="D536">
        <f>QUARTILE(C529:L532,0)</f>
        <v>40</v>
      </c>
    </row>
    <row r="537" spans="3:12" ht="12.6" customHeight="1" x14ac:dyDescent="0.25">
      <c r="C537" t="s">
        <v>51</v>
      </c>
      <c r="D537">
        <f>QUARTILE(C529:L532,1)</f>
        <v>74.25</v>
      </c>
    </row>
    <row r="538" spans="3:12" x14ac:dyDescent="0.25">
      <c r="C538" t="s">
        <v>52</v>
      </c>
      <c r="D538">
        <f>QUARTILE(C529:L532,2)</f>
        <v>102.5</v>
      </c>
    </row>
    <row r="539" spans="3:12" x14ac:dyDescent="0.25">
      <c r="C539" t="s">
        <v>56</v>
      </c>
      <c r="D539">
        <f>QUARTILE(C529:L532,3)</f>
        <v>151.25</v>
      </c>
    </row>
    <row r="540" spans="3:12" x14ac:dyDescent="0.25">
      <c r="C540" t="s">
        <v>58</v>
      </c>
      <c r="D540">
        <f>QUARTILE(C529:L532,4)</f>
        <v>200</v>
      </c>
    </row>
    <row r="543" spans="3:12" x14ac:dyDescent="0.25">
      <c r="C543" s="104" t="s">
        <v>60</v>
      </c>
      <c r="D543" s="104"/>
    </row>
    <row r="544" spans="3:12" x14ac:dyDescent="0.25">
      <c r="C544" s="104"/>
      <c r="D544" s="104"/>
    </row>
    <row r="545" spans="2:5" x14ac:dyDescent="0.25">
      <c r="C545" t="s">
        <v>33</v>
      </c>
    </row>
    <row r="546" spans="2:5" x14ac:dyDescent="0.25">
      <c r="C546" s="27" t="s">
        <v>64</v>
      </c>
      <c r="D546">
        <f>_xlfn.PERCENTILE.EXC(C529:L532,0.1)</f>
        <v>55.5</v>
      </c>
    </row>
    <row r="547" spans="2:5" x14ac:dyDescent="0.25">
      <c r="C547" s="27" t="s">
        <v>61</v>
      </c>
      <c r="D547">
        <f>_xlfn.PERCENTILE.EXC(C529:L532,0.25)</f>
        <v>72.75</v>
      </c>
    </row>
    <row r="548" spans="2:5" x14ac:dyDescent="0.25">
      <c r="C548" s="27" t="s">
        <v>62</v>
      </c>
      <c r="D548">
        <f>_xlfn.PERCENTILE.EXC(C529:L532,0.75)</f>
        <v>153.75</v>
      </c>
    </row>
    <row r="549" spans="2:5" x14ac:dyDescent="0.25">
      <c r="C549" s="27" t="s">
        <v>63</v>
      </c>
      <c r="D549">
        <f>_xlfn.PERCENTILE.EXC(C529:L532,0.95)</f>
        <v>194.74999999999997</v>
      </c>
    </row>
    <row r="550" spans="2:5" x14ac:dyDescent="0.25">
      <c r="C550" s="27" t="s">
        <v>33</v>
      </c>
      <c r="D550">
        <f>AVERAGE(C529:L532)</f>
        <v>112.55</v>
      </c>
    </row>
    <row r="559" spans="2:5" x14ac:dyDescent="0.25">
      <c r="B559" s="110" t="s">
        <v>65</v>
      </c>
      <c r="C559" s="107"/>
      <c r="D559" s="107"/>
      <c r="E559" s="107"/>
    </row>
    <row r="560" spans="2:5" x14ac:dyDescent="0.25">
      <c r="B560" s="107"/>
      <c r="C560" s="107"/>
      <c r="D560" s="107"/>
      <c r="E560" s="107"/>
    </row>
    <row r="561" spans="2:12" x14ac:dyDescent="0.25">
      <c r="B561" s="107"/>
      <c r="C561" s="107"/>
      <c r="D561" s="107"/>
      <c r="E561" s="107"/>
    </row>
    <row r="564" spans="2:12" x14ac:dyDescent="0.25">
      <c r="B564" t="s">
        <v>104</v>
      </c>
    </row>
    <row r="565" spans="2:12" x14ac:dyDescent="0.25">
      <c r="C565">
        <v>55</v>
      </c>
      <c r="D565">
        <v>60</v>
      </c>
      <c r="E565">
        <v>62</v>
      </c>
      <c r="F565">
        <v>65</v>
      </c>
      <c r="G565">
        <v>68</v>
      </c>
      <c r="H565">
        <v>70</v>
      </c>
      <c r="I565">
        <v>72</v>
      </c>
      <c r="J565">
        <v>75</v>
      </c>
      <c r="K565">
        <v>78</v>
      </c>
      <c r="L565">
        <v>80</v>
      </c>
    </row>
    <row r="566" spans="2:12" x14ac:dyDescent="0.25">
      <c r="C566">
        <v>82</v>
      </c>
      <c r="D566">
        <v>85</v>
      </c>
      <c r="E566">
        <v>88</v>
      </c>
      <c r="F566">
        <v>90</v>
      </c>
      <c r="G566">
        <v>92</v>
      </c>
      <c r="H566">
        <v>95</v>
      </c>
      <c r="I566">
        <v>100</v>
      </c>
      <c r="J566">
        <v>105</v>
      </c>
      <c r="K566">
        <v>110</v>
      </c>
      <c r="L566">
        <v>115</v>
      </c>
    </row>
    <row r="567" spans="2:12" x14ac:dyDescent="0.25">
      <c r="C567">
        <v>120</v>
      </c>
      <c r="D567">
        <v>125</v>
      </c>
      <c r="E567">
        <v>130</v>
      </c>
      <c r="F567">
        <v>135</v>
      </c>
      <c r="G567">
        <v>140</v>
      </c>
      <c r="H567">
        <v>145</v>
      </c>
      <c r="I567">
        <v>150</v>
      </c>
      <c r="J567">
        <v>155</v>
      </c>
      <c r="K567">
        <v>160</v>
      </c>
      <c r="L567">
        <v>165</v>
      </c>
    </row>
    <row r="568" spans="2:12" x14ac:dyDescent="0.25">
      <c r="C568">
        <v>170</v>
      </c>
      <c r="D568">
        <v>175</v>
      </c>
      <c r="E568">
        <v>180</v>
      </c>
      <c r="F568">
        <v>185</v>
      </c>
      <c r="G568">
        <v>190</v>
      </c>
      <c r="H568">
        <v>195</v>
      </c>
      <c r="I568">
        <v>200</v>
      </c>
      <c r="J568">
        <v>205</v>
      </c>
      <c r="K568">
        <v>210</v>
      </c>
      <c r="L568">
        <v>215</v>
      </c>
    </row>
    <row r="569" spans="2:12" x14ac:dyDescent="0.25">
      <c r="C569">
        <v>220</v>
      </c>
      <c r="D569">
        <v>225</v>
      </c>
      <c r="E569">
        <v>230</v>
      </c>
      <c r="F569">
        <v>235</v>
      </c>
      <c r="G569">
        <v>240</v>
      </c>
      <c r="H569">
        <v>245</v>
      </c>
      <c r="I569">
        <v>250</v>
      </c>
      <c r="J569">
        <v>255</v>
      </c>
      <c r="K569">
        <v>260</v>
      </c>
      <c r="L569">
        <v>265</v>
      </c>
    </row>
    <row r="570" spans="2:12" x14ac:dyDescent="0.25">
      <c r="C570">
        <v>270</v>
      </c>
      <c r="D570">
        <v>275</v>
      </c>
      <c r="E570">
        <v>280</v>
      </c>
      <c r="F570">
        <v>285</v>
      </c>
      <c r="G570">
        <v>290</v>
      </c>
      <c r="H570">
        <v>295</v>
      </c>
      <c r="I570">
        <v>300</v>
      </c>
      <c r="J570">
        <v>305</v>
      </c>
      <c r="K570">
        <v>310</v>
      </c>
      <c r="L570">
        <v>315</v>
      </c>
    </row>
    <row r="571" spans="2:12" x14ac:dyDescent="0.25">
      <c r="C571">
        <v>320</v>
      </c>
      <c r="D571">
        <v>325</v>
      </c>
      <c r="E571">
        <v>330</v>
      </c>
      <c r="F571">
        <v>335</v>
      </c>
      <c r="G571">
        <v>340</v>
      </c>
      <c r="H571">
        <v>345</v>
      </c>
      <c r="I571">
        <v>350</v>
      </c>
      <c r="J571">
        <v>365</v>
      </c>
      <c r="K571">
        <v>360</v>
      </c>
      <c r="L571">
        <v>365</v>
      </c>
    </row>
    <row r="572" spans="2:12" x14ac:dyDescent="0.25">
      <c r="C572">
        <v>370</v>
      </c>
      <c r="D572">
        <v>375</v>
      </c>
      <c r="E572">
        <v>380</v>
      </c>
      <c r="F572">
        <v>385</v>
      </c>
      <c r="G572">
        <v>390</v>
      </c>
      <c r="H572">
        <v>395</v>
      </c>
      <c r="I572">
        <v>400</v>
      </c>
      <c r="J572">
        <v>405</v>
      </c>
      <c r="K572">
        <v>410</v>
      </c>
      <c r="L572">
        <v>415</v>
      </c>
    </row>
    <row r="573" spans="2:12" x14ac:dyDescent="0.25">
      <c r="C573">
        <v>420</v>
      </c>
      <c r="D573">
        <v>425</v>
      </c>
      <c r="E573">
        <v>430</v>
      </c>
      <c r="F573">
        <v>435</v>
      </c>
      <c r="G573">
        <v>440</v>
      </c>
      <c r="H573">
        <v>445</v>
      </c>
      <c r="I573">
        <v>450</v>
      </c>
      <c r="J573">
        <v>455</v>
      </c>
      <c r="K573">
        <v>460</v>
      </c>
      <c r="L573">
        <v>465</v>
      </c>
    </row>
    <row r="574" spans="2:12" x14ac:dyDescent="0.25">
      <c r="C574">
        <v>470</v>
      </c>
      <c r="D574">
        <v>475</v>
      </c>
      <c r="E574">
        <v>480</v>
      </c>
      <c r="F574">
        <v>485</v>
      </c>
      <c r="G574">
        <v>490</v>
      </c>
      <c r="H574">
        <v>495</v>
      </c>
      <c r="I574">
        <v>500</v>
      </c>
      <c r="J574">
        <v>505</v>
      </c>
      <c r="K574">
        <v>510</v>
      </c>
      <c r="L574">
        <v>515</v>
      </c>
    </row>
    <row r="577" spans="3:5" ht="13.8" customHeight="1" x14ac:dyDescent="0.25">
      <c r="C577" s="111" t="s">
        <v>66</v>
      </c>
      <c r="D577" s="112"/>
      <c r="E577" s="112"/>
    </row>
    <row r="578" spans="3:5" x14ac:dyDescent="0.25">
      <c r="C578" s="112"/>
      <c r="D578" s="112"/>
      <c r="E578" s="112"/>
    </row>
    <row r="580" spans="3:5" x14ac:dyDescent="0.25">
      <c r="C580" s="91" t="s">
        <v>57</v>
      </c>
      <c r="D580" s="91">
        <f>MIN(C565:L574)</f>
        <v>55</v>
      </c>
    </row>
    <row r="581" spans="3:5" x14ac:dyDescent="0.25">
      <c r="C581" s="91" t="s">
        <v>51</v>
      </c>
      <c r="D581" s="91">
        <f>_xlfn.QUARTILE.EXC(C565:L574,1)</f>
        <v>141.25</v>
      </c>
    </row>
    <row r="582" spans="3:5" x14ac:dyDescent="0.25">
      <c r="C582" s="91" t="s">
        <v>52</v>
      </c>
      <c r="D582" s="91">
        <f>_xlfn.QUARTILE.EXC(C565:L574,2)</f>
        <v>267.5</v>
      </c>
    </row>
    <row r="583" spans="3:5" x14ac:dyDescent="0.25">
      <c r="C583" s="91" t="s">
        <v>56</v>
      </c>
      <c r="D583" s="91">
        <f>_xlfn.QUARTILE.EXC(C565:L574,3)</f>
        <v>393.75</v>
      </c>
    </row>
    <row r="584" spans="3:5" x14ac:dyDescent="0.25">
      <c r="C584" s="91" t="s">
        <v>58</v>
      </c>
      <c r="D584" s="91">
        <f>MAX(C565:L574)</f>
        <v>515</v>
      </c>
    </row>
    <row r="586" spans="3:5" x14ac:dyDescent="0.25">
      <c r="C586" s="113" t="s">
        <v>60</v>
      </c>
      <c r="D586" s="114"/>
      <c r="E586" s="114"/>
    </row>
    <row r="587" spans="3:5" x14ac:dyDescent="0.25">
      <c r="C587" s="114"/>
      <c r="D587" s="114"/>
      <c r="E587" s="114"/>
    </row>
    <row r="589" spans="3:5" x14ac:dyDescent="0.25">
      <c r="C589" s="34" t="s">
        <v>33</v>
      </c>
      <c r="D589">
        <f>AVERAGE(C565:L574)</f>
        <v>270.57</v>
      </c>
    </row>
    <row r="590" spans="3:5" x14ac:dyDescent="0.25">
      <c r="C590" s="75" t="s">
        <v>67</v>
      </c>
      <c r="D590">
        <f>_xlfn.PERCENTILE.EXC(C565:L574,0.15)</f>
        <v>92.449999999999989</v>
      </c>
    </row>
    <row r="591" spans="3:5" x14ac:dyDescent="0.25">
      <c r="C591" s="75" t="s">
        <v>68</v>
      </c>
      <c r="D591">
        <f>_xlfn.PERCENTILE.EXC(C565:L574,0.5)</f>
        <v>267.5</v>
      </c>
    </row>
    <row r="592" spans="3:5" x14ac:dyDescent="0.25">
      <c r="C592" s="75" t="s">
        <v>69</v>
      </c>
      <c r="D592">
        <f>_xlfn.PERCENTILE.EXC(C565:L574,0.85)</f>
        <v>444.25</v>
      </c>
    </row>
    <row r="593" spans="2:5" x14ac:dyDescent="0.25">
      <c r="C593" s="27"/>
    </row>
    <row r="607" spans="2:5" x14ac:dyDescent="0.25">
      <c r="B607" s="108" t="s">
        <v>70</v>
      </c>
      <c r="C607" s="109"/>
      <c r="D607" s="109"/>
      <c r="E607" s="109"/>
    </row>
    <row r="608" spans="2:5" x14ac:dyDescent="0.25">
      <c r="B608" s="109"/>
      <c r="C608" s="109"/>
      <c r="D608" s="109"/>
      <c r="E608" s="109"/>
    </row>
    <row r="609" spans="2:12" x14ac:dyDescent="0.25">
      <c r="B609" s="109"/>
      <c r="C609" s="109"/>
      <c r="D609" s="109"/>
      <c r="E609" s="109"/>
    </row>
    <row r="614" spans="2:12" x14ac:dyDescent="0.25">
      <c r="B614" s="103" t="s">
        <v>77</v>
      </c>
      <c r="C614" s="103"/>
    </row>
    <row r="615" spans="2:12" x14ac:dyDescent="0.25">
      <c r="C615">
        <v>20</v>
      </c>
      <c r="D615">
        <v>25</v>
      </c>
      <c r="E615">
        <v>30</v>
      </c>
      <c r="F615">
        <v>35</v>
      </c>
      <c r="G615">
        <v>40</v>
      </c>
      <c r="H615">
        <v>45</v>
      </c>
      <c r="I615">
        <v>50</v>
      </c>
      <c r="J615">
        <v>55</v>
      </c>
      <c r="K615">
        <v>60</v>
      </c>
      <c r="L615">
        <v>65</v>
      </c>
    </row>
    <row r="616" spans="2:12" x14ac:dyDescent="0.25">
      <c r="C616">
        <v>70</v>
      </c>
      <c r="D616">
        <v>75</v>
      </c>
      <c r="E616">
        <v>80</v>
      </c>
      <c r="F616">
        <v>85</v>
      </c>
      <c r="G616">
        <v>90</v>
      </c>
      <c r="H616">
        <v>95</v>
      </c>
      <c r="I616">
        <v>100</v>
      </c>
      <c r="J616">
        <v>105</v>
      </c>
      <c r="K616">
        <v>110</v>
      </c>
      <c r="L616">
        <v>115</v>
      </c>
    </row>
    <row r="617" spans="2:12" x14ac:dyDescent="0.25">
      <c r="C617">
        <v>120</v>
      </c>
      <c r="D617">
        <v>125</v>
      </c>
      <c r="E617">
        <v>130</v>
      </c>
      <c r="F617">
        <v>135</v>
      </c>
      <c r="G617">
        <v>140</v>
      </c>
      <c r="H617">
        <v>145</v>
      </c>
      <c r="I617">
        <v>150</v>
      </c>
      <c r="J617">
        <v>155</v>
      </c>
      <c r="K617">
        <v>160</v>
      </c>
      <c r="L617">
        <v>165</v>
      </c>
    </row>
    <row r="618" spans="2:12" x14ac:dyDescent="0.25">
      <c r="C618">
        <v>170</v>
      </c>
      <c r="D618">
        <v>175</v>
      </c>
      <c r="E618">
        <v>180</v>
      </c>
      <c r="F618">
        <v>185</v>
      </c>
      <c r="G618">
        <v>190</v>
      </c>
      <c r="H618">
        <v>195</v>
      </c>
      <c r="I618">
        <v>200</v>
      </c>
      <c r="J618">
        <v>205</v>
      </c>
      <c r="K618">
        <v>210</v>
      </c>
      <c r="L618">
        <v>215</v>
      </c>
    </row>
    <row r="619" spans="2:12" x14ac:dyDescent="0.25">
      <c r="C619">
        <v>220</v>
      </c>
      <c r="D619">
        <v>225</v>
      </c>
      <c r="E619">
        <v>230</v>
      </c>
      <c r="F619">
        <v>235</v>
      </c>
      <c r="G619">
        <v>240</v>
      </c>
      <c r="H619">
        <v>245</v>
      </c>
      <c r="I619">
        <v>250</v>
      </c>
      <c r="J619">
        <v>255</v>
      </c>
      <c r="K619">
        <v>260</v>
      </c>
      <c r="L619">
        <v>265</v>
      </c>
    </row>
    <row r="620" spans="2:12" ht="13.8" customHeight="1" x14ac:dyDescent="0.25">
      <c r="C620">
        <v>270</v>
      </c>
      <c r="D620">
        <v>275</v>
      </c>
      <c r="E620">
        <v>280</v>
      </c>
      <c r="F620">
        <v>285</v>
      </c>
      <c r="G620">
        <v>290</v>
      </c>
      <c r="H620">
        <v>295</v>
      </c>
      <c r="I620">
        <v>300</v>
      </c>
      <c r="J620">
        <v>305</v>
      </c>
      <c r="K620">
        <v>310</v>
      </c>
      <c r="L620">
        <v>315</v>
      </c>
    </row>
    <row r="621" spans="2:12" x14ac:dyDescent="0.25">
      <c r="C621">
        <v>320</v>
      </c>
      <c r="D621">
        <v>325</v>
      </c>
      <c r="E621">
        <v>330</v>
      </c>
      <c r="F621">
        <v>335</v>
      </c>
      <c r="G621">
        <v>340</v>
      </c>
      <c r="H621">
        <v>345</v>
      </c>
      <c r="I621">
        <v>350</v>
      </c>
      <c r="J621">
        <v>355</v>
      </c>
      <c r="K621">
        <v>360</v>
      </c>
      <c r="L621">
        <v>365</v>
      </c>
    </row>
    <row r="622" spans="2:12" x14ac:dyDescent="0.25">
      <c r="C622">
        <v>370</v>
      </c>
      <c r="D622">
        <v>375</v>
      </c>
      <c r="E622">
        <v>380</v>
      </c>
      <c r="F622">
        <v>385</v>
      </c>
      <c r="G622">
        <v>390</v>
      </c>
      <c r="H622">
        <v>395</v>
      </c>
      <c r="I622">
        <v>400</v>
      </c>
      <c r="J622">
        <v>405</v>
      </c>
      <c r="K622">
        <v>410</v>
      </c>
      <c r="L622">
        <v>415</v>
      </c>
    </row>
    <row r="623" spans="2:12" x14ac:dyDescent="0.25">
      <c r="C623">
        <v>420</v>
      </c>
      <c r="D623">
        <v>425</v>
      </c>
      <c r="E623">
        <v>430</v>
      </c>
      <c r="F623">
        <v>435</v>
      </c>
      <c r="G623">
        <v>440</v>
      </c>
      <c r="H623">
        <v>445</v>
      </c>
      <c r="I623">
        <v>450</v>
      </c>
      <c r="J623">
        <v>455</v>
      </c>
      <c r="K623">
        <v>460</v>
      </c>
      <c r="L623">
        <v>465</v>
      </c>
    </row>
    <row r="624" spans="2:12" x14ac:dyDescent="0.25">
      <c r="C624">
        <v>470</v>
      </c>
      <c r="D624">
        <v>475</v>
      </c>
      <c r="E624">
        <v>480</v>
      </c>
      <c r="F624">
        <v>485</v>
      </c>
      <c r="G624">
        <v>490</v>
      </c>
      <c r="H624">
        <v>495</v>
      </c>
      <c r="I624">
        <v>500</v>
      </c>
      <c r="J624">
        <v>505</v>
      </c>
      <c r="K624">
        <v>510</v>
      </c>
      <c r="L624">
        <v>515</v>
      </c>
    </row>
    <row r="625" spans="3:12" x14ac:dyDescent="0.25">
      <c r="C625">
        <v>520</v>
      </c>
      <c r="D625">
        <v>525</v>
      </c>
      <c r="E625">
        <v>530</v>
      </c>
      <c r="F625">
        <v>535</v>
      </c>
      <c r="G625">
        <v>540</v>
      </c>
      <c r="H625">
        <v>545</v>
      </c>
      <c r="I625">
        <v>550</v>
      </c>
      <c r="J625">
        <v>555</v>
      </c>
      <c r="K625">
        <v>560</v>
      </c>
      <c r="L625">
        <v>565</v>
      </c>
    </row>
    <row r="629" spans="3:12" x14ac:dyDescent="0.25">
      <c r="C629" s="115" t="s">
        <v>66</v>
      </c>
      <c r="D629" s="115"/>
      <c r="G629" s="105" t="s">
        <v>73</v>
      </c>
      <c r="H629" s="105"/>
    </row>
    <row r="630" spans="3:12" x14ac:dyDescent="0.25">
      <c r="C630" s="115"/>
      <c r="D630" s="115"/>
      <c r="G630" s="105"/>
      <c r="H630" s="105"/>
    </row>
    <row r="632" spans="3:12" x14ac:dyDescent="0.25">
      <c r="C632" t="s">
        <v>51</v>
      </c>
      <c r="D632">
        <f>_xlfn.QUARTILE.EXC(C615:L625,1)</f>
        <v>153.75</v>
      </c>
      <c r="G632" s="47" t="s">
        <v>33</v>
      </c>
      <c r="H632">
        <f>AVERAGE(C615:L625)</f>
        <v>292.5</v>
      </c>
    </row>
    <row r="633" spans="3:12" x14ac:dyDescent="0.25">
      <c r="C633" t="s">
        <v>52</v>
      </c>
      <c r="D633">
        <f>_xlfn.QUARTILE.EXC(C615:L625,2)</f>
        <v>292.5</v>
      </c>
      <c r="G633" s="76" t="s">
        <v>74</v>
      </c>
      <c r="H633">
        <f>_xlfn.PERCENTILE.EXC(C615:L625,0.2)</f>
        <v>126.00000000000001</v>
      </c>
    </row>
    <row r="634" spans="3:12" x14ac:dyDescent="0.25">
      <c r="C634" t="s">
        <v>56</v>
      </c>
      <c r="D634">
        <f>_xlfn.QUARTILE.EXC(C615:L625,3)</f>
        <v>431.25</v>
      </c>
      <c r="G634" s="76" t="s">
        <v>75</v>
      </c>
      <c r="H634">
        <f>_xlfn.PERCENTILE.EXC(C615:L625,0.4)</f>
        <v>237.00000000000003</v>
      </c>
    </row>
    <row r="635" spans="3:12" x14ac:dyDescent="0.25">
      <c r="C635" t="s">
        <v>72</v>
      </c>
      <c r="D635">
        <f>MIN(C615:L625)</f>
        <v>20</v>
      </c>
      <c r="G635" s="76" t="s">
        <v>76</v>
      </c>
      <c r="H635">
        <f>_xlfn.PERCENTILE.EXC(C615:L625,0.8)</f>
        <v>459.00000000000006</v>
      </c>
    </row>
    <row r="636" spans="3:12" x14ac:dyDescent="0.25">
      <c r="C636" t="s">
        <v>58</v>
      </c>
      <c r="D636">
        <f>MAX(C615:L625)</f>
        <v>565</v>
      </c>
    </row>
    <row r="646" spans="2:12" x14ac:dyDescent="0.25">
      <c r="B646" s="106" t="s">
        <v>78</v>
      </c>
      <c r="C646" s="107"/>
      <c r="D646" s="107"/>
      <c r="E646" s="107"/>
    </row>
    <row r="647" spans="2:12" x14ac:dyDescent="0.25">
      <c r="B647" s="107"/>
      <c r="C647" s="107"/>
      <c r="D647" s="107"/>
      <c r="E647" s="107"/>
    </row>
    <row r="648" spans="2:12" x14ac:dyDescent="0.25">
      <c r="B648" s="107"/>
      <c r="C648" s="107"/>
      <c r="D648" s="107"/>
      <c r="E648" s="107"/>
    </row>
    <row r="652" spans="2:12" x14ac:dyDescent="0.25">
      <c r="B652" s="103" t="s">
        <v>79</v>
      </c>
      <c r="C652" s="103"/>
    </row>
    <row r="653" spans="2:12" x14ac:dyDescent="0.25">
      <c r="D653">
        <v>15</v>
      </c>
      <c r="E653">
        <v>20</v>
      </c>
      <c r="F653">
        <v>25</v>
      </c>
      <c r="G653">
        <v>30</v>
      </c>
      <c r="H653">
        <v>35</v>
      </c>
      <c r="I653">
        <v>40</v>
      </c>
      <c r="J653">
        <v>45</v>
      </c>
      <c r="K653">
        <v>50</v>
      </c>
      <c r="L653">
        <v>55</v>
      </c>
    </row>
    <row r="654" spans="2:12" x14ac:dyDescent="0.25">
      <c r="D654">
        <v>60</v>
      </c>
      <c r="E654">
        <v>65</v>
      </c>
      <c r="F654">
        <v>70</v>
      </c>
      <c r="G654">
        <v>75</v>
      </c>
      <c r="H654">
        <v>80</v>
      </c>
      <c r="I654">
        <v>85</v>
      </c>
      <c r="J654">
        <v>90</v>
      </c>
      <c r="K654">
        <v>95</v>
      </c>
      <c r="L654">
        <v>100</v>
      </c>
    </row>
    <row r="655" spans="2:12" x14ac:dyDescent="0.25">
      <c r="D655">
        <v>105</v>
      </c>
      <c r="E655">
        <v>110</v>
      </c>
      <c r="F655">
        <v>115</v>
      </c>
      <c r="G655">
        <v>120</v>
      </c>
      <c r="H655">
        <v>125</v>
      </c>
      <c r="I655">
        <v>130</v>
      </c>
      <c r="J655">
        <v>135</v>
      </c>
      <c r="K655">
        <v>140</v>
      </c>
      <c r="L655">
        <v>145</v>
      </c>
    </row>
    <row r="656" spans="2:12" x14ac:dyDescent="0.25">
      <c r="D656">
        <v>150</v>
      </c>
      <c r="E656">
        <v>155</v>
      </c>
      <c r="F656">
        <v>160</v>
      </c>
      <c r="G656">
        <v>165</v>
      </c>
      <c r="H656">
        <v>170</v>
      </c>
      <c r="I656">
        <v>175</v>
      </c>
      <c r="J656">
        <v>180</v>
      </c>
      <c r="K656">
        <v>185</v>
      </c>
      <c r="L656">
        <v>190</v>
      </c>
    </row>
    <row r="657" spans="3:12" x14ac:dyDescent="0.25">
      <c r="D657">
        <v>195</v>
      </c>
      <c r="E657">
        <v>200</v>
      </c>
      <c r="F657">
        <v>205</v>
      </c>
      <c r="G657">
        <v>210</v>
      </c>
      <c r="H657">
        <v>215</v>
      </c>
      <c r="I657">
        <v>220</v>
      </c>
      <c r="J657">
        <v>225</v>
      </c>
      <c r="K657">
        <v>230</v>
      </c>
      <c r="L657">
        <v>235</v>
      </c>
    </row>
    <row r="658" spans="3:12" x14ac:dyDescent="0.25">
      <c r="D658">
        <v>240</v>
      </c>
      <c r="E658">
        <v>245</v>
      </c>
      <c r="F658">
        <v>250</v>
      </c>
      <c r="G658">
        <v>255</v>
      </c>
      <c r="H658">
        <v>260</v>
      </c>
      <c r="I658">
        <v>265</v>
      </c>
      <c r="J658">
        <v>270</v>
      </c>
      <c r="K658">
        <v>275</v>
      </c>
      <c r="L658">
        <v>280</v>
      </c>
    </row>
    <row r="659" spans="3:12" x14ac:dyDescent="0.25">
      <c r="D659">
        <v>285</v>
      </c>
      <c r="E659">
        <v>290</v>
      </c>
      <c r="F659">
        <v>295</v>
      </c>
      <c r="G659">
        <v>300</v>
      </c>
      <c r="H659">
        <v>305</v>
      </c>
      <c r="I659">
        <v>310</v>
      </c>
      <c r="J659">
        <v>315</v>
      </c>
      <c r="K659">
        <v>320</v>
      </c>
      <c r="L659">
        <v>325</v>
      </c>
    </row>
    <row r="660" spans="3:12" x14ac:dyDescent="0.25">
      <c r="D660">
        <v>330</v>
      </c>
      <c r="E660">
        <v>335</v>
      </c>
      <c r="F660">
        <v>340</v>
      </c>
      <c r="G660">
        <v>345</v>
      </c>
      <c r="H660">
        <v>350</v>
      </c>
      <c r="I660">
        <v>355</v>
      </c>
      <c r="J660">
        <v>360</v>
      </c>
      <c r="K660">
        <v>365</v>
      </c>
      <c r="L660">
        <v>370</v>
      </c>
    </row>
    <row r="661" spans="3:12" x14ac:dyDescent="0.25">
      <c r="D661">
        <v>375</v>
      </c>
      <c r="E661">
        <v>380</v>
      </c>
      <c r="F661">
        <v>385</v>
      </c>
      <c r="G661">
        <v>390</v>
      </c>
      <c r="H661">
        <v>395</v>
      </c>
      <c r="I661">
        <v>400</v>
      </c>
      <c r="J661">
        <v>405</v>
      </c>
      <c r="K661">
        <v>410</v>
      </c>
      <c r="L661">
        <v>415</v>
      </c>
    </row>
    <row r="662" spans="3:12" x14ac:dyDescent="0.25">
      <c r="D662">
        <v>420</v>
      </c>
      <c r="E662">
        <v>425</v>
      </c>
      <c r="F662">
        <v>430</v>
      </c>
      <c r="G662">
        <v>435</v>
      </c>
      <c r="H662">
        <v>440</v>
      </c>
      <c r="I662">
        <v>445</v>
      </c>
      <c r="J662">
        <v>450</v>
      </c>
      <c r="K662">
        <v>455</v>
      </c>
      <c r="L662">
        <v>460</v>
      </c>
    </row>
    <row r="663" spans="3:12" x14ac:dyDescent="0.25">
      <c r="D663">
        <v>465</v>
      </c>
      <c r="E663">
        <v>470</v>
      </c>
      <c r="F663">
        <v>475</v>
      </c>
      <c r="G663">
        <v>480</v>
      </c>
      <c r="H663">
        <v>485</v>
      </c>
      <c r="I663">
        <v>490</v>
      </c>
      <c r="J663">
        <v>495</v>
      </c>
      <c r="K663">
        <v>500</v>
      </c>
      <c r="L663">
        <v>505</v>
      </c>
    </row>
    <row r="664" spans="3:12" x14ac:dyDescent="0.25">
      <c r="D664">
        <v>510</v>
      </c>
      <c r="E664">
        <v>515</v>
      </c>
      <c r="F664">
        <v>520</v>
      </c>
      <c r="G664">
        <v>525</v>
      </c>
      <c r="H664">
        <v>530</v>
      </c>
      <c r="I664">
        <v>535</v>
      </c>
      <c r="J664">
        <v>540</v>
      </c>
      <c r="K664">
        <v>545</v>
      </c>
      <c r="L664">
        <v>550</v>
      </c>
    </row>
    <row r="665" spans="3:12" x14ac:dyDescent="0.25">
      <c r="D665">
        <v>555</v>
      </c>
      <c r="E665">
        <v>560</v>
      </c>
      <c r="F665">
        <v>565</v>
      </c>
      <c r="G665">
        <v>570</v>
      </c>
      <c r="H665">
        <v>575</v>
      </c>
      <c r="I665">
        <v>580</v>
      </c>
      <c r="J665">
        <v>585</v>
      </c>
      <c r="K665">
        <v>590</v>
      </c>
      <c r="L665">
        <v>595</v>
      </c>
    </row>
    <row r="666" spans="3:12" x14ac:dyDescent="0.25">
      <c r="D666">
        <v>600</v>
      </c>
      <c r="E666">
        <v>605</v>
      </c>
      <c r="F666">
        <v>610</v>
      </c>
    </row>
    <row r="670" spans="3:12" x14ac:dyDescent="0.25">
      <c r="C670" s="104" t="s">
        <v>55</v>
      </c>
      <c r="D670" s="104"/>
      <c r="G670" s="105" t="s">
        <v>60</v>
      </c>
      <c r="H670" s="105"/>
    </row>
    <row r="671" spans="3:12" x14ac:dyDescent="0.25">
      <c r="C671" s="104"/>
      <c r="D671" s="104"/>
      <c r="G671" s="105"/>
      <c r="H671" s="105"/>
    </row>
    <row r="672" spans="3:12" x14ac:dyDescent="0.25">
      <c r="C672" t="s">
        <v>51</v>
      </c>
      <c r="D672">
        <f>_xlfn.QUARTILE.EXC(D653:L666,1)</f>
        <v>161.25</v>
      </c>
      <c r="G672" s="47" t="s">
        <v>33</v>
      </c>
      <c r="H672">
        <f>AVERAGE(D653:L666)</f>
        <v>312.5</v>
      </c>
    </row>
    <row r="673" spans="3:8" x14ac:dyDescent="0.25">
      <c r="C673" t="s">
        <v>52</v>
      </c>
      <c r="D673">
        <f>_xlfn.QUARTILE.EXC(D653:L666,2)</f>
        <v>312.5</v>
      </c>
      <c r="G673" s="76" t="s">
        <v>80</v>
      </c>
      <c r="H673">
        <f>_xlfn.PERCENTILE.EXC(D653:L666,0.3)</f>
        <v>191.5</v>
      </c>
    </row>
    <row r="674" spans="3:8" x14ac:dyDescent="0.25">
      <c r="C674" t="s">
        <v>56</v>
      </c>
      <c r="D674">
        <f>_xlfn.QUARTILE.EXC(D653:L666,3)</f>
        <v>463.75</v>
      </c>
      <c r="G674" s="76" t="s">
        <v>68</v>
      </c>
      <c r="H674">
        <f>_xlfn.PERCENTILE.EXC(D653:L666,0.5)</f>
        <v>312.5</v>
      </c>
    </row>
    <row r="675" spans="3:8" x14ac:dyDescent="0.25">
      <c r="C675" t="s">
        <v>57</v>
      </c>
      <c r="D675">
        <f>MIN(D653:L666)</f>
        <v>15</v>
      </c>
      <c r="G675" s="76" t="s">
        <v>81</v>
      </c>
      <c r="H675">
        <f>_xlfn.PERCENTILE.EXC(D653:L666,0.7)</f>
        <v>433.49999999999994</v>
      </c>
    </row>
    <row r="676" spans="3:8" x14ac:dyDescent="0.25">
      <c r="C676" t="s">
        <v>58</v>
      </c>
      <c r="D676">
        <f>MAX(D653:L666)</f>
        <v>610</v>
      </c>
    </row>
    <row r="696" spans="2:13" x14ac:dyDescent="0.25">
      <c r="B696" s="106" t="s">
        <v>82</v>
      </c>
      <c r="C696" s="106"/>
      <c r="D696" s="106"/>
      <c r="E696" s="106"/>
    </row>
    <row r="697" spans="2:13" x14ac:dyDescent="0.25">
      <c r="B697" s="106"/>
      <c r="C697" s="106"/>
      <c r="D697" s="106"/>
      <c r="E697" s="106"/>
    </row>
    <row r="698" spans="2:13" x14ac:dyDescent="0.25">
      <c r="B698" s="106"/>
      <c r="C698" s="106"/>
      <c r="D698" s="106"/>
      <c r="E698" s="106"/>
    </row>
    <row r="702" spans="2:13" x14ac:dyDescent="0.25">
      <c r="B702" s="103" t="s">
        <v>83</v>
      </c>
      <c r="C702" s="103"/>
    </row>
    <row r="703" spans="2:13" x14ac:dyDescent="0.25">
      <c r="D703">
        <v>0.5</v>
      </c>
      <c r="E703">
        <v>1</v>
      </c>
      <c r="F703">
        <v>0.2</v>
      </c>
      <c r="G703">
        <v>0.7</v>
      </c>
      <c r="H703">
        <v>0.3</v>
      </c>
      <c r="I703">
        <v>0.9</v>
      </c>
      <c r="J703">
        <v>1.2</v>
      </c>
      <c r="K703">
        <v>0.6</v>
      </c>
      <c r="L703">
        <v>0.4</v>
      </c>
      <c r="M703">
        <v>1.1000000000000001</v>
      </c>
    </row>
    <row r="704" spans="2:13" x14ac:dyDescent="0.25">
      <c r="D704">
        <v>0.8</v>
      </c>
      <c r="E704">
        <v>0.5</v>
      </c>
      <c r="F704">
        <v>0.3</v>
      </c>
      <c r="G704">
        <v>0.6</v>
      </c>
      <c r="H704">
        <v>1</v>
      </c>
      <c r="I704">
        <v>0.4</v>
      </c>
      <c r="J704">
        <v>0.5</v>
      </c>
      <c r="K704">
        <v>0.7</v>
      </c>
      <c r="L704">
        <v>0.9</v>
      </c>
      <c r="M704">
        <v>1.3</v>
      </c>
    </row>
    <row r="705" spans="3:13" x14ac:dyDescent="0.25">
      <c r="D705">
        <v>0.8</v>
      </c>
      <c r="E705">
        <v>0.6</v>
      </c>
      <c r="F705">
        <v>0.4</v>
      </c>
      <c r="G705">
        <v>0.7</v>
      </c>
      <c r="H705">
        <v>0.9</v>
      </c>
      <c r="I705">
        <v>0.5</v>
      </c>
      <c r="J705">
        <v>0.2</v>
      </c>
      <c r="K705">
        <v>1</v>
      </c>
      <c r="L705">
        <v>0.8</v>
      </c>
      <c r="M705">
        <v>0.3</v>
      </c>
    </row>
    <row r="706" spans="3:13" x14ac:dyDescent="0.25">
      <c r="D706">
        <v>0.6</v>
      </c>
      <c r="E706">
        <v>0.4</v>
      </c>
      <c r="F706">
        <v>0.7</v>
      </c>
      <c r="G706">
        <v>0.9</v>
      </c>
      <c r="H706">
        <v>1.2</v>
      </c>
      <c r="I706">
        <v>0.8</v>
      </c>
      <c r="J706">
        <v>0.3</v>
      </c>
      <c r="K706">
        <v>0.6</v>
      </c>
      <c r="L706">
        <v>0.5</v>
      </c>
      <c r="M706">
        <v>0.4</v>
      </c>
    </row>
    <row r="707" spans="3:13" x14ac:dyDescent="0.25">
      <c r="D707">
        <v>0.7</v>
      </c>
      <c r="E707">
        <v>0.9</v>
      </c>
      <c r="F707">
        <v>1.1000000000000001</v>
      </c>
      <c r="G707">
        <v>0.3</v>
      </c>
      <c r="H707">
        <v>1.4</v>
      </c>
      <c r="I707">
        <v>0.9</v>
      </c>
      <c r="J707">
        <v>0.6</v>
      </c>
      <c r="K707">
        <v>0.2</v>
      </c>
      <c r="L707">
        <v>1.5</v>
      </c>
      <c r="M707">
        <v>1</v>
      </c>
    </row>
    <row r="708" spans="3:13" x14ac:dyDescent="0.25">
      <c r="D708">
        <v>0.6</v>
      </c>
      <c r="E708">
        <v>0.4</v>
      </c>
      <c r="F708">
        <v>0.7</v>
      </c>
      <c r="G708">
        <v>1</v>
      </c>
      <c r="H708">
        <v>0.8</v>
      </c>
      <c r="I708">
        <v>0.3</v>
      </c>
      <c r="J708">
        <v>0.5</v>
      </c>
      <c r="K708">
        <v>0.8</v>
      </c>
      <c r="L708">
        <v>0.6</v>
      </c>
      <c r="M708">
        <v>0.3</v>
      </c>
    </row>
    <row r="709" spans="3:13" x14ac:dyDescent="0.25">
      <c r="D709">
        <v>0.9</v>
      </c>
      <c r="E709">
        <v>0.4</v>
      </c>
      <c r="F709">
        <v>0.7</v>
      </c>
      <c r="G709">
        <v>0.9</v>
      </c>
      <c r="H709">
        <v>1</v>
      </c>
      <c r="I709">
        <v>0.8</v>
      </c>
      <c r="J709">
        <v>0.3</v>
      </c>
      <c r="K709">
        <v>0.5</v>
      </c>
      <c r="L709">
        <v>0.6</v>
      </c>
      <c r="M709">
        <v>0.4</v>
      </c>
    </row>
    <row r="710" spans="3:13" x14ac:dyDescent="0.25">
      <c r="D710">
        <v>0.7</v>
      </c>
      <c r="E710">
        <v>0.9</v>
      </c>
      <c r="F710">
        <v>1.1000000000000001</v>
      </c>
      <c r="G710">
        <v>0.8</v>
      </c>
      <c r="H710">
        <v>0.3</v>
      </c>
      <c r="I710">
        <v>0.5</v>
      </c>
      <c r="J710">
        <v>0.6</v>
      </c>
      <c r="K710">
        <v>0.4</v>
      </c>
      <c r="L710">
        <v>0.7</v>
      </c>
      <c r="M710">
        <v>0.9</v>
      </c>
    </row>
    <row r="711" spans="3:13" x14ac:dyDescent="0.25">
      <c r="D711">
        <v>1</v>
      </c>
      <c r="E711">
        <v>0.8</v>
      </c>
      <c r="F711">
        <v>0.3</v>
      </c>
      <c r="G711">
        <v>0.5</v>
      </c>
      <c r="H711">
        <v>0.6</v>
      </c>
      <c r="I711">
        <v>0.4</v>
      </c>
      <c r="J711">
        <v>0.7</v>
      </c>
      <c r="K711">
        <v>0.9</v>
      </c>
      <c r="L711">
        <v>1.1000000000000001</v>
      </c>
      <c r="M711">
        <v>0.8</v>
      </c>
    </row>
    <row r="712" spans="3:13" x14ac:dyDescent="0.25">
      <c r="D712">
        <v>0.3</v>
      </c>
      <c r="E712">
        <v>0.5</v>
      </c>
      <c r="F712">
        <v>0.6</v>
      </c>
      <c r="G712">
        <v>0.4</v>
      </c>
      <c r="H712">
        <v>0.7</v>
      </c>
      <c r="I712">
        <v>0.9</v>
      </c>
      <c r="J712">
        <v>1</v>
      </c>
      <c r="K712">
        <v>0.8</v>
      </c>
      <c r="L712">
        <v>0.3</v>
      </c>
      <c r="M712">
        <v>0.5</v>
      </c>
    </row>
    <row r="713" spans="3:13" x14ac:dyDescent="0.25">
      <c r="D713">
        <v>0.6</v>
      </c>
      <c r="E713">
        <v>0.4</v>
      </c>
      <c r="F713">
        <v>0.7</v>
      </c>
      <c r="G713">
        <v>0.9</v>
      </c>
      <c r="H713">
        <v>1.1000000000000001</v>
      </c>
      <c r="I713">
        <v>0.8</v>
      </c>
      <c r="J713">
        <v>0.3</v>
      </c>
      <c r="K713">
        <v>0.5</v>
      </c>
      <c r="L713">
        <v>0.6</v>
      </c>
      <c r="M713">
        <v>0.4</v>
      </c>
    </row>
    <row r="714" spans="3:13" x14ac:dyDescent="0.25">
      <c r="D714">
        <v>0.7</v>
      </c>
      <c r="E714">
        <v>0.9</v>
      </c>
      <c r="F714">
        <v>1</v>
      </c>
      <c r="G714">
        <v>0.8</v>
      </c>
      <c r="H714">
        <v>0.3</v>
      </c>
      <c r="I714">
        <v>0.5</v>
      </c>
      <c r="J714">
        <v>0.6</v>
      </c>
      <c r="K714">
        <v>0.4</v>
      </c>
      <c r="L714">
        <v>0.7</v>
      </c>
      <c r="M714">
        <v>0.9</v>
      </c>
    </row>
    <row r="715" spans="3:13" x14ac:dyDescent="0.25">
      <c r="D715">
        <v>1.1000000000000001</v>
      </c>
    </row>
    <row r="720" spans="3:13" x14ac:dyDescent="0.25">
      <c r="C720" s="104" t="s">
        <v>55</v>
      </c>
      <c r="D720" s="104"/>
      <c r="G720" s="105" t="s">
        <v>84</v>
      </c>
      <c r="H720" s="105"/>
    </row>
    <row r="721" spans="3:8" x14ac:dyDescent="0.25">
      <c r="C721" s="104"/>
      <c r="D721" s="104"/>
      <c r="G721" s="105"/>
      <c r="H721" s="105"/>
    </row>
    <row r="722" spans="3:8" x14ac:dyDescent="0.25">
      <c r="C722" t="s">
        <v>51</v>
      </c>
      <c r="D722">
        <f>_xlfn.QUARTILE.EXC(D703:M715,1)</f>
        <v>0.4</v>
      </c>
      <c r="G722" s="47" t="s">
        <v>33</v>
      </c>
      <c r="H722">
        <f>AVERAGE(D703:M715)</f>
        <v>0.67603305785123957</v>
      </c>
    </row>
    <row r="723" spans="3:8" x14ac:dyDescent="0.25">
      <c r="C723" t="s">
        <v>52</v>
      </c>
      <c r="D723">
        <f>_xlfn.QUARTILE.EXC(D703:M715,2)</f>
        <v>0.7</v>
      </c>
      <c r="G723" s="76" t="s">
        <v>61</v>
      </c>
      <c r="H723">
        <f>_xlfn.PERCENTILE.EXC(D703:M715,0.25)</f>
        <v>0.4</v>
      </c>
    </row>
    <row r="724" spans="3:8" x14ac:dyDescent="0.25">
      <c r="C724" t="s">
        <v>56</v>
      </c>
      <c r="D724">
        <f>_xlfn.QUARTILE.EXC(D703:M715,3)</f>
        <v>0.9</v>
      </c>
      <c r="G724" s="76" t="s">
        <v>68</v>
      </c>
      <c r="H724">
        <f>_xlfn.PERCENTILE.EXC(D703:M715,0.5)</f>
        <v>0.7</v>
      </c>
    </row>
    <row r="725" spans="3:8" x14ac:dyDescent="0.25">
      <c r="C725" t="s">
        <v>57</v>
      </c>
      <c r="D725">
        <f>-MIN(D703:M715)</f>
        <v>-0.2</v>
      </c>
      <c r="G725" s="76" t="s">
        <v>62</v>
      </c>
      <c r="H725">
        <f>_xlfn.PERCENTILE.EXC(D703:M715,0.75)</f>
        <v>0.9</v>
      </c>
    </row>
    <row r="726" spans="3:8" x14ac:dyDescent="0.25">
      <c r="C726" t="s">
        <v>58</v>
      </c>
      <c r="D726">
        <f>MAX(D703:M715)</f>
        <v>1.5</v>
      </c>
    </row>
    <row r="743" spans="2:10" x14ac:dyDescent="0.25">
      <c r="B743" s="118" t="s">
        <v>116</v>
      </c>
      <c r="C743" s="109"/>
      <c r="D743" s="109"/>
      <c r="E743" s="109"/>
      <c r="F743" s="109"/>
      <c r="G743" s="109"/>
      <c r="H743" s="109"/>
      <c r="I743" s="109"/>
      <c r="J743" s="109"/>
    </row>
    <row r="744" spans="2:10" x14ac:dyDescent="0.25">
      <c r="B744" s="109"/>
      <c r="C744" s="109"/>
      <c r="D744" s="109"/>
      <c r="E744" s="109"/>
      <c r="F744" s="109"/>
      <c r="G744" s="109"/>
      <c r="H744" s="109"/>
      <c r="I744" s="109"/>
      <c r="J744" s="109"/>
    </row>
    <row r="745" spans="2:10" x14ac:dyDescent="0.25">
      <c r="B745" s="109"/>
      <c r="C745" s="109"/>
      <c r="D745" s="109"/>
      <c r="E745" s="109"/>
      <c r="F745" s="109"/>
      <c r="G745" s="109"/>
      <c r="H745" s="109"/>
      <c r="I745" s="109"/>
      <c r="J745" s="109"/>
    </row>
    <row r="746" spans="2:10" x14ac:dyDescent="0.25">
      <c r="B746" s="109"/>
      <c r="C746" s="109"/>
      <c r="D746" s="109"/>
      <c r="E746" s="109"/>
      <c r="F746" s="109"/>
      <c r="G746" s="109"/>
      <c r="H746" s="109"/>
      <c r="I746" s="109"/>
      <c r="J746" s="109"/>
    </row>
    <row r="750" spans="2:10" ht="13.8" customHeight="1" x14ac:dyDescent="0.25">
      <c r="B750" s="128" t="s">
        <v>91</v>
      </c>
      <c r="C750" s="128"/>
      <c r="D750" s="128"/>
    </row>
    <row r="751" spans="2:10" ht="13.8" customHeight="1" x14ac:dyDescent="0.25">
      <c r="B751" s="128"/>
      <c r="C751" s="128"/>
      <c r="D751" s="128"/>
    </row>
    <row r="752" spans="2:10" ht="13.8" customHeight="1" x14ac:dyDescent="0.25">
      <c r="B752" s="128"/>
      <c r="C752" s="128"/>
      <c r="D752" s="128"/>
    </row>
    <row r="754" spans="1:11" x14ac:dyDescent="0.25">
      <c r="B754" s="27" t="s">
        <v>102</v>
      </c>
      <c r="C754" t="s">
        <v>103</v>
      </c>
    </row>
    <row r="755" spans="1:11" x14ac:dyDescent="0.25">
      <c r="B755" s="60">
        <v>1</v>
      </c>
      <c r="C755" s="60">
        <v>4</v>
      </c>
      <c r="D755" s="60">
        <v>26</v>
      </c>
      <c r="E755" s="60">
        <v>3</v>
      </c>
      <c r="F755" s="60"/>
      <c r="G755" s="60">
        <v>51</v>
      </c>
      <c r="H755" s="60">
        <v>5</v>
      </c>
      <c r="I755" s="60"/>
      <c r="J755" s="60">
        <v>76</v>
      </c>
      <c r="K755" s="60">
        <v>3</v>
      </c>
    </row>
    <row r="756" spans="1:11" x14ac:dyDescent="0.25">
      <c r="B756" s="60">
        <v>2</v>
      </c>
      <c r="C756" s="60">
        <v>5</v>
      </c>
      <c r="D756" s="60">
        <v>27</v>
      </c>
      <c r="E756" s="60">
        <v>4</v>
      </c>
      <c r="F756" s="60"/>
      <c r="G756" s="60">
        <v>52</v>
      </c>
      <c r="H756" s="60">
        <v>4</v>
      </c>
      <c r="I756" s="60"/>
      <c r="J756" s="60">
        <v>77</v>
      </c>
      <c r="K756" s="60">
        <v>4</v>
      </c>
    </row>
    <row r="757" spans="1:11" x14ac:dyDescent="0.25">
      <c r="B757" s="60">
        <v>3</v>
      </c>
      <c r="C757" s="60">
        <v>3</v>
      </c>
      <c r="D757" s="60">
        <v>28</v>
      </c>
      <c r="E757" s="60">
        <v>5</v>
      </c>
      <c r="F757" s="60"/>
      <c r="G757" s="60">
        <v>53</v>
      </c>
      <c r="H757" s="60">
        <v>3</v>
      </c>
      <c r="I757" s="60"/>
      <c r="J757" s="60">
        <v>78</v>
      </c>
      <c r="K757" s="60">
        <v>5</v>
      </c>
    </row>
    <row r="758" spans="1:11" x14ac:dyDescent="0.25">
      <c r="B758" s="60">
        <v>4</v>
      </c>
      <c r="C758" s="60">
        <v>4</v>
      </c>
      <c r="D758" s="60">
        <v>29</v>
      </c>
      <c r="E758" s="60">
        <v>4</v>
      </c>
      <c r="F758" s="60"/>
      <c r="G758" s="60">
        <v>54</v>
      </c>
      <c r="H758" s="60">
        <v>4</v>
      </c>
      <c r="I758" s="60"/>
      <c r="J758" s="60">
        <v>79</v>
      </c>
      <c r="K758" s="60">
        <v>3</v>
      </c>
    </row>
    <row r="759" spans="1:11" x14ac:dyDescent="0.25">
      <c r="B759" s="60">
        <v>5</v>
      </c>
      <c r="C759" s="60">
        <v>4</v>
      </c>
      <c r="D759" s="60">
        <v>30</v>
      </c>
      <c r="E759" s="60">
        <v>3</v>
      </c>
      <c r="F759" s="60"/>
      <c r="G759" s="60">
        <v>55</v>
      </c>
      <c r="H759" s="60">
        <v>5</v>
      </c>
      <c r="I759" s="60"/>
      <c r="J759" s="60">
        <v>80</v>
      </c>
      <c r="K759" s="60">
        <v>4</v>
      </c>
    </row>
    <row r="760" spans="1:11" x14ac:dyDescent="0.25">
      <c r="B760" s="60">
        <v>6</v>
      </c>
      <c r="C760" s="60">
        <v>3</v>
      </c>
      <c r="D760" s="60">
        <v>31</v>
      </c>
      <c r="E760" s="60">
        <v>3</v>
      </c>
      <c r="F760" s="60"/>
      <c r="G760" s="60">
        <v>56</v>
      </c>
      <c r="H760" s="60">
        <v>3</v>
      </c>
      <c r="I760" s="60"/>
      <c r="J760" s="60">
        <v>81</v>
      </c>
      <c r="K760" s="60">
        <v>5</v>
      </c>
    </row>
    <row r="761" spans="1:11" x14ac:dyDescent="0.25">
      <c r="B761" s="60">
        <v>7</v>
      </c>
      <c r="C761" s="60">
        <v>2</v>
      </c>
      <c r="D761" s="60">
        <v>32</v>
      </c>
      <c r="E761" s="60">
        <v>4</v>
      </c>
      <c r="F761" s="60"/>
      <c r="G761" s="60">
        <v>57</v>
      </c>
      <c r="H761" s="60">
        <v>4</v>
      </c>
      <c r="I761" s="60"/>
      <c r="J761" s="60">
        <v>82</v>
      </c>
      <c r="K761" s="60">
        <v>4</v>
      </c>
    </row>
    <row r="762" spans="1:11" x14ac:dyDescent="0.25">
      <c r="B762" s="60">
        <v>8</v>
      </c>
      <c r="C762" s="60">
        <v>5</v>
      </c>
      <c r="D762" s="60">
        <v>33</v>
      </c>
      <c r="E762" s="60">
        <v>5</v>
      </c>
      <c r="F762" s="60"/>
      <c r="G762" s="60">
        <v>58</v>
      </c>
      <c r="H762" s="60">
        <v>5</v>
      </c>
      <c r="I762" s="60"/>
      <c r="J762" s="60">
        <v>83</v>
      </c>
      <c r="K762" s="60">
        <v>3</v>
      </c>
    </row>
    <row r="763" spans="1:11" x14ac:dyDescent="0.25">
      <c r="B763" s="60">
        <v>9</v>
      </c>
      <c r="C763" s="60">
        <v>4</v>
      </c>
      <c r="D763" s="60">
        <v>34</v>
      </c>
      <c r="E763" s="60">
        <v>2</v>
      </c>
      <c r="F763" s="60"/>
      <c r="G763" s="60">
        <v>59</v>
      </c>
      <c r="H763" s="60">
        <v>4</v>
      </c>
      <c r="I763" s="60"/>
      <c r="J763" s="60">
        <v>84</v>
      </c>
      <c r="K763" s="60">
        <v>4</v>
      </c>
    </row>
    <row r="764" spans="1:11" x14ac:dyDescent="0.25">
      <c r="A764">
        <v>10</v>
      </c>
      <c r="B764" s="60">
        <v>10</v>
      </c>
      <c r="C764" s="60">
        <v>3</v>
      </c>
      <c r="D764" s="60">
        <v>35</v>
      </c>
      <c r="E764" s="60">
        <v>3</v>
      </c>
      <c r="F764" s="60"/>
      <c r="G764" s="60">
        <v>60</v>
      </c>
      <c r="H764" s="60">
        <v>3</v>
      </c>
      <c r="I764" s="60"/>
      <c r="J764" s="60">
        <v>85</v>
      </c>
      <c r="K764" s="60">
        <v>5</v>
      </c>
    </row>
    <row r="765" spans="1:11" x14ac:dyDescent="0.25">
      <c r="B765" s="60">
        <v>11</v>
      </c>
      <c r="C765" s="60">
        <v>5</v>
      </c>
      <c r="D765" s="60">
        <v>36</v>
      </c>
      <c r="E765" s="60">
        <v>4</v>
      </c>
      <c r="F765" s="60"/>
      <c r="G765" s="60">
        <v>61</v>
      </c>
      <c r="H765" s="60">
        <v>3</v>
      </c>
      <c r="I765" s="60"/>
      <c r="J765" s="60">
        <v>86</v>
      </c>
      <c r="K765" s="60">
        <v>3</v>
      </c>
    </row>
    <row r="766" spans="1:11" x14ac:dyDescent="0.25">
      <c r="B766" s="60">
        <v>12</v>
      </c>
      <c r="C766" s="60">
        <v>4</v>
      </c>
      <c r="D766" s="60">
        <v>37</v>
      </c>
      <c r="E766" s="60">
        <v>4</v>
      </c>
      <c r="F766" s="60"/>
      <c r="G766" s="60">
        <v>62</v>
      </c>
      <c r="H766" s="60">
        <v>4</v>
      </c>
      <c r="I766" s="60"/>
      <c r="J766" s="60">
        <v>87</v>
      </c>
      <c r="K766" s="60">
        <v>4</v>
      </c>
    </row>
    <row r="767" spans="1:11" x14ac:dyDescent="0.25">
      <c r="B767" s="60">
        <v>13</v>
      </c>
      <c r="C767" s="60">
        <v>2</v>
      </c>
      <c r="D767" s="60">
        <v>38</v>
      </c>
      <c r="E767" s="60">
        <v>3</v>
      </c>
      <c r="F767" s="60"/>
      <c r="G767" s="60">
        <v>63</v>
      </c>
      <c r="H767" s="60">
        <v>5</v>
      </c>
      <c r="I767" s="60"/>
      <c r="J767" s="60">
        <v>88</v>
      </c>
      <c r="K767" s="60">
        <v>5</v>
      </c>
    </row>
    <row r="768" spans="1:11" x14ac:dyDescent="0.25">
      <c r="B768" s="60">
        <v>14</v>
      </c>
      <c r="C768" s="60">
        <v>3</v>
      </c>
      <c r="D768" s="60">
        <v>39</v>
      </c>
      <c r="E768" s="60">
        <v>5</v>
      </c>
      <c r="F768" s="60"/>
      <c r="G768" s="60">
        <v>64</v>
      </c>
      <c r="H768" s="60">
        <v>2</v>
      </c>
      <c r="I768" s="60"/>
      <c r="J768" s="60">
        <v>89</v>
      </c>
      <c r="K768" s="60">
        <v>4</v>
      </c>
    </row>
    <row r="769" spans="2:15" x14ac:dyDescent="0.25">
      <c r="B769" s="60">
        <v>15</v>
      </c>
      <c r="C769" s="60">
        <v>4</v>
      </c>
      <c r="D769" s="60">
        <v>40</v>
      </c>
      <c r="E769" s="60">
        <v>4</v>
      </c>
      <c r="F769" s="60"/>
      <c r="G769" s="60">
        <v>65</v>
      </c>
      <c r="H769" s="60">
        <v>3</v>
      </c>
      <c r="I769" s="60"/>
      <c r="J769" s="60">
        <v>90</v>
      </c>
      <c r="K769" s="60">
        <v>3</v>
      </c>
    </row>
    <row r="770" spans="2:15" x14ac:dyDescent="0.25">
      <c r="B770" s="60">
        <v>16</v>
      </c>
      <c r="C770" s="60">
        <v>5</v>
      </c>
      <c r="D770" s="60">
        <v>41</v>
      </c>
      <c r="E770" s="60">
        <v>3</v>
      </c>
      <c r="F770" s="60"/>
      <c r="G770" s="60">
        <v>66</v>
      </c>
      <c r="H770" s="60">
        <v>4</v>
      </c>
      <c r="I770" s="60"/>
      <c r="J770" s="60">
        <v>91</v>
      </c>
      <c r="K770" s="60">
        <v>3</v>
      </c>
    </row>
    <row r="771" spans="2:15" x14ac:dyDescent="0.25">
      <c r="B771" s="60">
        <v>17</v>
      </c>
      <c r="C771" s="60">
        <v>3</v>
      </c>
      <c r="D771" s="60">
        <v>42</v>
      </c>
      <c r="E771" s="60">
        <v>4</v>
      </c>
      <c r="F771" s="60"/>
      <c r="G771" s="60">
        <v>67</v>
      </c>
      <c r="H771" s="60">
        <v>4</v>
      </c>
      <c r="I771" s="60"/>
      <c r="J771" s="60">
        <v>92</v>
      </c>
      <c r="K771" s="60">
        <v>4</v>
      </c>
    </row>
    <row r="772" spans="2:15" x14ac:dyDescent="0.25">
      <c r="B772" s="60">
        <v>18</v>
      </c>
      <c r="C772" s="60">
        <v>4</v>
      </c>
      <c r="D772" s="60">
        <v>43</v>
      </c>
      <c r="E772" s="60">
        <v>5</v>
      </c>
      <c r="F772" s="60"/>
      <c r="G772" s="60">
        <v>68</v>
      </c>
      <c r="H772" s="60">
        <v>3</v>
      </c>
      <c r="I772" s="60"/>
      <c r="J772" s="60">
        <v>93</v>
      </c>
      <c r="K772" s="60">
        <v>5</v>
      </c>
    </row>
    <row r="773" spans="2:15" x14ac:dyDescent="0.25">
      <c r="B773" s="60">
        <v>19</v>
      </c>
      <c r="C773" s="60">
        <v>5</v>
      </c>
      <c r="D773" s="60">
        <v>44</v>
      </c>
      <c r="E773" s="60">
        <v>4</v>
      </c>
      <c r="F773" s="60"/>
      <c r="G773" s="60">
        <v>69</v>
      </c>
      <c r="H773" s="60">
        <v>5</v>
      </c>
      <c r="I773" s="60"/>
      <c r="J773" s="60">
        <v>94</v>
      </c>
      <c r="K773" s="60">
        <v>2</v>
      </c>
    </row>
    <row r="774" spans="2:15" x14ac:dyDescent="0.25">
      <c r="B774" s="60">
        <v>20</v>
      </c>
      <c r="C774" s="60">
        <v>3</v>
      </c>
      <c r="D774" s="60">
        <v>45</v>
      </c>
      <c r="E774" s="60">
        <v>2</v>
      </c>
      <c r="F774" s="60"/>
      <c r="G774" s="60">
        <v>70</v>
      </c>
      <c r="H774" s="60">
        <v>4</v>
      </c>
      <c r="I774" s="60"/>
      <c r="J774" s="60">
        <v>95</v>
      </c>
      <c r="K774" s="60">
        <v>3</v>
      </c>
    </row>
    <row r="775" spans="2:15" x14ac:dyDescent="0.25">
      <c r="B775" s="60">
        <v>21</v>
      </c>
      <c r="C775" s="60">
        <v>4</v>
      </c>
      <c r="D775" s="60">
        <v>46</v>
      </c>
      <c r="E775" s="60">
        <v>3</v>
      </c>
      <c r="F775" s="60"/>
      <c r="G775" s="60">
        <v>71</v>
      </c>
      <c r="H775" s="60">
        <v>3</v>
      </c>
      <c r="I775" s="60"/>
      <c r="J775" s="60">
        <v>96</v>
      </c>
      <c r="K775" s="60">
        <v>4</v>
      </c>
    </row>
    <row r="776" spans="2:15" x14ac:dyDescent="0.25">
      <c r="B776" s="60">
        <v>22</v>
      </c>
      <c r="C776" s="60">
        <v>3</v>
      </c>
      <c r="D776" s="60">
        <v>47</v>
      </c>
      <c r="E776" s="60">
        <v>4</v>
      </c>
      <c r="F776" s="60"/>
      <c r="G776" s="60">
        <v>72</v>
      </c>
      <c r="H776" s="60">
        <v>4</v>
      </c>
      <c r="I776" s="60"/>
      <c r="J776" s="60">
        <v>97</v>
      </c>
      <c r="K776" s="60">
        <v>4</v>
      </c>
    </row>
    <row r="777" spans="2:15" x14ac:dyDescent="0.25">
      <c r="B777" s="60">
        <v>23</v>
      </c>
      <c r="C777" s="60">
        <v>2</v>
      </c>
      <c r="D777" s="60">
        <v>48</v>
      </c>
      <c r="E777" s="60">
        <v>5</v>
      </c>
      <c r="F777" s="60"/>
      <c r="G777" s="60">
        <v>73</v>
      </c>
      <c r="H777" s="60">
        <v>5</v>
      </c>
      <c r="I777" s="60"/>
      <c r="J777" s="60">
        <v>98</v>
      </c>
      <c r="K777" s="60">
        <v>3</v>
      </c>
    </row>
    <row r="778" spans="2:15" x14ac:dyDescent="0.25">
      <c r="B778" s="60">
        <v>24</v>
      </c>
      <c r="C778" s="60">
        <v>4</v>
      </c>
      <c r="D778" s="60">
        <v>49</v>
      </c>
      <c r="E778" s="60">
        <v>3</v>
      </c>
      <c r="F778" s="60"/>
      <c r="G778" s="60">
        <v>74</v>
      </c>
      <c r="H778" s="60">
        <v>4</v>
      </c>
      <c r="I778" s="60"/>
      <c r="J778" s="60">
        <v>99</v>
      </c>
      <c r="K778" s="60">
        <v>5</v>
      </c>
    </row>
    <row r="779" spans="2:15" x14ac:dyDescent="0.25">
      <c r="B779" s="60">
        <v>25</v>
      </c>
      <c r="C779" s="60">
        <v>5</v>
      </c>
      <c r="D779" s="60">
        <v>50</v>
      </c>
      <c r="E779" s="60">
        <v>4</v>
      </c>
      <c r="F779" s="60"/>
      <c r="G779" s="60">
        <v>75</v>
      </c>
      <c r="H779" s="60">
        <v>2</v>
      </c>
      <c r="I779" s="60"/>
      <c r="J779" s="60">
        <v>100</v>
      </c>
      <c r="K779" s="60">
        <v>4</v>
      </c>
    </row>
    <row r="782" spans="2:15" x14ac:dyDescent="0.25">
      <c r="B782" s="131" t="s">
        <v>92</v>
      </c>
      <c r="C782" s="131"/>
      <c r="D782" s="131"/>
      <c r="E782" s="131"/>
      <c r="L782" s="131" t="s">
        <v>93</v>
      </c>
      <c r="M782" s="132"/>
      <c r="N782" s="132"/>
      <c r="O782" s="132"/>
    </row>
    <row r="783" spans="2:15" x14ac:dyDescent="0.25">
      <c r="B783" s="131"/>
      <c r="C783" s="131"/>
      <c r="D783" s="131"/>
      <c r="E783" s="131"/>
      <c r="H783" s="104" t="s">
        <v>9</v>
      </c>
      <c r="I783" s="104"/>
      <c r="L783" s="132"/>
      <c r="M783" s="132"/>
      <c r="N783" s="132"/>
      <c r="O783" s="132"/>
    </row>
    <row r="784" spans="2:15" x14ac:dyDescent="0.25">
      <c r="H784" s="104"/>
      <c r="I784" s="104"/>
    </row>
    <row r="786" spans="8:9" x14ac:dyDescent="0.25">
      <c r="H786" t="s">
        <v>94</v>
      </c>
      <c r="I786">
        <f>MODE(C755:C779,E755:E779,H755:H779,K755:K779)</f>
        <v>4</v>
      </c>
    </row>
    <row r="810" spans="2:9" x14ac:dyDescent="0.25">
      <c r="B810" s="123" t="s">
        <v>101</v>
      </c>
      <c r="C810" s="123"/>
      <c r="D810" s="123"/>
      <c r="E810" s="123"/>
      <c r="F810" s="123"/>
      <c r="G810" s="123"/>
      <c r="H810" s="123"/>
      <c r="I810" s="123"/>
    </row>
    <row r="811" spans="2:9" x14ac:dyDescent="0.25">
      <c r="B811" s="123"/>
      <c r="C811" s="123"/>
      <c r="D811" s="123"/>
      <c r="E811" s="123"/>
      <c r="F811" s="123"/>
      <c r="G811" s="123"/>
      <c r="H811" s="123"/>
      <c r="I811" s="123"/>
    </row>
    <row r="812" spans="2:9" x14ac:dyDescent="0.25">
      <c r="B812" s="123"/>
      <c r="C812" s="123"/>
      <c r="D812" s="123"/>
      <c r="E812" s="123"/>
      <c r="F812" s="123"/>
      <c r="G812" s="123"/>
      <c r="H812" s="123"/>
      <c r="I812" s="123"/>
    </row>
    <row r="813" spans="2:9" x14ac:dyDescent="0.25">
      <c r="B813" s="123"/>
      <c r="C813" s="123"/>
      <c r="D813" s="123"/>
      <c r="E813" s="123"/>
      <c r="F813" s="123"/>
      <c r="G813" s="123"/>
      <c r="H813" s="123"/>
      <c r="I813" s="123"/>
    </row>
    <row r="816" spans="2:9" x14ac:dyDescent="0.25">
      <c r="B816" t="s">
        <v>95</v>
      </c>
      <c r="C816" t="s">
        <v>18</v>
      </c>
    </row>
    <row r="817" spans="2:11" x14ac:dyDescent="0.25">
      <c r="B817">
        <v>1</v>
      </c>
      <c r="C817">
        <v>35</v>
      </c>
    </row>
    <row r="818" spans="2:11" x14ac:dyDescent="0.25">
      <c r="B818">
        <v>2</v>
      </c>
      <c r="C818">
        <v>28</v>
      </c>
      <c r="E818" s="104" t="s">
        <v>92</v>
      </c>
      <c r="F818" s="104"/>
      <c r="G818" s="104"/>
    </row>
    <row r="819" spans="2:11" x14ac:dyDescent="0.25">
      <c r="B819">
        <v>3</v>
      </c>
      <c r="C819">
        <v>32</v>
      </c>
      <c r="E819" s="104"/>
      <c r="F819" s="104"/>
      <c r="G819" s="104"/>
    </row>
    <row r="820" spans="2:11" x14ac:dyDescent="0.25">
      <c r="B820">
        <v>4</v>
      </c>
      <c r="C820">
        <v>45</v>
      </c>
    </row>
    <row r="821" spans="2:11" x14ac:dyDescent="0.25">
      <c r="B821">
        <v>5</v>
      </c>
      <c r="C821">
        <v>38</v>
      </c>
    </row>
    <row r="822" spans="2:11" x14ac:dyDescent="0.25">
      <c r="B822">
        <v>6</v>
      </c>
      <c r="C822">
        <v>29</v>
      </c>
    </row>
    <row r="823" spans="2:11" x14ac:dyDescent="0.25">
      <c r="B823">
        <v>7</v>
      </c>
      <c r="C823">
        <v>42</v>
      </c>
    </row>
    <row r="824" spans="2:11" x14ac:dyDescent="0.25">
      <c r="B824">
        <v>8</v>
      </c>
      <c r="C824">
        <v>30</v>
      </c>
    </row>
    <row r="825" spans="2:11" x14ac:dyDescent="0.25">
      <c r="B825">
        <v>9</v>
      </c>
      <c r="C825">
        <v>36</v>
      </c>
    </row>
    <row r="826" spans="2:11" x14ac:dyDescent="0.25">
      <c r="B826">
        <v>10</v>
      </c>
      <c r="C826">
        <v>41</v>
      </c>
    </row>
    <row r="827" spans="2:11" x14ac:dyDescent="0.25">
      <c r="B827">
        <v>11</v>
      </c>
      <c r="C827">
        <v>47</v>
      </c>
    </row>
    <row r="828" spans="2:11" x14ac:dyDescent="0.25">
      <c r="B828">
        <v>12</v>
      </c>
      <c r="C828">
        <v>31</v>
      </c>
    </row>
    <row r="829" spans="2:11" x14ac:dyDescent="0.25">
      <c r="B829">
        <v>13</v>
      </c>
      <c r="C829">
        <v>39</v>
      </c>
      <c r="K829">
        <v>4</v>
      </c>
    </row>
    <row r="830" spans="2:11" x14ac:dyDescent="0.25">
      <c r="B830">
        <v>14</v>
      </c>
      <c r="C830">
        <v>43</v>
      </c>
    </row>
    <row r="831" spans="2:11" x14ac:dyDescent="0.25">
      <c r="B831">
        <v>15</v>
      </c>
      <c r="C831">
        <v>37</v>
      </c>
    </row>
    <row r="832" spans="2:11" x14ac:dyDescent="0.25">
      <c r="B832">
        <v>16</v>
      </c>
      <c r="C832">
        <v>30</v>
      </c>
    </row>
    <row r="833" spans="2:7" x14ac:dyDescent="0.25">
      <c r="B833">
        <v>17</v>
      </c>
      <c r="C833">
        <v>34</v>
      </c>
    </row>
    <row r="834" spans="2:7" x14ac:dyDescent="0.25">
      <c r="B834">
        <v>18</v>
      </c>
      <c r="C834">
        <v>39</v>
      </c>
    </row>
    <row r="835" spans="2:7" x14ac:dyDescent="0.25">
      <c r="B835">
        <v>19</v>
      </c>
      <c r="C835">
        <v>28</v>
      </c>
    </row>
    <row r="836" spans="2:7" x14ac:dyDescent="0.25">
      <c r="B836">
        <v>20</v>
      </c>
      <c r="C836">
        <v>33</v>
      </c>
    </row>
    <row r="837" spans="2:7" x14ac:dyDescent="0.25">
      <c r="B837">
        <v>21</v>
      </c>
      <c r="C837">
        <v>36</v>
      </c>
    </row>
    <row r="838" spans="2:7" x14ac:dyDescent="0.25">
      <c r="B838">
        <v>22</v>
      </c>
      <c r="C838">
        <v>40</v>
      </c>
    </row>
    <row r="839" spans="2:7" x14ac:dyDescent="0.25">
      <c r="B839">
        <v>23</v>
      </c>
      <c r="C839">
        <v>42</v>
      </c>
    </row>
    <row r="840" spans="2:7" x14ac:dyDescent="0.25">
      <c r="B840">
        <v>24</v>
      </c>
      <c r="C840">
        <v>29</v>
      </c>
      <c r="E840" s="104" t="s">
        <v>33</v>
      </c>
      <c r="F840" s="104"/>
      <c r="G840" s="104"/>
    </row>
    <row r="841" spans="2:7" x14ac:dyDescent="0.25">
      <c r="B841">
        <v>25</v>
      </c>
      <c r="C841">
        <v>31</v>
      </c>
      <c r="E841" s="104"/>
      <c r="F841" s="104"/>
      <c r="G841" s="104"/>
    </row>
    <row r="842" spans="2:7" x14ac:dyDescent="0.25">
      <c r="B842">
        <v>26</v>
      </c>
      <c r="C842">
        <v>45</v>
      </c>
    </row>
    <row r="843" spans="2:7" x14ac:dyDescent="0.25">
      <c r="B843">
        <v>27</v>
      </c>
      <c r="C843">
        <v>38</v>
      </c>
      <c r="E843" t="s">
        <v>96</v>
      </c>
      <c r="F843">
        <f>AVERAGE(C817:C866)</f>
        <v>36.340000000000003</v>
      </c>
    </row>
    <row r="844" spans="2:7" x14ac:dyDescent="0.25">
      <c r="B844">
        <v>28</v>
      </c>
      <c r="C844">
        <v>33</v>
      </c>
    </row>
    <row r="845" spans="2:7" x14ac:dyDescent="0.25">
      <c r="B845">
        <v>29</v>
      </c>
      <c r="C845">
        <v>41</v>
      </c>
    </row>
    <row r="846" spans="2:7" x14ac:dyDescent="0.25">
      <c r="B846">
        <v>30</v>
      </c>
      <c r="C846">
        <v>35</v>
      </c>
    </row>
    <row r="847" spans="2:7" x14ac:dyDescent="0.25">
      <c r="B847">
        <v>31</v>
      </c>
      <c r="C847">
        <v>37</v>
      </c>
      <c r="E847" s="115" t="s">
        <v>93</v>
      </c>
      <c r="F847" s="115"/>
      <c r="G847" s="115"/>
    </row>
    <row r="848" spans="2:7" x14ac:dyDescent="0.25">
      <c r="B848">
        <v>32</v>
      </c>
      <c r="C848">
        <v>34</v>
      </c>
      <c r="E848" s="115"/>
      <c r="F848" s="115"/>
      <c r="G848" s="115"/>
    </row>
    <row r="849" spans="2:3" x14ac:dyDescent="0.25">
      <c r="B849">
        <v>33</v>
      </c>
      <c r="C849">
        <v>46</v>
      </c>
    </row>
    <row r="850" spans="2:3" x14ac:dyDescent="0.25">
      <c r="B850">
        <v>34</v>
      </c>
      <c r="C850">
        <v>30</v>
      </c>
    </row>
    <row r="851" spans="2:3" x14ac:dyDescent="0.25">
      <c r="B851">
        <v>35</v>
      </c>
      <c r="C851">
        <v>39</v>
      </c>
    </row>
    <row r="852" spans="2:3" x14ac:dyDescent="0.25">
      <c r="B852">
        <v>36</v>
      </c>
      <c r="C852">
        <v>43</v>
      </c>
    </row>
    <row r="853" spans="2:3" x14ac:dyDescent="0.25">
      <c r="B853">
        <v>37</v>
      </c>
      <c r="C853">
        <v>28</v>
      </c>
    </row>
    <row r="854" spans="2:3" x14ac:dyDescent="0.25">
      <c r="B854">
        <v>38</v>
      </c>
      <c r="C854">
        <v>32</v>
      </c>
    </row>
    <row r="855" spans="2:3" x14ac:dyDescent="0.25">
      <c r="B855">
        <v>39</v>
      </c>
      <c r="C855">
        <v>36</v>
      </c>
    </row>
    <row r="856" spans="2:3" x14ac:dyDescent="0.25">
      <c r="B856">
        <v>40</v>
      </c>
      <c r="C856">
        <v>29</v>
      </c>
    </row>
    <row r="857" spans="2:3" x14ac:dyDescent="0.25">
      <c r="B857">
        <v>41</v>
      </c>
      <c r="C857">
        <v>31</v>
      </c>
    </row>
    <row r="858" spans="2:3" x14ac:dyDescent="0.25">
      <c r="B858">
        <v>42</v>
      </c>
      <c r="C858">
        <v>37</v>
      </c>
    </row>
    <row r="859" spans="2:3" x14ac:dyDescent="0.25">
      <c r="B859">
        <v>43</v>
      </c>
      <c r="C859">
        <v>40</v>
      </c>
    </row>
    <row r="860" spans="2:3" x14ac:dyDescent="0.25">
      <c r="B860">
        <v>44</v>
      </c>
      <c r="C860">
        <v>42</v>
      </c>
    </row>
    <row r="861" spans="2:3" x14ac:dyDescent="0.25">
      <c r="B861">
        <v>45</v>
      </c>
      <c r="C861">
        <v>33</v>
      </c>
    </row>
    <row r="862" spans="2:3" x14ac:dyDescent="0.25">
      <c r="B862">
        <v>46</v>
      </c>
      <c r="C862">
        <v>39</v>
      </c>
    </row>
    <row r="863" spans="2:3" x14ac:dyDescent="0.25">
      <c r="B863">
        <v>47</v>
      </c>
      <c r="C863">
        <v>38</v>
      </c>
    </row>
    <row r="864" spans="2:3" x14ac:dyDescent="0.25">
      <c r="B864">
        <v>48</v>
      </c>
      <c r="C864">
        <v>35</v>
      </c>
    </row>
    <row r="865" spans="2:9" x14ac:dyDescent="0.25">
      <c r="B865">
        <v>49</v>
      </c>
      <c r="C865">
        <v>38</v>
      </c>
    </row>
    <row r="866" spans="2:9" x14ac:dyDescent="0.25">
      <c r="B866">
        <v>50</v>
      </c>
      <c r="C866">
        <v>43</v>
      </c>
    </row>
    <row r="879" spans="2:9" x14ac:dyDescent="0.25">
      <c r="B879" s="123" t="s">
        <v>117</v>
      </c>
      <c r="C879" s="123"/>
      <c r="D879" s="123"/>
      <c r="E879" s="123"/>
      <c r="F879" s="123"/>
      <c r="G879" s="123"/>
      <c r="H879" s="123"/>
      <c r="I879" s="123"/>
    </row>
    <row r="880" spans="2:9" x14ac:dyDescent="0.25">
      <c r="B880" s="123"/>
      <c r="C880" s="123"/>
      <c r="D880" s="123"/>
      <c r="E880" s="123"/>
      <c r="F880" s="123"/>
      <c r="G880" s="123"/>
      <c r="H880" s="123"/>
      <c r="I880" s="123"/>
    </row>
    <row r="881" spans="2:9" x14ac:dyDescent="0.25">
      <c r="B881" s="123"/>
      <c r="C881" s="123"/>
      <c r="D881" s="123"/>
      <c r="E881" s="123"/>
      <c r="F881" s="123"/>
      <c r="G881" s="123"/>
      <c r="H881" s="123"/>
      <c r="I881" s="123"/>
    </row>
    <row r="882" spans="2:9" x14ac:dyDescent="0.25">
      <c r="B882" s="123"/>
      <c r="C882" s="123"/>
      <c r="D882" s="123"/>
      <c r="E882" s="123"/>
      <c r="F882" s="123"/>
      <c r="G882" s="123"/>
      <c r="H882" s="123"/>
      <c r="I882" s="123"/>
    </row>
    <row r="883" spans="2:9" x14ac:dyDescent="0.25">
      <c r="B883" s="123"/>
      <c r="C883" s="123"/>
      <c r="D883" s="123"/>
      <c r="E883" s="123"/>
      <c r="F883" s="123"/>
      <c r="G883" s="123"/>
      <c r="H883" s="123"/>
      <c r="I883" s="123"/>
    </row>
    <row r="887" spans="2:9" x14ac:dyDescent="0.25">
      <c r="B887" t="s">
        <v>97</v>
      </c>
      <c r="C887" t="s">
        <v>100</v>
      </c>
    </row>
    <row r="888" spans="2:9" x14ac:dyDescent="0.25">
      <c r="B888">
        <v>1</v>
      </c>
      <c r="C888">
        <v>125</v>
      </c>
    </row>
    <row r="889" spans="2:9" x14ac:dyDescent="0.25">
      <c r="B889">
        <v>2</v>
      </c>
      <c r="C889">
        <v>148</v>
      </c>
    </row>
    <row r="890" spans="2:9" x14ac:dyDescent="0.25">
      <c r="B890">
        <v>3</v>
      </c>
      <c r="C890">
        <v>137</v>
      </c>
    </row>
    <row r="891" spans="2:9" x14ac:dyDescent="0.25">
      <c r="B891">
        <v>4</v>
      </c>
      <c r="C891">
        <v>120</v>
      </c>
    </row>
    <row r="892" spans="2:9" x14ac:dyDescent="0.25">
      <c r="B892">
        <v>5</v>
      </c>
      <c r="C892">
        <v>135</v>
      </c>
    </row>
    <row r="893" spans="2:9" x14ac:dyDescent="0.25">
      <c r="B893">
        <v>6</v>
      </c>
      <c r="C893">
        <v>132</v>
      </c>
    </row>
    <row r="894" spans="2:9" x14ac:dyDescent="0.25">
      <c r="B894">
        <v>7</v>
      </c>
      <c r="C894">
        <v>145</v>
      </c>
    </row>
    <row r="895" spans="2:9" x14ac:dyDescent="0.25">
      <c r="B895">
        <v>8</v>
      </c>
      <c r="C895">
        <v>122</v>
      </c>
      <c r="E895" s="104" t="s">
        <v>92</v>
      </c>
      <c r="F895" s="104"/>
      <c r="G895" s="104"/>
    </row>
    <row r="896" spans="2:9" x14ac:dyDescent="0.25">
      <c r="B896">
        <v>9</v>
      </c>
      <c r="C896">
        <v>130</v>
      </c>
      <c r="E896" s="104"/>
      <c r="F896" s="104"/>
      <c r="G896" s="104"/>
    </row>
    <row r="897" spans="2:3" x14ac:dyDescent="0.25">
      <c r="B897">
        <v>10</v>
      </c>
      <c r="C897">
        <v>141</v>
      </c>
    </row>
    <row r="898" spans="2:3" x14ac:dyDescent="0.25">
      <c r="B898">
        <v>11</v>
      </c>
      <c r="C898">
        <v>118</v>
      </c>
    </row>
    <row r="899" spans="2:3" x14ac:dyDescent="0.25">
      <c r="B899">
        <v>12</v>
      </c>
      <c r="C899">
        <v>125</v>
      </c>
    </row>
    <row r="900" spans="2:3" x14ac:dyDescent="0.25">
      <c r="B900">
        <v>13</v>
      </c>
      <c r="C900">
        <v>132</v>
      </c>
    </row>
    <row r="901" spans="2:3" x14ac:dyDescent="0.25">
      <c r="B901">
        <v>14</v>
      </c>
      <c r="C901">
        <v>136</v>
      </c>
    </row>
    <row r="902" spans="2:3" x14ac:dyDescent="0.25">
      <c r="B902">
        <v>15</v>
      </c>
      <c r="C902">
        <v>128</v>
      </c>
    </row>
    <row r="903" spans="2:3" x14ac:dyDescent="0.25">
      <c r="B903">
        <v>16</v>
      </c>
      <c r="C903">
        <v>123</v>
      </c>
    </row>
    <row r="904" spans="2:3" x14ac:dyDescent="0.25">
      <c r="B904">
        <v>17</v>
      </c>
      <c r="C904">
        <v>132</v>
      </c>
    </row>
    <row r="905" spans="2:3" x14ac:dyDescent="0.25">
      <c r="B905">
        <v>18</v>
      </c>
      <c r="C905">
        <v>138</v>
      </c>
    </row>
    <row r="906" spans="2:3" x14ac:dyDescent="0.25">
      <c r="B906">
        <v>19</v>
      </c>
      <c r="C906">
        <v>126</v>
      </c>
    </row>
    <row r="907" spans="2:3" x14ac:dyDescent="0.25">
      <c r="B907">
        <v>20</v>
      </c>
      <c r="C907">
        <v>129</v>
      </c>
    </row>
    <row r="908" spans="2:3" x14ac:dyDescent="0.25">
      <c r="B908">
        <v>21</v>
      </c>
      <c r="C908">
        <v>136</v>
      </c>
    </row>
    <row r="909" spans="2:3" x14ac:dyDescent="0.25">
      <c r="B909">
        <v>22</v>
      </c>
      <c r="C909">
        <v>127</v>
      </c>
    </row>
    <row r="910" spans="2:3" x14ac:dyDescent="0.25">
      <c r="B910">
        <v>23</v>
      </c>
      <c r="C910">
        <v>130</v>
      </c>
    </row>
    <row r="911" spans="2:3" x14ac:dyDescent="0.25">
      <c r="B911">
        <v>24</v>
      </c>
      <c r="C911">
        <v>122</v>
      </c>
    </row>
    <row r="912" spans="2:3" x14ac:dyDescent="0.25">
      <c r="B912">
        <v>25</v>
      </c>
      <c r="C912">
        <v>125</v>
      </c>
    </row>
    <row r="913" spans="2:8" x14ac:dyDescent="0.25">
      <c r="B913">
        <v>26</v>
      </c>
      <c r="C913">
        <v>133</v>
      </c>
    </row>
    <row r="914" spans="2:8" x14ac:dyDescent="0.25">
      <c r="B914">
        <v>27</v>
      </c>
      <c r="C914">
        <v>140</v>
      </c>
    </row>
    <row r="915" spans="2:8" x14ac:dyDescent="0.25">
      <c r="B915">
        <v>28</v>
      </c>
      <c r="C915">
        <v>126</v>
      </c>
    </row>
    <row r="916" spans="2:8" x14ac:dyDescent="0.25">
      <c r="B916">
        <v>29</v>
      </c>
      <c r="C916">
        <v>133</v>
      </c>
    </row>
    <row r="917" spans="2:8" x14ac:dyDescent="0.25">
      <c r="B917">
        <v>30</v>
      </c>
      <c r="C917">
        <v>135</v>
      </c>
    </row>
    <row r="918" spans="2:8" x14ac:dyDescent="0.25">
      <c r="B918">
        <v>31</v>
      </c>
      <c r="C918">
        <v>130</v>
      </c>
    </row>
    <row r="919" spans="2:8" x14ac:dyDescent="0.25">
      <c r="B919">
        <v>32</v>
      </c>
      <c r="C919">
        <v>134</v>
      </c>
    </row>
    <row r="920" spans="2:8" x14ac:dyDescent="0.25">
      <c r="B920">
        <v>33</v>
      </c>
      <c r="C920">
        <v>141</v>
      </c>
      <c r="E920" s="132" t="s">
        <v>98</v>
      </c>
      <c r="F920" s="132"/>
      <c r="G920" s="132"/>
      <c r="H920" s="132"/>
    </row>
    <row r="921" spans="2:8" x14ac:dyDescent="0.25">
      <c r="B921">
        <v>34</v>
      </c>
      <c r="C921">
        <v>119</v>
      </c>
      <c r="E921" s="132"/>
      <c r="F921" s="132"/>
      <c r="G921" s="132"/>
      <c r="H921" s="132"/>
    </row>
    <row r="922" spans="2:8" x14ac:dyDescent="0.25">
      <c r="B922">
        <v>35</v>
      </c>
      <c r="C922">
        <v>125</v>
      </c>
    </row>
    <row r="923" spans="2:8" x14ac:dyDescent="0.25">
      <c r="B923">
        <v>36</v>
      </c>
      <c r="C923">
        <v>131</v>
      </c>
      <c r="E923" s="103" t="s">
        <v>8</v>
      </c>
      <c r="F923" s="103"/>
      <c r="G923">
        <f>MEDIAN(C888:C987)</f>
        <v>131</v>
      </c>
    </row>
    <row r="924" spans="2:8" x14ac:dyDescent="0.25">
      <c r="B924">
        <v>37</v>
      </c>
      <c r="C924">
        <v>136</v>
      </c>
    </row>
    <row r="925" spans="2:8" x14ac:dyDescent="0.25">
      <c r="B925">
        <v>38</v>
      </c>
      <c r="C925">
        <v>128</v>
      </c>
    </row>
    <row r="926" spans="2:8" x14ac:dyDescent="0.25">
      <c r="B926">
        <v>39</v>
      </c>
      <c r="C926">
        <v>124</v>
      </c>
    </row>
    <row r="927" spans="2:8" x14ac:dyDescent="0.25">
      <c r="B927">
        <v>40</v>
      </c>
      <c r="C927">
        <v>132</v>
      </c>
    </row>
    <row r="928" spans="2:8" x14ac:dyDescent="0.25">
      <c r="B928">
        <v>41</v>
      </c>
      <c r="C928">
        <v>136</v>
      </c>
    </row>
    <row r="929" spans="2:7" x14ac:dyDescent="0.25">
      <c r="B929">
        <v>42</v>
      </c>
      <c r="C929">
        <v>127</v>
      </c>
      <c r="E929" s="104" t="s">
        <v>93</v>
      </c>
      <c r="F929" s="104"/>
      <c r="G929" s="104"/>
    </row>
    <row r="930" spans="2:7" x14ac:dyDescent="0.25">
      <c r="B930">
        <v>43</v>
      </c>
      <c r="C930">
        <v>130</v>
      </c>
      <c r="E930" s="104"/>
      <c r="F930" s="104"/>
      <c r="G930" s="104"/>
    </row>
    <row r="931" spans="2:7" x14ac:dyDescent="0.25">
      <c r="B931">
        <v>44</v>
      </c>
      <c r="C931">
        <v>122</v>
      </c>
    </row>
    <row r="932" spans="2:7" x14ac:dyDescent="0.25">
      <c r="B932">
        <v>45</v>
      </c>
      <c r="C932">
        <v>125</v>
      </c>
    </row>
    <row r="933" spans="2:7" x14ac:dyDescent="0.25">
      <c r="B933">
        <v>46</v>
      </c>
      <c r="C933">
        <v>133</v>
      </c>
    </row>
    <row r="934" spans="2:7" x14ac:dyDescent="0.25">
      <c r="B934">
        <v>47</v>
      </c>
      <c r="C934">
        <v>140</v>
      </c>
    </row>
    <row r="935" spans="2:7" x14ac:dyDescent="0.25">
      <c r="B935">
        <v>48</v>
      </c>
      <c r="C935">
        <v>126</v>
      </c>
    </row>
    <row r="936" spans="2:7" x14ac:dyDescent="0.25">
      <c r="B936">
        <v>49</v>
      </c>
      <c r="C936">
        <v>133</v>
      </c>
    </row>
    <row r="937" spans="2:7" x14ac:dyDescent="0.25">
      <c r="B937">
        <v>50</v>
      </c>
      <c r="C937">
        <v>135</v>
      </c>
    </row>
    <row r="938" spans="2:7" x14ac:dyDescent="0.25">
      <c r="B938">
        <v>51</v>
      </c>
      <c r="C938">
        <v>130</v>
      </c>
    </row>
    <row r="939" spans="2:7" x14ac:dyDescent="0.25">
      <c r="B939">
        <v>52</v>
      </c>
      <c r="C939">
        <v>134</v>
      </c>
    </row>
    <row r="940" spans="2:7" x14ac:dyDescent="0.25">
      <c r="B940">
        <v>53</v>
      </c>
      <c r="C940">
        <v>141</v>
      </c>
    </row>
    <row r="941" spans="2:7" x14ac:dyDescent="0.25">
      <c r="B941">
        <v>54</v>
      </c>
      <c r="C941">
        <v>119</v>
      </c>
    </row>
    <row r="942" spans="2:7" x14ac:dyDescent="0.25">
      <c r="B942">
        <v>55</v>
      </c>
      <c r="C942">
        <v>125</v>
      </c>
    </row>
    <row r="943" spans="2:7" x14ac:dyDescent="0.25">
      <c r="B943">
        <v>56</v>
      </c>
      <c r="C943">
        <v>131</v>
      </c>
    </row>
    <row r="944" spans="2:7" x14ac:dyDescent="0.25">
      <c r="B944">
        <v>57</v>
      </c>
      <c r="C944">
        <v>136</v>
      </c>
    </row>
    <row r="945" spans="2:3" x14ac:dyDescent="0.25">
      <c r="B945">
        <v>58</v>
      </c>
      <c r="C945">
        <v>128</v>
      </c>
    </row>
    <row r="946" spans="2:3" x14ac:dyDescent="0.25">
      <c r="B946">
        <v>59</v>
      </c>
      <c r="C946">
        <v>124</v>
      </c>
    </row>
    <row r="947" spans="2:3" x14ac:dyDescent="0.25">
      <c r="B947">
        <v>60</v>
      </c>
      <c r="C947">
        <v>132</v>
      </c>
    </row>
    <row r="948" spans="2:3" x14ac:dyDescent="0.25">
      <c r="B948">
        <v>61</v>
      </c>
      <c r="C948">
        <v>136</v>
      </c>
    </row>
    <row r="949" spans="2:3" x14ac:dyDescent="0.25">
      <c r="B949">
        <v>62</v>
      </c>
      <c r="C949">
        <v>127</v>
      </c>
    </row>
    <row r="950" spans="2:3" x14ac:dyDescent="0.25">
      <c r="B950">
        <v>63</v>
      </c>
      <c r="C950">
        <v>130</v>
      </c>
    </row>
    <row r="951" spans="2:3" x14ac:dyDescent="0.25">
      <c r="B951">
        <v>64</v>
      </c>
      <c r="C951">
        <v>122</v>
      </c>
    </row>
    <row r="952" spans="2:3" x14ac:dyDescent="0.25">
      <c r="B952">
        <v>65</v>
      </c>
      <c r="C952">
        <v>125</v>
      </c>
    </row>
    <row r="953" spans="2:3" x14ac:dyDescent="0.25">
      <c r="B953">
        <v>66</v>
      </c>
      <c r="C953">
        <v>133</v>
      </c>
    </row>
    <row r="954" spans="2:3" x14ac:dyDescent="0.25">
      <c r="B954">
        <v>67</v>
      </c>
      <c r="C954">
        <v>140</v>
      </c>
    </row>
    <row r="955" spans="2:3" x14ac:dyDescent="0.25">
      <c r="B955">
        <v>68</v>
      </c>
      <c r="C955">
        <v>126</v>
      </c>
    </row>
    <row r="956" spans="2:3" x14ac:dyDescent="0.25">
      <c r="B956">
        <v>69</v>
      </c>
      <c r="C956">
        <v>133</v>
      </c>
    </row>
    <row r="957" spans="2:3" x14ac:dyDescent="0.25">
      <c r="B957">
        <v>70</v>
      </c>
      <c r="C957">
        <v>135</v>
      </c>
    </row>
    <row r="958" spans="2:3" x14ac:dyDescent="0.25">
      <c r="B958">
        <v>71</v>
      </c>
      <c r="C958">
        <v>130</v>
      </c>
    </row>
    <row r="959" spans="2:3" x14ac:dyDescent="0.25">
      <c r="B959">
        <v>72</v>
      </c>
      <c r="C959">
        <v>134</v>
      </c>
    </row>
    <row r="960" spans="2:3" x14ac:dyDescent="0.25">
      <c r="B960">
        <v>73</v>
      </c>
      <c r="C960">
        <v>141</v>
      </c>
    </row>
    <row r="961" spans="2:3" x14ac:dyDescent="0.25">
      <c r="B961">
        <v>74</v>
      </c>
      <c r="C961">
        <v>119</v>
      </c>
    </row>
    <row r="962" spans="2:3" x14ac:dyDescent="0.25">
      <c r="B962">
        <v>75</v>
      </c>
      <c r="C962">
        <v>125</v>
      </c>
    </row>
    <row r="963" spans="2:3" x14ac:dyDescent="0.25">
      <c r="B963">
        <v>76</v>
      </c>
      <c r="C963">
        <v>131</v>
      </c>
    </row>
    <row r="964" spans="2:3" x14ac:dyDescent="0.25">
      <c r="B964">
        <v>77</v>
      </c>
      <c r="C964">
        <v>136</v>
      </c>
    </row>
    <row r="965" spans="2:3" x14ac:dyDescent="0.25">
      <c r="B965">
        <v>78</v>
      </c>
      <c r="C965">
        <v>138</v>
      </c>
    </row>
    <row r="966" spans="2:3" x14ac:dyDescent="0.25">
      <c r="B966">
        <v>79</v>
      </c>
      <c r="C966">
        <v>124</v>
      </c>
    </row>
    <row r="967" spans="2:3" x14ac:dyDescent="0.25">
      <c r="B967">
        <v>80</v>
      </c>
      <c r="C967">
        <v>132</v>
      </c>
    </row>
    <row r="968" spans="2:3" x14ac:dyDescent="0.25">
      <c r="B968">
        <v>81</v>
      </c>
      <c r="C968">
        <v>136</v>
      </c>
    </row>
    <row r="969" spans="2:3" x14ac:dyDescent="0.25">
      <c r="B969">
        <v>82</v>
      </c>
      <c r="C969">
        <v>127</v>
      </c>
    </row>
    <row r="970" spans="2:3" x14ac:dyDescent="0.25">
      <c r="B970">
        <v>83</v>
      </c>
      <c r="C970">
        <v>130</v>
      </c>
    </row>
    <row r="971" spans="2:3" x14ac:dyDescent="0.25">
      <c r="B971">
        <v>84</v>
      </c>
      <c r="C971">
        <v>122</v>
      </c>
    </row>
    <row r="972" spans="2:3" x14ac:dyDescent="0.25">
      <c r="B972">
        <v>85</v>
      </c>
      <c r="C972">
        <v>125</v>
      </c>
    </row>
    <row r="973" spans="2:3" x14ac:dyDescent="0.25">
      <c r="B973">
        <v>86</v>
      </c>
      <c r="C973">
        <v>133</v>
      </c>
    </row>
    <row r="974" spans="2:3" x14ac:dyDescent="0.25">
      <c r="B974">
        <v>87</v>
      </c>
      <c r="C974">
        <v>140</v>
      </c>
    </row>
    <row r="975" spans="2:3" x14ac:dyDescent="0.25">
      <c r="B975">
        <v>88</v>
      </c>
      <c r="C975">
        <v>126</v>
      </c>
    </row>
    <row r="976" spans="2:3" x14ac:dyDescent="0.25">
      <c r="B976">
        <v>89</v>
      </c>
      <c r="C976">
        <v>133</v>
      </c>
    </row>
    <row r="977" spans="2:3" x14ac:dyDescent="0.25">
      <c r="B977">
        <v>90</v>
      </c>
      <c r="C977">
        <v>135</v>
      </c>
    </row>
    <row r="978" spans="2:3" x14ac:dyDescent="0.25">
      <c r="B978">
        <v>91</v>
      </c>
      <c r="C978">
        <v>130</v>
      </c>
    </row>
    <row r="979" spans="2:3" x14ac:dyDescent="0.25">
      <c r="B979">
        <v>92</v>
      </c>
      <c r="C979">
        <v>134</v>
      </c>
    </row>
    <row r="980" spans="2:3" x14ac:dyDescent="0.25">
      <c r="B980">
        <v>93</v>
      </c>
      <c r="C980">
        <v>141</v>
      </c>
    </row>
    <row r="981" spans="2:3" x14ac:dyDescent="0.25">
      <c r="B981">
        <v>94</v>
      </c>
      <c r="C981">
        <v>119</v>
      </c>
    </row>
    <row r="982" spans="2:3" x14ac:dyDescent="0.25">
      <c r="B982">
        <v>95</v>
      </c>
      <c r="C982">
        <v>125</v>
      </c>
    </row>
    <row r="983" spans="2:3" x14ac:dyDescent="0.25">
      <c r="B983">
        <v>96</v>
      </c>
      <c r="C983">
        <v>131</v>
      </c>
    </row>
    <row r="984" spans="2:3" x14ac:dyDescent="0.25">
      <c r="B984">
        <v>97</v>
      </c>
      <c r="C984">
        <v>136</v>
      </c>
    </row>
    <row r="985" spans="2:3" x14ac:dyDescent="0.25">
      <c r="B985">
        <v>98</v>
      </c>
      <c r="C985">
        <v>128</v>
      </c>
    </row>
    <row r="986" spans="2:3" x14ac:dyDescent="0.25">
      <c r="B986">
        <v>99</v>
      </c>
      <c r="C986">
        <v>124</v>
      </c>
    </row>
    <row r="987" spans="2:3" x14ac:dyDescent="0.25">
      <c r="B987">
        <v>100</v>
      </c>
      <c r="C987">
        <v>132</v>
      </c>
    </row>
    <row r="995" spans="2:10" x14ac:dyDescent="0.25">
      <c r="B995" s="123" t="s">
        <v>118</v>
      </c>
      <c r="C995" s="123"/>
      <c r="D995" s="123"/>
      <c r="E995" s="123"/>
      <c r="F995" s="123"/>
      <c r="G995" s="123"/>
      <c r="H995" s="123"/>
      <c r="I995" s="123"/>
      <c r="J995" s="123"/>
    </row>
    <row r="996" spans="2:10" x14ac:dyDescent="0.25">
      <c r="B996" s="123"/>
      <c r="C996" s="123"/>
      <c r="D996" s="123"/>
      <c r="E996" s="123"/>
      <c r="F996" s="123"/>
      <c r="G996" s="123"/>
      <c r="H996" s="123"/>
      <c r="I996" s="123"/>
      <c r="J996" s="123"/>
    </row>
    <row r="997" spans="2:10" x14ac:dyDescent="0.25">
      <c r="B997" s="123"/>
      <c r="C997" s="123"/>
      <c r="D997" s="123"/>
      <c r="E997" s="123"/>
      <c r="F997" s="123"/>
      <c r="G997" s="123"/>
      <c r="H997" s="123"/>
      <c r="I997" s="123"/>
      <c r="J997" s="123"/>
    </row>
    <row r="998" spans="2:10" x14ac:dyDescent="0.25">
      <c r="B998" s="123"/>
      <c r="C998" s="123"/>
      <c r="D998" s="123"/>
      <c r="E998" s="123"/>
      <c r="F998" s="123"/>
      <c r="G998" s="123"/>
      <c r="H998" s="123"/>
      <c r="I998" s="123"/>
      <c r="J998" s="123"/>
    </row>
    <row r="999" spans="2:10" x14ac:dyDescent="0.25">
      <c r="B999" s="123"/>
      <c r="C999" s="123"/>
      <c r="D999" s="123"/>
      <c r="E999" s="123"/>
      <c r="F999" s="123"/>
      <c r="G999" s="123"/>
      <c r="H999" s="123"/>
      <c r="I999" s="123"/>
      <c r="J999" s="123"/>
    </row>
    <row r="1006" spans="2:10" x14ac:dyDescent="0.25">
      <c r="C1006" t="s">
        <v>97</v>
      </c>
      <c r="D1006" t="s">
        <v>99</v>
      </c>
    </row>
    <row r="1007" spans="2:10" x14ac:dyDescent="0.25">
      <c r="C1007">
        <v>1</v>
      </c>
      <c r="D1007">
        <v>45</v>
      </c>
      <c r="F1007" s="104" t="s">
        <v>92</v>
      </c>
      <c r="G1007" s="104"/>
      <c r="H1007" s="104"/>
    </row>
    <row r="1008" spans="2:10" x14ac:dyDescent="0.25">
      <c r="C1008">
        <v>2</v>
      </c>
      <c r="D1008">
        <v>35</v>
      </c>
      <c r="F1008" s="104"/>
      <c r="G1008" s="104"/>
      <c r="H1008" s="104"/>
    </row>
    <row r="1009" spans="3:4" x14ac:dyDescent="0.25">
      <c r="C1009">
        <v>3</v>
      </c>
      <c r="D1009">
        <v>40</v>
      </c>
    </row>
    <row r="1010" spans="3:4" x14ac:dyDescent="0.25">
      <c r="C1010">
        <v>4</v>
      </c>
      <c r="D1010">
        <v>38</v>
      </c>
    </row>
    <row r="1011" spans="3:4" x14ac:dyDescent="0.25">
      <c r="C1011">
        <v>5</v>
      </c>
      <c r="D1011">
        <v>42</v>
      </c>
    </row>
    <row r="1012" spans="3:4" x14ac:dyDescent="0.25">
      <c r="C1012">
        <v>6</v>
      </c>
      <c r="D1012">
        <v>37</v>
      </c>
    </row>
    <row r="1013" spans="3:4" x14ac:dyDescent="0.25">
      <c r="C1013">
        <v>7</v>
      </c>
      <c r="D1013">
        <v>39</v>
      </c>
    </row>
    <row r="1014" spans="3:4" x14ac:dyDescent="0.25">
      <c r="C1014">
        <v>8</v>
      </c>
      <c r="D1014">
        <v>43</v>
      </c>
    </row>
    <row r="1015" spans="3:4" x14ac:dyDescent="0.25">
      <c r="C1015">
        <v>9</v>
      </c>
      <c r="D1015">
        <v>44</v>
      </c>
    </row>
    <row r="1016" spans="3:4" x14ac:dyDescent="0.25">
      <c r="C1016">
        <v>10</v>
      </c>
      <c r="D1016">
        <v>41</v>
      </c>
    </row>
    <row r="1017" spans="3:4" x14ac:dyDescent="0.25">
      <c r="C1017">
        <v>11</v>
      </c>
      <c r="D1017">
        <v>32</v>
      </c>
    </row>
    <row r="1018" spans="3:4" x14ac:dyDescent="0.25">
      <c r="C1018">
        <v>12</v>
      </c>
      <c r="D1018">
        <v>28</v>
      </c>
    </row>
    <row r="1019" spans="3:4" x14ac:dyDescent="0.25">
      <c r="C1019">
        <v>13</v>
      </c>
      <c r="D1019">
        <v>30</v>
      </c>
    </row>
    <row r="1020" spans="3:4" x14ac:dyDescent="0.25">
      <c r="C1020">
        <v>14</v>
      </c>
      <c r="D1020">
        <v>34</v>
      </c>
    </row>
    <row r="1021" spans="3:4" x14ac:dyDescent="0.25">
      <c r="C1021">
        <v>15</v>
      </c>
      <c r="D1021">
        <v>33</v>
      </c>
    </row>
    <row r="1022" spans="3:4" x14ac:dyDescent="0.25">
      <c r="C1022">
        <v>16</v>
      </c>
      <c r="D1022">
        <v>35</v>
      </c>
    </row>
    <row r="1023" spans="3:4" x14ac:dyDescent="0.25">
      <c r="C1023">
        <v>17</v>
      </c>
      <c r="D1023">
        <v>31</v>
      </c>
    </row>
    <row r="1024" spans="3:4" x14ac:dyDescent="0.25">
      <c r="C1024">
        <v>18</v>
      </c>
      <c r="D1024">
        <v>19</v>
      </c>
    </row>
    <row r="1025" spans="3:4" x14ac:dyDescent="0.25">
      <c r="C1025">
        <v>19</v>
      </c>
      <c r="D1025">
        <v>36</v>
      </c>
    </row>
    <row r="1026" spans="3:4" x14ac:dyDescent="0.25">
      <c r="C1026">
        <v>20</v>
      </c>
      <c r="D1026">
        <v>37</v>
      </c>
    </row>
    <row r="1027" spans="3:4" x14ac:dyDescent="0.25">
      <c r="C1027">
        <v>21</v>
      </c>
      <c r="D1027">
        <v>40</v>
      </c>
    </row>
    <row r="1028" spans="3:4" x14ac:dyDescent="0.25">
      <c r="C1028">
        <v>22</v>
      </c>
      <c r="D1028">
        <v>39</v>
      </c>
    </row>
    <row r="1029" spans="3:4" x14ac:dyDescent="0.25">
      <c r="C1029">
        <v>23</v>
      </c>
      <c r="D1029">
        <v>42</v>
      </c>
    </row>
    <row r="1030" spans="3:4" x14ac:dyDescent="0.25">
      <c r="C1030">
        <v>24</v>
      </c>
      <c r="D1030">
        <v>41</v>
      </c>
    </row>
    <row r="1031" spans="3:4" x14ac:dyDescent="0.25">
      <c r="C1031">
        <v>25</v>
      </c>
      <c r="D1031">
        <v>38</v>
      </c>
    </row>
    <row r="1032" spans="3:4" x14ac:dyDescent="0.25">
      <c r="C1032">
        <v>26</v>
      </c>
      <c r="D1032">
        <v>43</v>
      </c>
    </row>
    <row r="1033" spans="3:4" x14ac:dyDescent="0.25">
      <c r="C1033">
        <v>27</v>
      </c>
      <c r="D1033">
        <v>45</v>
      </c>
    </row>
    <row r="1034" spans="3:4" x14ac:dyDescent="0.25">
      <c r="C1034">
        <v>28</v>
      </c>
      <c r="D1034">
        <v>44</v>
      </c>
    </row>
    <row r="1035" spans="3:4" x14ac:dyDescent="0.25">
      <c r="C1035">
        <v>29</v>
      </c>
      <c r="D1035">
        <v>41</v>
      </c>
    </row>
    <row r="1036" spans="3:4" x14ac:dyDescent="0.25">
      <c r="C1036">
        <v>30</v>
      </c>
      <c r="D1036">
        <v>37</v>
      </c>
    </row>
  </sheetData>
  <mergeCells count="67">
    <mergeCell ref="E923:F923"/>
    <mergeCell ref="E929:G930"/>
    <mergeCell ref="B995:J999"/>
    <mergeCell ref="F1007:H1008"/>
    <mergeCell ref="E840:G841"/>
    <mergeCell ref="E847:G848"/>
    <mergeCell ref="B879:I883"/>
    <mergeCell ref="E895:G896"/>
    <mergeCell ref="E920:H921"/>
    <mergeCell ref="B782:E783"/>
    <mergeCell ref="L782:O783"/>
    <mergeCell ref="H783:I784"/>
    <mergeCell ref="B810:I813"/>
    <mergeCell ref="E818:G819"/>
    <mergeCell ref="B743:J746"/>
    <mergeCell ref="B750:D752"/>
    <mergeCell ref="B277:L281"/>
    <mergeCell ref="B389:M394"/>
    <mergeCell ref="B147:C147"/>
    <mergeCell ref="G147:H147"/>
    <mergeCell ref="L147:M147"/>
    <mergeCell ref="B227:C227"/>
    <mergeCell ref="G227:H227"/>
    <mergeCell ref="B283:F285"/>
    <mergeCell ref="I283:M285"/>
    <mergeCell ref="B412:J415"/>
    <mergeCell ref="B461:J464"/>
    <mergeCell ref="B159:J162"/>
    <mergeCell ref="B195:I199"/>
    <mergeCell ref="C2:J4"/>
    <mergeCell ref="B94:I97"/>
    <mergeCell ref="B126:I129"/>
    <mergeCell ref="C6:D7"/>
    <mergeCell ref="I6:J7"/>
    <mergeCell ref="B53:I55"/>
    <mergeCell ref="C22:J25"/>
    <mergeCell ref="B84:I86"/>
    <mergeCell ref="B165:E166"/>
    <mergeCell ref="B358:G361"/>
    <mergeCell ref="G165:J166"/>
    <mergeCell ref="J240:L241"/>
    <mergeCell ref="B233:L237"/>
    <mergeCell ref="B240:D240"/>
    <mergeCell ref="B241:D241"/>
    <mergeCell ref="F240:H241"/>
    <mergeCell ref="B523:E525"/>
    <mergeCell ref="C543:D544"/>
    <mergeCell ref="B328:L333"/>
    <mergeCell ref="B336:F338"/>
    <mergeCell ref="B301:F303"/>
    <mergeCell ref="B517:J518"/>
    <mergeCell ref="B396:D396"/>
    <mergeCell ref="B607:E609"/>
    <mergeCell ref="B559:E561"/>
    <mergeCell ref="C577:E578"/>
    <mergeCell ref="C586:E587"/>
    <mergeCell ref="C629:D630"/>
    <mergeCell ref="B614:C614"/>
    <mergeCell ref="B702:C702"/>
    <mergeCell ref="C720:D721"/>
    <mergeCell ref="G720:H721"/>
    <mergeCell ref="G629:H630"/>
    <mergeCell ref="B646:E648"/>
    <mergeCell ref="B652:C652"/>
    <mergeCell ref="C670:D671"/>
    <mergeCell ref="G670:H671"/>
    <mergeCell ref="B696:E698"/>
  </mergeCells>
  <phoneticPr fontId="28" type="noConversion"/>
  <conditionalFormatting sqref="F10:G14">
    <cfRule type="iconSet" priority="66">
      <iconSet iconSet="4RedToBlack">
        <cfvo type="percent" val="0"/>
        <cfvo type="percent" val="25"/>
        <cfvo type="percent" val="50"/>
        <cfvo type="percent" val="75"/>
      </iconSet>
    </cfRule>
  </conditionalFormatting>
  <conditionalFormatting sqref="I8:J8">
    <cfRule type="uniqueValues" dxfId="5" priority="65"/>
  </conditionalFormatting>
  <conditionalFormatting sqref="G202:H216 G218 G220 G222 G224 G226 I202:I226">
    <cfRule type="colorScale" priority="6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02:C216 B218 B220 B222 B224 B226">
    <cfRule type="colorScale" priority="63">
      <colorScale>
        <cfvo type="min"/>
        <cfvo type="max"/>
        <color rgb="FFFFEF9C"/>
        <color rgb="FF63BE7B"/>
      </colorScale>
    </cfRule>
  </conditionalFormatting>
  <conditionalFormatting sqref="B243:C264">
    <cfRule type="colorScale" priority="62">
      <colorScale>
        <cfvo type="min"/>
        <cfvo type="max"/>
        <color rgb="FFF8696B"/>
        <color rgb="FFFCFCFF"/>
      </colorScale>
    </cfRule>
  </conditionalFormatting>
  <conditionalFormatting sqref="F243:G264">
    <cfRule type="dataBar" priority="6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{023121B7-4AAB-4562-ADDC-76EF8D535FA8}</x14:id>
        </ext>
      </extLst>
    </cfRule>
  </conditionalFormatting>
  <conditionalFormatting sqref="J243:K264">
    <cfRule type="colorScale" priority="60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J265:K265">
    <cfRule type="iconSet" priority="59">
      <iconSet>
        <cfvo type="percent" val="0"/>
        <cfvo type="percent" val="33"/>
        <cfvo type="percent" val="67"/>
      </iconSet>
    </cfRule>
  </conditionalFormatting>
  <conditionalFormatting sqref="F265:G265">
    <cfRule type="iconSet" priority="58">
      <iconSet iconSet="3Arrows">
        <cfvo type="percent" val="0"/>
        <cfvo type="percent" val="33"/>
        <cfvo type="percent" val="67"/>
      </iconSet>
    </cfRule>
  </conditionalFormatting>
  <conditionalFormatting sqref="B265:C265">
    <cfRule type="iconSet" priority="57">
      <iconSet iconSet="4Rating">
        <cfvo type="percent" val="0"/>
        <cfvo type="percent" val="25"/>
        <cfvo type="percent" val="50"/>
        <cfvo type="percent" val="75"/>
      </iconSet>
    </cfRule>
  </conditionalFormatting>
  <conditionalFormatting sqref="B286:F296">
    <cfRule type="colorScale" priority="5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I286:M296">
    <cfRule type="colorScale" priority="55">
      <colorScale>
        <cfvo type="min"/>
        <cfvo type="max"/>
        <color rgb="FFFCFCFF"/>
        <color rgb="FFF8696B"/>
      </colorScale>
    </cfRule>
  </conditionalFormatting>
  <conditionalFormatting sqref="B304:F314">
    <cfRule type="colorScale" priority="54">
      <colorScale>
        <cfvo type="min"/>
        <cfvo type="max"/>
        <color rgb="FF63BE7B"/>
        <color rgb="FFFCFCFF"/>
      </colorScale>
    </cfRule>
  </conditionalFormatting>
  <conditionalFormatting sqref="C344:C350">
    <cfRule type="colorScale" priority="53">
      <colorScale>
        <cfvo type="min"/>
        <cfvo type="max"/>
        <color rgb="FFFFEF9C"/>
        <color rgb="FF63BE7B"/>
      </colorScale>
    </cfRule>
  </conditionalFormatting>
  <conditionalFormatting sqref="C369:C375">
    <cfRule type="colorScale" priority="50">
      <colorScale>
        <cfvo type="min"/>
        <cfvo type="percentile" val="50"/>
        <cfvo type="max"/>
        <color rgb="FF63BE7B"/>
        <color rgb="FFFFEB84"/>
        <color rgb="FFF8696B"/>
      </colorScale>
    </cfRule>
    <cfRule type="colorScale" priority="51">
      <colorScale>
        <cfvo type="min"/>
        <cfvo type="max"/>
        <color rgb="FFFFEF9C"/>
        <color rgb="FF63BE7B"/>
      </colorScale>
    </cfRule>
  </conditionalFormatting>
  <conditionalFormatting sqref="C431:D450">
    <cfRule type="colorScale" priority="4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431:G450">
    <cfRule type="colorScale" priority="4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I431:J450">
    <cfRule type="colorScale" priority="43">
      <colorScale>
        <cfvo type="min"/>
        <cfvo type="max"/>
        <color rgb="FFF8696B"/>
        <color rgb="FFFCFCFF"/>
      </colorScale>
    </cfRule>
    <cfRule type="colorScale" priority="4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C475:D503">
    <cfRule type="colorScale" priority="42">
      <colorScale>
        <cfvo type="min"/>
        <cfvo type="max"/>
        <color rgb="FF63BE7B"/>
        <color rgb="FFFFEF9C"/>
      </colorScale>
    </cfRule>
  </conditionalFormatting>
  <conditionalFormatting sqref="F475:G503">
    <cfRule type="colorScale" priority="41">
      <colorScale>
        <cfvo type="min"/>
        <cfvo type="max"/>
        <color rgb="FF63BE7B"/>
        <color rgb="FFFCFCFF"/>
      </colorScale>
    </cfRule>
  </conditionalFormatting>
  <conditionalFormatting sqref="I475:J503">
    <cfRule type="colorScale" priority="40">
      <colorScale>
        <cfvo type="min"/>
        <cfvo type="max"/>
        <color rgb="FFFFEF9C"/>
        <color rgb="FF63BE7B"/>
      </colorScale>
    </cfRule>
  </conditionalFormatting>
  <conditionalFormatting sqref="C580:D584">
    <cfRule type="colorScale" priority="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589:D592">
    <cfRule type="colorScale" priority="38">
      <colorScale>
        <cfvo type="min"/>
        <cfvo type="max"/>
        <color rgb="FFFFEF9C"/>
        <color rgb="FF63BE7B"/>
      </colorScale>
    </cfRule>
  </conditionalFormatting>
  <conditionalFormatting sqref="C167:D179">
    <cfRule type="colorScale" priority="37">
      <colorScale>
        <cfvo type="min"/>
        <cfvo type="max"/>
        <color rgb="FF63BE7B"/>
        <color rgb="FFFFEF9C"/>
      </colorScale>
    </cfRule>
  </conditionalFormatting>
  <conditionalFormatting sqref="G632:H635">
    <cfRule type="colorScale" priority="36">
      <colorScale>
        <cfvo type="min"/>
        <cfvo type="max"/>
        <color rgb="FFF8696B"/>
        <color rgb="FFFCFCFF"/>
      </colorScale>
    </cfRule>
  </conditionalFormatting>
  <conditionalFormatting sqref="C632:D636">
    <cfRule type="colorScale" priority="35">
      <colorScale>
        <cfvo type="min"/>
        <cfvo type="percentile" val="50"/>
        <cfvo type="max"/>
        <color rgb="FF63BE7B"/>
        <color rgb="FFFCFCFF"/>
        <color rgb="FFF8696B"/>
      </colorScale>
    </cfRule>
  </conditionalFormatting>
  <conditionalFormatting sqref="G672:G675">
    <cfRule type="colorScale" priority="34">
      <colorScale>
        <cfvo type="min"/>
        <cfvo type="max"/>
        <color rgb="FFF8696B"/>
        <color rgb="FFFCFCFF"/>
      </colorScale>
    </cfRule>
  </conditionalFormatting>
  <conditionalFormatting sqref="G672:H675">
    <cfRule type="colorScale" priority="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672:D676">
    <cfRule type="colorScale" priority="32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G722:G725">
    <cfRule type="colorScale" priority="31">
      <colorScale>
        <cfvo type="min"/>
        <cfvo type="max"/>
        <color rgb="FFF8696B"/>
        <color rgb="FFFCFCFF"/>
      </colorScale>
    </cfRule>
  </conditionalFormatting>
  <conditionalFormatting sqref="G722:G725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G722:H725">
    <cfRule type="dataBar" priority="2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{8B458C22-43FE-4B31-81C0-340E1C2BBC6C}</x14:id>
        </ext>
      </extLst>
    </cfRule>
  </conditionalFormatting>
  <conditionalFormatting sqref="C722:D726">
    <cfRule type="dataBar" priority="2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{ED6C4E0B-0434-4153-9E08-97CCAC76666E}</x14:id>
        </ext>
      </extLst>
    </cfRule>
  </conditionalFormatting>
  <conditionalFormatting sqref="H167:I179">
    <cfRule type="colorScale" priority="2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217:C226">
    <cfRule type="colorScale" priority="26">
      <colorScale>
        <cfvo type="min"/>
        <cfvo type="max"/>
        <color rgb="FFFFEF9C"/>
        <color rgb="FF63BE7B"/>
      </colorScale>
    </cfRule>
  </conditionalFormatting>
  <conditionalFormatting sqref="G217:H226">
    <cfRule type="colorScale" priority="25">
      <colorScale>
        <cfvo type="min"/>
        <cfvo type="max"/>
        <color rgb="FFFFEF9C"/>
        <color rgb="FF63BE7B"/>
      </colorScale>
    </cfRule>
  </conditionalFormatting>
  <conditionalFormatting sqref="I202:J226">
    <cfRule type="colorScale" priority="2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02:E226">
    <cfRule type="colorScale" priority="2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J244:K264">
    <cfRule type="colorScale" priority="22">
      <colorScale>
        <cfvo type="min"/>
        <cfvo type="percentile" val="50"/>
        <cfvo type="max"/>
        <color rgb="FFF8696B"/>
        <color rgb="FFFCFCFF"/>
        <color rgb="FF63BE7B"/>
      </colorScale>
    </cfRule>
    <cfRule type="dataBar" priority="2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{EAE853F7-30CE-4400-AB80-51A88D92E16A}</x14:id>
        </ext>
      </extLst>
    </cfRule>
  </conditionalFormatting>
  <conditionalFormatting sqref="B244:C264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{33FCCE81-7FB1-4AC0-87A4-68EEA531E33D}</x14:id>
        </ext>
      </extLst>
    </cfRule>
  </conditionalFormatting>
  <conditionalFormatting sqref="B202:E226">
    <cfRule type="dataBar" priority="19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{D2C01DF2-B277-46F7-ACC9-7C97274E9F5D}</x14:id>
        </ext>
      </extLst>
    </cfRule>
  </conditionalFormatting>
  <conditionalFormatting sqref="G202:J226">
    <cfRule type="dataBar" priority="18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{C977F037-56FB-460C-91D5-A58A84F46A7B}</x14:id>
        </ext>
      </extLst>
    </cfRule>
  </conditionalFormatting>
  <conditionalFormatting sqref="C168:D182">
    <cfRule type="colorScale" priority="1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68:I182">
    <cfRule type="colorScale" priority="1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32:C146">
    <cfRule type="colorScale" priority="1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32:H146">
    <cfRule type="colorScale" priority="1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L132:M146">
    <cfRule type="colorScale" priority="1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101:C111">
    <cfRule type="colorScale" priority="1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100:F110">
    <cfRule type="colorScale" priority="1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100:I110">
    <cfRule type="colorScale" priority="1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B58:C78">
    <cfRule type="colorScale" priority="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E58:F77">
    <cfRule type="colorScale" priority="8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H58:I77">
    <cfRule type="colorScale" priority="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C28:D48">
    <cfRule type="colorScale" priority="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F28:G48">
    <cfRule type="colorScale" priority="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I28:J48">
    <cfRule type="colorScale" priority="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D10:D14">
    <cfRule type="colorScale" priority="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G10:G14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J10:J14">
    <cfRule type="colorScale" priority="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ageMargins left="0.7" right="0.7" top="0.75" bottom="0.75" header="0.3" footer="0.3"/>
  <pageSetup orientation="portrait" r:id="rId1"/>
  <drawing r:id="rId2"/>
  <tableParts count="2">
    <tablePart r:id="rId3"/>
    <tablePart r:id="rId4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23121B7-4AAB-4562-ADDC-76EF8D535FA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F243:G264</xm:sqref>
        </x14:conditionalFormatting>
        <x14:conditionalFormatting xmlns:xm="http://schemas.microsoft.com/office/excel/2006/main">
          <x14:cfRule type="dataBar" id="{8B458C22-43FE-4B31-81C0-340E1C2BBC6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G722:H725</xm:sqref>
        </x14:conditionalFormatting>
        <x14:conditionalFormatting xmlns:xm="http://schemas.microsoft.com/office/excel/2006/main">
          <x14:cfRule type="dataBar" id="{ED6C4E0B-0434-4153-9E08-97CCAC76666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C722:D726</xm:sqref>
        </x14:conditionalFormatting>
        <x14:conditionalFormatting xmlns:xm="http://schemas.microsoft.com/office/excel/2006/main">
          <x14:cfRule type="dataBar" id="{EAE853F7-30CE-4400-AB80-51A88D92E16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J244:K264</xm:sqref>
        </x14:conditionalFormatting>
        <x14:conditionalFormatting xmlns:xm="http://schemas.microsoft.com/office/excel/2006/main">
          <x14:cfRule type="dataBar" id="{33FCCE81-7FB1-4AC0-87A4-68EEA531E33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B244:C264</xm:sqref>
        </x14:conditionalFormatting>
        <x14:conditionalFormatting xmlns:xm="http://schemas.microsoft.com/office/excel/2006/main">
          <x14:cfRule type="dataBar" id="{D2C01DF2-B277-46F7-ACC9-7C97274E9F5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B202:E226</xm:sqref>
        </x14:conditionalFormatting>
        <x14:conditionalFormatting xmlns:xm="http://schemas.microsoft.com/office/excel/2006/main">
          <x14:cfRule type="dataBar" id="{C977F037-56FB-460C-91D5-A58A84F46A7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G202:J226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6"/>
  <sheetViews>
    <sheetView topLeftCell="A23" workbookViewId="0">
      <selection activeCell="E18" sqref="E18:E45"/>
    </sheetView>
  </sheetViews>
  <sheetFormatPr defaultRowHeight="13.8" x14ac:dyDescent="0.25"/>
  <sheetData>
    <row r="1" spans="1:12" x14ac:dyDescent="0.25">
      <c r="A1" s="62"/>
    </row>
    <row r="2" spans="1:12" x14ac:dyDescent="0.25">
      <c r="A2" s="64">
        <v>45214</v>
      </c>
    </row>
    <row r="9" spans="1:12" x14ac:dyDescent="0.25">
      <c r="D9">
        <v>47</v>
      </c>
      <c r="E9">
        <v>51</v>
      </c>
      <c r="F9">
        <v>65</v>
      </c>
      <c r="G9">
        <v>43</v>
      </c>
      <c r="H9">
        <v>58</v>
      </c>
    </row>
    <row r="10" spans="1:12" x14ac:dyDescent="0.25">
      <c r="D10">
        <v>48</v>
      </c>
      <c r="E10">
        <v>55</v>
      </c>
      <c r="F10">
        <v>42</v>
      </c>
      <c r="G10">
        <v>39</v>
      </c>
      <c r="H10">
        <v>58</v>
      </c>
      <c r="I10">
        <v>62</v>
      </c>
      <c r="J10">
        <v>49</v>
      </c>
      <c r="K10">
        <v>59</v>
      </c>
      <c r="L10">
        <v>45</v>
      </c>
    </row>
    <row r="11" spans="1:12" x14ac:dyDescent="0.25">
      <c r="D11">
        <v>56</v>
      </c>
      <c r="E11">
        <v>40</v>
      </c>
      <c r="F11">
        <v>28</v>
      </c>
      <c r="G11">
        <v>73</v>
      </c>
      <c r="H11">
        <v>52</v>
      </c>
      <c r="I11">
        <v>61</v>
      </c>
      <c r="J11">
        <v>35</v>
      </c>
      <c r="K11">
        <v>40</v>
      </c>
      <c r="L11">
        <v>47</v>
      </c>
    </row>
    <row r="12" spans="1:12" x14ac:dyDescent="0.25">
      <c r="D12">
        <v>58</v>
      </c>
      <c r="E12">
        <v>62</v>
      </c>
      <c r="F12">
        <v>49</v>
      </c>
      <c r="G12">
        <v>59</v>
      </c>
      <c r="H12">
        <v>45</v>
      </c>
      <c r="I12">
        <v>47</v>
      </c>
      <c r="J12">
        <v>51</v>
      </c>
      <c r="K12">
        <v>65</v>
      </c>
      <c r="L12">
        <v>41</v>
      </c>
    </row>
    <row r="13" spans="1:12" x14ac:dyDescent="0.25">
      <c r="D13">
        <v>65</v>
      </c>
      <c r="E13">
        <v>52</v>
      </c>
      <c r="F13">
        <v>44</v>
      </c>
      <c r="G13">
        <v>38</v>
      </c>
      <c r="H13">
        <v>60</v>
      </c>
      <c r="I13">
        <v>56</v>
      </c>
      <c r="J13">
        <v>40</v>
      </c>
      <c r="K13">
        <v>36</v>
      </c>
      <c r="L13">
        <v>49</v>
      </c>
    </row>
    <row r="14" spans="1:12" x14ac:dyDescent="0.25">
      <c r="D14">
        <v>68</v>
      </c>
      <c r="E14">
        <v>57</v>
      </c>
      <c r="F14">
        <v>52</v>
      </c>
      <c r="G14">
        <v>63</v>
      </c>
      <c r="H14">
        <v>41</v>
      </c>
      <c r="I14">
        <v>48</v>
      </c>
      <c r="J14">
        <v>55</v>
      </c>
      <c r="K14">
        <v>42</v>
      </c>
      <c r="L14">
        <v>39</v>
      </c>
    </row>
    <row r="17" spans="4:5" x14ac:dyDescent="0.25">
      <c r="D17" t="s">
        <v>48</v>
      </c>
      <c r="E17" t="s">
        <v>49</v>
      </c>
    </row>
    <row r="18" spans="4:5" x14ac:dyDescent="0.25">
      <c r="D18">
        <v>28</v>
      </c>
      <c r="E18" cm="1">
        <f t="array" ref="E18:E46">FREQUENCY(D9:L14,D18:D45)</f>
        <v>1</v>
      </c>
    </row>
    <row r="19" spans="4:5" x14ac:dyDescent="0.25">
      <c r="D19">
        <v>35</v>
      </c>
      <c r="E19">
        <v>1</v>
      </c>
    </row>
    <row r="20" spans="4:5" x14ac:dyDescent="0.25">
      <c r="D20">
        <v>36</v>
      </c>
      <c r="E20">
        <v>1</v>
      </c>
    </row>
    <row r="21" spans="4:5" x14ac:dyDescent="0.25">
      <c r="D21">
        <v>38</v>
      </c>
      <c r="E21">
        <v>1</v>
      </c>
    </row>
    <row r="22" spans="4:5" x14ac:dyDescent="0.25">
      <c r="D22">
        <v>39</v>
      </c>
      <c r="E22">
        <v>2</v>
      </c>
    </row>
    <row r="23" spans="4:5" x14ac:dyDescent="0.25">
      <c r="D23">
        <v>40</v>
      </c>
      <c r="E23">
        <v>3</v>
      </c>
    </row>
    <row r="24" spans="4:5" x14ac:dyDescent="0.25">
      <c r="D24">
        <v>41</v>
      </c>
      <c r="E24">
        <v>2</v>
      </c>
    </row>
    <row r="25" spans="4:5" x14ac:dyDescent="0.25">
      <c r="D25">
        <v>42</v>
      </c>
      <c r="E25">
        <v>2</v>
      </c>
    </row>
    <row r="26" spans="4:5" x14ac:dyDescent="0.25">
      <c r="D26">
        <v>43</v>
      </c>
      <c r="E26">
        <v>1</v>
      </c>
    </row>
    <row r="27" spans="4:5" x14ac:dyDescent="0.25">
      <c r="D27">
        <v>44</v>
      </c>
      <c r="E27">
        <v>1</v>
      </c>
    </row>
    <row r="28" spans="4:5" x14ac:dyDescent="0.25">
      <c r="D28">
        <v>45</v>
      </c>
      <c r="E28">
        <v>2</v>
      </c>
    </row>
    <row r="29" spans="4:5" x14ac:dyDescent="0.25">
      <c r="D29">
        <v>47</v>
      </c>
      <c r="E29">
        <v>3</v>
      </c>
    </row>
    <row r="30" spans="4:5" x14ac:dyDescent="0.25">
      <c r="D30">
        <v>48</v>
      </c>
      <c r="E30">
        <v>2</v>
      </c>
    </row>
    <row r="31" spans="4:5" x14ac:dyDescent="0.25">
      <c r="D31">
        <v>49</v>
      </c>
      <c r="E31">
        <v>3</v>
      </c>
    </row>
    <row r="32" spans="4:5" x14ac:dyDescent="0.25">
      <c r="D32">
        <v>51</v>
      </c>
      <c r="E32">
        <v>2</v>
      </c>
    </row>
    <row r="33" spans="4:5" x14ac:dyDescent="0.25">
      <c r="D33">
        <v>52</v>
      </c>
      <c r="E33">
        <v>3</v>
      </c>
    </row>
    <row r="34" spans="4:5" x14ac:dyDescent="0.25">
      <c r="D34">
        <v>55</v>
      </c>
      <c r="E34">
        <v>2</v>
      </c>
    </row>
    <row r="35" spans="4:5" x14ac:dyDescent="0.25">
      <c r="D35">
        <v>56</v>
      </c>
      <c r="E35">
        <v>2</v>
      </c>
    </row>
    <row r="36" spans="4:5" x14ac:dyDescent="0.25">
      <c r="D36">
        <v>57</v>
      </c>
      <c r="E36">
        <v>1</v>
      </c>
    </row>
    <row r="37" spans="4:5" x14ac:dyDescent="0.25">
      <c r="D37">
        <v>58</v>
      </c>
      <c r="E37">
        <v>3</v>
      </c>
    </row>
    <row r="38" spans="4:5" x14ac:dyDescent="0.25">
      <c r="D38">
        <v>59</v>
      </c>
      <c r="E38">
        <v>2</v>
      </c>
    </row>
    <row r="39" spans="4:5" x14ac:dyDescent="0.25">
      <c r="D39">
        <v>60</v>
      </c>
      <c r="E39">
        <v>1</v>
      </c>
    </row>
    <row r="40" spans="4:5" x14ac:dyDescent="0.25">
      <c r="D40">
        <v>61</v>
      </c>
      <c r="E40">
        <v>1</v>
      </c>
    </row>
    <row r="41" spans="4:5" x14ac:dyDescent="0.25">
      <c r="D41">
        <v>62</v>
      </c>
      <c r="E41">
        <v>2</v>
      </c>
    </row>
    <row r="42" spans="4:5" x14ac:dyDescent="0.25">
      <c r="D42">
        <v>63</v>
      </c>
      <c r="E42">
        <v>1</v>
      </c>
    </row>
    <row r="43" spans="4:5" x14ac:dyDescent="0.25">
      <c r="D43">
        <v>65</v>
      </c>
      <c r="E43">
        <v>3</v>
      </c>
    </row>
    <row r="44" spans="4:5" x14ac:dyDescent="0.25">
      <c r="D44">
        <v>68</v>
      </c>
      <c r="E44">
        <v>1</v>
      </c>
    </row>
    <row r="45" spans="4:5" x14ac:dyDescent="0.25">
      <c r="D45">
        <v>73</v>
      </c>
      <c r="E45">
        <v>1</v>
      </c>
    </row>
    <row r="46" spans="4:5" x14ac:dyDescent="0.25">
      <c r="E46">
        <v>0</v>
      </c>
    </row>
  </sheetData>
  <sortState ref="D9:L14">
    <sortCondition ref="D9:D1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KALP</cp:lastModifiedBy>
  <dcterms:created xsi:type="dcterms:W3CDTF">2023-11-11T05:10:34Z</dcterms:created>
  <dcterms:modified xsi:type="dcterms:W3CDTF">2023-11-29T07:19:11Z</dcterms:modified>
</cp:coreProperties>
</file>